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slicers/slicer2.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defaultThemeVersion="166925"/>
  <mc:AlternateContent xmlns:mc="http://schemas.openxmlformats.org/markup-compatibility/2006">
    <mc:Choice Requires="x15">
      <x15ac:absPath xmlns:x15ac="http://schemas.microsoft.com/office/spreadsheetml/2010/11/ac" url="C:\Users\Ryan Verhoef\Dropbox\DA Portfolio\Home Loan Dashboard\"/>
    </mc:Choice>
  </mc:AlternateContent>
  <xr:revisionPtr revIDLastSave="0" documentId="13_ncr:1_{57BFE7F9-D860-49E3-8436-F9FEB93F7D20}" xr6:coauthVersionLast="47" xr6:coauthVersionMax="47" xr10:uidLastSave="{00000000-0000-0000-0000-000000000000}"/>
  <bookViews>
    <workbookView xWindow="-98" yWindow="-98" windowWidth="20715" windowHeight="13155" xr2:uid="{00000000-000D-0000-FFFF-FFFF00000000}"/>
  </bookViews>
  <sheets>
    <sheet name="Dashboard_Overview" sheetId="5" r:id="rId1"/>
    <sheet name="loan_sanction_train" sheetId="1" r:id="rId2"/>
    <sheet name="Worksheet" sheetId="2" r:id="rId3"/>
    <sheet name="VLOOKUP tables" sheetId="8" r:id="rId4"/>
    <sheet name="HomeLoanWorksheet" sheetId="6" r:id="rId5"/>
    <sheet name="Pivot_tables" sheetId="7" r:id="rId6"/>
  </sheets>
  <definedNames>
    <definedName name="_xlnm._FilterDatabase" localSheetId="0" hidden="1">Dashboard_Overview!$B$2:$B$4</definedName>
    <definedName name="_xlnm._FilterDatabase" localSheetId="2" hidden="1">Worksheet!$A$1:$P$615</definedName>
    <definedName name="_xlchart.v1.0" hidden="1">HomeLoanWorksheet!$J$2:$J$615</definedName>
    <definedName name="_xlchart.v1.1" hidden="1">HomeLoanWorksheet!$K$2:$K$615</definedName>
    <definedName name="_xlchart.v1.2" hidden="1">HomeLoanWorksheet!$I$2:$I$615</definedName>
    <definedName name="_xlchart.v1.3" hidden="1">HomeLoanWorksheet!$K$2:$K$615</definedName>
    <definedName name="ExternalData_1" localSheetId="4" hidden="1">HomeLoanWorksheet!$A$1:$R$615</definedName>
    <definedName name="Slicer_Dependents">#N/A</definedName>
    <definedName name="Slicer_Dependents1">#N/A</definedName>
    <definedName name="Slicer_Education">#N/A</definedName>
    <definedName name="Slicer_Education1">#N/A</definedName>
    <definedName name="Slicer_Gender">#N/A</definedName>
    <definedName name="Slicer_Gender1">#N/A</definedName>
    <definedName name="Slicer_Loan_Status">#N/A</definedName>
    <definedName name="Slicer_Married">#N/A</definedName>
    <definedName name="Slicer_Married1">#N/A</definedName>
    <definedName name="Slicer_Property_Area">#N/A</definedName>
    <definedName name="Slicer_Property_Area1">#N/A</definedName>
    <definedName name="Slicer_Self_Employed">#N/A</definedName>
    <definedName name="Slicer_Self_Employed1">#N/A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4:slicerCache r:id="rId15"/>
        <x14:slicerCache r:id="rId16"/>
        <x14:slicerCache r:id="rId17"/>
        <x14:slicerCache r:id="rId18"/>
        <x14:slicerCache r:id="rId19"/>
        <x14:slicerCache r:id="rId20"/>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615" i="6" l="1"/>
  <c r="R614" i="6"/>
  <c r="R613" i="6"/>
  <c r="R612" i="6"/>
  <c r="R611" i="6"/>
  <c r="R610" i="6"/>
  <c r="R609" i="6"/>
  <c r="R608" i="6"/>
  <c r="Q607" i="6"/>
  <c r="R606" i="6"/>
  <c r="R605" i="6"/>
  <c r="R604" i="6"/>
  <c r="R603" i="6"/>
  <c r="Q602" i="6"/>
  <c r="R601" i="6"/>
  <c r="R600" i="6"/>
  <c r="Q599" i="6"/>
  <c r="Q598" i="6"/>
  <c r="R597" i="6"/>
  <c r="R596" i="6"/>
  <c r="R595" i="6"/>
  <c r="R594" i="6"/>
  <c r="Q593" i="6"/>
  <c r="R592" i="6"/>
  <c r="Q591" i="6"/>
  <c r="R590" i="6"/>
  <c r="R589" i="6"/>
  <c r="R588" i="6"/>
  <c r="Q587" i="6"/>
  <c r="Q586" i="6"/>
  <c r="Q585" i="6"/>
  <c r="R584" i="6"/>
  <c r="Q583" i="6"/>
  <c r="R582" i="6"/>
  <c r="R581" i="6"/>
  <c r="R580" i="6"/>
  <c r="R579" i="6"/>
  <c r="Q578" i="6"/>
  <c r="R577" i="6"/>
  <c r="Q576" i="6"/>
  <c r="Q575" i="6"/>
  <c r="R574" i="6"/>
  <c r="Q573" i="6"/>
  <c r="R572" i="6"/>
  <c r="Q571" i="6"/>
  <c r="Q570" i="6"/>
  <c r="Q569" i="6"/>
  <c r="R568" i="6"/>
  <c r="R567" i="6"/>
  <c r="Q566" i="6"/>
  <c r="R565" i="6"/>
  <c r="R564" i="6"/>
  <c r="R563" i="6"/>
  <c r="R562" i="6"/>
  <c r="R561" i="6"/>
  <c r="R560" i="6"/>
  <c r="R559" i="6"/>
  <c r="R558" i="6"/>
  <c r="R557" i="6"/>
  <c r="Q556" i="6"/>
  <c r="Q555" i="6"/>
  <c r="R554" i="6"/>
  <c r="R553" i="6"/>
  <c r="Q552" i="6"/>
  <c r="R551" i="6"/>
  <c r="Q550" i="6"/>
  <c r="R549" i="6"/>
  <c r="Q548" i="6"/>
  <c r="R547" i="6"/>
  <c r="R546" i="6"/>
  <c r="R545" i="6"/>
  <c r="R544" i="6"/>
  <c r="Q543" i="6"/>
  <c r="R542" i="6"/>
  <c r="R541" i="6"/>
  <c r="Q540" i="6"/>
  <c r="R539" i="6"/>
  <c r="R538" i="6"/>
  <c r="R537" i="6"/>
  <c r="R536" i="6"/>
  <c r="Q535" i="6"/>
  <c r="Q534" i="6"/>
  <c r="R533" i="6"/>
  <c r="R532" i="6"/>
  <c r="R531" i="6"/>
  <c r="R530" i="6"/>
  <c r="R529" i="6"/>
  <c r="R528" i="6"/>
  <c r="R527" i="6"/>
  <c r="Q526" i="6"/>
  <c r="R525" i="6"/>
  <c r="R524" i="6"/>
  <c r="R523" i="6"/>
  <c r="R522" i="6"/>
  <c r="Q521" i="6"/>
  <c r="Q520" i="6"/>
  <c r="Q519" i="6"/>
  <c r="R518" i="6"/>
  <c r="R517" i="6"/>
  <c r="Q516" i="6"/>
  <c r="Q515" i="6"/>
  <c r="R514" i="6"/>
  <c r="R513" i="6"/>
  <c r="Q512" i="6"/>
  <c r="R511" i="6"/>
  <c r="R510" i="6"/>
  <c r="Q509" i="6"/>
  <c r="R508" i="6"/>
  <c r="R507" i="6"/>
  <c r="R506" i="6"/>
  <c r="Q505" i="6"/>
  <c r="R504" i="6"/>
  <c r="R503" i="6"/>
  <c r="R502" i="6"/>
  <c r="Q501" i="6"/>
  <c r="R500" i="6"/>
  <c r="R499" i="6"/>
  <c r="R498" i="6"/>
  <c r="R497" i="6"/>
  <c r="Q496" i="6"/>
  <c r="R495" i="6"/>
  <c r="R494" i="6"/>
  <c r="R493" i="6"/>
  <c r="R492" i="6"/>
  <c r="Q491" i="6"/>
  <c r="R490" i="6"/>
  <c r="Q489" i="6"/>
  <c r="Q488" i="6"/>
  <c r="R487" i="6"/>
  <c r="R486" i="6"/>
  <c r="R485" i="6"/>
  <c r="R484" i="6"/>
  <c r="R483" i="6"/>
  <c r="R482" i="6"/>
  <c r="Q481" i="6"/>
  <c r="R480" i="6"/>
  <c r="Q479" i="6"/>
  <c r="R478" i="6"/>
  <c r="R477" i="6"/>
  <c r="R476" i="6"/>
  <c r="R475" i="6"/>
  <c r="R474" i="6"/>
  <c r="Q473" i="6"/>
  <c r="R472" i="6"/>
  <c r="Q471" i="6"/>
  <c r="R470" i="6"/>
  <c r="R469" i="6"/>
  <c r="Q468" i="6"/>
  <c r="R467" i="6"/>
  <c r="Q466" i="6"/>
  <c r="R465" i="6"/>
  <c r="R464" i="6"/>
  <c r="R463" i="6"/>
  <c r="R462" i="6"/>
  <c r="Q461" i="6"/>
  <c r="R460" i="6"/>
  <c r="Q459" i="6"/>
  <c r="R458" i="6"/>
  <c r="R457" i="6"/>
  <c r="R456" i="6"/>
  <c r="R455" i="6"/>
  <c r="Q454" i="6"/>
  <c r="R453" i="6"/>
  <c r="Q452" i="6"/>
  <c r="Q451" i="6"/>
  <c r="Q450" i="6"/>
  <c r="Q449" i="6"/>
  <c r="R448" i="6"/>
  <c r="R447" i="6"/>
  <c r="R446" i="6"/>
  <c r="R445" i="6"/>
  <c r="R444" i="6"/>
  <c r="R443" i="6"/>
  <c r="R442" i="6"/>
  <c r="R441" i="6"/>
  <c r="Q440" i="6"/>
  <c r="R439" i="6"/>
  <c r="R438" i="6"/>
  <c r="R437" i="6"/>
  <c r="R436" i="6"/>
  <c r="R435" i="6"/>
  <c r="R434" i="6"/>
  <c r="Q433" i="6"/>
  <c r="R432" i="6"/>
  <c r="R431" i="6"/>
  <c r="R430" i="6"/>
  <c r="R429" i="6"/>
  <c r="Q428" i="6"/>
  <c r="R427" i="6"/>
  <c r="R426" i="6"/>
  <c r="Q425" i="6"/>
  <c r="R424" i="6"/>
  <c r="Q423" i="6"/>
  <c r="R422" i="6"/>
  <c r="R421" i="6"/>
  <c r="R420" i="6"/>
  <c r="Q419" i="6"/>
  <c r="Q418" i="6"/>
  <c r="R417" i="6"/>
  <c r="Q416" i="6"/>
  <c r="R415" i="6"/>
  <c r="Q414" i="6"/>
  <c r="R413" i="6"/>
  <c r="Q412" i="6"/>
  <c r="Q411" i="6"/>
  <c r="Q410" i="6"/>
  <c r="R409" i="6"/>
  <c r="R408" i="6"/>
  <c r="R407" i="6"/>
  <c r="Q406" i="6"/>
  <c r="R405" i="6"/>
  <c r="R404" i="6"/>
  <c r="Q403" i="6"/>
  <c r="Q402" i="6"/>
  <c r="Q401" i="6"/>
  <c r="R400" i="6"/>
  <c r="R399" i="6"/>
  <c r="Q398" i="6"/>
  <c r="R397" i="6"/>
  <c r="R396" i="6"/>
  <c r="R395" i="6"/>
  <c r="R394" i="6"/>
  <c r="R393" i="6"/>
  <c r="R392" i="6"/>
  <c r="R391" i="6"/>
  <c r="R390" i="6"/>
  <c r="Q389" i="6"/>
  <c r="R388" i="6"/>
  <c r="R387" i="6"/>
  <c r="Q386" i="6"/>
  <c r="R385" i="6"/>
  <c r="R384" i="6"/>
  <c r="R383" i="6"/>
  <c r="R382" i="6"/>
  <c r="R381" i="6"/>
  <c r="Q380" i="6"/>
  <c r="R379" i="6"/>
  <c r="R378" i="6"/>
  <c r="R377" i="6"/>
  <c r="R376" i="6"/>
  <c r="Q375" i="6"/>
  <c r="R374" i="6"/>
  <c r="R373" i="6"/>
  <c r="R372" i="6"/>
  <c r="Q371" i="6"/>
  <c r="R370" i="6"/>
  <c r="Q369" i="6"/>
  <c r="Q368" i="6"/>
  <c r="Q367" i="6"/>
  <c r="R366" i="6"/>
  <c r="R365" i="6"/>
  <c r="R364" i="6"/>
  <c r="R363" i="6"/>
  <c r="Q362" i="6"/>
  <c r="R361" i="6"/>
  <c r="Q360" i="6"/>
  <c r="Q359" i="6"/>
  <c r="R358" i="6"/>
  <c r="R357" i="6"/>
  <c r="R356" i="6"/>
  <c r="Q355" i="6"/>
  <c r="R354" i="6"/>
  <c r="Q353" i="6"/>
  <c r="R352" i="6"/>
  <c r="R351" i="6"/>
  <c r="R350" i="6"/>
  <c r="R349" i="6"/>
  <c r="Q348" i="6"/>
  <c r="R347" i="6"/>
  <c r="R346" i="6"/>
  <c r="R345" i="6"/>
  <c r="R344" i="6"/>
  <c r="Q343" i="6"/>
  <c r="Q342" i="6"/>
  <c r="R341" i="6"/>
  <c r="Q340" i="6"/>
  <c r="R339" i="6"/>
  <c r="R338" i="6"/>
  <c r="R337" i="6"/>
  <c r="R336" i="6"/>
  <c r="R335" i="6"/>
  <c r="R334" i="6"/>
  <c r="R333" i="6"/>
  <c r="R332" i="6"/>
  <c r="R331" i="6"/>
  <c r="Q330" i="6"/>
  <c r="R329" i="6"/>
  <c r="R328" i="6"/>
  <c r="Q327" i="6"/>
  <c r="R326" i="6"/>
  <c r="R325" i="6"/>
  <c r="R324" i="6"/>
  <c r="R323" i="6"/>
  <c r="R322" i="6"/>
  <c r="Q321" i="6"/>
  <c r="R320" i="6"/>
  <c r="R319" i="6"/>
  <c r="R318" i="6"/>
  <c r="R317" i="6"/>
  <c r="Q316" i="6"/>
  <c r="R315" i="6"/>
  <c r="R314" i="6"/>
  <c r="R313" i="6"/>
  <c r="R312" i="6"/>
  <c r="R311" i="6"/>
  <c r="Q310" i="6"/>
  <c r="Q309" i="6"/>
  <c r="R308" i="6"/>
  <c r="Q307" i="6"/>
  <c r="R306" i="6"/>
  <c r="R305" i="6"/>
  <c r="R304" i="6"/>
  <c r="R303" i="6"/>
  <c r="Q302" i="6"/>
  <c r="Q301" i="6"/>
  <c r="Q300" i="6"/>
  <c r="R299" i="6"/>
  <c r="R298" i="6"/>
  <c r="R297" i="6"/>
  <c r="R296" i="6"/>
  <c r="Q295" i="6"/>
  <c r="R294" i="6"/>
  <c r="Q293" i="6"/>
  <c r="R292" i="6"/>
  <c r="R291" i="6"/>
  <c r="R290" i="6"/>
  <c r="R289" i="6"/>
  <c r="Q288" i="6"/>
  <c r="R287" i="6"/>
  <c r="Q286" i="6"/>
  <c r="R285" i="6"/>
  <c r="R284" i="6"/>
  <c r="R283" i="6"/>
  <c r="Q282" i="6"/>
  <c r="R281" i="6"/>
  <c r="R280" i="6"/>
  <c r="R279" i="6"/>
  <c r="R278" i="6"/>
  <c r="R277" i="6"/>
  <c r="R276" i="6"/>
  <c r="R275" i="6"/>
  <c r="R274" i="6"/>
  <c r="R273" i="6"/>
  <c r="R272" i="6"/>
  <c r="R271" i="6"/>
  <c r="Q270" i="6"/>
  <c r="R269" i="6"/>
  <c r="R268" i="6"/>
  <c r="R267" i="6"/>
  <c r="R266" i="6"/>
  <c r="R265" i="6"/>
  <c r="Q264" i="6"/>
  <c r="R263" i="6"/>
  <c r="R262" i="6"/>
  <c r="Q261" i="6"/>
  <c r="Q260" i="6"/>
  <c r="Q259" i="6"/>
  <c r="Q258" i="6"/>
  <c r="R257" i="6"/>
  <c r="Q256" i="6"/>
  <c r="R255" i="6"/>
  <c r="R254" i="6"/>
  <c r="Q253" i="6"/>
  <c r="Q252" i="6"/>
  <c r="R251" i="6"/>
  <c r="R250" i="6"/>
  <c r="R249" i="6"/>
  <c r="R248" i="6"/>
  <c r="Q247" i="6"/>
  <c r="R246" i="6"/>
  <c r="R245" i="6"/>
  <c r="R244" i="6"/>
  <c r="Q243" i="6"/>
  <c r="R242" i="6"/>
  <c r="R241" i="6"/>
  <c r="R240" i="6"/>
  <c r="R239" i="6"/>
  <c r="Q238" i="6"/>
  <c r="R237" i="6"/>
  <c r="R236" i="6"/>
  <c r="R235" i="6"/>
  <c r="R234" i="6"/>
  <c r="R233" i="6"/>
  <c r="R232" i="6"/>
  <c r="R231" i="6"/>
  <c r="R230" i="6"/>
  <c r="R229" i="6"/>
  <c r="Q228" i="6"/>
  <c r="Q227" i="6"/>
  <c r="R226" i="6"/>
  <c r="R225" i="6"/>
  <c r="R224" i="6"/>
  <c r="R223" i="6"/>
  <c r="Q222" i="6"/>
  <c r="R221" i="6"/>
  <c r="Q220" i="6"/>
  <c r="R219" i="6"/>
  <c r="Q218" i="6"/>
  <c r="R217" i="6"/>
  <c r="R216" i="6"/>
  <c r="R215" i="6"/>
  <c r="R214" i="6"/>
  <c r="Q213" i="6"/>
  <c r="Q212" i="6"/>
  <c r="Q211" i="6"/>
  <c r="R210" i="6"/>
  <c r="R209" i="6"/>
  <c r="R208" i="6"/>
  <c r="R207" i="6"/>
  <c r="R206" i="6"/>
  <c r="R205" i="6"/>
  <c r="Q204" i="6"/>
  <c r="R203" i="6"/>
  <c r="R202" i="6"/>
  <c r="Q201" i="6"/>
  <c r="R200" i="6"/>
  <c r="R199" i="6"/>
  <c r="R198" i="6"/>
  <c r="Q197" i="6"/>
  <c r="R196" i="6"/>
  <c r="R195" i="6"/>
  <c r="Q194" i="6"/>
  <c r="Q193" i="6"/>
  <c r="R192" i="6"/>
  <c r="R191" i="6"/>
  <c r="R190" i="6"/>
  <c r="R189" i="6"/>
  <c r="Q188" i="6"/>
  <c r="R187" i="6"/>
  <c r="R186" i="6"/>
  <c r="Q185" i="6"/>
  <c r="R184" i="6"/>
  <c r="Q183" i="6"/>
  <c r="Q182" i="6"/>
  <c r="Q181" i="6"/>
  <c r="R180" i="6"/>
  <c r="Q179" i="6"/>
  <c r="R178" i="6"/>
  <c r="R177" i="6"/>
  <c r="Q176" i="6"/>
  <c r="R175" i="6"/>
  <c r="Q174" i="6"/>
  <c r="R173" i="6"/>
  <c r="R172" i="6"/>
  <c r="R171" i="6"/>
  <c r="Q170" i="6"/>
  <c r="R169" i="6"/>
  <c r="Q168" i="6"/>
  <c r="R167" i="6"/>
  <c r="R166" i="6"/>
  <c r="R165" i="6"/>
  <c r="Q164" i="6"/>
  <c r="Q163" i="6"/>
  <c r="R162" i="6"/>
  <c r="R161" i="6"/>
  <c r="R160" i="6"/>
  <c r="R159" i="6"/>
  <c r="R158" i="6"/>
  <c r="R157" i="6"/>
  <c r="R156" i="6"/>
  <c r="Q155" i="6"/>
  <c r="Q154" i="6"/>
  <c r="R153" i="6"/>
  <c r="Q152" i="6"/>
  <c r="R151" i="6"/>
  <c r="Q150" i="6"/>
  <c r="R149" i="6"/>
  <c r="R148" i="6"/>
  <c r="R147" i="6"/>
  <c r="R146" i="6"/>
  <c r="R145" i="6"/>
  <c r="R144" i="6"/>
  <c r="R143" i="6"/>
  <c r="Q142" i="6"/>
  <c r="Q141" i="6"/>
  <c r="Q140" i="6"/>
  <c r="R139" i="6"/>
  <c r="Q138" i="6"/>
  <c r="Q137" i="6"/>
  <c r="R136" i="6"/>
  <c r="R135" i="6"/>
  <c r="R134" i="6"/>
  <c r="R133" i="6"/>
  <c r="R132" i="6"/>
  <c r="Q131" i="6"/>
  <c r="Q130" i="6"/>
  <c r="R129" i="6"/>
  <c r="R128" i="6"/>
  <c r="R127" i="6"/>
  <c r="R126" i="6"/>
  <c r="R125" i="6"/>
  <c r="R124" i="6"/>
  <c r="R123" i="6"/>
  <c r="R122" i="6"/>
  <c r="R121" i="6"/>
  <c r="Q120" i="6"/>
  <c r="R119" i="6"/>
  <c r="R118" i="6"/>
  <c r="R117" i="6"/>
  <c r="R116" i="6"/>
  <c r="R115" i="6"/>
  <c r="Q114" i="6"/>
  <c r="R113" i="6"/>
  <c r="R112" i="6"/>
  <c r="R111" i="6"/>
  <c r="Q110" i="6"/>
  <c r="Q109" i="6"/>
  <c r="R108" i="6"/>
  <c r="R107" i="6"/>
  <c r="R106" i="6"/>
  <c r="R105" i="6"/>
  <c r="R104" i="6"/>
  <c r="R103" i="6"/>
  <c r="R102" i="6"/>
  <c r="R101" i="6"/>
  <c r="R100" i="6"/>
  <c r="R99" i="6"/>
  <c r="R98" i="6"/>
  <c r="Q97" i="6"/>
  <c r="R96" i="6"/>
  <c r="R95" i="6"/>
  <c r="R94" i="6"/>
  <c r="R93" i="6"/>
  <c r="R92" i="6"/>
  <c r="R91" i="6"/>
  <c r="R90" i="6"/>
  <c r="R89" i="6"/>
  <c r="R88" i="6"/>
  <c r="R87" i="6"/>
  <c r="R86" i="6"/>
  <c r="Q85" i="6"/>
  <c r="Q84" i="6"/>
  <c r="R83" i="6"/>
  <c r="R82" i="6"/>
  <c r="R81" i="6"/>
  <c r="Q80" i="6"/>
  <c r="Q79" i="6"/>
  <c r="Q78" i="6"/>
  <c r="Q77" i="6"/>
  <c r="R76" i="6"/>
  <c r="Q75" i="6"/>
  <c r="R74" i="6"/>
  <c r="R73" i="6"/>
  <c r="R72" i="6"/>
  <c r="Q71" i="6"/>
  <c r="R70" i="6"/>
  <c r="R69" i="6"/>
  <c r="Q68" i="6"/>
  <c r="Q67" i="6"/>
  <c r="Q66" i="6"/>
  <c r="Q65" i="6"/>
  <c r="Q64" i="6"/>
  <c r="R63" i="6"/>
  <c r="R62" i="6"/>
  <c r="R61" i="6"/>
  <c r="R60" i="6"/>
  <c r="Q59" i="6"/>
  <c r="R58" i="6"/>
  <c r="R57" i="6"/>
  <c r="Q56" i="6"/>
  <c r="Q55" i="6"/>
  <c r="Q54" i="6"/>
  <c r="R53" i="6"/>
  <c r="R52" i="6"/>
  <c r="R51" i="6"/>
  <c r="Q50" i="6"/>
  <c r="R49" i="6"/>
  <c r="R48" i="6"/>
  <c r="R47" i="6"/>
  <c r="R46" i="6"/>
  <c r="R45" i="6"/>
  <c r="R44" i="6"/>
  <c r="R43" i="6"/>
  <c r="Q42" i="6"/>
  <c r="R41" i="6"/>
  <c r="R40" i="6"/>
  <c r="R39" i="6"/>
  <c r="Q38" i="6"/>
  <c r="R37" i="6"/>
  <c r="Q36" i="6"/>
  <c r="R35" i="6"/>
  <c r="Q34" i="6"/>
  <c r="Q33" i="6"/>
  <c r="Q32" i="6"/>
  <c r="R31" i="6"/>
  <c r="Q30" i="6"/>
  <c r="R29" i="6"/>
  <c r="R28" i="6"/>
  <c r="R27" i="6"/>
  <c r="Q26" i="6"/>
  <c r="Q25" i="6"/>
  <c r="Q24" i="6"/>
  <c r="R23" i="6"/>
  <c r="Q22" i="6"/>
  <c r="R21" i="6"/>
  <c r="Q20" i="6"/>
  <c r="Q19" i="6"/>
  <c r="R18" i="6"/>
  <c r="R17" i="6"/>
  <c r="R16" i="6"/>
  <c r="Q15" i="6"/>
  <c r="R14" i="6"/>
  <c r="R13" i="6"/>
  <c r="R12" i="6"/>
  <c r="Q11" i="6"/>
  <c r="R10" i="6"/>
  <c r="Q9" i="6"/>
  <c r="R8" i="6"/>
  <c r="R7" i="6"/>
  <c r="R6" i="6"/>
  <c r="R5" i="6"/>
  <c r="R4" i="6"/>
  <c r="Q3" i="6"/>
  <c r="R2" i="6"/>
  <c r="R2"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574" i="2"/>
  <c r="R575" i="2"/>
  <c r="R576" i="2"/>
  <c r="R577" i="2"/>
  <c r="R578" i="2"/>
  <c r="R579" i="2"/>
  <c r="R580" i="2"/>
  <c r="R581" i="2"/>
  <c r="R582" i="2"/>
  <c r="R583" i="2"/>
  <c r="R584" i="2"/>
  <c r="R585" i="2"/>
  <c r="R586" i="2"/>
  <c r="R587" i="2"/>
  <c r="R588" i="2"/>
  <c r="R589" i="2"/>
  <c r="R590" i="2"/>
  <c r="R591" i="2"/>
  <c r="R592" i="2"/>
  <c r="R593" i="2"/>
  <c r="R594" i="2"/>
  <c r="R595" i="2"/>
  <c r="R596" i="2"/>
  <c r="R597" i="2"/>
  <c r="R598" i="2"/>
  <c r="R599" i="2"/>
  <c r="R600" i="2"/>
  <c r="R601" i="2"/>
  <c r="R602" i="2"/>
  <c r="R603" i="2"/>
  <c r="R604" i="2"/>
  <c r="R605" i="2"/>
  <c r="R606" i="2"/>
  <c r="R607" i="2"/>
  <c r="R608" i="2"/>
  <c r="R609" i="2"/>
  <c r="R610" i="2"/>
  <c r="R611" i="2"/>
  <c r="R612" i="2"/>
  <c r="R613" i="2"/>
  <c r="R614" i="2"/>
  <c r="R615" i="2"/>
  <c r="Q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594" i="2"/>
  <c r="Q595" i="2"/>
  <c r="Q596" i="2"/>
  <c r="Q597" i="2"/>
  <c r="Q598" i="2"/>
  <c r="Q599" i="2"/>
  <c r="Q600" i="2"/>
  <c r="Q601" i="2"/>
  <c r="Q602" i="2"/>
  <c r="Q603" i="2"/>
  <c r="Q604" i="2"/>
  <c r="Q605" i="2"/>
  <c r="Q606" i="2"/>
  <c r="Q607" i="2"/>
  <c r="Q608" i="2"/>
  <c r="Q609" i="2"/>
  <c r="Q610" i="2"/>
  <c r="Q611" i="2"/>
  <c r="Q612" i="2"/>
  <c r="Q613" i="2"/>
  <c r="Q614" i="2"/>
  <c r="Q615" i="2"/>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J3" i="2"/>
  <c r="J5" i="2"/>
  <c r="J28" i="2"/>
  <c r="J29" i="2"/>
  <c r="J36" i="2"/>
  <c r="J44" i="2"/>
  <c r="J45" i="2"/>
  <c r="J60" i="2"/>
  <c r="J61" i="2"/>
  <c r="J76" i="2"/>
  <c r="J77" i="2"/>
  <c r="J84" i="2"/>
  <c r="J100" i="2"/>
  <c r="J101" i="2"/>
  <c r="J102" i="2"/>
  <c r="J108" i="2"/>
  <c r="J109" i="2"/>
  <c r="J116" i="2"/>
  <c r="J133" i="2"/>
  <c r="J140" i="2"/>
  <c r="J141" i="2"/>
  <c r="J148" i="2"/>
  <c r="J156" i="2"/>
  <c r="J157" i="2"/>
  <c r="J172" i="2"/>
  <c r="J180" i="2"/>
  <c r="J181" i="2"/>
  <c r="J188" i="2"/>
  <c r="J189" i="2"/>
  <c r="J204" i="2"/>
  <c r="J205" i="2"/>
  <c r="J206" i="2"/>
  <c r="J207" i="2"/>
  <c r="J212" i="2"/>
  <c r="J213" i="2"/>
  <c r="J229" i="2"/>
  <c r="J236" i="2"/>
  <c r="J237" i="2"/>
  <c r="J238" i="2"/>
  <c r="J239" i="2"/>
  <c r="J240" i="2"/>
  <c r="J260" i="2"/>
  <c r="J261" i="2"/>
  <c r="J262" i="2"/>
  <c r="J268" i="2"/>
  <c r="J276" i="2"/>
  <c r="J277" i="2"/>
  <c r="J292" i="2"/>
  <c r="J293" i="2"/>
  <c r="J300" i="2"/>
  <c r="J301" i="2"/>
  <c r="J308" i="2"/>
  <c r="J309" i="2"/>
  <c r="J316" i="2"/>
  <c r="J324" i="2"/>
  <c r="J325" i="2"/>
  <c r="J326" i="2"/>
  <c r="J332" i="2"/>
  <c r="J333" i="2"/>
  <c r="J348" i="2"/>
  <c r="J349" i="2"/>
  <c r="J356" i="2"/>
  <c r="J357" i="2"/>
  <c r="J358" i="2"/>
  <c r="J364" i="2"/>
  <c r="J380" i="2"/>
  <c r="J381" i="2"/>
  <c r="J388" i="2"/>
  <c r="J396" i="2"/>
  <c r="J397" i="2"/>
  <c r="J404" i="2"/>
  <c r="J420" i="2"/>
  <c r="J421" i="2"/>
  <c r="J422" i="2"/>
  <c r="J428" i="2"/>
  <c r="J429" i="2"/>
  <c r="J445" i="2"/>
  <c r="J452" i="2"/>
  <c r="J453" i="2"/>
  <c r="J454" i="2"/>
  <c r="J468" i="2"/>
  <c r="J469" i="2"/>
  <c r="J476" i="2"/>
  <c r="J477" i="2"/>
  <c r="J492" i="2"/>
  <c r="J493" i="2"/>
  <c r="J500" i="2"/>
  <c r="J501" i="2"/>
  <c r="J509" i="2"/>
  <c r="J516" i="2"/>
  <c r="J517" i="2"/>
  <c r="J518" i="2"/>
  <c r="J524" i="2"/>
  <c r="J525" i="2"/>
  <c r="J548" i="2"/>
  <c r="J549" i="2"/>
  <c r="J556" i="2"/>
  <c r="J557" i="2"/>
  <c r="J564" i="2"/>
  <c r="J565" i="2"/>
  <c r="J572" i="2"/>
  <c r="J580" i="2"/>
  <c r="J581" i="2"/>
  <c r="J582" i="2"/>
  <c r="J588" i="2"/>
  <c r="J589" i="2"/>
  <c r="J604" i="2"/>
  <c r="J605" i="2"/>
  <c r="J612" i="2"/>
  <c r="J613" i="2"/>
  <c r="J614" i="2"/>
  <c r="I8" i="2"/>
  <c r="J8" i="2" s="1"/>
  <c r="I9" i="2"/>
  <c r="J9" i="2" s="1"/>
  <c r="I10" i="2"/>
  <c r="J10" i="2" s="1"/>
  <c r="I11" i="2"/>
  <c r="J11" i="2" s="1"/>
  <c r="I12" i="2"/>
  <c r="J12" i="2" s="1"/>
  <c r="I13" i="2"/>
  <c r="J13" i="2" s="1"/>
  <c r="I14" i="2"/>
  <c r="J14" i="2" s="1"/>
  <c r="I15" i="2"/>
  <c r="J15" i="2" s="1"/>
  <c r="I16" i="2"/>
  <c r="J16" i="2" s="1"/>
  <c r="I17" i="2"/>
  <c r="J17" i="2" s="1"/>
  <c r="I18" i="2"/>
  <c r="J18" i="2" s="1"/>
  <c r="I19" i="2"/>
  <c r="J19" i="2" s="1"/>
  <c r="I20" i="2"/>
  <c r="J20" i="2" s="1"/>
  <c r="I21" i="2"/>
  <c r="J21" i="2" s="1"/>
  <c r="I22" i="2"/>
  <c r="J22" i="2" s="1"/>
  <c r="I23" i="2"/>
  <c r="J23" i="2" s="1"/>
  <c r="I24" i="2"/>
  <c r="J24" i="2" s="1"/>
  <c r="I25" i="2"/>
  <c r="J25" i="2" s="1"/>
  <c r="I26" i="2"/>
  <c r="J26" i="2" s="1"/>
  <c r="I27" i="2"/>
  <c r="J27" i="2" s="1"/>
  <c r="I28" i="2"/>
  <c r="I29" i="2"/>
  <c r="I30" i="2"/>
  <c r="J30" i="2" s="1"/>
  <c r="I31" i="2"/>
  <c r="J31" i="2" s="1"/>
  <c r="I32" i="2"/>
  <c r="J32" i="2" s="1"/>
  <c r="I33" i="2"/>
  <c r="J33" i="2" s="1"/>
  <c r="I34" i="2"/>
  <c r="J34" i="2" s="1"/>
  <c r="I35" i="2"/>
  <c r="J35" i="2" s="1"/>
  <c r="I36" i="2"/>
  <c r="I37" i="2"/>
  <c r="J37" i="2" s="1"/>
  <c r="I38" i="2"/>
  <c r="J38" i="2" s="1"/>
  <c r="I39" i="2"/>
  <c r="J39" i="2" s="1"/>
  <c r="I40" i="2"/>
  <c r="J40" i="2" s="1"/>
  <c r="I41" i="2"/>
  <c r="J41" i="2" s="1"/>
  <c r="I42" i="2"/>
  <c r="J42" i="2" s="1"/>
  <c r="I43" i="2"/>
  <c r="J43" i="2" s="1"/>
  <c r="I44" i="2"/>
  <c r="I45" i="2"/>
  <c r="I46" i="2"/>
  <c r="J46" i="2" s="1"/>
  <c r="I47" i="2"/>
  <c r="J47" i="2" s="1"/>
  <c r="I48" i="2"/>
  <c r="J48" i="2" s="1"/>
  <c r="I49" i="2"/>
  <c r="J49" i="2" s="1"/>
  <c r="I50" i="2"/>
  <c r="J50" i="2" s="1"/>
  <c r="I51" i="2"/>
  <c r="J51" i="2" s="1"/>
  <c r="I52" i="2"/>
  <c r="J52" i="2" s="1"/>
  <c r="I53" i="2"/>
  <c r="J53" i="2" s="1"/>
  <c r="I54" i="2"/>
  <c r="J54" i="2" s="1"/>
  <c r="I55" i="2"/>
  <c r="J55" i="2" s="1"/>
  <c r="I56" i="2"/>
  <c r="J56" i="2" s="1"/>
  <c r="I57" i="2"/>
  <c r="J57" i="2" s="1"/>
  <c r="I58" i="2"/>
  <c r="J58" i="2" s="1"/>
  <c r="I59" i="2"/>
  <c r="J59" i="2" s="1"/>
  <c r="I60" i="2"/>
  <c r="I61" i="2"/>
  <c r="I62" i="2"/>
  <c r="J62" i="2" s="1"/>
  <c r="I63" i="2"/>
  <c r="J63" i="2" s="1"/>
  <c r="I64" i="2"/>
  <c r="J64" i="2" s="1"/>
  <c r="I65" i="2"/>
  <c r="J65" i="2" s="1"/>
  <c r="I66" i="2"/>
  <c r="J66" i="2" s="1"/>
  <c r="I67" i="2"/>
  <c r="J67" i="2" s="1"/>
  <c r="I68" i="2"/>
  <c r="J68" i="2" s="1"/>
  <c r="I69" i="2"/>
  <c r="J69" i="2" s="1"/>
  <c r="I70" i="2"/>
  <c r="J70" i="2" s="1"/>
  <c r="I71" i="2"/>
  <c r="J71" i="2" s="1"/>
  <c r="I72" i="2"/>
  <c r="J72" i="2" s="1"/>
  <c r="I73" i="2"/>
  <c r="J73" i="2" s="1"/>
  <c r="I74" i="2"/>
  <c r="J74" i="2" s="1"/>
  <c r="I75" i="2"/>
  <c r="J75" i="2" s="1"/>
  <c r="I76" i="2"/>
  <c r="I77" i="2"/>
  <c r="I78" i="2"/>
  <c r="J78" i="2" s="1"/>
  <c r="I79" i="2"/>
  <c r="J79" i="2" s="1"/>
  <c r="I80" i="2"/>
  <c r="J80" i="2" s="1"/>
  <c r="I81" i="2"/>
  <c r="J81" i="2" s="1"/>
  <c r="I82" i="2"/>
  <c r="J82" i="2" s="1"/>
  <c r="I83" i="2"/>
  <c r="J83" i="2" s="1"/>
  <c r="I84" i="2"/>
  <c r="I85" i="2"/>
  <c r="J85" i="2" s="1"/>
  <c r="I86" i="2"/>
  <c r="J86" i="2" s="1"/>
  <c r="I87" i="2"/>
  <c r="J87" i="2" s="1"/>
  <c r="I88" i="2"/>
  <c r="J88" i="2" s="1"/>
  <c r="I89" i="2"/>
  <c r="J89" i="2" s="1"/>
  <c r="I90" i="2"/>
  <c r="J90" i="2" s="1"/>
  <c r="I91" i="2"/>
  <c r="J91" i="2" s="1"/>
  <c r="I92" i="2"/>
  <c r="J92" i="2" s="1"/>
  <c r="I93" i="2"/>
  <c r="J93" i="2" s="1"/>
  <c r="I94" i="2"/>
  <c r="J94" i="2" s="1"/>
  <c r="I95" i="2"/>
  <c r="J95" i="2" s="1"/>
  <c r="I96" i="2"/>
  <c r="J96" i="2" s="1"/>
  <c r="I97" i="2"/>
  <c r="J97" i="2" s="1"/>
  <c r="I98" i="2"/>
  <c r="J98" i="2" s="1"/>
  <c r="I99" i="2"/>
  <c r="J99" i="2" s="1"/>
  <c r="I100" i="2"/>
  <c r="I101" i="2"/>
  <c r="I102" i="2"/>
  <c r="I103" i="2"/>
  <c r="J103" i="2" s="1"/>
  <c r="I104" i="2"/>
  <c r="J104" i="2" s="1"/>
  <c r="I105" i="2"/>
  <c r="J105" i="2" s="1"/>
  <c r="I106" i="2"/>
  <c r="J106" i="2" s="1"/>
  <c r="I107" i="2"/>
  <c r="J107" i="2" s="1"/>
  <c r="I108" i="2"/>
  <c r="I109" i="2"/>
  <c r="I110" i="2"/>
  <c r="J110" i="2" s="1"/>
  <c r="I111" i="2"/>
  <c r="J111" i="2" s="1"/>
  <c r="I112" i="2"/>
  <c r="J112" i="2" s="1"/>
  <c r="I113" i="2"/>
  <c r="J113" i="2" s="1"/>
  <c r="I114" i="2"/>
  <c r="J114" i="2" s="1"/>
  <c r="I115" i="2"/>
  <c r="J115" i="2" s="1"/>
  <c r="I116" i="2"/>
  <c r="I117" i="2"/>
  <c r="J117" i="2" s="1"/>
  <c r="I118" i="2"/>
  <c r="J118" i="2" s="1"/>
  <c r="I119" i="2"/>
  <c r="J119" i="2" s="1"/>
  <c r="I120" i="2"/>
  <c r="J120" i="2" s="1"/>
  <c r="I121" i="2"/>
  <c r="J121" i="2" s="1"/>
  <c r="I122" i="2"/>
  <c r="J122" i="2" s="1"/>
  <c r="I123" i="2"/>
  <c r="J123" i="2" s="1"/>
  <c r="I124" i="2"/>
  <c r="J124" i="2" s="1"/>
  <c r="I125" i="2"/>
  <c r="J125" i="2" s="1"/>
  <c r="I126" i="2"/>
  <c r="J126" i="2" s="1"/>
  <c r="I127" i="2"/>
  <c r="J127" i="2" s="1"/>
  <c r="I128" i="2"/>
  <c r="J128" i="2" s="1"/>
  <c r="I129" i="2"/>
  <c r="J129" i="2" s="1"/>
  <c r="I130" i="2"/>
  <c r="J130" i="2" s="1"/>
  <c r="I131" i="2"/>
  <c r="J131" i="2" s="1"/>
  <c r="I132" i="2"/>
  <c r="J132" i="2" s="1"/>
  <c r="I133" i="2"/>
  <c r="I134" i="2"/>
  <c r="J134" i="2" s="1"/>
  <c r="I135" i="2"/>
  <c r="J135" i="2" s="1"/>
  <c r="I136" i="2"/>
  <c r="J136" i="2" s="1"/>
  <c r="I137" i="2"/>
  <c r="J137" i="2" s="1"/>
  <c r="I138" i="2"/>
  <c r="J138" i="2" s="1"/>
  <c r="I139" i="2"/>
  <c r="J139" i="2" s="1"/>
  <c r="I140" i="2"/>
  <c r="I141" i="2"/>
  <c r="I142" i="2"/>
  <c r="J142" i="2" s="1"/>
  <c r="I143" i="2"/>
  <c r="J143" i="2" s="1"/>
  <c r="I144" i="2"/>
  <c r="J144" i="2" s="1"/>
  <c r="I145" i="2"/>
  <c r="J145" i="2" s="1"/>
  <c r="I146" i="2"/>
  <c r="J146" i="2" s="1"/>
  <c r="I147" i="2"/>
  <c r="J147" i="2" s="1"/>
  <c r="I148" i="2"/>
  <c r="I149" i="2"/>
  <c r="J149" i="2" s="1"/>
  <c r="I150" i="2"/>
  <c r="J150" i="2" s="1"/>
  <c r="I151" i="2"/>
  <c r="J151" i="2" s="1"/>
  <c r="I152" i="2"/>
  <c r="J152" i="2" s="1"/>
  <c r="I153" i="2"/>
  <c r="J153" i="2" s="1"/>
  <c r="I154" i="2"/>
  <c r="J154" i="2" s="1"/>
  <c r="I155" i="2"/>
  <c r="J155" i="2" s="1"/>
  <c r="I156" i="2"/>
  <c r="I157" i="2"/>
  <c r="I158" i="2"/>
  <c r="J158" i="2" s="1"/>
  <c r="I159" i="2"/>
  <c r="J159" i="2" s="1"/>
  <c r="I160" i="2"/>
  <c r="J160" i="2" s="1"/>
  <c r="I161" i="2"/>
  <c r="J161" i="2" s="1"/>
  <c r="I162" i="2"/>
  <c r="J162" i="2" s="1"/>
  <c r="I163" i="2"/>
  <c r="J163" i="2" s="1"/>
  <c r="I164" i="2"/>
  <c r="J164" i="2" s="1"/>
  <c r="I165" i="2"/>
  <c r="J165" i="2" s="1"/>
  <c r="I166" i="2"/>
  <c r="J166" i="2" s="1"/>
  <c r="I167" i="2"/>
  <c r="J167" i="2" s="1"/>
  <c r="I168" i="2"/>
  <c r="J168" i="2" s="1"/>
  <c r="I169" i="2"/>
  <c r="J169" i="2" s="1"/>
  <c r="I170" i="2"/>
  <c r="J170" i="2" s="1"/>
  <c r="I171" i="2"/>
  <c r="J171" i="2" s="1"/>
  <c r="I172" i="2"/>
  <c r="I173" i="2"/>
  <c r="J173" i="2" s="1"/>
  <c r="I174" i="2"/>
  <c r="J174" i="2" s="1"/>
  <c r="I175" i="2"/>
  <c r="J175" i="2" s="1"/>
  <c r="I176" i="2"/>
  <c r="J176" i="2" s="1"/>
  <c r="I177" i="2"/>
  <c r="J177" i="2" s="1"/>
  <c r="I178" i="2"/>
  <c r="J178" i="2" s="1"/>
  <c r="I179" i="2"/>
  <c r="J179" i="2" s="1"/>
  <c r="I180" i="2"/>
  <c r="I181" i="2"/>
  <c r="I182" i="2"/>
  <c r="J182" i="2" s="1"/>
  <c r="I183" i="2"/>
  <c r="J183" i="2" s="1"/>
  <c r="I184" i="2"/>
  <c r="J184" i="2" s="1"/>
  <c r="I185" i="2"/>
  <c r="J185" i="2" s="1"/>
  <c r="I186" i="2"/>
  <c r="J186" i="2" s="1"/>
  <c r="I187" i="2"/>
  <c r="J187" i="2" s="1"/>
  <c r="I188" i="2"/>
  <c r="I189" i="2"/>
  <c r="I190" i="2"/>
  <c r="J190" i="2" s="1"/>
  <c r="I191" i="2"/>
  <c r="J191" i="2" s="1"/>
  <c r="I192" i="2"/>
  <c r="J192" i="2" s="1"/>
  <c r="I193" i="2"/>
  <c r="J193" i="2" s="1"/>
  <c r="I194" i="2"/>
  <c r="J194" i="2" s="1"/>
  <c r="I195" i="2"/>
  <c r="J195" i="2" s="1"/>
  <c r="I196" i="2"/>
  <c r="J196" i="2" s="1"/>
  <c r="I197" i="2"/>
  <c r="J197" i="2" s="1"/>
  <c r="I198" i="2"/>
  <c r="J198" i="2" s="1"/>
  <c r="I199" i="2"/>
  <c r="J199" i="2" s="1"/>
  <c r="I200" i="2"/>
  <c r="J200" i="2" s="1"/>
  <c r="I201" i="2"/>
  <c r="J201" i="2" s="1"/>
  <c r="I202" i="2"/>
  <c r="J202" i="2" s="1"/>
  <c r="I203" i="2"/>
  <c r="J203" i="2" s="1"/>
  <c r="I204" i="2"/>
  <c r="I205" i="2"/>
  <c r="I206" i="2"/>
  <c r="I207" i="2"/>
  <c r="I208" i="2"/>
  <c r="J208" i="2" s="1"/>
  <c r="I209" i="2"/>
  <c r="J209" i="2" s="1"/>
  <c r="I210" i="2"/>
  <c r="J210" i="2" s="1"/>
  <c r="I211" i="2"/>
  <c r="J211" i="2" s="1"/>
  <c r="I212" i="2"/>
  <c r="I213" i="2"/>
  <c r="I214" i="2"/>
  <c r="J214" i="2" s="1"/>
  <c r="I215" i="2"/>
  <c r="J215" i="2" s="1"/>
  <c r="I216" i="2"/>
  <c r="J216" i="2" s="1"/>
  <c r="I217" i="2"/>
  <c r="J217" i="2" s="1"/>
  <c r="I218" i="2"/>
  <c r="J218" i="2" s="1"/>
  <c r="I219" i="2"/>
  <c r="J219" i="2" s="1"/>
  <c r="I220" i="2"/>
  <c r="J220" i="2" s="1"/>
  <c r="I221" i="2"/>
  <c r="J221" i="2" s="1"/>
  <c r="I222" i="2"/>
  <c r="J222" i="2" s="1"/>
  <c r="I223" i="2"/>
  <c r="J223" i="2" s="1"/>
  <c r="I224" i="2"/>
  <c r="J224" i="2" s="1"/>
  <c r="I225" i="2"/>
  <c r="J225" i="2" s="1"/>
  <c r="I226" i="2"/>
  <c r="J226" i="2" s="1"/>
  <c r="I227" i="2"/>
  <c r="J227" i="2" s="1"/>
  <c r="I228" i="2"/>
  <c r="J228" i="2" s="1"/>
  <c r="I229" i="2"/>
  <c r="I230" i="2"/>
  <c r="J230" i="2" s="1"/>
  <c r="I231" i="2"/>
  <c r="J231" i="2" s="1"/>
  <c r="I232" i="2"/>
  <c r="J232" i="2" s="1"/>
  <c r="I233" i="2"/>
  <c r="J233" i="2" s="1"/>
  <c r="I234" i="2"/>
  <c r="J234" i="2" s="1"/>
  <c r="I235" i="2"/>
  <c r="J235" i="2" s="1"/>
  <c r="I236" i="2"/>
  <c r="I237" i="2"/>
  <c r="I238" i="2"/>
  <c r="I239" i="2"/>
  <c r="I240" i="2"/>
  <c r="I241" i="2"/>
  <c r="J241" i="2" s="1"/>
  <c r="I242" i="2"/>
  <c r="J242" i="2" s="1"/>
  <c r="I243" i="2"/>
  <c r="J243" i="2" s="1"/>
  <c r="I244" i="2"/>
  <c r="J244" i="2" s="1"/>
  <c r="I245" i="2"/>
  <c r="J245" i="2" s="1"/>
  <c r="I246" i="2"/>
  <c r="J246" i="2" s="1"/>
  <c r="I247" i="2"/>
  <c r="J247" i="2" s="1"/>
  <c r="I248" i="2"/>
  <c r="J248" i="2" s="1"/>
  <c r="I249" i="2"/>
  <c r="J249" i="2" s="1"/>
  <c r="I250" i="2"/>
  <c r="J250" i="2" s="1"/>
  <c r="I251" i="2"/>
  <c r="J251" i="2" s="1"/>
  <c r="I252" i="2"/>
  <c r="J252" i="2" s="1"/>
  <c r="I253" i="2"/>
  <c r="J253" i="2" s="1"/>
  <c r="I254" i="2"/>
  <c r="J254" i="2" s="1"/>
  <c r="I255" i="2"/>
  <c r="J255" i="2" s="1"/>
  <c r="I256" i="2"/>
  <c r="J256" i="2" s="1"/>
  <c r="I257" i="2"/>
  <c r="J257" i="2" s="1"/>
  <c r="I258" i="2"/>
  <c r="J258" i="2" s="1"/>
  <c r="I259" i="2"/>
  <c r="J259" i="2" s="1"/>
  <c r="I260" i="2"/>
  <c r="I261" i="2"/>
  <c r="I262" i="2"/>
  <c r="I263" i="2"/>
  <c r="J263" i="2" s="1"/>
  <c r="I264" i="2"/>
  <c r="J264" i="2" s="1"/>
  <c r="I265" i="2"/>
  <c r="J265" i="2" s="1"/>
  <c r="I266" i="2"/>
  <c r="J266" i="2" s="1"/>
  <c r="I267" i="2"/>
  <c r="J267" i="2" s="1"/>
  <c r="I268" i="2"/>
  <c r="I269" i="2"/>
  <c r="J269" i="2" s="1"/>
  <c r="I270" i="2"/>
  <c r="J270" i="2" s="1"/>
  <c r="I271" i="2"/>
  <c r="J271" i="2" s="1"/>
  <c r="I272" i="2"/>
  <c r="J272" i="2" s="1"/>
  <c r="I273" i="2"/>
  <c r="J273" i="2" s="1"/>
  <c r="I274" i="2"/>
  <c r="J274" i="2" s="1"/>
  <c r="I275" i="2"/>
  <c r="J275" i="2" s="1"/>
  <c r="I276" i="2"/>
  <c r="I277" i="2"/>
  <c r="I278" i="2"/>
  <c r="J278" i="2" s="1"/>
  <c r="I279" i="2"/>
  <c r="J279" i="2" s="1"/>
  <c r="I280" i="2"/>
  <c r="J280" i="2" s="1"/>
  <c r="I281" i="2"/>
  <c r="J281" i="2" s="1"/>
  <c r="I282" i="2"/>
  <c r="J282" i="2" s="1"/>
  <c r="I283" i="2"/>
  <c r="J283" i="2" s="1"/>
  <c r="I284" i="2"/>
  <c r="J284" i="2" s="1"/>
  <c r="I285" i="2"/>
  <c r="J285" i="2" s="1"/>
  <c r="I286" i="2"/>
  <c r="J286" i="2" s="1"/>
  <c r="I287" i="2"/>
  <c r="J287" i="2" s="1"/>
  <c r="I288" i="2"/>
  <c r="J288" i="2" s="1"/>
  <c r="I289" i="2"/>
  <c r="J289" i="2" s="1"/>
  <c r="I290" i="2"/>
  <c r="J290" i="2" s="1"/>
  <c r="I291" i="2"/>
  <c r="J291" i="2" s="1"/>
  <c r="I292" i="2"/>
  <c r="I293" i="2"/>
  <c r="I294" i="2"/>
  <c r="J294" i="2" s="1"/>
  <c r="I295" i="2"/>
  <c r="J295" i="2" s="1"/>
  <c r="I296" i="2"/>
  <c r="J296" i="2" s="1"/>
  <c r="I297" i="2"/>
  <c r="J297" i="2" s="1"/>
  <c r="I298" i="2"/>
  <c r="J298" i="2" s="1"/>
  <c r="I299" i="2"/>
  <c r="J299" i="2" s="1"/>
  <c r="I300" i="2"/>
  <c r="I301" i="2"/>
  <c r="I302" i="2"/>
  <c r="J302" i="2" s="1"/>
  <c r="I303" i="2"/>
  <c r="J303" i="2" s="1"/>
  <c r="I304" i="2"/>
  <c r="J304" i="2" s="1"/>
  <c r="I305" i="2"/>
  <c r="J305" i="2" s="1"/>
  <c r="I306" i="2"/>
  <c r="J306" i="2" s="1"/>
  <c r="I307" i="2"/>
  <c r="J307" i="2" s="1"/>
  <c r="I308" i="2"/>
  <c r="I309" i="2"/>
  <c r="I310" i="2"/>
  <c r="J310" i="2" s="1"/>
  <c r="I311" i="2"/>
  <c r="J311" i="2" s="1"/>
  <c r="I312" i="2"/>
  <c r="J312" i="2" s="1"/>
  <c r="I313" i="2"/>
  <c r="J313" i="2" s="1"/>
  <c r="I314" i="2"/>
  <c r="J314" i="2" s="1"/>
  <c r="I315" i="2"/>
  <c r="J315" i="2" s="1"/>
  <c r="I316" i="2"/>
  <c r="I317" i="2"/>
  <c r="J317" i="2" s="1"/>
  <c r="I318" i="2"/>
  <c r="J318" i="2" s="1"/>
  <c r="I319" i="2"/>
  <c r="J319" i="2" s="1"/>
  <c r="I320" i="2"/>
  <c r="J320" i="2" s="1"/>
  <c r="I321" i="2"/>
  <c r="J321" i="2" s="1"/>
  <c r="I322" i="2"/>
  <c r="J322" i="2" s="1"/>
  <c r="I323" i="2"/>
  <c r="J323" i="2" s="1"/>
  <c r="I324" i="2"/>
  <c r="I325" i="2"/>
  <c r="I326" i="2"/>
  <c r="I327" i="2"/>
  <c r="J327" i="2" s="1"/>
  <c r="I328" i="2"/>
  <c r="J328" i="2" s="1"/>
  <c r="I329" i="2"/>
  <c r="J329" i="2" s="1"/>
  <c r="I330" i="2"/>
  <c r="J330" i="2" s="1"/>
  <c r="I331" i="2"/>
  <c r="J331" i="2" s="1"/>
  <c r="I332" i="2"/>
  <c r="I333" i="2"/>
  <c r="I334" i="2"/>
  <c r="J334" i="2" s="1"/>
  <c r="I335" i="2"/>
  <c r="J335" i="2" s="1"/>
  <c r="I336" i="2"/>
  <c r="J336" i="2" s="1"/>
  <c r="I337" i="2"/>
  <c r="J337" i="2" s="1"/>
  <c r="I338" i="2"/>
  <c r="J338" i="2" s="1"/>
  <c r="I339" i="2"/>
  <c r="J339" i="2" s="1"/>
  <c r="I340" i="2"/>
  <c r="J340" i="2" s="1"/>
  <c r="I341" i="2"/>
  <c r="J341" i="2" s="1"/>
  <c r="I342" i="2"/>
  <c r="J342" i="2" s="1"/>
  <c r="I343" i="2"/>
  <c r="J343" i="2" s="1"/>
  <c r="I344" i="2"/>
  <c r="J344" i="2" s="1"/>
  <c r="I345" i="2"/>
  <c r="J345" i="2" s="1"/>
  <c r="I346" i="2"/>
  <c r="J346" i="2" s="1"/>
  <c r="I347" i="2"/>
  <c r="J347" i="2" s="1"/>
  <c r="I348" i="2"/>
  <c r="I349" i="2"/>
  <c r="I350" i="2"/>
  <c r="J350" i="2" s="1"/>
  <c r="I351" i="2"/>
  <c r="J351" i="2" s="1"/>
  <c r="I352" i="2"/>
  <c r="J352" i="2" s="1"/>
  <c r="I353" i="2"/>
  <c r="J353" i="2" s="1"/>
  <c r="I354" i="2"/>
  <c r="J354" i="2" s="1"/>
  <c r="I355" i="2"/>
  <c r="J355" i="2" s="1"/>
  <c r="I356" i="2"/>
  <c r="I357" i="2"/>
  <c r="I358" i="2"/>
  <c r="I359" i="2"/>
  <c r="J359" i="2" s="1"/>
  <c r="I360" i="2"/>
  <c r="J360" i="2" s="1"/>
  <c r="I361" i="2"/>
  <c r="J361" i="2" s="1"/>
  <c r="I362" i="2"/>
  <c r="J362" i="2" s="1"/>
  <c r="I363" i="2"/>
  <c r="J363" i="2" s="1"/>
  <c r="I364" i="2"/>
  <c r="I365" i="2"/>
  <c r="J365" i="2" s="1"/>
  <c r="I366" i="2"/>
  <c r="J366" i="2" s="1"/>
  <c r="I367" i="2"/>
  <c r="J367" i="2" s="1"/>
  <c r="I368" i="2"/>
  <c r="J368" i="2" s="1"/>
  <c r="I369" i="2"/>
  <c r="J369" i="2" s="1"/>
  <c r="I370" i="2"/>
  <c r="J370" i="2" s="1"/>
  <c r="I371" i="2"/>
  <c r="J371" i="2" s="1"/>
  <c r="I372" i="2"/>
  <c r="J372" i="2" s="1"/>
  <c r="I373" i="2"/>
  <c r="J373" i="2" s="1"/>
  <c r="I374" i="2"/>
  <c r="J374" i="2" s="1"/>
  <c r="I375" i="2"/>
  <c r="J375" i="2" s="1"/>
  <c r="I376" i="2"/>
  <c r="J376" i="2" s="1"/>
  <c r="I377" i="2"/>
  <c r="J377" i="2" s="1"/>
  <c r="I378" i="2"/>
  <c r="J378" i="2" s="1"/>
  <c r="I379" i="2"/>
  <c r="J379" i="2" s="1"/>
  <c r="I380" i="2"/>
  <c r="I381" i="2"/>
  <c r="I382" i="2"/>
  <c r="J382" i="2" s="1"/>
  <c r="I383" i="2"/>
  <c r="J383" i="2" s="1"/>
  <c r="I384" i="2"/>
  <c r="J384" i="2" s="1"/>
  <c r="I385" i="2"/>
  <c r="J385" i="2" s="1"/>
  <c r="I386" i="2"/>
  <c r="J386" i="2" s="1"/>
  <c r="I387" i="2"/>
  <c r="J387" i="2" s="1"/>
  <c r="I388" i="2"/>
  <c r="I389" i="2"/>
  <c r="J389" i="2" s="1"/>
  <c r="I390" i="2"/>
  <c r="J390" i="2" s="1"/>
  <c r="I391" i="2"/>
  <c r="J391" i="2" s="1"/>
  <c r="I392" i="2"/>
  <c r="J392" i="2" s="1"/>
  <c r="I393" i="2"/>
  <c r="J393" i="2" s="1"/>
  <c r="I394" i="2"/>
  <c r="J394" i="2" s="1"/>
  <c r="I395" i="2"/>
  <c r="J395" i="2" s="1"/>
  <c r="I396" i="2"/>
  <c r="I397" i="2"/>
  <c r="I398" i="2"/>
  <c r="J398" i="2" s="1"/>
  <c r="I399" i="2"/>
  <c r="J399" i="2" s="1"/>
  <c r="I400" i="2"/>
  <c r="J400" i="2" s="1"/>
  <c r="I401" i="2"/>
  <c r="J401" i="2" s="1"/>
  <c r="I402" i="2"/>
  <c r="J402" i="2" s="1"/>
  <c r="I403" i="2"/>
  <c r="J403" i="2" s="1"/>
  <c r="I404" i="2"/>
  <c r="I405" i="2"/>
  <c r="J405" i="2" s="1"/>
  <c r="I406" i="2"/>
  <c r="J406" i="2" s="1"/>
  <c r="I407" i="2"/>
  <c r="J407" i="2" s="1"/>
  <c r="I408" i="2"/>
  <c r="J408" i="2" s="1"/>
  <c r="I409" i="2"/>
  <c r="J409" i="2" s="1"/>
  <c r="I410" i="2"/>
  <c r="J410" i="2" s="1"/>
  <c r="I411" i="2"/>
  <c r="J411" i="2" s="1"/>
  <c r="I412" i="2"/>
  <c r="J412" i="2" s="1"/>
  <c r="I413" i="2"/>
  <c r="J413" i="2" s="1"/>
  <c r="I414" i="2"/>
  <c r="J414" i="2" s="1"/>
  <c r="I415" i="2"/>
  <c r="J415" i="2" s="1"/>
  <c r="I416" i="2"/>
  <c r="J416" i="2" s="1"/>
  <c r="I417" i="2"/>
  <c r="J417" i="2" s="1"/>
  <c r="I418" i="2"/>
  <c r="J418" i="2" s="1"/>
  <c r="I419" i="2"/>
  <c r="J419" i="2" s="1"/>
  <c r="I420" i="2"/>
  <c r="I421" i="2"/>
  <c r="I422" i="2"/>
  <c r="I423" i="2"/>
  <c r="J423" i="2" s="1"/>
  <c r="I424" i="2"/>
  <c r="J424" i="2" s="1"/>
  <c r="I425" i="2"/>
  <c r="J425" i="2" s="1"/>
  <c r="I426" i="2"/>
  <c r="J426" i="2" s="1"/>
  <c r="I427" i="2"/>
  <c r="J427" i="2" s="1"/>
  <c r="I428" i="2"/>
  <c r="I429" i="2"/>
  <c r="I430" i="2"/>
  <c r="J430" i="2" s="1"/>
  <c r="I431" i="2"/>
  <c r="J431" i="2" s="1"/>
  <c r="I432" i="2"/>
  <c r="J432" i="2" s="1"/>
  <c r="I433" i="2"/>
  <c r="J433" i="2" s="1"/>
  <c r="I434" i="2"/>
  <c r="J434" i="2" s="1"/>
  <c r="I435" i="2"/>
  <c r="J435" i="2" s="1"/>
  <c r="I436" i="2"/>
  <c r="J436" i="2" s="1"/>
  <c r="I437" i="2"/>
  <c r="J437" i="2" s="1"/>
  <c r="I438" i="2"/>
  <c r="J438" i="2" s="1"/>
  <c r="I439" i="2"/>
  <c r="J439" i="2" s="1"/>
  <c r="I440" i="2"/>
  <c r="J440" i="2" s="1"/>
  <c r="I441" i="2"/>
  <c r="J441" i="2" s="1"/>
  <c r="I442" i="2"/>
  <c r="J442" i="2" s="1"/>
  <c r="I443" i="2"/>
  <c r="J443" i="2" s="1"/>
  <c r="I444" i="2"/>
  <c r="J444" i="2" s="1"/>
  <c r="I445" i="2"/>
  <c r="I446" i="2"/>
  <c r="J446" i="2" s="1"/>
  <c r="I447" i="2"/>
  <c r="J447" i="2" s="1"/>
  <c r="I448" i="2"/>
  <c r="J448" i="2" s="1"/>
  <c r="I449" i="2"/>
  <c r="J449" i="2" s="1"/>
  <c r="I450" i="2"/>
  <c r="J450" i="2" s="1"/>
  <c r="I451" i="2"/>
  <c r="J451" i="2" s="1"/>
  <c r="I452" i="2"/>
  <c r="I453" i="2"/>
  <c r="I454" i="2"/>
  <c r="I455" i="2"/>
  <c r="J455" i="2" s="1"/>
  <c r="I456" i="2"/>
  <c r="J456" i="2" s="1"/>
  <c r="I457" i="2"/>
  <c r="J457" i="2" s="1"/>
  <c r="I458" i="2"/>
  <c r="J458" i="2" s="1"/>
  <c r="I459" i="2"/>
  <c r="J459" i="2" s="1"/>
  <c r="I460" i="2"/>
  <c r="J460" i="2" s="1"/>
  <c r="I461" i="2"/>
  <c r="J461" i="2" s="1"/>
  <c r="I462" i="2"/>
  <c r="J462" i="2" s="1"/>
  <c r="I463" i="2"/>
  <c r="J463" i="2" s="1"/>
  <c r="I464" i="2"/>
  <c r="J464" i="2" s="1"/>
  <c r="I465" i="2"/>
  <c r="J465" i="2" s="1"/>
  <c r="I466" i="2"/>
  <c r="J466" i="2" s="1"/>
  <c r="I467" i="2"/>
  <c r="J467" i="2" s="1"/>
  <c r="I468" i="2"/>
  <c r="I469" i="2"/>
  <c r="I470" i="2"/>
  <c r="J470" i="2" s="1"/>
  <c r="I471" i="2"/>
  <c r="J471" i="2" s="1"/>
  <c r="I472" i="2"/>
  <c r="J472" i="2" s="1"/>
  <c r="I473" i="2"/>
  <c r="J473" i="2" s="1"/>
  <c r="I474" i="2"/>
  <c r="J474" i="2" s="1"/>
  <c r="I475" i="2"/>
  <c r="J475" i="2" s="1"/>
  <c r="I476" i="2"/>
  <c r="I477" i="2"/>
  <c r="I478" i="2"/>
  <c r="J478" i="2" s="1"/>
  <c r="I479" i="2"/>
  <c r="J479" i="2" s="1"/>
  <c r="I480" i="2"/>
  <c r="J480" i="2" s="1"/>
  <c r="I481" i="2"/>
  <c r="J481" i="2" s="1"/>
  <c r="I482" i="2"/>
  <c r="J482" i="2" s="1"/>
  <c r="I483" i="2"/>
  <c r="J483" i="2" s="1"/>
  <c r="I484" i="2"/>
  <c r="J484" i="2" s="1"/>
  <c r="I485" i="2"/>
  <c r="J485" i="2" s="1"/>
  <c r="I486" i="2"/>
  <c r="J486" i="2" s="1"/>
  <c r="I487" i="2"/>
  <c r="J487" i="2" s="1"/>
  <c r="I488" i="2"/>
  <c r="J488" i="2" s="1"/>
  <c r="I489" i="2"/>
  <c r="J489" i="2" s="1"/>
  <c r="I490" i="2"/>
  <c r="J490" i="2" s="1"/>
  <c r="I491" i="2"/>
  <c r="J491" i="2" s="1"/>
  <c r="I492" i="2"/>
  <c r="I493" i="2"/>
  <c r="I494" i="2"/>
  <c r="J494" i="2" s="1"/>
  <c r="I495" i="2"/>
  <c r="J495" i="2" s="1"/>
  <c r="I496" i="2"/>
  <c r="J496" i="2" s="1"/>
  <c r="I497" i="2"/>
  <c r="J497" i="2" s="1"/>
  <c r="I498" i="2"/>
  <c r="J498" i="2" s="1"/>
  <c r="I499" i="2"/>
  <c r="J499" i="2" s="1"/>
  <c r="I500" i="2"/>
  <c r="I501" i="2"/>
  <c r="I502" i="2"/>
  <c r="J502" i="2" s="1"/>
  <c r="I503" i="2"/>
  <c r="J503" i="2" s="1"/>
  <c r="I504" i="2"/>
  <c r="J504" i="2" s="1"/>
  <c r="I505" i="2"/>
  <c r="J505" i="2" s="1"/>
  <c r="I506" i="2"/>
  <c r="J506" i="2" s="1"/>
  <c r="I507" i="2"/>
  <c r="J507" i="2" s="1"/>
  <c r="I508" i="2"/>
  <c r="J508" i="2" s="1"/>
  <c r="I509" i="2"/>
  <c r="I510" i="2"/>
  <c r="J510" i="2" s="1"/>
  <c r="I511" i="2"/>
  <c r="J511" i="2" s="1"/>
  <c r="I512" i="2"/>
  <c r="J512" i="2" s="1"/>
  <c r="I513" i="2"/>
  <c r="J513" i="2" s="1"/>
  <c r="I514" i="2"/>
  <c r="J514" i="2" s="1"/>
  <c r="I515" i="2"/>
  <c r="J515" i="2" s="1"/>
  <c r="I516" i="2"/>
  <c r="I517" i="2"/>
  <c r="I518" i="2"/>
  <c r="I519" i="2"/>
  <c r="J519" i="2" s="1"/>
  <c r="I520" i="2"/>
  <c r="J520" i="2" s="1"/>
  <c r="I521" i="2"/>
  <c r="J521" i="2" s="1"/>
  <c r="I522" i="2"/>
  <c r="J522" i="2" s="1"/>
  <c r="I523" i="2"/>
  <c r="J523" i="2" s="1"/>
  <c r="I524" i="2"/>
  <c r="I525" i="2"/>
  <c r="I526" i="2"/>
  <c r="J526" i="2" s="1"/>
  <c r="I527" i="2"/>
  <c r="J527" i="2" s="1"/>
  <c r="I528" i="2"/>
  <c r="J528" i="2" s="1"/>
  <c r="I529" i="2"/>
  <c r="J529" i="2" s="1"/>
  <c r="I530" i="2"/>
  <c r="J530" i="2" s="1"/>
  <c r="I531" i="2"/>
  <c r="J531" i="2" s="1"/>
  <c r="I532" i="2"/>
  <c r="J532" i="2" s="1"/>
  <c r="I533" i="2"/>
  <c r="J533" i="2" s="1"/>
  <c r="I534" i="2"/>
  <c r="J534" i="2" s="1"/>
  <c r="I535" i="2"/>
  <c r="J535" i="2" s="1"/>
  <c r="I536" i="2"/>
  <c r="J536" i="2" s="1"/>
  <c r="I537" i="2"/>
  <c r="J537" i="2" s="1"/>
  <c r="I538" i="2"/>
  <c r="J538" i="2" s="1"/>
  <c r="I539" i="2"/>
  <c r="J539" i="2" s="1"/>
  <c r="I540" i="2"/>
  <c r="J540" i="2" s="1"/>
  <c r="I541" i="2"/>
  <c r="J541" i="2" s="1"/>
  <c r="I542" i="2"/>
  <c r="J542" i="2" s="1"/>
  <c r="I543" i="2"/>
  <c r="J543" i="2" s="1"/>
  <c r="I544" i="2"/>
  <c r="J544" i="2" s="1"/>
  <c r="I545" i="2"/>
  <c r="J545" i="2" s="1"/>
  <c r="I546" i="2"/>
  <c r="J546" i="2" s="1"/>
  <c r="I547" i="2"/>
  <c r="J547" i="2" s="1"/>
  <c r="I548" i="2"/>
  <c r="I549" i="2"/>
  <c r="I550" i="2"/>
  <c r="J550" i="2" s="1"/>
  <c r="I551" i="2"/>
  <c r="J551" i="2" s="1"/>
  <c r="I552" i="2"/>
  <c r="J552" i="2" s="1"/>
  <c r="I553" i="2"/>
  <c r="J553" i="2" s="1"/>
  <c r="I554" i="2"/>
  <c r="J554" i="2" s="1"/>
  <c r="I555" i="2"/>
  <c r="J555" i="2" s="1"/>
  <c r="I556" i="2"/>
  <c r="I557" i="2"/>
  <c r="I558" i="2"/>
  <c r="J558" i="2" s="1"/>
  <c r="I559" i="2"/>
  <c r="J559" i="2" s="1"/>
  <c r="I560" i="2"/>
  <c r="J560" i="2" s="1"/>
  <c r="I561" i="2"/>
  <c r="J561" i="2" s="1"/>
  <c r="I562" i="2"/>
  <c r="J562" i="2" s="1"/>
  <c r="I563" i="2"/>
  <c r="J563" i="2" s="1"/>
  <c r="I564" i="2"/>
  <c r="I565" i="2"/>
  <c r="I566" i="2"/>
  <c r="J566" i="2" s="1"/>
  <c r="I567" i="2"/>
  <c r="J567" i="2" s="1"/>
  <c r="I568" i="2"/>
  <c r="J568" i="2" s="1"/>
  <c r="I569" i="2"/>
  <c r="J569" i="2" s="1"/>
  <c r="I570" i="2"/>
  <c r="J570" i="2" s="1"/>
  <c r="I571" i="2"/>
  <c r="J571" i="2" s="1"/>
  <c r="I572" i="2"/>
  <c r="I573" i="2"/>
  <c r="J573" i="2" s="1"/>
  <c r="I574" i="2"/>
  <c r="J574" i="2" s="1"/>
  <c r="I575" i="2"/>
  <c r="J575" i="2" s="1"/>
  <c r="I576" i="2"/>
  <c r="J576" i="2" s="1"/>
  <c r="I577" i="2"/>
  <c r="J577" i="2" s="1"/>
  <c r="I578" i="2"/>
  <c r="J578" i="2" s="1"/>
  <c r="I579" i="2"/>
  <c r="J579" i="2" s="1"/>
  <c r="I580" i="2"/>
  <c r="I581" i="2"/>
  <c r="I582" i="2"/>
  <c r="I583" i="2"/>
  <c r="J583" i="2" s="1"/>
  <c r="I584" i="2"/>
  <c r="J584" i="2" s="1"/>
  <c r="I585" i="2"/>
  <c r="J585" i="2" s="1"/>
  <c r="I586" i="2"/>
  <c r="J586" i="2" s="1"/>
  <c r="I587" i="2"/>
  <c r="J587" i="2" s="1"/>
  <c r="I588" i="2"/>
  <c r="I589" i="2"/>
  <c r="I590" i="2"/>
  <c r="J590" i="2" s="1"/>
  <c r="I591" i="2"/>
  <c r="J591" i="2" s="1"/>
  <c r="I592" i="2"/>
  <c r="J592" i="2" s="1"/>
  <c r="I593" i="2"/>
  <c r="J593" i="2" s="1"/>
  <c r="I594" i="2"/>
  <c r="J594" i="2" s="1"/>
  <c r="I595" i="2"/>
  <c r="J595" i="2" s="1"/>
  <c r="I596" i="2"/>
  <c r="J596" i="2" s="1"/>
  <c r="I597" i="2"/>
  <c r="J597" i="2" s="1"/>
  <c r="I598" i="2"/>
  <c r="J598" i="2" s="1"/>
  <c r="I599" i="2"/>
  <c r="J599" i="2" s="1"/>
  <c r="I600" i="2"/>
  <c r="J600" i="2" s="1"/>
  <c r="I601" i="2"/>
  <c r="J601" i="2" s="1"/>
  <c r="I602" i="2"/>
  <c r="J602" i="2" s="1"/>
  <c r="I603" i="2"/>
  <c r="J603" i="2" s="1"/>
  <c r="I604" i="2"/>
  <c r="I605" i="2"/>
  <c r="I606" i="2"/>
  <c r="J606" i="2" s="1"/>
  <c r="I607" i="2"/>
  <c r="J607" i="2" s="1"/>
  <c r="I608" i="2"/>
  <c r="J608" i="2" s="1"/>
  <c r="I609" i="2"/>
  <c r="J609" i="2" s="1"/>
  <c r="I610" i="2"/>
  <c r="J610" i="2" s="1"/>
  <c r="I611" i="2"/>
  <c r="J611" i="2" s="1"/>
  <c r="I612" i="2"/>
  <c r="I613" i="2"/>
  <c r="I614" i="2"/>
  <c r="I615" i="2"/>
  <c r="J615" i="2" s="1"/>
  <c r="I7" i="2"/>
  <c r="J7" i="2" s="1"/>
  <c r="I6" i="2"/>
  <c r="J6" i="2" s="1"/>
  <c r="I5" i="2"/>
  <c r="I4" i="2"/>
  <c r="J4" i="2" s="1"/>
  <c r="I3" i="2"/>
  <c r="I2" i="2"/>
  <c r="J2" i="2" s="1"/>
  <c r="G16" i="7"/>
  <c r="G15" i="7"/>
  <c r="G13" i="7"/>
  <c r="G8" i="7"/>
  <c r="G6" i="7"/>
  <c r="G7" i="7"/>
  <c r="G4" i="7"/>
  <c r="D83" i="5"/>
  <c r="G14" i="7"/>
  <c r="G5" i="7"/>
  <c r="G17"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C3EFE4C-5AA8-43BB-BEB6-E471EC841349}" keepAlive="1" name="Query - HomeLoanWorksheet" description="Connection to the 'HomeLoanWorksheet' query in the workbook." type="5" refreshedVersion="8" background="1" saveData="1">
    <dbPr connection="Provider=Microsoft.Mashup.OleDb.1;Data Source=$Workbook$;Location=HomeLoanWorksheet;Extended Properties=&quot;&quot;" command="SELECT * FROM [HomeLoanWorksheet]"/>
  </connection>
</connections>
</file>

<file path=xl/sharedStrings.xml><?xml version="1.0" encoding="utf-8"?>
<sst xmlns="http://schemas.openxmlformats.org/spreadsheetml/2006/main" count="14458" uniqueCount="675">
  <si>
    <t>Loan_ID</t>
  </si>
  <si>
    <t>Gender</t>
  </si>
  <si>
    <t>Married</t>
  </si>
  <si>
    <t>Dependents</t>
  </si>
  <si>
    <t>Education</t>
  </si>
  <si>
    <t>Self_Employed</t>
  </si>
  <si>
    <t>ApplicantIncome</t>
  </si>
  <si>
    <t>CoapplicantIncome</t>
  </si>
  <si>
    <t>LoanAmount</t>
  </si>
  <si>
    <t>Loan_Amount_Term</t>
  </si>
  <si>
    <t>Credit_History</t>
  </si>
  <si>
    <t>Property_Area</t>
  </si>
  <si>
    <t>Loan_Status</t>
  </si>
  <si>
    <t>LP001002</t>
  </si>
  <si>
    <t>Male</t>
  </si>
  <si>
    <t>No</t>
  </si>
  <si>
    <t>Graduate</t>
  </si>
  <si>
    <t>Urban</t>
  </si>
  <si>
    <t>Y</t>
  </si>
  <si>
    <t>LP001003</t>
  </si>
  <si>
    <t>Yes</t>
  </si>
  <si>
    <t>Rural</t>
  </si>
  <si>
    <t>N</t>
  </si>
  <si>
    <t>LP001005</t>
  </si>
  <si>
    <t>LP001006</t>
  </si>
  <si>
    <t>Not Graduate</t>
  </si>
  <si>
    <t>LP001008</t>
  </si>
  <si>
    <t>LP001011</t>
  </si>
  <si>
    <t>LP001013</t>
  </si>
  <si>
    <t>LP001014</t>
  </si>
  <si>
    <t>3+</t>
  </si>
  <si>
    <t>Semiurban</t>
  </si>
  <si>
    <t>LP001018</t>
  </si>
  <si>
    <t>LP001020</t>
  </si>
  <si>
    <t>LP001024</t>
  </si>
  <si>
    <t>LP001027</t>
  </si>
  <si>
    <t>LP001028</t>
  </si>
  <si>
    <t>LP001029</t>
  </si>
  <si>
    <t>LP001030</t>
  </si>
  <si>
    <t>LP001032</t>
  </si>
  <si>
    <t>LP001034</t>
  </si>
  <si>
    <t>LP001036</t>
  </si>
  <si>
    <t>Female</t>
  </si>
  <si>
    <t>LP001038</t>
  </si>
  <si>
    <t>LP001041</t>
  </si>
  <si>
    <t>LP001043</t>
  </si>
  <si>
    <t>LP001046</t>
  </si>
  <si>
    <t>LP001047</t>
  </si>
  <si>
    <t>LP001050</t>
  </si>
  <si>
    <t>LP001052</t>
  </si>
  <si>
    <t>LP001066</t>
  </si>
  <si>
    <t>LP001068</t>
  </si>
  <si>
    <t>LP001073</t>
  </si>
  <si>
    <t>LP001086</t>
  </si>
  <si>
    <t>LP001087</t>
  </si>
  <si>
    <t>LP001091</t>
  </si>
  <si>
    <t>LP001095</t>
  </si>
  <si>
    <t>LP001097</t>
  </si>
  <si>
    <t>LP001098</t>
  </si>
  <si>
    <t>LP001100</t>
  </si>
  <si>
    <t>LP001106</t>
  </si>
  <si>
    <t>LP001109</t>
  </si>
  <si>
    <t>LP001112</t>
  </si>
  <si>
    <t>LP001114</t>
  </si>
  <si>
    <t>LP001116</t>
  </si>
  <si>
    <t>LP001119</t>
  </si>
  <si>
    <t>LP001120</t>
  </si>
  <si>
    <t>LP001123</t>
  </si>
  <si>
    <t>LP001131</t>
  </si>
  <si>
    <t>LP001136</t>
  </si>
  <si>
    <t>LP001137</t>
  </si>
  <si>
    <t>LP001138</t>
  </si>
  <si>
    <t>LP001144</t>
  </si>
  <si>
    <t>LP001146</t>
  </si>
  <si>
    <t>LP001151</t>
  </si>
  <si>
    <t>LP001155</t>
  </si>
  <si>
    <t>LP001157</t>
  </si>
  <si>
    <t>LP001164</t>
  </si>
  <si>
    <t>LP001179</t>
  </si>
  <si>
    <t>LP001186</t>
  </si>
  <si>
    <t>LP001194</t>
  </si>
  <si>
    <t>LP001195</t>
  </si>
  <si>
    <t>LP001197</t>
  </si>
  <si>
    <t>LP001198</t>
  </si>
  <si>
    <t>LP001199</t>
  </si>
  <si>
    <t>LP001205</t>
  </si>
  <si>
    <t>LP001206</t>
  </si>
  <si>
    <t>LP001207</t>
  </si>
  <si>
    <t>LP001213</t>
  </si>
  <si>
    <t>LP001222</t>
  </si>
  <si>
    <t>LP001225</t>
  </si>
  <si>
    <t>LP001228</t>
  </si>
  <si>
    <t>LP001233</t>
  </si>
  <si>
    <t>LP001238</t>
  </si>
  <si>
    <t>LP001241</t>
  </si>
  <si>
    <t>LP001243</t>
  </si>
  <si>
    <t>LP001245</t>
  </si>
  <si>
    <t>LP001248</t>
  </si>
  <si>
    <t>LP001250</t>
  </si>
  <si>
    <t>LP001253</t>
  </si>
  <si>
    <t>LP001255</t>
  </si>
  <si>
    <t>LP001256</t>
  </si>
  <si>
    <t>LP001259</t>
  </si>
  <si>
    <t>LP001263</t>
  </si>
  <si>
    <t>LP001264</t>
  </si>
  <si>
    <t>LP001265</t>
  </si>
  <si>
    <t>LP001266</t>
  </si>
  <si>
    <t>LP001267</t>
  </si>
  <si>
    <t>LP001273</t>
  </si>
  <si>
    <t>LP001275</t>
  </si>
  <si>
    <t>LP001279</t>
  </si>
  <si>
    <t>LP001280</t>
  </si>
  <si>
    <t>LP001282</t>
  </si>
  <si>
    <t>LP001289</t>
  </si>
  <si>
    <t>LP001310</t>
  </si>
  <si>
    <t>LP001316</t>
  </si>
  <si>
    <t>LP001318</t>
  </si>
  <si>
    <t>LP001319</t>
  </si>
  <si>
    <t>LP001322</t>
  </si>
  <si>
    <t>LP001325</t>
  </si>
  <si>
    <t>LP001326</t>
  </si>
  <si>
    <t>LP001327</t>
  </si>
  <si>
    <t>LP001333</t>
  </si>
  <si>
    <t>LP001334</t>
  </si>
  <si>
    <t>LP001343</t>
  </si>
  <si>
    <t>LP001345</t>
  </si>
  <si>
    <t>LP001349</t>
  </si>
  <si>
    <t>LP001350</t>
  </si>
  <si>
    <t>LP001356</t>
  </si>
  <si>
    <t>LP001357</t>
  </si>
  <si>
    <t>LP001367</t>
  </si>
  <si>
    <t>LP001369</t>
  </si>
  <si>
    <t>LP001370</t>
  </si>
  <si>
    <t>LP001379</t>
  </si>
  <si>
    <t>LP001384</t>
  </si>
  <si>
    <t>LP001385</t>
  </si>
  <si>
    <t>LP001387</t>
  </si>
  <si>
    <t>LP001391</t>
  </si>
  <si>
    <t>LP001392</t>
  </si>
  <si>
    <t>LP001398</t>
  </si>
  <si>
    <t>LP001401</t>
  </si>
  <si>
    <t>LP001404</t>
  </si>
  <si>
    <t>LP001405</t>
  </si>
  <si>
    <t>LP001421</t>
  </si>
  <si>
    <t>LP001422</t>
  </si>
  <si>
    <t>LP001426</t>
  </si>
  <si>
    <t>LP001430</t>
  </si>
  <si>
    <t>LP001431</t>
  </si>
  <si>
    <t>LP001432</t>
  </si>
  <si>
    <t>LP001439</t>
  </si>
  <si>
    <t>LP001443</t>
  </si>
  <si>
    <t>LP001448</t>
  </si>
  <si>
    <t>LP001449</t>
  </si>
  <si>
    <t>LP001451</t>
  </si>
  <si>
    <t>LP001465</t>
  </si>
  <si>
    <t>LP001469</t>
  </si>
  <si>
    <t>LP001473</t>
  </si>
  <si>
    <t>LP001478</t>
  </si>
  <si>
    <t>LP001482</t>
  </si>
  <si>
    <t>LP001487</t>
  </si>
  <si>
    <t>LP001488</t>
  </si>
  <si>
    <t>LP001489</t>
  </si>
  <si>
    <t>LP001491</t>
  </si>
  <si>
    <t>LP001492</t>
  </si>
  <si>
    <t>LP001493</t>
  </si>
  <si>
    <t>LP001497</t>
  </si>
  <si>
    <t>LP001498</t>
  </si>
  <si>
    <t>LP001504</t>
  </si>
  <si>
    <t>LP001507</t>
  </si>
  <si>
    <t>LP001508</t>
  </si>
  <si>
    <t>LP001514</t>
  </si>
  <si>
    <t>LP001516</t>
  </si>
  <si>
    <t>LP001518</t>
  </si>
  <si>
    <t>LP001519</t>
  </si>
  <si>
    <t>LP001520</t>
  </si>
  <si>
    <t>LP001528</t>
  </si>
  <si>
    <t>LP001529</t>
  </si>
  <si>
    <t>LP001531</t>
  </si>
  <si>
    <t>LP001532</t>
  </si>
  <si>
    <t>LP001535</t>
  </si>
  <si>
    <t>LP001536</t>
  </si>
  <si>
    <t>LP001541</t>
  </si>
  <si>
    <t>LP001543</t>
  </si>
  <si>
    <t>LP001546</t>
  </si>
  <si>
    <t>LP001552</t>
  </si>
  <si>
    <t>LP001560</t>
  </si>
  <si>
    <t>LP001562</t>
  </si>
  <si>
    <t>LP001565</t>
  </si>
  <si>
    <t>LP001570</t>
  </si>
  <si>
    <t>LP001572</t>
  </si>
  <si>
    <t>LP001574</t>
  </si>
  <si>
    <t>LP001577</t>
  </si>
  <si>
    <t>LP001578</t>
  </si>
  <si>
    <t>LP001579</t>
  </si>
  <si>
    <t>LP001580</t>
  </si>
  <si>
    <t>LP001581</t>
  </si>
  <si>
    <t>LP001585</t>
  </si>
  <si>
    <t>LP001586</t>
  </si>
  <si>
    <t>LP001594</t>
  </si>
  <si>
    <t>LP001603</t>
  </si>
  <si>
    <t>LP001606</t>
  </si>
  <si>
    <t>LP001608</t>
  </si>
  <si>
    <t>LP001610</t>
  </si>
  <si>
    <t>LP001616</t>
  </si>
  <si>
    <t>LP001630</t>
  </si>
  <si>
    <t>LP001633</t>
  </si>
  <si>
    <t>LP001634</t>
  </si>
  <si>
    <t>LP001636</t>
  </si>
  <si>
    <t>LP001637</t>
  </si>
  <si>
    <t>LP001639</t>
  </si>
  <si>
    <t>LP001640</t>
  </si>
  <si>
    <t>LP001641</t>
  </si>
  <si>
    <t>LP001643</t>
  </si>
  <si>
    <t>LP001644</t>
  </si>
  <si>
    <t>LP001647</t>
  </si>
  <si>
    <t>LP001653</t>
  </si>
  <si>
    <t>LP001656</t>
  </si>
  <si>
    <t>LP001657</t>
  </si>
  <si>
    <t>LP001658</t>
  </si>
  <si>
    <t>LP001664</t>
  </si>
  <si>
    <t>LP001665</t>
  </si>
  <si>
    <t>LP001666</t>
  </si>
  <si>
    <t>LP001669</t>
  </si>
  <si>
    <t>LP001671</t>
  </si>
  <si>
    <t>LP001673</t>
  </si>
  <si>
    <t>LP001674</t>
  </si>
  <si>
    <t>LP001677</t>
  </si>
  <si>
    <t>LP001682</t>
  </si>
  <si>
    <t>LP001688</t>
  </si>
  <si>
    <t>LP001691</t>
  </si>
  <si>
    <t>LP001692</t>
  </si>
  <si>
    <t>LP001693</t>
  </si>
  <si>
    <t>LP001698</t>
  </si>
  <si>
    <t>LP001699</t>
  </si>
  <si>
    <t>LP001702</t>
  </si>
  <si>
    <t>LP001708</t>
  </si>
  <si>
    <t>LP001711</t>
  </si>
  <si>
    <t>LP001713</t>
  </si>
  <si>
    <t>LP001715</t>
  </si>
  <si>
    <t>LP001716</t>
  </si>
  <si>
    <t>LP001720</t>
  </si>
  <si>
    <t>LP001722</t>
  </si>
  <si>
    <t>LP001726</t>
  </si>
  <si>
    <t>LP001732</t>
  </si>
  <si>
    <t>LP001734</t>
  </si>
  <si>
    <t>LP001736</t>
  </si>
  <si>
    <t>LP001743</t>
  </si>
  <si>
    <t>LP001744</t>
  </si>
  <si>
    <t>LP001749</t>
  </si>
  <si>
    <t>LP001750</t>
  </si>
  <si>
    <t>LP001751</t>
  </si>
  <si>
    <t>LP001754</t>
  </si>
  <si>
    <t>LP001758</t>
  </si>
  <si>
    <t>LP001760</t>
  </si>
  <si>
    <t>LP001761</t>
  </si>
  <si>
    <t>LP001765</t>
  </si>
  <si>
    <t>LP001768</t>
  </si>
  <si>
    <t>LP001770</t>
  </si>
  <si>
    <t>LP001776</t>
  </si>
  <si>
    <t>LP001778</t>
  </si>
  <si>
    <t>LP001784</t>
  </si>
  <si>
    <t>LP001786</t>
  </si>
  <si>
    <t>LP001788</t>
  </si>
  <si>
    <t>LP001790</t>
  </si>
  <si>
    <t>LP001792</t>
  </si>
  <si>
    <t>LP001798</t>
  </si>
  <si>
    <t>LP001800</t>
  </si>
  <si>
    <t>LP001806</t>
  </si>
  <si>
    <t>LP001807</t>
  </si>
  <si>
    <t>LP001811</t>
  </si>
  <si>
    <t>LP001813</t>
  </si>
  <si>
    <t>LP001814</t>
  </si>
  <si>
    <t>LP001819</t>
  </si>
  <si>
    <t>LP001824</t>
  </si>
  <si>
    <t>LP001825</t>
  </si>
  <si>
    <t>LP001835</t>
  </si>
  <si>
    <t>LP001836</t>
  </si>
  <si>
    <t>LP001841</t>
  </si>
  <si>
    <t>LP001843</t>
  </si>
  <si>
    <t>LP001844</t>
  </si>
  <si>
    <t>LP001846</t>
  </si>
  <si>
    <t>LP001849</t>
  </si>
  <si>
    <t>LP001854</t>
  </si>
  <si>
    <t>LP001859</t>
  </si>
  <si>
    <t>LP001864</t>
  </si>
  <si>
    <t>LP001865</t>
  </si>
  <si>
    <t>LP001868</t>
  </si>
  <si>
    <t>LP001870</t>
  </si>
  <si>
    <t>LP001871</t>
  </si>
  <si>
    <t>LP001872</t>
  </si>
  <si>
    <t>LP001875</t>
  </si>
  <si>
    <t>LP001877</t>
  </si>
  <si>
    <t>LP001882</t>
  </si>
  <si>
    <t>LP001883</t>
  </si>
  <si>
    <t>LP001884</t>
  </si>
  <si>
    <t>LP001888</t>
  </si>
  <si>
    <t>LP001891</t>
  </si>
  <si>
    <t>LP001892</t>
  </si>
  <si>
    <t>LP001894</t>
  </si>
  <si>
    <t>LP001896</t>
  </si>
  <si>
    <t>LP001900</t>
  </si>
  <si>
    <t>LP001903</t>
  </si>
  <si>
    <t>LP001904</t>
  </si>
  <si>
    <t>LP001907</t>
  </si>
  <si>
    <t>LP001908</t>
  </si>
  <si>
    <t>LP001910</t>
  </si>
  <si>
    <t>LP001914</t>
  </si>
  <si>
    <t>LP001915</t>
  </si>
  <si>
    <t>LP001917</t>
  </si>
  <si>
    <t>LP001922</t>
  </si>
  <si>
    <t>LP001924</t>
  </si>
  <si>
    <t>LP001925</t>
  </si>
  <si>
    <t>LP001926</t>
  </si>
  <si>
    <t>LP001931</t>
  </si>
  <si>
    <t>LP001935</t>
  </si>
  <si>
    <t>LP001936</t>
  </si>
  <si>
    <t>LP001938</t>
  </si>
  <si>
    <t>LP001940</t>
  </si>
  <si>
    <t>LP001945</t>
  </si>
  <si>
    <t>LP001947</t>
  </si>
  <si>
    <t>LP001949</t>
  </si>
  <si>
    <t>LP001953</t>
  </si>
  <si>
    <t>LP001954</t>
  </si>
  <si>
    <t>LP001955</t>
  </si>
  <si>
    <t>LP001963</t>
  </si>
  <si>
    <t>LP001964</t>
  </si>
  <si>
    <t>LP001972</t>
  </si>
  <si>
    <t>LP001974</t>
  </si>
  <si>
    <t>LP001977</t>
  </si>
  <si>
    <t>LP001978</t>
  </si>
  <si>
    <t>LP001990</t>
  </si>
  <si>
    <t>LP001993</t>
  </si>
  <si>
    <t>LP001994</t>
  </si>
  <si>
    <t>LP001996</t>
  </si>
  <si>
    <t>LP001998</t>
  </si>
  <si>
    <t>LP002002</t>
  </si>
  <si>
    <t>LP002004</t>
  </si>
  <si>
    <t>LP002006</t>
  </si>
  <si>
    <t>LP002008</t>
  </si>
  <si>
    <t>LP002024</t>
  </si>
  <si>
    <t>LP002031</t>
  </si>
  <si>
    <t>LP002035</t>
  </si>
  <si>
    <t>LP002036</t>
  </si>
  <si>
    <t>LP002043</t>
  </si>
  <si>
    <t>LP002050</t>
  </si>
  <si>
    <t>LP002051</t>
  </si>
  <si>
    <t>LP002053</t>
  </si>
  <si>
    <t>LP002054</t>
  </si>
  <si>
    <t>LP002055</t>
  </si>
  <si>
    <t>LP002065</t>
  </si>
  <si>
    <t>LP002067</t>
  </si>
  <si>
    <t>LP002068</t>
  </si>
  <si>
    <t>LP002082</t>
  </si>
  <si>
    <t>LP002086</t>
  </si>
  <si>
    <t>LP002087</t>
  </si>
  <si>
    <t>LP002097</t>
  </si>
  <si>
    <t>LP002098</t>
  </si>
  <si>
    <t>LP002100</t>
  </si>
  <si>
    <t>LP002101</t>
  </si>
  <si>
    <t>LP002103</t>
  </si>
  <si>
    <t>LP002106</t>
  </si>
  <si>
    <t>LP002110</t>
  </si>
  <si>
    <t>LP002112</t>
  </si>
  <si>
    <t>LP002113</t>
  </si>
  <si>
    <t>LP002114</t>
  </si>
  <si>
    <t>LP002115</t>
  </si>
  <si>
    <t>LP002116</t>
  </si>
  <si>
    <t>LP002119</t>
  </si>
  <si>
    <t>LP002126</t>
  </si>
  <si>
    <t>LP002128</t>
  </si>
  <si>
    <t>LP002129</t>
  </si>
  <si>
    <t>LP002130</t>
  </si>
  <si>
    <t>LP002131</t>
  </si>
  <si>
    <t>LP002137</t>
  </si>
  <si>
    <t>LP002138</t>
  </si>
  <si>
    <t>LP002139</t>
  </si>
  <si>
    <t>LP002140</t>
  </si>
  <si>
    <t>LP002141</t>
  </si>
  <si>
    <t>LP002142</t>
  </si>
  <si>
    <t>LP002143</t>
  </si>
  <si>
    <t>LP002144</t>
  </si>
  <si>
    <t>LP002149</t>
  </si>
  <si>
    <t>LP002151</t>
  </si>
  <si>
    <t>LP002158</t>
  </si>
  <si>
    <t>LP002160</t>
  </si>
  <si>
    <t>LP002161</t>
  </si>
  <si>
    <t>LP002170</t>
  </si>
  <si>
    <t>LP002175</t>
  </si>
  <si>
    <t>LP002178</t>
  </si>
  <si>
    <t>LP002180</t>
  </si>
  <si>
    <t>LP002181</t>
  </si>
  <si>
    <t>LP002187</t>
  </si>
  <si>
    <t>LP002188</t>
  </si>
  <si>
    <t>LP002190</t>
  </si>
  <si>
    <t>LP002191</t>
  </si>
  <si>
    <t>LP002194</t>
  </si>
  <si>
    <t>LP002197</t>
  </si>
  <si>
    <t>LP002201</t>
  </si>
  <si>
    <t>LP002205</t>
  </si>
  <si>
    <t>LP002209</t>
  </si>
  <si>
    <t>LP002211</t>
  </si>
  <si>
    <t>LP002219</t>
  </si>
  <si>
    <t>LP002223</t>
  </si>
  <si>
    <t>LP002224</t>
  </si>
  <si>
    <t>LP002225</t>
  </si>
  <si>
    <t>LP002226</t>
  </si>
  <si>
    <t>LP002229</t>
  </si>
  <si>
    <t>LP002231</t>
  </si>
  <si>
    <t>LP002234</t>
  </si>
  <si>
    <t>LP002236</t>
  </si>
  <si>
    <t>LP002237</t>
  </si>
  <si>
    <t>LP002239</t>
  </si>
  <si>
    <t>LP002243</t>
  </si>
  <si>
    <t>LP002244</t>
  </si>
  <si>
    <t>LP002250</t>
  </si>
  <si>
    <t>LP002255</t>
  </si>
  <si>
    <t>LP002262</t>
  </si>
  <si>
    <t>LP002263</t>
  </si>
  <si>
    <t>LP002265</t>
  </si>
  <si>
    <t>LP002266</t>
  </si>
  <si>
    <t>LP002272</t>
  </si>
  <si>
    <t>LP002277</t>
  </si>
  <si>
    <t>LP002281</t>
  </si>
  <si>
    <t>LP002284</t>
  </si>
  <si>
    <t>LP002287</t>
  </si>
  <si>
    <t>LP002288</t>
  </si>
  <si>
    <t>LP002296</t>
  </si>
  <si>
    <t>LP002297</t>
  </si>
  <si>
    <t>LP002300</t>
  </si>
  <si>
    <t>LP002301</t>
  </si>
  <si>
    <t>LP002305</t>
  </si>
  <si>
    <t>LP002308</t>
  </si>
  <si>
    <t>LP002314</t>
  </si>
  <si>
    <t>LP002315</t>
  </si>
  <si>
    <t>LP002317</t>
  </si>
  <si>
    <t>LP002318</t>
  </si>
  <si>
    <t>LP002319</t>
  </si>
  <si>
    <t>LP002328</t>
  </si>
  <si>
    <t>LP002332</t>
  </si>
  <si>
    <t>LP002335</t>
  </si>
  <si>
    <t>LP002337</t>
  </si>
  <si>
    <t>LP002341</t>
  </si>
  <si>
    <t>LP002342</t>
  </si>
  <si>
    <t>LP002345</t>
  </si>
  <si>
    <t>LP002347</t>
  </si>
  <si>
    <t>LP002348</t>
  </si>
  <si>
    <t>LP002357</t>
  </si>
  <si>
    <t>LP002361</t>
  </si>
  <si>
    <t>LP002362</t>
  </si>
  <si>
    <t>LP002364</t>
  </si>
  <si>
    <t>LP002366</t>
  </si>
  <si>
    <t>LP002367</t>
  </si>
  <si>
    <t>LP002368</t>
  </si>
  <si>
    <t>LP002369</t>
  </si>
  <si>
    <t>LP002370</t>
  </si>
  <si>
    <t>LP002377</t>
  </si>
  <si>
    <t>LP002379</t>
  </si>
  <si>
    <t>LP002386</t>
  </si>
  <si>
    <t>LP002387</t>
  </si>
  <si>
    <t>LP002390</t>
  </si>
  <si>
    <t>LP002393</t>
  </si>
  <si>
    <t>LP002398</t>
  </si>
  <si>
    <t>LP002401</t>
  </si>
  <si>
    <t>LP002403</t>
  </si>
  <si>
    <t>LP002407</t>
  </si>
  <si>
    <t>LP002408</t>
  </si>
  <si>
    <t>LP002409</t>
  </si>
  <si>
    <t>LP002418</t>
  </si>
  <si>
    <t>LP002422</t>
  </si>
  <si>
    <t>LP002424</t>
  </si>
  <si>
    <t>LP002429</t>
  </si>
  <si>
    <t>LP002434</t>
  </si>
  <si>
    <t>LP002435</t>
  </si>
  <si>
    <t>LP002443</t>
  </si>
  <si>
    <t>LP002444</t>
  </si>
  <si>
    <t>LP002446</t>
  </si>
  <si>
    <t>LP002447</t>
  </si>
  <si>
    <t>LP002448</t>
  </si>
  <si>
    <t>LP002449</t>
  </si>
  <si>
    <t>LP002453</t>
  </si>
  <si>
    <t>LP002455</t>
  </si>
  <si>
    <t>LP002459</t>
  </si>
  <si>
    <t>LP002467</t>
  </si>
  <si>
    <t>LP002472</t>
  </si>
  <si>
    <t>LP002473</t>
  </si>
  <si>
    <t>LP002478</t>
  </si>
  <si>
    <t>LP002484</t>
  </si>
  <si>
    <t>LP002487</t>
  </si>
  <si>
    <t>LP002489</t>
  </si>
  <si>
    <t>LP002493</t>
  </si>
  <si>
    <t>LP002494</t>
  </si>
  <si>
    <t>LP002500</t>
  </si>
  <si>
    <t>LP002501</t>
  </si>
  <si>
    <t>LP002502</t>
  </si>
  <si>
    <t>LP002505</t>
  </si>
  <si>
    <t>LP002515</t>
  </si>
  <si>
    <t>LP002517</t>
  </si>
  <si>
    <t>LP002519</t>
  </si>
  <si>
    <t>LP002522</t>
  </si>
  <si>
    <t>LP002524</t>
  </si>
  <si>
    <t>LP002527</t>
  </si>
  <si>
    <t>LP002529</t>
  </si>
  <si>
    <t>LP002530</t>
  </si>
  <si>
    <t>LP002531</t>
  </si>
  <si>
    <t>LP002533</t>
  </si>
  <si>
    <t>LP002534</t>
  </si>
  <si>
    <t>LP002536</t>
  </si>
  <si>
    <t>LP002537</t>
  </si>
  <si>
    <t>LP002541</t>
  </si>
  <si>
    <t>LP002543</t>
  </si>
  <si>
    <t>LP002544</t>
  </si>
  <si>
    <t>LP002545</t>
  </si>
  <si>
    <t>LP002547</t>
  </si>
  <si>
    <t>LP002555</t>
  </si>
  <si>
    <t>LP002556</t>
  </si>
  <si>
    <t>LP002560</t>
  </si>
  <si>
    <t>LP002562</t>
  </si>
  <si>
    <t>LP002571</t>
  </si>
  <si>
    <t>LP002582</t>
  </si>
  <si>
    <t>LP002585</t>
  </si>
  <si>
    <t>LP002586</t>
  </si>
  <si>
    <t>LP002587</t>
  </si>
  <si>
    <t>LP002588</t>
  </si>
  <si>
    <t>LP002600</t>
  </si>
  <si>
    <t>LP002602</t>
  </si>
  <si>
    <t>LP002603</t>
  </si>
  <si>
    <t>LP002606</t>
  </si>
  <si>
    <t>LP002615</t>
  </si>
  <si>
    <t>LP002618</t>
  </si>
  <si>
    <t>LP002619</t>
  </si>
  <si>
    <t>LP002622</t>
  </si>
  <si>
    <t>LP002624</t>
  </si>
  <si>
    <t>LP002625</t>
  </si>
  <si>
    <t>LP002626</t>
  </si>
  <si>
    <t>LP002634</t>
  </si>
  <si>
    <t>LP002637</t>
  </si>
  <si>
    <t>LP002640</t>
  </si>
  <si>
    <t>LP002643</t>
  </si>
  <si>
    <t>LP002648</t>
  </si>
  <si>
    <t>LP002652</t>
  </si>
  <si>
    <t>LP002659</t>
  </si>
  <si>
    <t>LP002670</t>
  </si>
  <si>
    <t>LP002682</t>
  </si>
  <si>
    <t>LP002683</t>
  </si>
  <si>
    <t>LP002684</t>
  </si>
  <si>
    <t>LP002689</t>
  </si>
  <si>
    <t>LP002690</t>
  </si>
  <si>
    <t>LP002692</t>
  </si>
  <si>
    <t>LP002693</t>
  </si>
  <si>
    <t>LP002697</t>
  </si>
  <si>
    <t>LP002699</t>
  </si>
  <si>
    <t>LP002705</t>
  </si>
  <si>
    <t>LP002706</t>
  </si>
  <si>
    <t>LP002714</t>
  </si>
  <si>
    <t>LP002716</t>
  </si>
  <si>
    <t>LP002717</t>
  </si>
  <si>
    <t>LP002720</t>
  </si>
  <si>
    <t>LP002723</t>
  </si>
  <si>
    <t>LP002729</t>
  </si>
  <si>
    <t>LP002731</t>
  </si>
  <si>
    <t>LP002732</t>
  </si>
  <si>
    <t>LP002734</t>
  </si>
  <si>
    <t>LP002738</t>
  </si>
  <si>
    <t>LP002739</t>
  </si>
  <si>
    <t>LP002740</t>
  </si>
  <si>
    <t>LP002741</t>
  </si>
  <si>
    <t>LP002743</t>
  </si>
  <si>
    <t>LP002753</t>
  </si>
  <si>
    <t>LP002755</t>
  </si>
  <si>
    <t>LP002757</t>
  </si>
  <si>
    <t>LP002767</t>
  </si>
  <si>
    <t>LP002768</t>
  </si>
  <si>
    <t>LP002772</t>
  </si>
  <si>
    <t>LP002776</t>
  </si>
  <si>
    <t>LP002777</t>
  </si>
  <si>
    <t>LP002778</t>
  </si>
  <si>
    <t>LP002784</t>
  </si>
  <si>
    <t>LP002785</t>
  </si>
  <si>
    <t>LP002788</t>
  </si>
  <si>
    <t>LP002789</t>
  </si>
  <si>
    <t>LP002792</t>
  </si>
  <si>
    <t>LP002794</t>
  </si>
  <si>
    <t>LP002795</t>
  </si>
  <si>
    <t>LP002798</t>
  </si>
  <si>
    <t>LP002804</t>
  </si>
  <si>
    <t>LP002807</t>
  </si>
  <si>
    <t>LP002813</t>
  </si>
  <si>
    <t>LP002820</t>
  </si>
  <si>
    <t>LP002821</t>
  </si>
  <si>
    <t>LP002832</t>
  </si>
  <si>
    <t>LP002833</t>
  </si>
  <si>
    <t>LP002836</t>
  </si>
  <si>
    <t>LP002837</t>
  </si>
  <si>
    <t>LP002840</t>
  </si>
  <si>
    <t>LP002841</t>
  </si>
  <si>
    <t>LP002842</t>
  </si>
  <si>
    <t>LP002847</t>
  </si>
  <si>
    <t>LP002855</t>
  </si>
  <si>
    <t>LP002862</t>
  </si>
  <si>
    <t>LP002863</t>
  </si>
  <si>
    <t>LP002868</t>
  </si>
  <si>
    <t>LP002872</t>
  </si>
  <si>
    <t>LP002874</t>
  </si>
  <si>
    <t>LP002877</t>
  </si>
  <si>
    <t>LP002888</t>
  </si>
  <si>
    <t>LP002892</t>
  </si>
  <si>
    <t>LP002893</t>
  </si>
  <si>
    <t>LP002894</t>
  </si>
  <si>
    <t>LP002898</t>
  </si>
  <si>
    <t>LP002911</t>
  </si>
  <si>
    <t>LP002912</t>
  </si>
  <si>
    <t>LP002916</t>
  </si>
  <si>
    <t>LP002917</t>
  </si>
  <si>
    <t>LP002925</t>
  </si>
  <si>
    <t>LP002926</t>
  </si>
  <si>
    <t>LP002928</t>
  </si>
  <si>
    <t>LP002931</t>
  </si>
  <si>
    <t>LP002933</t>
  </si>
  <si>
    <t>LP002936</t>
  </si>
  <si>
    <t>LP002938</t>
  </si>
  <si>
    <t>LP002940</t>
  </si>
  <si>
    <t>LP002941</t>
  </si>
  <si>
    <t>LP002943</t>
  </si>
  <si>
    <t>LP002945</t>
  </si>
  <si>
    <t>LP002948</t>
  </si>
  <si>
    <t>LP002949</t>
  </si>
  <si>
    <t>LP002950</t>
  </si>
  <si>
    <t>LP002953</t>
  </si>
  <si>
    <t>LP002958</t>
  </si>
  <si>
    <t>LP002959</t>
  </si>
  <si>
    <t>LP002960</t>
  </si>
  <si>
    <t>LP002961</t>
  </si>
  <si>
    <t>LP002964</t>
  </si>
  <si>
    <t>LP002974</t>
  </si>
  <si>
    <t>LP002978</t>
  </si>
  <si>
    <t>LP002979</t>
  </si>
  <si>
    <t>LP002983</t>
  </si>
  <si>
    <t>LP002984</t>
  </si>
  <si>
    <t>LP002990</t>
  </si>
  <si>
    <t>Unknown</t>
  </si>
  <si>
    <t>CombinedIncome</t>
  </si>
  <si>
    <t>Income_Bracket</t>
  </si>
  <si>
    <t>Loan_Bracket</t>
  </si>
  <si>
    <t>Row Labels</t>
  </si>
  <si>
    <t>Grand Total</t>
  </si>
  <si>
    <t>Column Labels</t>
  </si>
  <si>
    <t>Count of Loan_Status</t>
  </si>
  <si>
    <t>Approved</t>
  </si>
  <si>
    <t>Denied</t>
  </si>
  <si>
    <t>Self-Employed</t>
  </si>
  <si>
    <t>Employed</t>
  </si>
  <si>
    <t>Single</t>
  </si>
  <si>
    <t>Maried</t>
  </si>
  <si>
    <t>Income Min</t>
  </si>
  <si>
    <t>Income Group</t>
  </si>
  <si>
    <t>Mid-low ($3800-$4799)</t>
  </si>
  <si>
    <t>Middle ($4800-$5999)</t>
  </si>
  <si>
    <t>Mid-high ($6000-$8299)</t>
  </si>
  <si>
    <t>High (&gt; $8300)</t>
  </si>
  <si>
    <t>Low (&lt; $3800)</t>
  </si>
  <si>
    <t>Loan Min</t>
  </si>
  <si>
    <t>Loan Group</t>
  </si>
  <si>
    <t>Low (&lt; $95k)</t>
  </si>
  <si>
    <t>Mid-low ($95k-$119k)</t>
  </si>
  <si>
    <t>Middle ($120k-$134k)</t>
  </si>
  <si>
    <t>Mid-high ($135k-$180k)</t>
  </si>
  <si>
    <t>High (&gt; $180k)</t>
  </si>
  <si>
    <t>Count of Loan_ID</t>
  </si>
  <si>
    <t>Loan_Approved</t>
  </si>
  <si>
    <t>Loan_Denied</t>
  </si>
  <si>
    <t>Loan Approved</t>
  </si>
  <si>
    <t>Loan Denied</t>
  </si>
  <si>
    <t>Income and Requested Loan Amounts Dashboard</t>
  </si>
  <si>
    <t>Approval Rates</t>
  </si>
  <si>
    <t>Total Numer of  Records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</si>
</sst>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48"/>
      <color theme="0"/>
      <name val="Aharoni"/>
      <charset val="177"/>
    </font>
    <font>
      <sz val="72"/>
      <color theme="1"/>
      <name val="Calibri"/>
      <family val="2"/>
      <scheme val="minor"/>
    </font>
    <font>
      <sz val="24"/>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tint="-0.49998474074526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theme="4" tint="0.39997558519241921"/>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pivotButton="1"/>
    <xf numFmtId="0" fontId="0" fillId="0" borderId="0" xfId="0" applyAlignment="1">
      <alignment horizontal="left"/>
    </xf>
    <xf numFmtId="0" fontId="0" fillId="33" borderId="10" xfId="0" applyFill="1" applyBorder="1"/>
    <xf numFmtId="0" fontId="0" fillId="0" borderId="10" xfId="0" applyBorder="1"/>
    <xf numFmtId="1" fontId="0" fillId="0" borderId="0" xfId="0" applyNumberFormat="1"/>
    <xf numFmtId="10" fontId="0" fillId="0" borderId="0" xfId="0" applyNumberFormat="1"/>
    <xf numFmtId="0" fontId="19" fillId="34" borderId="0" xfId="0" applyFont="1" applyFill="1" applyAlignment="1">
      <alignment horizontal="center" vertical="center"/>
    </xf>
    <xf numFmtId="0" fontId="20" fillId="0" borderId="0" xfId="0" applyFont="1" applyAlignment="1">
      <alignment horizontal="center" vertical="center"/>
    </xf>
    <xf numFmtId="0" fontId="21" fillId="0" borderId="0" xfId="0" applyFont="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 formatCode="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style="thin">
          <color theme="4" tint="0.39997558519241921"/>
        </right>
        <top style="thin">
          <color theme="4" tint="0.39997558519241921"/>
        </top>
        <bottom style="thin">
          <color theme="4" tint="0.39997558519241921"/>
        </bottom>
        <vertical/>
        <horizontal/>
      </border>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microsoft.com/office/2007/relationships/slicerCache" Target="slicerCaches/slicerCache11.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microsoft.com/office/2007/relationships/slicerCache" Target="slicerCaches/slicerCache10.xml"/><Relationship Id="rId25"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9.xml"/><Relationship Id="rId20" Type="http://schemas.microsoft.com/office/2007/relationships/slicerCache" Target="slicerCaches/slicerCache13.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24" Type="http://schemas.openxmlformats.org/officeDocument/2006/relationships/sharedStrings" Target="sharedStrings.xml"/><Relationship Id="rId5" Type="http://schemas.openxmlformats.org/officeDocument/2006/relationships/worksheet" Target="worksheets/sheet5.xml"/><Relationship Id="rId15" Type="http://schemas.microsoft.com/office/2007/relationships/slicerCache" Target="slicerCaches/slicerCache8.xml"/><Relationship Id="rId23" Type="http://schemas.openxmlformats.org/officeDocument/2006/relationships/styles" Target="styles.xml"/><Relationship Id="rId10" Type="http://schemas.microsoft.com/office/2007/relationships/slicerCache" Target="slicerCaches/slicerCache3.xml"/><Relationship Id="rId19" Type="http://schemas.microsoft.com/office/2007/relationships/slicerCache" Target="slicerCaches/slicerCache12.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Income vs. Requested Loan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HomeLoanWorksheet!$Q$1</c:f>
              <c:strCache>
                <c:ptCount val="1"/>
                <c:pt idx="0">
                  <c:v>Loan Approved</c:v>
                </c:pt>
              </c:strCache>
            </c:strRef>
          </c:tx>
          <c:spPr>
            <a:ln w="19050" cap="rnd">
              <a:noFill/>
              <a:round/>
            </a:ln>
            <a:effectLst/>
          </c:spPr>
          <c:marker>
            <c:symbol val="circle"/>
            <c:size val="5"/>
            <c:spPr>
              <a:solidFill>
                <a:schemeClr val="accent1">
                  <a:alpha val="50000"/>
                </a:schemeClr>
              </a:solidFill>
              <a:ln w="9525">
                <a:noFill/>
              </a:ln>
              <a:effectLst/>
            </c:spPr>
          </c:marker>
          <c:xVal>
            <c:numRef>
              <c:f>HomeLoanWorksheet!$I$2:$I$615</c:f>
              <c:numCache>
                <c:formatCode>General</c:formatCode>
                <c:ptCount val="614"/>
                <c:pt idx="0">
                  <c:v>5849</c:v>
                </c:pt>
                <c:pt idx="1">
                  <c:v>6091</c:v>
                </c:pt>
                <c:pt idx="2">
                  <c:v>3000</c:v>
                </c:pt>
                <c:pt idx="3">
                  <c:v>4941</c:v>
                </c:pt>
                <c:pt idx="4">
                  <c:v>6000</c:v>
                </c:pt>
                <c:pt idx="5">
                  <c:v>9613</c:v>
                </c:pt>
                <c:pt idx="6">
                  <c:v>3849</c:v>
                </c:pt>
                <c:pt idx="7">
                  <c:v>5540</c:v>
                </c:pt>
                <c:pt idx="8">
                  <c:v>5532</c:v>
                </c:pt>
                <c:pt idx="9">
                  <c:v>23809</c:v>
                </c:pt>
                <c:pt idx="10">
                  <c:v>3900</c:v>
                </c:pt>
                <c:pt idx="11">
                  <c:v>4340</c:v>
                </c:pt>
                <c:pt idx="12">
                  <c:v>11179</c:v>
                </c:pt>
                <c:pt idx="13">
                  <c:v>4693</c:v>
                </c:pt>
                <c:pt idx="14">
                  <c:v>2385</c:v>
                </c:pt>
                <c:pt idx="15">
                  <c:v>4950</c:v>
                </c:pt>
                <c:pt idx="16">
                  <c:v>3596</c:v>
                </c:pt>
                <c:pt idx="17">
                  <c:v>3510</c:v>
                </c:pt>
                <c:pt idx="18">
                  <c:v>4887</c:v>
                </c:pt>
                <c:pt idx="19">
                  <c:v>6100</c:v>
                </c:pt>
                <c:pt idx="20">
                  <c:v>7660</c:v>
                </c:pt>
                <c:pt idx="21">
                  <c:v>11580</c:v>
                </c:pt>
                <c:pt idx="22">
                  <c:v>4511</c:v>
                </c:pt>
                <c:pt idx="23">
                  <c:v>5282</c:v>
                </c:pt>
                <c:pt idx="24">
                  <c:v>6642</c:v>
                </c:pt>
                <c:pt idx="25">
                  <c:v>9560</c:v>
                </c:pt>
                <c:pt idx="26">
                  <c:v>5052</c:v>
                </c:pt>
                <c:pt idx="27">
                  <c:v>5266</c:v>
                </c:pt>
                <c:pt idx="28">
                  <c:v>1442</c:v>
                </c:pt>
                <c:pt idx="29">
                  <c:v>5833</c:v>
                </c:pt>
                <c:pt idx="30">
                  <c:v>7535</c:v>
                </c:pt>
                <c:pt idx="31">
                  <c:v>3167</c:v>
                </c:pt>
                <c:pt idx="32">
                  <c:v>4692</c:v>
                </c:pt>
                <c:pt idx="33">
                  <c:v>5167</c:v>
                </c:pt>
                <c:pt idx="34">
                  <c:v>15500</c:v>
                </c:pt>
                <c:pt idx="35">
                  <c:v>4342</c:v>
                </c:pt>
                <c:pt idx="36">
                  <c:v>3158</c:v>
                </c:pt>
                <c:pt idx="37">
                  <c:v>5126</c:v>
                </c:pt>
                <c:pt idx="38">
                  <c:v>11376</c:v>
                </c:pt>
                <c:pt idx="39">
                  <c:v>5416</c:v>
                </c:pt>
                <c:pt idx="40">
                  <c:v>3600</c:v>
                </c:pt>
                <c:pt idx="41">
                  <c:v>3013</c:v>
                </c:pt>
                <c:pt idx="42">
                  <c:v>2400</c:v>
                </c:pt>
                <c:pt idx="43">
                  <c:v>6277</c:v>
                </c:pt>
                <c:pt idx="44">
                  <c:v>4695</c:v>
                </c:pt>
                <c:pt idx="45">
                  <c:v>3410</c:v>
                </c:pt>
                <c:pt idx="46">
                  <c:v>5649</c:v>
                </c:pt>
                <c:pt idx="47">
                  <c:v>5821</c:v>
                </c:pt>
                <c:pt idx="48">
                  <c:v>6085</c:v>
                </c:pt>
                <c:pt idx="49">
                  <c:v>6275</c:v>
                </c:pt>
                <c:pt idx="50">
                  <c:v>3572</c:v>
                </c:pt>
                <c:pt idx="51">
                  <c:v>3086</c:v>
                </c:pt>
                <c:pt idx="52">
                  <c:v>4230</c:v>
                </c:pt>
                <c:pt idx="53">
                  <c:v>4616</c:v>
                </c:pt>
                <c:pt idx="54">
                  <c:v>11500</c:v>
                </c:pt>
                <c:pt idx="55">
                  <c:v>3875</c:v>
                </c:pt>
                <c:pt idx="56">
                  <c:v>3723</c:v>
                </c:pt>
                <c:pt idx="57">
                  <c:v>5566</c:v>
                </c:pt>
                <c:pt idx="58">
                  <c:v>10330</c:v>
                </c:pt>
                <c:pt idx="59">
                  <c:v>6216</c:v>
                </c:pt>
                <c:pt idx="60">
                  <c:v>6296</c:v>
                </c:pt>
                <c:pt idx="61">
                  <c:v>3029</c:v>
                </c:pt>
                <c:pt idx="62">
                  <c:v>6058</c:v>
                </c:pt>
                <c:pt idx="63">
                  <c:v>4945</c:v>
                </c:pt>
                <c:pt idx="64">
                  <c:v>4166</c:v>
                </c:pt>
                <c:pt idx="65">
                  <c:v>10321</c:v>
                </c:pt>
                <c:pt idx="66">
                  <c:v>5454</c:v>
                </c:pt>
                <c:pt idx="67">
                  <c:v>10750</c:v>
                </c:pt>
                <c:pt idx="68">
                  <c:v>7100</c:v>
                </c:pt>
                <c:pt idx="69">
                  <c:v>4300</c:v>
                </c:pt>
                <c:pt idx="70">
                  <c:v>6274</c:v>
                </c:pt>
                <c:pt idx="71">
                  <c:v>3750</c:v>
                </c:pt>
                <c:pt idx="72">
                  <c:v>3500</c:v>
                </c:pt>
                <c:pt idx="73">
                  <c:v>4755</c:v>
                </c:pt>
                <c:pt idx="74">
                  <c:v>7040</c:v>
                </c:pt>
                <c:pt idx="75">
                  <c:v>3750</c:v>
                </c:pt>
                <c:pt idx="76">
                  <c:v>8500</c:v>
                </c:pt>
                <c:pt idx="77">
                  <c:v>4022</c:v>
                </c:pt>
                <c:pt idx="78">
                  <c:v>7167</c:v>
                </c:pt>
                <c:pt idx="79">
                  <c:v>5499</c:v>
                </c:pt>
                <c:pt idx="80">
                  <c:v>3846</c:v>
                </c:pt>
                <c:pt idx="81">
                  <c:v>2395</c:v>
                </c:pt>
                <c:pt idx="82">
                  <c:v>3259</c:v>
                </c:pt>
                <c:pt idx="83">
                  <c:v>8250</c:v>
                </c:pt>
                <c:pt idx="84">
                  <c:v>3988</c:v>
                </c:pt>
                <c:pt idx="85">
                  <c:v>4897</c:v>
                </c:pt>
                <c:pt idx="86">
                  <c:v>5333</c:v>
                </c:pt>
                <c:pt idx="87">
                  <c:v>4618</c:v>
                </c:pt>
                <c:pt idx="88">
                  <c:v>8566</c:v>
                </c:pt>
                <c:pt idx="89">
                  <c:v>9862</c:v>
                </c:pt>
                <c:pt idx="90">
                  <c:v>5858</c:v>
                </c:pt>
                <c:pt idx="91">
                  <c:v>11904</c:v>
                </c:pt>
                <c:pt idx="92">
                  <c:v>5093</c:v>
                </c:pt>
                <c:pt idx="93">
                  <c:v>4133</c:v>
                </c:pt>
                <c:pt idx="94">
                  <c:v>3620</c:v>
                </c:pt>
                <c:pt idx="95">
                  <c:v>6782</c:v>
                </c:pt>
                <c:pt idx="96">
                  <c:v>4786</c:v>
                </c:pt>
                <c:pt idx="97">
                  <c:v>2974</c:v>
                </c:pt>
                <c:pt idx="98">
                  <c:v>4188</c:v>
                </c:pt>
                <c:pt idx="99">
                  <c:v>5300</c:v>
                </c:pt>
                <c:pt idx="100">
                  <c:v>7551</c:v>
                </c:pt>
                <c:pt idx="101">
                  <c:v>8649</c:v>
                </c:pt>
                <c:pt idx="102">
                  <c:v>13650</c:v>
                </c:pt>
                <c:pt idx="103">
                  <c:v>8235</c:v>
                </c:pt>
                <c:pt idx="104">
                  <c:v>4570</c:v>
                </c:pt>
                <c:pt idx="105">
                  <c:v>4082</c:v>
                </c:pt>
                <c:pt idx="106">
                  <c:v>12543</c:v>
                </c:pt>
                <c:pt idx="107">
                  <c:v>7333</c:v>
                </c:pt>
                <c:pt idx="108">
                  <c:v>7400</c:v>
                </c:pt>
                <c:pt idx="109">
                  <c:v>2825</c:v>
                </c:pt>
                <c:pt idx="110">
                  <c:v>5316</c:v>
                </c:pt>
                <c:pt idx="111">
                  <c:v>5262</c:v>
                </c:pt>
                <c:pt idx="112">
                  <c:v>7686</c:v>
                </c:pt>
                <c:pt idx="113">
                  <c:v>7451</c:v>
                </c:pt>
                <c:pt idx="114">
                  <c:v>5050</c:v>
                </c:pt>
                <c:pt idx="115">
                  <c:v>14583</c:v>
                </c:pt>
                <c:pt idx="116">
                  <c:v>5450</c:v>
                </c:pt>
                <c:pt idx="117">
                  <c:v>3612</c:v>
                </c:pt>
                <c:pt idx="118">
                  <c:v>7710</c:v>
                </c:pt>
                <c:pt idx="119">
                  <c:v>10408</c:v>
                </c:pt>
                <c:pt idx="120">
                  <c:v>8334</c:v>
                </c:pt>
                <c:pt idx="121">
                  <c:v>4166</c:v>
                </c:pt>
                <c:pt idx="122">
                  <c:v>11117</c:v>
                </c:pt>
                <c:pt idx="123">
                  <c:v>2957</c:v>
                </c:pt>
                <c:pt idx="124">
                  <c:v>6314</c:v>
                </c:pt>
                <c:pt idx="125">
                  <c:v>3692</c:v>
                </c:pt>
                <c:pt idx="126">
                  <c:v>23803</c:v>
                </c:pt>
                <c:pt idx="127">
                  <c:v>5505</c:v>
                </c:pt>
                <c:pt idx="128">
                  <c:v>14363</c:v>
                </c:pt>
                <c:pt idx="129">
                  <c:v>8649</c:v>
                </c:pt>
                <c:pt idx="130">
                  <c:v>20166</c:v>
                </c:pt>
                <c:pt idx="131">
                  <c:v>3943</c:v>
                </c:pt>
                <c:pt idx="132">
                  <c:v>2718</c:v>
                </c:pt>
                <c:pt idx="133">
                  <c:v>3459</c:v>
                </c:pt>
                <c:pt idx="134">
                  <c:v>4895</c:v>
                </c:pt>
                <c:pt idx="135">
                  <c:v>11750</c:v>
                </c:pt>
                <c:pt idx="136">
                  <c:v>4583</c:v>
                </c:pt>
                <c:pt idx="137">
                  <c:v>6816</c:v>
                </c:pt>
                <c:pt idx="138">
                  <c:v>14999</c:v>
                </c:pt>
                <c:pt idx="139">
                  <c:v>5630</c:v>
                </c:pt>
                <c:pt idx="140">
                  <c:v>7125</c:v>
                </c:pt>
                <c:pt idx="141">
                  <c:v>5417</c:v>
                </c:pt>
                <c:pt idx="142">
                  <c:v>6950</c:v>
                </c:pt>
                <c:pt idx="143">
                  <c:v>4732</c:v>
                </c:pt>
                <c:pt idx="144">
                  <c:v>11757</c:v>
                </c:pt>
                <c:pt idx="145">
                  <c:v>6816</c:v>
                </c:pt>
                <c:pt idx="146">
                  <c:v>14866</c:v>
                </c:pt>
                <c:pt idx="147">
                  <c:v>2963</c:v>
                </c:pt>
                <c:pt idx="148">
                  <c:v>11666</c:v>
                </c:pt>
                <c:pt idx="149">
                  <c:v>5690</c:v>
                </c:pt>
                <c:pt idx="150">
                  <c:v>6277</c:v>
                </c:pt>
                <c:pt idx="151">
                  <c:v>6327</c:v>
                </c:pt>
                <c:pt idx="152">
                  <c:v>9166</c:v>
                </c:pt>
                <c:pt idx="153">
                  <c:v>2281</c:v>
                </c:pt>
                <c:pt idx="154">
                  <c:v>3254</c:v>
                </c:pt>
                <c:pt idx="155">
                  <c:v>39999</c:v>
                </c:pt>
                <c:pt idx="156">
                  <c:v>6000</c:v>
                </c:pt>
                <c:pt idx="157">
                  <c:v>9538</c:v>
                </c:pt>
                <c:pt idx="158">
                  <c:v>5063</c:v>
                </c:pt>
                <c:pt idx="159">
                  <c:v>10208</c:v>
                </c:pt>
                <c:pt idx="160">
                  <c:v>2904</c:v>
                </c:pt>
                <c:pt idx="161">
                  <c:v>7933</c:v>
                </c:pt>
                <c:pt idx="162">
                  <c:v>4369</c:v>
                </c:pt>
                <c:pt idx="163">
                  <c:v>5614</c:v>
                </c:pt>
                <c:pt idx="164">
                  <c:v>9323</c:v>
                </c:pt>
                <c:pt idx="165">
                  <c:v>6873</c:v>
                </c:pt>
                <c:pt idx="166">
                  <c:v>4583</c:v>
                </c:pt>
                <c:pt idx="167">
                  <c:v>5772</c:v>
                </c:pt>
                <c:pt idx="168">
                  <c:v>2237</c:v>
                </c:pt>
                <c:pt idx="169">
                  <c:v>8000</c:v>
                </c:pt>
                <c:pt idx="170">
                  <c:v>3589</c:v>
                </c:pt>
                <c:pt idx="171">
                  <c:v>51763</c:v>
                </c:pt>
                <c:pt idx="172">
                  <c:v>3522</c:v>
                </c:pt>
                <c:pt idx="173">
                  <c:v>11333</c:v>
                </c:pt>
                <c:pt idx="174">
                  <c:v>5080</c:v>
                </c:pt>
                <c:pt idx="175">
                  <c:v>5461</c:v>
                </c:pt>
                <c:pt idx="176">
                  <c:v>3664</c:v>
                </c:pt>
                <c:pt idx="177">
                  <c:v>16816</c:v>
                </c:pt>
                <c:pt idx="178">
                  <c:v>3750</c:v>
                </c:pt>
                <c:pt idx="179">
                  <c:v>3784</c:v>
                </c:pt>
                <c:pt idx="180">
                  <c:v>13650</c:v>
                </c:pt>
                <c:pt idx="181">
                  <c:v>6979</c:v>
                </c:pt>
                <c:pt idx="182">
                  <c:v>4600</c:v>
                </c:pt>
                <c:pt idx="183">
                  <c:v>33846</c:v>
                </c:pt>
                <c:pt idx="184">
                  <c:v>3625</c:v>
                </c:pt>
                <c:pt idx="185">
                  <c:v>43897</c:v>
                </c:pt>
                <c:pt idx="186">
                  <c:v>2178</c:v>
                </c:pt>
                <c:pt idx="187">
                  <c:v>4521</c:v>
                </c:pt>
                <c:pt idx="188">
                  <c:v>5970</c:v>
                </c:pt>
                <c:pt idx="189">
                  <c:v>9328</c:v>
                </c:pt>
                <c:pt idx="190">
                  <c:v>4885</c:v>
                </c:pt>
                <c:pt idx="191">
                  <c:v>12000</c:v>
                </c:pt>
                <c:pt idx="192">
                  <c:v>6033</c:v>
                </c:pt>
                <c:pt idx="193">
                  <c:v>3858</c:v>
                </c:pt>
                <c:pt idx="194">
                  <c:v>4191</c:v>
                </c:pt>
                <c:pt idx="195">
                  <c:v>5708</c:v>
                </c:pt>
                <c:pt idx="196">
                  <c:v>12083</c:v>
                </c:pt>
                <c:pt idx="197">
                  <c:v>4272</c:v>
                </c:pt>
                <c:pt idx="198">
                  <c:v>6232</c:v>
                </c:pt>
                <c:pt idx="199">
                  <c:v>11000</c:v>
                </c:pt>
                <c:pt idx="200">
                  <c:v>5100</c:v>
                </c:pt>
                <c:pt idx="201">
                  <c:v>4923</c:v>
                </c:pt>
                <c:pt idx="202">
                  <c:v>3992</c:v>
                </c:pt>
                <c:pt idx="203">
                  <c:v>4583</c:v>
                </c:pt>
                <c:pt idx="204">
                  <c:v>3917</c:v>
                </c:pt>
                <c:pt idx="205">
                  <c:v>4408</c:v>
                </c:pt>
                <c:pt idx="206">
                  <c:v>3244</c:v>
                </c:pt>
                <c:pt idx="207">
                  <c:v>6506</c:v>
                </c:pt>
                <c:pt idx="208">
                  <c:v>2479</c:v>
                </c:pt>
                <c:pt idx="209">
                  <c:v>3418</c:v>
                </c:pt>
                <c:pt idx="210">
                  <c:v>10000</c:v>
                </c:pt>
                <c:pt idx="211">
                  <c:v>4680</c:v>
                </c:pt>
                <c:pt idx="212">
                  <c:v>7787</c:v>
                </c:pt>
                <c:pt idx="213">
                  <c:v>5703</c:v>
                </c:pt>
                <c:pt idx="214">
                  <c:v>6194</c:v>
                </c:pt>
                <c:pt idx="215">
                  <c:v>4833</c:v>
                </c:pt>
                <c:pt idx="216">
                  <c:v>1950</c:v>
                </c:pt>
                <c:pt idx="217">
                  <c:v>5502</c:v>
                </c:pt>
                <c:pt idx="218">
                  <c:v>5000</c:v>
                </c:pt>
                <c:pt idx="219">
                  <c:v>6666</c:v>
                </c:pt>
                <c:pt idx="220">
                  <c:v>2221</c:v>
                </c:pt>
                <c:pt idx="221">
                  <c:v>5726</c:v>
                </c:pt>
                <c:pt idx="222">
                  <c:v>5762</c:v>
                </c:pt>
                <c:pt idx="223">
                  <c:v>8588</c:v>
                </c:pt>
                <c:pt idx="224">
                  <c:v>6250</c:v>
                </c:pt>
                <c:pt idx="225">
                  <c:v>3250</c:v>
                </c:pt>
                <c:pt idx="226">
                  <c:v>4735</c:v>
                </c:pt>
                <c:pt idx="227">
                  <c:v>7945</c:v>
                </c:pt>
                <c:pt idx="228">
                  <c:v>4758</c:v>
                </c:pt>
                <c:pt idx="229">
                  <c:v>6400</c:v>
                </c:pt>
                <c:pt idx="230">
                  <c:v>4545</c:v>
                </c:pt>
                <c:pt idx="231">
                  <c:v>3716</c:v>
                </c:pt>
                <c:pt idx="232">
                  <c:v>5787</c:v>
                </c:pt>
                <c:pt idx="233">
                  <c:v>8333</c:v>
                </c:pt>
                <c:pt idx="234">
                  <c:v>4934</c:v>
                </c:pt>
                <c:pt idx="235">
                  <c:v>6760</c:v>
                </c:pt>
                <c:pt idx="236">
                  <c:v>5746</c:v>
                </c:pt>
                <c:pt idx="237">
                  <c:v>3463</c:v>
                </c:pt>
                <c:pt idx="238">
                  <c:v>3812</c:v>
                </c:pt>
                <c:pt idx="239">
                  <c:v>3315</c:v>
                </c:pt>
                <c:pt idx="240">
                  <c:v>10819</c:v>
                </c:pt>
                <c:pt idx="241">
                  <c:v>4493</c:v>
                </c:pt>
                <c:pt idx="242">
                  <c:v>8666</c:v>
                </c:pt>
                <c:pt idx="243">
                  <c:v>7550</c:v>
                </c:pt>
                <c:pt idx="244">
                  <c:v>7823</c:v>
                </c:pt>
                <c:pt idx="245">
                  <c:v>10383</c:v>
                </c:pt>
                <c:pt idx="246">
                  <c:v>9703</c:v>
                </c:pt>
                <c:pt idx="247">
                  <c:v>6608</c:v>
                </c:pt>
                <c:pt idx="248">
                  <c:v>4725</c:v>
                </c:pt>
                <c:pt idx="249">
                  <c:v>3677</c:v>
                </c:pt>
                <c:pt idx="250">
                  <c:v>5558</c:v>
                </c:pt>
                <c:pt idx="251">
                  <c:v>3427</c:v>
                </c:pt>
                <c:pt idx="252">
                  <c:v>4750</c:v>
                </c:pt>
                <c:pt idx="253">
                  <c:v>9762</c:v>
                </c:pt>
                <c:pt idx="254">
                  <c:v>16250</c:v>
                </c:pt>
                <c:pt idx="255">
                  <c:v>3083</c:v>
                </c:pt>
                <c:pt idx="256">
                  <c:v>6045</c:v>
                </c:pt>
                <c:pt idx="257">
                  <c:v>5250</c:v>
                </c:pt>
                <c:pt idx="258">
                  <c:v>16783</c:v>
                </c:pt>
                <c:pt idx="259">
                  <c:v>4931</c:v>
                </c:pt>
                <c:pt idx="260">
                  <c:v>10333</c:v>
                </c:pt>
                <c:pt idx="261">
                  <c:v>4269</c:v>
                </c:pt>
                <c:pt idx="262">
                  <c:v>3481</c:v>
                </c:pt>
                <c:pt idx="263">
                  <c:v>7200</c:v>
                </c:pt>
                <c:pt idx="264">
                  <c:v>5166</c:v>
                </c:pt>
                <c:pt idx="265">
                  <c:v>7542</c:v>
                </c:pt>
                <c:pt idx="266">
                  <c:v>6095</c:v>
                </c:pt>
                <c:pt idx="267">
                  <c:v>6144</c:v>
                </c:pt>
                <c:pt idx="268">
                  <c:v>3418</c:v>
                </c:pt>
                <c:pt idx="269">
                  <c:v>4436</c:v>
                </c:pt>
                <c:pt idx="270">
                  <c:v>3237</c:v>
                </c:pt>
                <c:pt idx="271">
                  <c:v>11146</c:v>
                </c:pt>
                <c:pt idx="272">
                  <c:v>4690</c:v>
                </c:pt>
                <c:pt idx="273">
                  <c:v>4843</c:v>
                </c:pt>
                <c:pt idx="274">
                  <c:v>3900</c:v>
                </c:pt>
                <c:pt idx="275">
                  <c:v>4592</c:v>
                </c:pt>
                <c:pt idx="276">
                  <c:v>7267</c:v>
                </c:pt>
                <c:pt idx="277">
                  <c:v>4403</c:v>
                </c:pt>
                <c:pt idx="278">
                  <c:v>14583</c:v>
                </c:pt>
                <c:pt idx="279">
                  <c:v>4100</c:v>
                </c:pt>
                <c:pt idx="280">
                  <c:v>6479</c:v>
                </c:pt>
                <c:pt idx="281">
                  <c:v>4727</c:v>
                </c:pt>
                <c:pt idx="282">
                  <c:v>3287</c:v>
                </c:pt>
                <c:pt idx="283">
                  <c:v>3477</c:v>
                </c:pt>
                <c:pt idx="284">
                  <c:v>20667</c:v>
                </c:pt>
                <c:pt idx="285">
                  <c:v>6211</c:v>
                </c:pt>
                <c:pt idx="286">
                  <c:v>4317</c:v>
                </c:pt>
                <c:pt idx="287">
                  <c:v>5704</c:v>
                </c:pt>
                <c:pt idx="288">
                  <c:v>4124</c:v>
                </c:pt>
                <c:pt idx="289">
                  <c:v>9508</c:v>
                </c:pt>
                <c:pt idx="290">
                  <c:v>5491</c:v>
                </c:pt>
                <c:pt idx="291">
                  <c:v>4400</c:v>
                </c:pt>
                <c:pt idx="292">
                  <c:v>4713</c:v>
                </c:pt>
                <c:pt idx="293">
                  <c:v>5417</c:v>
                </c:pt>
                <c:pt idx="294">
                  <c:v>5717</c:v>
                </c:pt>
                <c:pt idx="295">
                  <c:v>5666</c:v>
                </c:pt>
                <c:pt idx="296">
                  <c:v>6875</c:v>
                </c:pt>
                <c:pt idx="297">
                  <c:v>4666</c:v>
                </c:pt>
                <c:pt idx="298">
                  <c:v>7541</c:v>
                </c:pt>
                <c:pt idx="299">
                  <c:v>4939</c:v>
                </c:pt>
                <c:pt idx="300">
                  <c:v>4734</c:v>
                </c:pt>
                <c:pt idx="301">
                  <c:v>4625</c:v>
                </c:pt>
                <c:pt idx="302">
                  <c:v>5000</c:v>
                </c:pt>
                <c:pt idx="303">
                  <c:v>3428</c:v>
                </c:pt>
                <c:pt idx="304">
                  <c:v>6500</c:v>
                </c:pt>
                <c:pt idx="305">
                  <c:v>2000</c:v>
                </c:pt>
                <c:pt idx="306">
                  <c:v>5428</c:v>
                </c:pt>
                <c:pt idx="307">
                  <c:v>4263</c:v>
                </c:pt>
                <c:pt idx="308">
                  <c:v>20233</c:v>
                </c:pt>
                <c:pt idx="309">
                  <c:v>7667</c:v>
                </c:pt>
                <c:pt idx="310">
                  <c:v>2917</c:v>
                </c:pt>
                <c:pt idx="311">
                  <c:v>5332</c:v>
                </c:pt>
                <c:pt idx="312">
                  <c:v>2507</c:v>
                </c:pt>
                <c:pt idx="313">
                  <c:v>5746</c:v>
                </c:pt>
                <c:pt idx="314">
                  <c:v>4316</c:v>
                </c:pt>
                <c:pt idx="315">
                  <c:v>5039</c:v>
                </c:pt>
                <c:pt idx="316">
                  <c:v>3717</c:v>
                </c:pt>
                <c:pt idx="317">
                  <c:v>4192</c:v>
                </c:pt>
                <c:pt idx="318">
                  <c:v>3541</c:v>
                </c:pt>
                <c:pt idx="319">
                  <c:v>10000</c:v>
                </c:pt>
                <c:pt idx="320">
                  <c:v>4567</c:v>
                </c:pt>
                <c:pt idx="321">
                  <c:v>4531</c:v>
                </c:pt>
                <c:pt idx="322">
                  <c:v>5191</c:v>
                </c:pt>
                <c:pt idx="323">
                  <c:v>6151</c:v>
                </c:pt>
                <c:pt idx="324">
                  <c:v>15000</c:v>
                </c:pt>
                <c:pt idx="325">
                  <c:v>13649</c:v>
                </c:pt>
                <c:pt idx="326">
                  <c:v>4917</c:v>
                </c:pt>
                <c:pt idx="327">
                  <c:v>7978</c:v>
                </c:pt>
                <c:pt idx="328">
                  <c:v>6784</c:v>
                </c:pt>
                <c:pt idx="329">
                  <c:v>2500</c:v>
                </c:pt>
                <c:pt idx="330">
                  <c:v>6177</c:v>
                </c:pt>
                <c:pt idx="331">
                  <c:v>2935</c:v>
                </c:pt>
                <c:pt idx="332">
                  <c:v>2833</c:v>
                </c:pt>
                <c:pt idx="333">
                  <c:v>63337</c:v>
                </c:pt>
                <c:pt idx="334">
                  <c:v>11666</c:v>
                </c:pt>
                <c:pt idx="335">
                  <c:v>9993</c:v>
                </c:pt>
                <c:pt idx="336">
                  <c:v>5938</c:v>
                </c:pt>
                <c:pt idx="337">
                  <c:v>7100</c:v>
                </c:pt>
                <c:pt idx="338">
                  <c:v>1830</c:v>
                </c:pt>
                <c:pt idx="339">
                  <c:v>4160</c:v>
                </c:pt>
                <c:pt idx="340">
                  <c:v>4234</c:v>
                </c:pt>
                <c:pt idx="341">
                  <c:v>2378</c:v>
                </c:pt>
                <c:pt idx="342">
                  <c:v>5783</c:v>
                </c:pt>
                <c:pt idx="343">
                  <c:v>3173</c:v>
                </c:pt>
                <c:pt idx="344">
                  <c:v>4913</c:v>
                </c:pt>
                <c:pt idx="345">
                  <c:v>4957</c:v>
                </c:pt>
                <c:pt idx="346">
                  <c:v>6753</c:v>
                </c:pt>
                <c:pt idx="347">
                  <c:v>5251</c:v>
                </c:pt>
                <c:pt idx="348">
                  <c:v>10916</c:v>
                </c:pt>
                <c:pt idx="349">
                  <c:v>8875</c:v>
                </c:pt>
                <c:pt idx="350">
                  <c:v>9083</c:v>
                </c:pt>
                <c:pt idx="351">
                  <c:v>12917</c:v>
                </c:pt>
                <c:pt idx="352">
                  <c:v>4749</c:v>
                </c:pt>
                <c:pt idx="353">
                  <c:v>5500</c:v>
                </c:pt>
                <c:pt idx="354">
                  <c:v>2928</c:v>
                </c:pt>
                <c:pt idx="355">
                  <c:v>3813</c:v>
                </c:pt>
                <c:pt idx="356">
                  <c:v>11500</c:v>
                </c:pt>
                <c:pt idx="357">
                  <c:v>3875</c:v>
                </c:pt>
                <c:pt idx="358">
                  <c:v>4666</c:v>
                </c:pt>
                <c:pt idx="359">
                  <c:v>8334</c:v>
                </c:pt>
                <c:pt idx="360">
                  <c:v>4723</c:v>
                </c:pt>
                <c:pt idx="361">
                  <c:v>8667</c:v>
                </c:pt>
                <c:pt idx="362">
                  <c:v>7083</c:v>
                </c:pt>
                <c:pt idx="363">
                  <c:v>6046</c:v>
                </c:pt>
                <c:pt idx="364">
                  <c:v>6822</c:v>
                </c:pt>
                <c:pt idx="365">
                  <c:v>6216</c:v>
                </c:pt>
                <c:pt idx="366">
                  <c:v>2500</c:v>
                </c:pt>
                <c:pt idx="367">
                  <c:v>5124</c:v>
                </c:pt>
                <c:pt idx="368">
                  <c:v>6325</c:v>
                </c:pt>
                <c:pt idx="369">
                  <c:v>24996</c:v>
                </c:pt>
                <c:pt idx="370">
                  <c:v>15759</c:v>
                </c:pt>
                <c:pt idx="371">
                  <c:v>5185</c:v>
                </c:pt>
                <c:pt idx="372">
                  <c:v>17196</c:v>
                </c:pt>
                <c:pt idx="373">
                  <c:v>5049</c:v>
                </c:pt>
                <c:pt idx="374">
                  <c:v>4223</c:v>
                </c:pt>
                <c:pt idx="375">
                  <c:v>5740</c:v>
                </c:pt>
                <c:pt idx="376">
                  <c:v>13746</c:v>
                </c:pt>
                <c:pt idx="377">
                  <c:v>4310</c:v>
                </c:pt>
                <c:pt idx="378">
                  <c:v>3069</c:v>
                </c:pt>
                <c:pt idx="379">
                  <c:v>5391</c:v>
                </c:pt>
                <c:pt idx="380">
                  <c:v>5833</c:v>
                </c:pt>
                <c:pt idx="381">
                  <c:v>10173</c:v>
                </c:pt>
                <c:pt idx="382">
                  <c:v>6000</c:v>
                </c:pt>
                <c:pt idx="383">
                  <c:v>7167</c:v>
                </c:pt>
                <c:pt idx="384">
                  <c:v>4566</c:v>
                </c:pt>
                <c:pt idx="385">
                  <c:v>3667</c:v>
                </c:pt>
                <c:pt idx="386">
                  <c:v>3946</c:v>
                </c:pt>
                <c:pt idx="387">
                  <c:v>6146</c:v>
                </c:pt>
                <c:pt idx="388">
                  <c:v>4750</c:v>
                </c:pt>
                <c:pt idx="389">
                  <c:v>5488</c:v>
                </c:pt>
                <c:pt idx="390">
                  <c:v>9167</c:v>
                </c:pt>
                <c:pt idx="391">
                  <c:v>9504</c:v>
                </c:pt>
                <c:pt idx="392">
                  <c:v>4698</c:v>
                </c:pt>
                <c:pt idx="393">
                  <c:v>3618</c:v>
                </c:pt>
                <c:pt idx="394">
                  <c:v>4500</c:v>
                </c:pt>
                <c:pt idx="395">
                  <c:v>3760</c:v>
                </c:pt>
                <c:pt idx="396">
                  <c:v>3180</c:v>
                </c:pt>
                <c:pt idx="397">
                  <c:v>4492</c:v>
                </c:pt>
                <c:pt idx="398">
                  <c:v>5568</c:v>
                </c:pt>
                <c:pt idx="399">
                  <c:v>3300</c:v>
                </c:pt>
                <c:pt idx="400">
                  <c:v>2889</c:v>
                </c:pt>
                <c:pt idx="401">
                  <c:v>2755</c:v>
                </c:pt>
                <c:pt idx="402">
                  <c:v>22500</c:v>
                </c:pt>
                <c:pt idx="403">
                  <c:v>1963</c:v>
                </c:pt>
                <c:pt idx="404">
                  <c:v>7441</c:v>
                </c:pt>
                <c:pt idx="405">
                  <c:v>4547</c:v>
                </c:pt>
                <c:pt idx="406">
                  <c:v>4567</c:v>
                </c:pt>
                <c:pt idx="407">
                  <c:v>2213</c:v>
                </c:pt>
                <c:pt idx="408">
                  <c:v>8300</c:v>
                </c:pt>
                <c:pt idx="409">
                  <c:v>81000</c:v>
                </c:pt>
                <c:pt idx="410">
                  <c:v>3867</c:v>
                </c:pt>
                <c:pt idx="411">
                  <c:v>6256</c:v>
                </c:pt>
                <c:pt idx="412">
                  <c:v>6096</c:v>
                </c:pt>
                <c:pt idx="413">
                  <c:v>4286</c:v>
                </c:pt>
                <c:pt idx="414">
                  <c:v>5386</c:v>
                </c:pt>
                <c:pt idx="415">
                  <c:v>2995</c:v>
                </c:pt>
                <c:pt idx="416">
                  <c:v>2600</c:v>
                </c:pt>
                <c:pt idx="417">
                  <c:v>21600</c:v>
                </c:pt>
                <c:pt idx="418">
                  <c:v>3798</c:v>
                </c:pt>
                <c:pt idx="419">
                  <c:v>4663</c:v>
                </c:pt>
                <c:pt idx="420">
                  <c:v>5829</c:v>
                </c:pt>
                <c:pt idx="421">
                  <c:v>2720</c:v>
                </c:pt>
                <c:pt idx="422">
                  <c:v>3539</c:v>
                </c:pt>
                <c:pt idx="423">
                  <c:v>8917</c:v>
                </c:pt>
                <c:pt idx="424">
                  <c:v>14880</c:v>
                </c:pt>
                <c:pt idx="425">
                  <c:v>6966</c:v>
                </c:pt>
                <c:pt idx="426">
                  <c:v>4606</c:v>
                </c:pt>
                <c:pt idx="427">
                  <c:v>5935</c:v>
                </c:pt>
                <c:pt idx="428">
                  <c:v>2936</c:v>
                </c:pt>
                <c:pt idx="429">
                  <c:v>2717</c:v>
                </c:pt>
                <c:pt idx="430">
                  <c:v>8624</c:v>
                </c:pt>
                <c:pt idx="431">
                  <c:v>6500</c:v>
                </c:pt>
                <c:pt idx="432">
                  <c:v>12876</c:v>
                </c:pt>
                <c:pt idx="433">
                  <c:v>4765</c:v>
                </c:pt>
                <c:pt idx="434">
                  <c:v>3750</c:v>
                </c:pt>
                <c:pt idx="435">
                  <c:v>10047</c:v>
                </c:pt>
                <c:pt idx="436">
                  <c:v>3777</c:v>
                </c:pt>
                <c:pt idx="437">
                  <c:v>3338</c:v>
                </c:pt>
                <c:pt idx="438">
                  <c:v>10416</c:v>
                </c:pt>
                <c:pt idx="439">
                  <c:v>7142</c:v>
                </c:pt>
                <c:pt idx="440">
                  <c:v>8724</c:v>
                </c:pt>
                <c:pt idx="441">
                  <c:v>9734</c:v>
                </c:pt>
                <c:pt idx="442">
                  <c:v>6700</c:v>
                </c:pt>
                <c:pt idx="443">
                  <c:v>37719</c:v>
                </c:pt>
                <c:pt idx="444">
                  <c:v>15666</c:v>
                </c:pt>
                <c:pt idx="445">
                  <c:v>4676</c:v>
                </c:pt>
                <c:pt idx="446">
                  <c:v>4652</c:v>
                </c:pt>
                <c:pt idx="447">
                  <c:v>4915</c:v>
                </c:pt>
                <c:pt idx="448">
                  <c:v>5050</c:v>
                </c:pt>
                <c:pt idx="449">
                  <c:v>4311</c:v>
                </c:pt>
                <c:pt idx="450">
                  <c:v>3564</c:v>
                </c:pt>
                <c:pt idx="451">
                  <c:v>3414</c:v>
                </c:pt>
                <c:pt idx="452">
                  <c:v>5681</c:v>
                </c:pt>
                <c:pt idx="453">
                  <c:v>4949</c:v>
                </c:pt>
                <c:pt idx="454">
                  <c:v>7085</c:v>
                </c:pt>
                <c:pt idx="455">
                  <c:v>3859</c:v>
                </c:pt>
                <c:pt idx="456">
                  <c:v>4301</c:v>
                </c:pt>
                <c:pt idx="457">
                  <c:v>6277</c:v>
                </c:pt>
                <c:pt idx="458">
                  <c:v>4354</c:v>
                </c:pt>
                <c:pt idx="459">
                  <c:v>8334</c:v>
                </c:pt>
                <c:pt idx="460">
                  <c:v>6166</c:v>
                </c:pt>
                <c:pt idx="461">
                  <c:v>7740</c:v>
                </c:pt>
                <c:pt idx="462">
                  <c:v>5203</c:v>
                </c:pt>
                <c:pt idx="463">
                  <c:v>5191</c:v>
                </c:pt>
                <c:pt idx="464">
                  <c:v>4166</c:v>
                </c:pt>
                <c:pt idx="465">
                  <c:v>6000</c:v>
                </c:pt>
                <c:pt idx="466">
                  <c:v>4611</c:v>
                </c:pt>
                <c:pt idx="467">
                  <c:v>16692</c:v>
                </c:pt>
                <c:pt idx="468">
                  <c:v>3127</c:v>
                </c:pt>
                <c:pt idx="469">
                  <c:v>6784</c:v>
                </c:pt>
                <c:pt idx="470">
                  <c:v>5529</c:v>
                </c:pt>
                <c:pt idx="471">
                  <c:v>4153</c:v>
                </c:pt>
                <c:pt idx="472">
                  <c:v>4691</c:v>
                </c:pt>
                <c:pt idx="473">
                  <c:v>2500</c:v>
                </c:pt>
                <c:pt idx="474">
                  <c:v>10180</c:v>
                </c:pt>
                <c:pt idx="475">
                  <c:v>17539</c:v>
                </c:pt>
                <c:pt idx="476">
                  <c:v>8450</c:v>
                </c:pt>
                <c:pt idx="477">
                  <c:v>4745</c:v>
                </c:pt>
                <c:pt idx="478">
                  <c:v>18917</c:v>
                </c:pt>
                <c:pt idx="479">
                  <c:v>4550</c:v>
                </c:pt>
                <c:pt idx="480">
                  <c:v>4350</c:v>
                </c:pt>
                <c:pt idx="481">
                  <c:v>3095</c:v>
                </c:pt>
                <c:pt idx="482">
                  <c:v>5233</c:v>
                </c:pt>
                <c:pt idx="483">
                  <c:v>10833</c:v>
                </c:pt>
                <c:pt idx="484">
                  <c:v>8333</c:v>
                </c:pt>
                <c:pt idx="485">
                  <c:v>4394</c:v>
                </c:pt>
                <c:pt idx="486">
                  <c:v>3547</c:v>
                </c:pt>
                <c:pt idx="487">
                  <c:v>18333</c:v>
                </c:pt>
                <c:pt idx="488">
                  <c:v>6666</c:v>
                </c:pt>
                <c:pt idx="489">
                  <c:v>2435</c:v>
                </c:pt>
                <c:pt idx="490">
                  <c:v>5484</c:v>
                </c:pt>
                <c:pt idx="491">
                  <c:v>6464</c:v>
                </c:pt>
                <c:pt idx="492">
                  <c:v>3691</c:v>
                </c:pt>
                <c:pt idx="493">
                  <c:v>17263</c:v>
                </c:pt>
                <c:pt idx="494">
                  <c:v>5754</c:v>
                </c:pt>
                <c:pt idx="495">
                  <c:v>4239</c:v>
                </c:pt>
                <c:pt idx="496">
                  <c:v>4300</c:v>
                </c:pt>
                <c:pt idx="497">
                  <c:v>7482</c:v>
                </c:pt>
                <c:pt idx="498">
                  <c:v>2895</c:v>
                </c:pt>
                <c:pt idx="499">
                  <c:v>10699</c:v>
                </c:pt>
                <c:pt idx="500">
                  <c:v>4328</c:v>
                </c:pt>
                <c:pt idx="501">
                  <c:v>3159</c:v>
                </c:pt>
                <c:pt idx="502">
                  <c:v>10489</c:v>
                </c:pt>
                <c:pt idx="503">
                  <c:v>9352</c:v>
                </c:pt>
                <c:pt idx="504">
                  <c:v>5297</c:v>
                </c:pt>
                <c:pt idx="505">
                  <c:v>7926</c:v>
                </c:pt>
                <c:pt idx="506">
                  <c:v>27500</c:v>
                </c:pt>
                <c:pt idx="507">
                  <c:v>3583</c:v>
                </c:pt>
                <c:pt idx="508">
                  <c:v>5492</c:v>
                </c:pt>
                <c:pt idx="509">
                  <c:v>13262</c:v>
                </c:pt>
                <c:pt idx="510">
                  <c:v>4885</c:v>
                </c:pt>
                <c:pt idx="511">
                  <c:v>8069</c:v>
                </c:pt>
                <c:pt idx="512">
                  <c:v>5318</c:v>
                </c:pt>
                <c:pt idx="513">
                  <c:v>8796</c:v>
                </c:pt>
                <c:pt idx="514">
                  <c:v>9481</c:v>
                </c:pt>
                <c:pt idx="515">
                  <c:v>6894</c:v>
                </c:pt>
                <c:pt idx="516">
                  <c:v>3663</c:v>
                </c:pt>
                <c:pt idx="517">
                  <c:v>4874</c:v>
                </c:pt>
                <c:pt idx="518">
                  <c:v>6598</c:v>
                </c:pt>
                <c:pt idx="519">
                  <c:v>3400</c:v>
                </c:pt>
                <c:pt idx="520">
                  <c:v>3934</c:v>
                </c:pt>
                <c:pt idx="521">
                  <c:v>2500</c:v>
                </c:pt>
                <c:pt idx="522">
                  <c:v>7101</c:v>
                </c:pt>
                <c:pt idx="523">
                  <c:v>15114</c:v>
                </c:pt>
                <c:pt idx="524">
                  <c:v>6767</c:v>
                </c:pt>
                <c:pt idx="525">
                  <c:v>17500</c:v>
                </c:pt>
                <c:pt idx="526">
                  <c:v>3775</c:v>
                </c:pt>
                <c:pt idx="527">
                  <c:v>6715</c:v>
                </c:pt>
                <c:pt idx="528">
                  <c:v>3981</c:v>
                </c:pt>
                <c:pt idx="529">
                  <c:v>6783</c:v>
                </c:pt>
                <c:pt idx="530">
                  <c:v>6525</c:v>
                </c:pt>
                <c:pt idx="531">
                  <c:v>4281</c:v>
                </c:pt>
                <c:pt idx="532">
                  <c:v>3588</c:v>
                </c:pt>
                <c:pt idx="533">
                  <c:v>11250</c:v>
                </c:pt>
                <c:pt idx="534">
                  <c:v>18165</c:v>
                </c:pt>
                <c:pt idx="535">
                  <c:v>4592</c:v>
                </c:pt>
                <c:pt idx="536">
                  <c:v>10039</c:v>
                </c:pt>
                <c:pt idx="537">
                  <c:v>3617</c:v>
                </c:pt>
                <c:pt idx="538">
                  <c:v>3453</c:v>
                </c:pt>
                <c:pt idx="539">
                  <c:v>6417</c:v>
                </c:pt>
                <c:pt idx="540">
                  <c:v>7453</c:v>
                </c:pt>
                <c:pt idx="541">
                  <c:v>2138</c:v>
                </c:pt>
                <c:pt idx="542">
                  <c:v>3652</c:v>
                </c:pt>
                <c:pt idx="543">
                  <c:v>4763</c:v>
                </c:pt>
                <c:pt idx="544">
                  <c:v>3680</c:v>
                </c:pt>
                <c:pt idx="545">
                  <c:v>4718</c:v>
                </c:pt>
                <c:pt idx="546">
                  <c:v>3358</c:v>
                </c:pt>
                <c:pt idx="547">
                  <c:v>4309</c:v>
                </c:pt>
                <c:pt idx="548">
                  <c:v>5000</c:v>
                </c:pt>
                <c:pt idx="549">
                  <c:v>4801</c:v>
                </c:pt>
                <c:pt idx="550">
                  <c:v>6633</c:v>
                </c:pt>
                <c:pt idx="551">
                  <c:v>4867</c:v>
                </c:pt>
                <c:pt idx="552">
                  <c:v>6583</c:v>
                </c:pt>
                <c:pt idx="553">
                  <c:v>4787</c:v>
                </c:pt>
                <c:pt idx="554">
                  <c:v>7859</c:v>
                </c:pt>
                <c:pt idx="555">
                  <c:v>6500</c:v>
                </c:pt>
                <c:pt idx="556">
                  <c:v>4292</c:v>
                </c:pt>
                <c:pt idx="557">
                  <c:v>10139</c:v>
                </c:pt>
                <c:pt idx="558">
                  <c:v>6556</c:v>
                </c:pt>
                <c:pt idx="559">
                  <c:v>6486</c:v>
                </c:pt>
                <c:pt idx="560">
                  <c:v>3917</c:v>
                </c:pt>
                <c:pt idx="561">
                  <c:v>19484</c:v>
                </c:pt>
                <c:pt idx="562">
                  <c:v>7977</c:v>
                </c:pt>
                <c:pt idx="563">
                  <c:v>5800</c:v>
                </c:pt>
                <c:pt idx="564">
                  <c:v>8799</c:v>
                </c:pt>
                <c:pt idx="565">
                  <c:v>4467</c:v>
                </c:pt>
                <c:pt idx="566">
                  <c:v>3333</c:v>
                </c:pt>
                <c:pt idx="567">
                  <c:v>5900</c:v>
                </c:pt>
                <c:pt idx="568">
                  <c:v>2378</c:v>
                </c:pt>
                <c:pt idx="569">
                  <c:v>5230</c:v>
                </c:pt>
                <c:pt idx="570">
                  <c:v>5167</c:v>
                </c:pt>
                <c:pt idx="571">
                  <c:v>6567</c:v>
                </c:pt>
                <c:pt idx="572">
                  <c:v>16666</c:v>
                </c:pt>
                <c:pt idx="573">
                  <c:v>7750</c:v>
                </c:pt>
                <c:pt idx="574">
                  <c:v>6406</c:v>
                </c:pt>
                <c:pt idx="575">
                  <c:v>3620</c:v>
                </c:pt>
                <c:pt idx="576">
                  <c:v>5297</c:v>
                </c:pt>
                <c:pt idx="577">
                  <c:v>5968</c:v>
                </c:pt>
                <c:pt idx="578">
                  <c:v>4014</c:v>
                </c:pt>
                <c:pt idx="579">
                  <c:v>6099</c:v>
                </c:pt>
                <c:pt idx="580">
                  <c:v>6540</c:v>
                </c:pt>
                <c:pt idx="581">
                  <c:v>35673</c:v>
                </c:pt>
                <c:pt idx="582">
                  <c:v>3166</c:v>
                </c:pt>
                <c:pt idx="583">
                  <c:v>1880</c:v>
                </c:pt>
                <c:pt idx="584">
                  <c:v>4704</c:v>
                </c:pt>
                <c:pt idx="585">
                  <c:v>7283</c:v>
                </c:pt>
                <c:pt idx="586">
                  <c:v>3819</c:v>
                </c:pt>
                <c:pt idx="587">
                  <c:v>2165</c:v>
                </c:pt>
                <c:pt idx="588">
                  <c:v>4750</c:v>
                </c:pt>
                <c:pt idx="589">
                  <c:v>2726</c:v>
                </c:pt>
                <c:pt idx="590">
                  <c:v>6416</c:v>
                </c:pt>
                <c:pt idx="591">
                  <c:v>6000</c:v>
                </c:pt>
                <c:pt idx="592">
                  <c:v>9357</c:v>
                </c:pt>
                <c:pt idx="593">
                  <c:v>7159</c:v>
                </c:pt>
                <c:pt idx="594">
                  <c:v>16120</c:v>
                </c:pt>
                <c:pt idx="595">
                  <c:v>3833</c:v>
                </c:pt>
                <c:pt idx="596">
                  <c:v>7383</c:v>
                </c:pt>
                <c:pt idx="597">
                  <c:v>2987</c:v>
                </c:pt>
                <c:pt idx="598">
                  <c:v>9963</c:v>
                </c:pt>
                <c:pt idx="599">
                  <c:v>5780</c:v>
                </c:pt>
                <c:pt idx="600">
                  <c:v>42083</c:v>
                </c:pt>
                <c:pt idx="601">
                  <c:v>5686</c:v>
                </c:pt>
                <c:pt idx="602">
                  <c:v>5703</c:v>
                </c:pt>
                <c:pt idx="603">
                  <c:v>7977</c:v>
                </c:pt>
                <c:pt idx="604">
                  <c:v>12000</c:v>
                </c:pt>
                <c:pt idx="605">
                  <c:v>6200</c:v>
                </c:pt>
                <c:pt idx="606">
                  <c:v>5900</c:v>
                </c:pt>
                <c:pt idx="607">
                  <c:v>5398</c:v>
                </c:pt>
                <c:pt idx="608">
                  <c:v>5182</c:v>
                </c:pt>
                <c:pt idx="609">
                  <c:v>2900</c:v>
                </c:pt>
                <c:pt idx="610">
                  <c:v>4106</c:v>
                </c:pt>
                <c:pt idx="611">
                  <c:v>8312</c:v>
                </c:pt>
                <c:pt idx="612">
                  <c:v>7583</c:v>
                </c:pt>
                <c:pt idx="613">
                  <c:v>4583</c:v>
                </c:pt>
              </c:numCache>
            </c:numRef>
          </c:xVal>
          <c:yVal>
            <c:numRef>
              <c:f>HomeLoanWorksheet!$Q$2:$Q$615</c:f>
              <c:numCache>
                <c:formatCode>General</c:formatCode>
                <c:ptCount val="614"/>
                <c:pt idx="0">
                  <c:v>128</c:v>
                </c:pt>
                <c:pt idx="1">
                  <c:v>#N/A</c:v>
                </c:pt>
                <c:pt idx="2">
                  <c:v>66</c:v>
                </c:pt>
                <c:pt idx="3">
                  <c:v>120</c:v>
                </c:pt>
                <c:pt idx="4">
                  <c:v>141</c:v>
                </c:pt>
                <c:pt idx="5">
                  <c:v>267</c:v>
                </c:pt>
                <c:pt idx="6">
                  <c:v>95</c:v>
                </c:pt>
                <c:pt idx="7">
                  <c:v>#N/A</c:v>
                </c:pt>
                <c:pt idx="8">
                  <c:v>168</c:v>
                </c:pt>
                <c:pt idx="9">
                  <c:v>#N/A</c:v>
                </c:pt>
                <c:pt idx="10">
                  <c:v>70</c:v>
                </c:pt>
                <c:pt idx="11">
                  <c:v>109</c:v>
                </c:pt>
                <c:pt idx="12">
                  <c:v>200</c:v>
                </c:pt>
                <c:pt idx="13">
                  <c:v>#N/A</c:v>
                </c:pt>
                <c:pt idx="14">
                  <c:v>17</c:v>
                </c:pt>
                <c:pt idx="15">
                  <c:v>125</c:v>
                </c:pt>
                <c:pt idx="16">
                  <c:v>100</c:v>
                </c:pt>
                <c:pt idx="17">
                  <c:v>#N/A</c:v>
                </c:pt>
                <c:pt idx="18">
                  <c:v>#N/A</c:v>
                </c:pt>
                <c:pt idx="19">
                  <c:v>115</c:v>
                </c:pt>
                <c:pt idx="20">
                  <c:v>#N/A</c:v>
                </c:pt>
                <c:pt idx="21">
                  <c:v>315</c:v>
                </c:pt>
                <c:pt idx="22">
                  <c:v>#N/A</c:v>
                </c:pt>
                <c:pt idx="23">
                  <c:v>#N/A</c:v>
                </c:pt>
                <c:pt idx="24">
                  <c:v>#N/A</c:v>
                </c:pt>
                <c:pt idx="25">
                  <c:v>191</c:v>
                </c:pt>
                <c:pt idx="26">
                  <c:v>122</c:v>
                </c:pt>
                <c:pt idx="27">
                  <c:v>110</c:v>
                </c:pt>
                <c:pt idx="28">
                  <c:v>#N/A</c:v>
                </c:pt>
                <c:pt idx="29">
                  <c:v>120</c:v>
                </c:pt>
                <c:pt idx="30">
                  <c:v>#N/A</c:v>
                </c:pt>
                <c:pt idx="31">
                  <c:v>#N/A</c:v>
                </c:pt>
                <c:pt idx="32">
                  <c:v>#N/A</c:v>
                </c:pt>
                <c:pt idx="33">
                  <c:v>114</c:v>
                </c:pt>
                <c:pt idx="34">
                  <c:v>#N/A</c:v>
                </c:pt>
                <c:pt idx="35">
                  <c:v>128</c:v>
                </c:pt>
                <c:pt idx="36">
                  <c:v>#N/A</c:v>
                </c:pt>
                <c:pt idx="37">
                  <c:v>144</c:v>
                </c:pt>
                <c:pt idx="38">
                  <c:v>184</c:v>
                </c:pt>
                <c:pt idx="39">
                  <c:v>110</c:v>
                </c:pt>
                <c:pt idx="40">
                  <c:v>#N/A</c:v>
                </c:pt>
                <c:pt idx="41">
                  <c:v>47</c:v>
                </c:pt>
                <c:pt idx="42">
                  <c:v>75</c:v>
                </c:pt>
                <c:pt idx="43">
                  <c:v>134</c:v>
                </c:pt>
                <c:pt idx="44">
                  <c:v>96</c:v>
                </c:pt>
                <c:pt idx="45">
                  <c:v>88</c:v>
                </c:pt>
                <c:pt idx="46">
                  <c:v>44</c:v>
                </c:pt>
                <c:pt idx="47">
                  <c:v>144</c:v>
                </c:pt>
                <c:pt idx="48">
                  <c:v>#N/A</c:v>
                </c:pt>
                <c:pt idx="49">
                  <c:v>144</c:v>
                </c:pt>
                <c:pt idx="50">
                  <c:v>100</c:v>
                </c:pt>
                <c:pt idx="51">
                  <c:v>120</c:v>
                </c:pt>
                <c:pt idx="52">
                  <c:v>#N/A</c:v>
                </c:pt>
                <c:pt idx="53">
                  <c:v>#N/A</c:v>
                </c:pt>
                <c:pt idx="54">
                  <c:v>#N/A</c:v>
                </c:pt>
                <c:pt idx="55">
                  <c:v>97</c:v>
                </c:pt>
                <c:pt idx="56">
                  <c:v>96</c:v>
                </c:pt>
                <c:pt idx="57">
                  <c:v>#N/A</c:v>
                </c:pt>
                <c:pt idx="58">
                  <c:v>180</c:v>
                </c:pt>
                <c:pt idx="59">
                  <c:v>144</c:v>
                </c:pt>
                <c:pt idx="60">
                  <c:v>120</c:v>
                </c:pt>
                <c:pt idx="61">
                  <c:v>99</c:v>
                </c:pt>
                <c:pt idx="62">
                  <c:v>#N/A</c:v>
                </c:pt>
                <c:pt idx="63">
                  <c:v>#N/A</c:v>
                </c:pt>
                <c:pt idx="64">
                  <c:v>#N/A</c:v>
                </c:pt>
                <c:pt idx="65">
                  <c:v>#N/A</c:v>
                </c:pt>
                <c:pt idx="66">
                  <c:v>#N/A</c:v>
                </c:pt>
                <c:pt idx="67">
                  <c:v>312</c:v>
                </c:pt>
                <c:pt idx="68">
                  <c:v>125</c:v>
                </c:pt>
                <c:pt idx="69">
                  <c:v>#N/A</c:v>
                </c:pt>
                <c:pt idx="70">
                  <c:v>172</c:v>
                </c:pt>
                <c:pt idx="71">
                  <c:v>97</c:v>
                </c:pt>
                <c:pt idx="72">
                  <c:v>81</c:v>
                </c:pt>
                <c:pt idx="73">
                  <c:v>#N/A</c:v>
                </c:pt>
                <c:pt idx="74">
                  <c:v>187</c:v>
                </c:pt>
                <c:pt idx="75">
                  <c:v>#N/A</c:v>
                </c:pt>
                <c:pt idx="76">
                  <c:v>#N/A</c:v>
                </c:pt>
                <c:pt idx="77">
                  <c:v>#N/A</c:v>
                </c:pt>
                <c:pt idx="78">
                  <c:v>#N/A</c:v>
                </c:pt>
                <c:pt idx="79">
                  <c:v>130</c:v>
                </c:pt>
                <c:pt idx="80">
                  <c:v>111</c:v>
                </c:pt>
                <c:pt idx="81">
                  <c:v>128</c:v>
                </c:pt>
                <c:pt idx="82">
                  <c:v>#N/A</c:v>
                </c:pt>
                <c:pt idx="83">
                  <c:v>#N/A</c:v>
                </c:pt>
                <c:pt idx="84">
                  <c:v>50</c:v>
                </c:pt>
                <c:pt idx="85">
                  <c:v>136</c:v>
                </c:pt>
                <c:pt idx="86">
                  <c:v>99</c:v>
                </c:pt>
                <c:pt idx="87">
                  <c:v>104</c:v>
                </c:pt>
                <c:pt idx="88">
                  <c:v>210</c:v>
                </c:pt>
                <c:pt idx="89">
                  <c:v>175</c:v>
                </c:pt>
                <c:pt idx="90">
                  <c:v>131</c:v>
                </c:pt>
                <c:pt idx="91">
                  <c:v>188</c:v>
                </c:pt>
                <c:pt idx="92">
                  <c:v>81</c:v>
                </c:pt>
                <c:pt idx="93">
                  <c:v>122</c:v>
                </c:pt>
                <c:pt idx="94">
                  <c:v>25</c:v>
                </c:pt>
                <c:pt idx="95">
                  <c:v>#N/A</c:v>
                </c:pt>
                <c:pt idx="96">
                  <c:v>137</c:v>
                </c:pt>
                <c:pt idx="97">
                  <c:v>50</c:v>
                </c:pt>
                <c:pt idx="98">
                  <c:v>115</c:v>
                </c:pt>
                <c:pt idx="99">
                  <c:v>131</c:v>
                </c:pt>
                <c:pt idx="100">
                  <c:v>133</c:v>
                </c:pt>
                <c:pt idx="101">
                  <c:v>151</c:v>
                </c:pt>
                <c:pt idx="102">
                  <c:v>128</c:v>
                </c:pt>
                <c:pt idx="103">
                  <c:v>128</c:v>
                </c:pt>
                <c:pt idx="104">
                  <c:v>160</c:v>
                </c:pt>
                <c:pt idx="105">
                  <c:v>100</c:v>
                </c:pt>
                <c:pt idx="106">
                  <c:v>225</c:v>
                </c:pt>
                <c:pt idx="107">
                  <c:v>#N/A</c:v>
                </c:pt>
                <c:pt idx="108">
                  <c:v>#N/A</c:v>
                </c:pt>
                <c:pt idx="109">
                  <c:v>94</c:v>
                </c:pt>
                <c:pt idx="110">
                  <c:v>136</c:v>
                </c:pt>
                <c:pt idx="111">
                  <c:v>139</c:v>
                </c:pt>
                <c:pt idx="112">
                  <c:v>#N/A</c:v>
                </c:pt>
                <c:pt idx="113">
                  <c:v>128</c:v>
                </c:pt>
                <c:pt idx="114">
                  <c:v>118</c:v>
                </c:pt>
                <c:pt idx="115">
                  <c:v>185</c:v>
                </c:pt>
                <c:pt idx="116">
                  <c:v>154</c:v>
                </c:pt>
                <c:pt idx="117">
                  <c:v>85</c:v>
                </c:pt>
                <c:pt idx="118">
                  <c:v>#N/A</c:v>
                </c:pt>
                <c:pt idx="119">
                  <c:v>259</c:v>
                </c:pt>
                <c:pt idx="120">
                  <c:v>180</c:v>
                </c:pt>
                <c:pt idx="121">
                  <c:v>44</c:v>
                </c:pt>
                <c:pt idx="122">
                  <c:v>137</c:v>
                </c:pt>
                <c:pt idx="123">
                  <c:v>81</c:v>
                </c:pt>
                <c:pt idx="124">
                  <c:v>194</c:v>
                </c:pt>
                <c:pt idx="125">
                  <c:v>93</c:v>
                </c:pt>
                <c:pt idx="126">
                  <c:v>370</c:v>
                </c:pt>
                <c:pt idx="127">
                  <c:v>128</c:v>
                </c:pt>
                <c:pt idx="128">
                  <c:v>#N/A</c:v>
                </c:pt>
                <c:pt idx="129">
                  <c:v>#N/A</c:v>
                </c:pt>
                <c:pt idx="130">
                  <c:v>650</c:v>
                </c:pt>
                <c:pt idx="131">
                  <c:v>74</c:v>
                </c:pt>
                <c:pt idx="132">
                  <c:v>70</c:v>
                </c:pt>
                <c:pt idx="133">
                  <c:v>25</c:v>
                </c:pt>
                <c:pt idx="134">
                  <c:v>102</c:v>
                </c:pt>
                <c:pt idx="135">
                  <c:v>#N/A</c:v>
                </c:pt>
                <c:pt idx="136">
                  <c:v>#N/A</c:v>
                </c:pt>
                <c:pt idx="137">
                  <c:v>88</c:v>
                </c:pt>
                <c:pt idx="138">
                  <c:v>#N/A</c:v>
                </c:pt>
                <c:pt idx="139">
                  <c:v>#N/A</c:v>
                </c:pt>
                <c:pt idx="140">
                  <c:v>#N/A</c:v>
                </c:pt>
                <c:pt idx="141">
                  <c:v>168</c:v>
                </c:pt>
                <c:pt idx="142">
                  <c:v>175</c:v>
                </c:pt>
                <c:pt idx="143">
                  <c:v>122</c:v>
                </c:pt>
                <c:pt idx="144">
                  <c:v>187</c:v>
                </c:pt>
                <c:pt idx="145">
                  <c:v>100</c:v>
                </c:pt>
                <c:pt idx="146">
                  <c:v>70</c:v>
                </c:pt>
                <c:pt idx="147">
                  <c:v>30</c:v>
                </c:pt>
                <c:pt idx="148">
                  <c:v>#N/A</c:v>
                </c:pt>
                <c:pt idx="149">
                  <c:v>125</c:v>
                </c:pt>
                <c:pt idx="150">
                  <c:v>#N/A</c:v>
                </c:pt>
                <c:pt idx="151">
                  <c:v>152</c:v>
                </c:pt>
                <c:pt idx="152">
                  <c:v>#N/A</c:v>
                </c:pt>
                <c:pt idx="153">
                  <c:v>#N/A</c:v>
                </c:pt>
                <c:pt idx="154">
                  <c:v>50</c:v>
                </c:pt>
                <c:pt idx="155">
                  <c:v>600</c:v>
                </c:pt>
                <c:pt idx="156">
                  <c:v>160</c:v>
                </c:pt>
                <c:pt idx="157">
                  <c:v>187</c:v>
                </c:pt>
                <c:pt idx="158">
                  <c:v>120</c:v>
                </c:pt>
                <c:pt idx="159">
                  <c:v>255</c:v>
                </c:pt>
                <c:pt idx="160">
                  <c:v>98</c:v>
                </c:pt>
                <c:pt idx="161">
                  <c:v>#N/A</c:v>
                </c:pt>
                <c:pt idx="162">
                  <c:v>#N/A</c:v>
                </c:pt>
                <c:pt idx="163">
                  <c:v>158</c:v>
                </c:pt>
                <c:pt idx="164">
                  <c:v>75</c:v>
                </c:pt>
                <c:pt idx="165">
                  <c:v>182</c:v>
                </c:pt>
                <c:pt idx="166">
                  <c:v>#N/A</c:v>
                </c:pt>
                <c:pt idx="167">
                  <c:v>129</c:v>
                </c:pt>
                <c:pt idx="168">
                  <c:v>#N/A</c:v>
                </c:pt>
                <c:pt idx="169">
                  <c:v>200</c:v>
                </c:pt>
                <c:pt idx="170">
                  <c:v>95</c:v>
                </c:pt>
                <c:pt idx="171">
                  <c:v>700</c:v>
                </c:pt>
                <c:pt idx="172">
                  <c:v>#N/A</c:v>
                </c:pt>
                <c:pt idx="173">
                  <c:v>187</c:v>
                </c:pt>
                <c:pt idx="174">
                  <c:v>#N/A</c:v>
                </c:pt>
                <c:pt idx="175">
                  <c:v>116</c:v>
                </c:pt>
                <c:pt idx="176">
                  <c:v>101</c:v>
                </c:pt>
                <c:pt idx="177">
                  <c:v>#N/A</c:v>
                </c:pt>
                <c:pt idx="178">
                  <c:v>116</c:v>
                </c:pt>
                <c:pt idx="179">
                  <c:v>#N/A</c:v>
                </c:pt>
                <c:pt idx="180">
                  <c:v>#N/A</c:v>
                </c:pt>
                <c:pt idx="181">
                  <c:v>#N/A</c:v>
                </c:pt>
                <c:pt idx="182">
                  <c:v>73</c:v>
                </c:pt>
                <c:pt idx="183">
                  <c:v>#N/A</c:v>
                </c:pt>
                <c:pt idx="184">
                  <c:v>108</c:v>
                </c:pt>
                <c:pt idx="185">
                  <c:v>120</c:v>
                </c:pt>
                <c:pt idx="186">
                  <c:v>#N/A</c:v>
                </c:pt>
                <c:pt idx="187">
                  <c:v>58</c:v>
                </c:pt>
                <c:pt idx="188">
                  <c:v>168</c:v>
                </c:pt>
                <c:pt idx="189">
                  <c:v>188</c:v>
                </c:pt>
                <c:pt idx="190">
                  <c:v>48</c:v>
                </c:pt>
                <c:pt idx="191">
                  <c:v>#N/A</c:v>
                </c:pt>
                <c:pt idx="192">
                  <c:v>#N/A</c:v>
                </c:pt>
                <c:pt idx="193">
                  <c:v>76</c:v>
                </c:pt>
                <c:pt idx="194">
                  <c:v>120</c:v>
                </c:pt>
                <c:pt idx="195">
                  <c:v>#N/A</c:v>
                </c:pt>
                <c:pt idx="196">
                  <c:v>187</c:v>
                </c:pt>
                <c:pt idx="197">
                  <c:v>120</c:v>
                </c:pt>
                <c:pt idx="198">
                  <c:v>113</c:v>
                </c:pt>
                <c:pt idx="199">
                  <c:v>#N/A</c:v>
                </c:pt>
                <c:pt idx="200">
                  <c:v>90</c:v>
                </c:pt>
                <c:pt idx="201">
                  <c:v>166</c:v>
                </c:pt>
                <c:pt idx="202">
                  <c:v>#N/A</c:v>
                </c:pt>
                <c:pt idx="203">
                  <c:v>135</c:v>
                </c:pt>
                <c:pt idx="204">
                  <c:v>124</c:v>
                </c:pt>
                <c:pt idx="205">
                  <c:v>120</c:v>
                </c:pt>
                <c:pt idx="206">
                  <c:v>80</c:v>
                </c:pt>
                <c:pt idx="207">
                  <c:v>55</c:v>
                </c:pt>
                <c:pt idx="208">
                  <c:v>59</c:v>
                </c:pt>
                <c:pt idx="209">
                  <c:v>#N/A</c:v>
                </c:pt>
                <c:pt idx="210">
                  <c:v>#N/A</c:v>
                </c:pt>
                <c:pt idx="211">
                  <c:v>#N/A</c:v>
                </c:pt>
                <c:pt idx="212">
                  <c:v>240</c:v>
                </c:pt>
                <c:pt idx="213">
                  <c:v>130</c:v>
                </c:pt>
                <c:pt idx="214">
                  <c:v>137</c:v>
                </c:pt>
                <c:pt idx="215">
                  <c:v>100</c:v>
                </c:pt>
                <c:pt idx="216">
                  <c:v>#N/A</c:v>
                </c:pt>
                <c:pt idx="217">
                  <c:v>131</c:v>
                </c:pt>
                <c:pt idx="218">
                  <c:v>#N/A</c:v>
                </c:pt>
                <c:pt idx="219">
                  <c:v>127</c:v>
                </c:pt>
                <c:pt idx="220">
                  <c:v>#N/A</c:v>
                </c:pt>
                <c:pt idx="221">
                  <c:v>116</c:v>
                </c:pt>
                <c:pt idx="222">
                  <c:v>144</c:v>
                </c:pt>
                <c:pt idx="223">
                  <c:v>175</c:v>
                </c:pt>
                <c:pt idx="224">
                  <c:v>128</c:v>
                </c:pt>
                <c:pt idx="225">
                  <c:v>#N/A</c:v>
                </c:pt>
                <c:pt idx="226">
                  <c:v>#N/A</c:v>
                </c:pt>
                <c:pt idx="227">
                  <c:v>210</c:v>
                </c:pt>
                <c:pt idx="228">
                  <c:v>158</c:v>
                </c:pt>
                <c:pt idx="229">
                  <c:v>200</c:v>
                </c:pt>
                <c:pt idx="230">
                  <c:v>104</c:v>
                </c:pt>
                <c:pt idx="231">
                  <c:v>42</c:v>
                </c:pt>
                <c:pt idx="232">
                  <c:v>120</c:v>
                </c:pt>
                <c:pt idx="233">
                  <c:v>280</c:v>
                </c:pt>
                <c:pt idx="234">
                  <c:v>140</c:v>
                </c:pt>
                <c:pt idx="235">
                  <c:v>170</c:v>
                </c:pt>
                <c:pt idx="236">
                  <c:v>#N/A</c:v>
                </c:pt>
                <c:pt idx="237">
                  <c:v>122</c:v>
                </c:pt>
                <c:pt idx="238">
                  <c:v>112</c:v>
                </c:pt>
                <c:pt idx="239">
                  <c:v>96</c:v>
                </c:pt>
                <c:pt idx="240">
                  <c:v>120</c:v>
                </c:pt>
                <c:pt idx="241">
                  <c:v>#N/A</c:v>
                </c:pt>
                <c:pt idx="242">
                  <c:v>155</c:v>
                </c:pt>
                <c:pt idx="243">
                  <c:v>108</c:v>
                </c:pt>
                <c:pt idx="244">
                  <c:v>123</c:v>
                </c:pt>
                <c:pt idx="245">
                  <c:v>#N/A</c:v>
                </c:pt>
                <c:pt idx="246">
                  <c:v>112</c:v>
                </c:pt>
                <c:pt idx="247">
                  <c:v>137</c:v>
                </c:pt>
                <c:pt idx="248">
                  <c:v>123</c:v>
                </c:pt>
                <c:pt idx="249">
                  <c:v>90</c:v>
                </c:pt>
                <c:pt idx="250">
                  <c:v>#N/A</c:v>
                </c:pt>
                <c:pt idx="251">
                  <c:v>#N/A</c:v>
                </c:pt>
                <c:pt idx="252">
                  <c:v>104</c:v>
                </c:pt>
                <c:pt idx="253">
                  <c:v>279</c:v>
                </c:pt>
                <c:pt idx="254">
                  <c:v>#N/A</c:v>
                </c:pt>
                <c:pt idx="255">
                  <c:v>255</c:v>
                </c:pt>
                <c:pt idx="256">
                  <c:v>#N/A</c:v>
                </c:pt>
                <c:pt idx="257">
                  <c:v>#N/A</c:v>
                </c:pt>
                <c:pt idx="258">
                  <c:v>#N/A</c:v>
                </c:pt>
                <c:pt idx="259">
                  <c:v>#N/A</c:v>
                </c:pt>
                <c:pt idx="260">
                  <c:v>330</c:v>
                </c:pt>
                <c:pt idx="261">
                  <c:v>134</c:v>
                </c:pt>
                <c:pt idx="262">
                  <c:v>#N/A</c:v>
                </c:pt>
                <c:pt idx="263">
                  <c:v>120</c:v>
                </c:pt>
                <c:pt idx="264">
                  <c:v>128</c:v>
                </c:pt>
                <c:pt idx="265">
                  <c:v>151</c:v>
                </c:pt>
                <c:pt idx="266">
                  <c:v>150</c:v>
                </c:pt>
                <c:pt idx="267">
                  <c:v>160</c:v>
                </c:pt>
                <c:pt idx="268">
                  <c:v>#N/A</c:v>
                </c:pt>
                <c:pt idx="269">
                  <c:v>90</c:v>
                </c:pt>
                <c:pt idx="270">
                  <c:v>30</c:v>
                </c:pt>
                <c:pt idx="271">
                  <c:v>136</c:v>
                </c:pt>
                <c:pt idx="272">
                  <c:v>126</c:v>
                </c:pt>
                <c:pt idx="273">
                  <c:v>150</c:v>
                </c:pt>
                <c:pt idx="274">
                  <c:v>90</c:v>
                </c:pt>
                <c:pt idx="275">
                  <c:v>115</c:v>
                </c:pt>
                <c:pt idx="276">
                  <c:v>207</c:v>
                </c:pt>
                <c:pt idx="277">
                  <c:v>80</c:v>
                </c:pt>
                <c:pt idx="278">
                  <c:v>436</c:v>
                </c:pt>
                <c:pt idx="279">
                  <c:v>124</c:v>
                </c:pt>
                <c:pt idx="280">
                  <c:v>#N/A</c:v>
                </c:pt>
                <c:pt idx="281">
                  <c:v>112</c:v>
                </c:pt>
                <c:pt idx="282">
                  <c:v>78</c:v>
                </c:pt>
                <c:pt idx="283">
                  <c:v>54</c:v>
                </c:pt>
                <c:pt idx="284">
                  <c:v>#N/A</c:v>
                </c:pt>
                <c:pt idx="285">
                  <c:v>89</c:v>
                </c:pt>
                <c:pt idx="286">
                  <c:v>#N/A</c:v>
                </c:pt>
                <c:pt idx="287">
                  <c:v>120</c:v>
                </c:pt>
                <c:pt idx="288">
                  <c:v>115</c:v>
                </c:pt>
                <c:pt idx="289">
                  <c:v>187</c:v>
                </c:pt>
                <c:pt idx="290">
                  <c:v>139</c:v>
                </c:pt>
                <c:pt idx="291">
                  <c:v>#N/A</c:v>
                </c:pt>
                <c:pt idx="292">
                  <c:v>134</c:v>
                </c:pt>
                <c:pt idx="293">
                  <c:v>#N/A</c:v>
                </c:pt>
                <c:pt idx="294">
                  <c:v>172</c:v>
                </c:pt>
                <c:pt idx="295">
                  <c:v>110</c:v>
                </c:pt>
                <c:pt idx="296">
                  <c:v>200</c:v>
                </c:pt>
                <c:pt idx="297">
                  <c:v>135</c:v>
                </c:pt>
                <c:pt idx="298">
                  <c:v>#N/A</c:v>
                </c:pt>
                <c:pt idx="299">
                  <c:v>#N/A</c:v>
                </c:pt>
                <c:pt idx="300">
                  <c:v>#N/A</c:v>
                </c:pt>
                <c:pt idx="301">
                  <c:v>105</c:v>
                </c:pt>
                <c:pt idx="302">
                  <c:v>132</c:v>
                </c:pt>
                <c:pt idx="303">
                  <c:v>96</c:v>
                </c:pt>
                <c:pt idx="304">
                  <c:v>140</c:v>
                </c:pt>
                <c:pt idx="305">
                  <c:v>#N/A</c:v>
                </c:pt>
                <c:pt idx="306">
                  <c:v>135</c:v>
                </c:pt>
                <c:pt idx="307">
                  <c:v>#N/A</c:v>
                </c:pt>
                <c:pt idx="308">
                  <c:v>#N/A</c:v>
                </c:pt>
                <c:pt idx="309">
                  <c:v>185</c:v>
                </c:pt>
                <c:pt idx="310">
                  <c:v>84</c:v>
                </c:pt>
                <c:pt idx="311">
                  <c:v>111</c:v>
                </c:pt>
                <c:pt idx="312">
                  <c:v>56</c:v>
                </c:pt>
                <c:pt idx="313">
                  <c:v>144</c:v>
                </c:pt>
                <c:pt idx="314">
                  <c:v>#N/A</c:v>
                </c:pt>
                <c:pt idx="315">
                  <c:v>111</c:v>
                </c:pt>
                <c:pt idx="316">
                  <c:v>120</c:v>
                </c:pt>
                <c:pt idx="317">
                  <c:v>88</c:v>
                </c:pt>
                <c:pt idx="318">
                  <c:v>112</c:v>
                </c:pt>
                <c:pt idx="319">
                  <c:v>#N/A</c:v>
                </c:pt>
                <c:pt idx="320">
                  <c:v>115</c:v>
                </c:pt>
                <c:pt idx="321">
                  <c:v>124</c:v>
                </c:pt>
                <c:pt idx="322">
                  <c:v>128</c:v>
                </c:pt>
                <c:pt idx="323">
                  <c:v>132</c:v>
                </c:pt>
                <c:pt idx="324">
                  <c:v>300</c:v>
                </c:pt>
                <c:pt idx="325">
                  <c:v>#N/A</c:v>
                </c:pt>
                <c:pt idx="326">
                  <c:v>130</c:v>
                </c:pt>
                <c:pt idx="327">
                  <c:v>184</c:v>
                </c:pt>
                <c:pt idx="328">
                  <c:v>#N/A</c:v>
                </c:pt>
                <c:pt idx="329">
                  <c:v>67</c:v>
                </c:pt>
                <c:pt idx="330">
                  <c:v>117</c:v>
                </c:pt>
                <c:pt idx="331">
                  <c:v>98</c:v>
                </c:pt>
                <c:pt idx="332">
                  <c:v>71</c:v>
                </c:pt>
                <c:pt idx="333">
                  <c:v>490</c:v>
                </c:pt>
                <c:pt idx="334">
                  <c:v>182</c:v>
                </c:pt>
                <c:pt idx="335">
                  <c:v>70</c:v>
                </c:pt>
                <c:pt idx="336">
                  <c:v>160</c:v>
                </c:pt>
                <c:pt idx="337">
                  <c:v>176</c:v>
                </c:pt>
                <c:pt idx="338">
                  <c:v>#N/A</c:v>
                </c:pt>
                <c:pt idx="339">
                  <c:v>71</c:v>
                </c:pt>
                <c:pt idx="340">
                  <c:v>#N/A</c:v>
                </c:pt>
                <c:pt idx="341">
                  <c:v>#N/A</c:v>
                </c:pt>
                <c:pt idx="342">
                  <c:v>158</c:v>
                </c:pt>
                <c:pt idx="343">
                  <c:v>74</c:v>
                </c:pt>
                <c:pt idx="344">
                  <c:v>125</c:v>
                </c:pt>
                <c:pt idx="345">
                  <c:v>160</c:v>
                </c:pt>
                <c:pt idx="346">
                  <c:v>#N/A</c:v>
                </c:pt>
                <c:pt idx="347">
                  <c:v>126</c:v>
                </c:pt>
                <c:pt idx="348">
                  <c:v>259</c:v>
                </c:pt>
                <c:pt idx="349">
                  <c:v>187</c:v>
                </c:pt>
                <c:pt idx="350">
                  <c:v>228</c:v>
                </c:pt>
                <c:pt idx="351">
                  <c:v>#N/A</c:v>
                </c:pt>
                <c:pt idx="352">
                  <c:v>95</c:v>
                </c:pt>
                <c:pt idx="353">
                  <c:v>#N/A</c:v>
                </c:pt>
                <c:pt idx="354">
                  <c:v>130</c:v>
                </c:pt>
                <c:pt idx="355">
                  <c:v>116</c:v>
                </c:pt>
                <c:pt idx="356">
                  <c:v>165</c:v>
                </c:pt>
                <c:pt idx="357">
                  <c:v>#N/A</c:v>
                </c:pt>
                <c:pt idx="358">
                  <c:v>#N/A</c:v>
                </c:pt>
                <c:pt idx="359">
                  <c:v>200</c:v>
                </c:pt>
                <c:pt idx="360">
                  <c:v>#N/A</c:v>
                </c:pt>
                <c:pt idx="361">
                  <c:v>236</c:v>
                </c:pt>
                <c:pt idx="362">
                  <c:v>130</c:v>
                </c:pt>
                <c:pt idx="363">
                  <c:v>95</c:v>
                </c:pt>
                <c:pt idx="364">
                  <c:v>141</c:v>
                </c:pt>
                <c:pt idx="365">
                  <c:v>#N/A</c:v>
                </c:pt>
                <c:pt idx="366">
                  <c:v>#N/A</c:v>
                </c:pt>
                <c:pt idx="367">
                  <c:v>#N/A</c:v>
                </c:pt>
                <c:pt idx="368">
                  <c:v>175</c:v>
                </c:pt>
                <c:pt idx="369">
                  <c:v>#N/A</c:v>
                </c:pt>
                <c:pt idx="370">
                  <c:v>55</c:v>
                </c:pt>
                <c:pt idx="371">
                  <c:v>155</c:v>
                </c:pt>
                <c:pt idx="372">
                  <c:v>380</c:v>
                </c:pt>
                <c:pt idx="373">
                  <c:v>#N/A</c:v>
                </c:pt>
                <c:pt idx="374">
                  <c:v>110</c:v>
                </c:pt>
                <c:pt idx="375">
                  <c:v>120</c:v>
                </c:pt>
                <c:pt idx="376">
                  <c:v>130</c:v>
                </c:pt>
                <c:pt idx="377">
                  <c:v>130</c:v>
                </c:pt>
                <c:pt idx="378">
                  <c:v>#N/A</c:v>
                </c:pt>
                <c:pt idx="379">
                  <c:v>130</c:v>
                </c:pt>
                <c:pt idx="380">
                  <c:v>128</c:v>
                </c:pt>
                <c:pt idx="381">
                  <c:v>296</c:v>
                </c:pt>
                <c:pt idx="382">
                  <c:v>156</c:v>
                </c:pt>
                <c:pt idx="383">
                  <c:v>128</c:v>
                </c:pt>
                <c:pt idx="384">
                  <c:v>#N/A</c:v>
                </c:pt>
                <c:pt idx="385">
                  <c:v>113</c:v>
                </c:pt>
                <c:pt idx="386">
                  <c:v>132</c:v>
                </c:pt>
                <c:pt idx="387">
                  <c:v>#N/A</c:v>
                </c:pt>
                <c:pt idx="388">
                  <c:v>136</c:v>
                </c:pt>
                <c:pt idx="389">
                  <c:v>125</c:v>
                </c:pt>
                <c:pt idx="390">
                  <c:v>185</c:v>
                </c:pt>
                <c:pt idx="391">
                  <c:v>275</c:v>
                </c:pt>
                <c:pt idx="392">
                  <c:v>120</c:v>
                </c:pt>
                <c:pt idx="393">
                  <c:v>113</c:v>
                </c:pt>
                <c:pt idx="394">
                  <c:v>113</c:v>
                </c:pt>
                <c:pt idx="395">
                  <c:v>135</c:v>
                </c:pt>
                <c:pt idx="396">
                  <c:v>#N/A</c:v>
                </c:pt>
                <c:pt idx="397">
                  <c:v>95</c:v>
                </c:pt>
                <c:pt idx="398">
                  <c:v>109</c:v>
                </c:pt>
                <c:pt idx="399">
                  <c:v>#N/A</c:v>
                </c:pt>
                <c:pt idx="400">
                  <c:v>#N/A</c:v>
                </c:pt>
                <c:pt idx="401">
                  <c:v>#N/A</c:v>
                </c:pt>
                <c:pt idx="402">
                  <c:v>103</c:v>
                </c:pt>
                <c:pt idx="403">
                  <c:v>53</c:v>
                </c:pt>
                <c:pt idx="404">
                  <c:v>#N/A</c:v>
                </c:pt>
                <c:pt idx="405">
                  <c:v>115</c:v>
                </c:pt>
                <c:pt idx="406">
                  <c:v>115</c:v>
                </c:pt>
                <c:pt idx="407">
                  <c:v>66</c:v>
                </c:pt>
                <c:pt idx="408">
                  <c:v>#N/A</c:v>
                </c:pt>
                <c:pt idx="409">
                  <c:v>#N/A</c:v>
                </c:pt>
                <c:pt idx="410">
                  <c:v>#N/A</c:v>
                </c:pt>
                <c:pt idx="411">
                  <c:v>160</c:v>
                </c:pt>
                <c:pt idx="412">
                  <c:v>#N/A</c:v>
                </c:pt>
                <c:pt idx="413">
                  <c:v>110</c:v>
                </c:pt>
                <c:pt idx="414">
                  <c:v>#N/A</c:v>
                </c:pt>
                <c:pt idx="415">
                  <c:v>60</c:v>
                </c:pt>
                <c:pt idx="416">
                  <c:v>#N/A</c:v>
                </c:pt>
                <c:pt idx="417">
                  <c:v>#N/A</c:v>
                </c:pt>
                <c:pt idx="418">
                  <c:v>112</c:v>
                </c:pt>
                <c:pt idx="419">
                  <c:v>138</c:v>
                </c:pt>
                <c:pt idx="420">
                  <c:v>138</c:v>
                </c:pt>
                <c:pt idx="421">
                  <c:v>#N/A</c:v>
                </c:pt>
                <c:pt idx="422">
                  <c:v>100</c:v>
                </c:pt>
                <c:pt idx="423">
                  <c:v>#N/A</c:v>
                </c:pt>
                <c:pt idx="424">
                  <c:v>96</c:v>
                </c:pt>
                <c:pt idx="425">
                  <c:v>121</c:v>
                </c:pt>
                <c:pt idx="426">
                  <c:v>#N/A</c:v>
                </c:pt>
                <c:pt idx="427">
                  <c:v>133</c:v>
                </c:pt>
                <c:pt idx="428">
                  <c:v>87</c:v>
                </c:pt>
                <c:pt idx="429">
                  <c:v>60</c:v>
                </c:pt>
                <c:pt idx="430">
                  <c:v>150</c:v>
                </c:pt>
                <c:pt idx="431">
                  <c:v>#N/A</c:v>
                </c:pt>
                <c:pt idx="432">
                  <c:v>405</c:v>
                </c:pt>
                <c:pt idx="433">
                  <c:v>143</c:v>
                </c:pt>
                <c:pt idx="434">
                  <c:v>100</c:v>
                </c:pt>
                <c:pt idx="435">
                  <c:v>128</c:v>
                </c:pt>
                <c:pt idx="436">
                  <c:v>50</c:v>
                </c:pt>
                <c:pt idx="437">
                  <c:v>128</c:v>
                </c:pt>
                <c:pt idx="438">
                  <c:v>#N/A</c:v>
                </c:pt>
                <c:pt idx="439">
                  <c:v>138</c:v>
                </c:pt>
                <c:pt idx="440">
                  <c:v>187</c:v>
                </c:pt>
                <c:pt idx="441">
                  <c:v>180</c:v>
                </c:pt>
                <c:pt idx="442">
                  <c:v>148</c:v>
                </c:pt>
                <c:pt idx="443">
                  <c:v>152</c:v>
                </c:pt>
                <c:pt idx="444">
                  <c:v>175</c:v>
                </c:pt>
                <c:pt idx="445">
                  <c:v>130</c:v>
                </c:pt>
                <c:pt idx="446">
                  <c:v>110</c:v>
                </c:pt>
                <c:pt idx="447">
                  <c:v>#N/A</c:v>
                </c:pt>
                <c:pt idx="448">
                  <c:v>#N/A</c:v>
                </c:pt>
                <c:pt idx="449">
                  <c:v>#N/A</c:v>
                </c:pt>
                <c:pt idx="450">
                  <c:v>#N/A</c:v>
                </c:pt>
                <c:pt idx="451">
                  <c:v>60</c:v>
                </c:pt>
                <c:pt idx="452">
                  <c:v>#N/A</c:v>
                </c:pt>
                <c:pt idx="453">
                  <c:v>90</c:v>
                </c:pt>
                <c:pt idx="454">
                  <c:v>84</c:v>
                </c:pt>
                <c:pt idx="455">
                  <c:v>96</c:v>
                </c:pt>
                <c:pt idx="456">
                  <c:v>118</c:v>
                </c:pt>
                <c:pt idx="457">
                  <c:v>#N/A</c:v>
                </c:pt>
                <c:pt idx="458">
                  <c:v>136</c:v>
                </c:pt>
                <c:pt idx="459">
                  <c:v>#N/A</c:v>
                </c:pt>
                <c:pt idx="460">
                  <c:v>160</c:v>
                </c:pt>
                <c:pt idx="461">
                  <c:v>128</c:v>
                </c:pt>
                <c:pt idx="462">
                  <c:v>153</c:v>
                </c:pt>
                <c:pt idx="463">
                  <c:v>132</c:v>
                </c:pt>
                <c:pt idx="464">
                  <c:v>#N/A</c:v>
                </c:pt>
                <c:pt idx="465">
                  <c:v>140</c:v>
                </c:pt>
                <c:pt idx="466">
                  <c:v>#N/A</c:v>
                </c:pt>
                <c:pt idx="467">
                  <c:v>110</c:v>
                </c:pt>
                <c:pt idx="468">
                  <c:v>98</c:v>
                </c:pt>
                <c:pt idx="469">
                  <c:v>#N/A</c:v>
                </c:pt>
                <c:pt idx="470">
                  <c:v>162</c:v>
                </c:pt>
                <c:pt idx="471">
                  <c:v>#N/A</c:v>
                </c:pt>
                <c:pt idx="472">
                  <c:v>100</c:v>
                </c:pt>
                <c:pt idx="473">
                  <c:v>93</c:v>
                </c:pt>
                <c:pt idx="474">
                  <c:v>162</c:v>
                </c:pt>
                <c:pt idx="475">
                  <c:v>150</c:v>
                </c:pt>
                <c:pt idx="476">
                  <c:v>230</c:v>
                </c:pt>
                <c:pt idx="477">
                  <c:v>#N/A</c:v>
                </c:pt>
                <c:pt idx="478">
                  <c:v>86</c:v>
                </c:pt>
                <c:pt idx="479">
                  <c:v>#N/A</c:v>
                </c:pt>
                <c:pt idx="480">
                  <c:v>154</c:v>
                </c:pt>
                <c:pt idx="481">
                  <c:v>113</c:v>
                </c:pt>
                <c:pt idx="482">
                  <c:v>128</c:v>
                </c:pt>
                <c:pt idx="483">
                  <c:v>234</c:v>
                </c:pt>
                <c:pt idx="484">
                  <c:v>246</c:v>
                </c:pt>
                <c:pt idx="485">
                  <c:v>131</c:v>
                </c:pt>
                <c:pt idx="486">
                  <c:v>#N/A</c:v>
                </c:pt>
                <c:pt idx="487">
                  <c:v>#N/A</c:v>
                </c:pt>
                <c:pt idx="488">
                  <c:v>160</c:v>
                </c:pt>
                <c:pt idx="489">
                  <c:v>#N/A</c:v>
                </c:pt>
                <c:pt idx="490">
                  <c:v>96</c:v>
                </c:pt>
                <c:pt idx="491">
                  <c:v>186</c:v>
                </c:pt>
                <c:pt idx="492">
                  <c:v>110</c:v>
                </c:pt>
                <c:pt idx="493">
                  <c:v>225</c:v>
                </c:pt>
                <c:pt idx="494">
                  <c:v>#N/A</c:v>
                </c:pt>
                <c:pt idx="495">
                  <c:v>105</c:v>
                </c:pt>
                <c:pt idx="496">
                  <c:v>107</c:v>
                </c:pt>
                <c:pt idx="497">
                  <c:v>111</c:v>
                </c:pt>
                <c:pt idx="498">
                  <c:v>95</c:v>
                </c:pt>
                <c:pt idx="499">
                  <c:v>#N/A</c:v>
                </c:pt>
                <c:pt idx="500">
                  <c:v>113</c:v>
                </c:pt>
                <c:pt idx="501">
                  <c:v>100</c:v>
                </c:pt>
                <c:pt idx="502">
                  <c:v>208</c:v>
                </c:pt>
                <c:pt idx="503">
                  <c:v>#N/A</c:v>
                </c:pt>
                <c:pt idx="504">
                  <c:v>124</c:v>
                </c:pt>
                <c:pt idx="505">
                  <c:v>243</c:v>
                </c:pt>
                <c:pt idx="506">
                  <c:v>480</c:v>
                </c:pt>
                <c:pt idx="507">
                  <c:v>#N/A</c:v>
                </c:pt>
                <c:pt idx="508">
                  <c:v>188</c:v>
                </c:pt>
                <c:pt idx="509">
                  <c:v>40</c:v>
                </c:pt>
                <c:pt idx="510">
                  <c:v>#N/A</c:v>
                </c:pt>
                <c:pt idx="511">
                  <c:v>250</c:v>
                </c:pt>
                <c:pt idx="512">
                  <c:v>148</c:v>
                </c:pt>
                <c:pt idx="513">
                  <c:v>#N/A</c:v>
                </c:pt>
                <c:pt idx="514">
                  <c:v>#N/A</c:v>
                </c:pt>
                <c:pt idx="515">
                  <c:v>150</c:v>
                </c:pt>
                <c:pt idx="516">
                  <c:v>113</c:v>
                </c:pt>
                <c:pt idx="517">
                  <c:v>#N/A</c:v>
                </c:pt>
                <c:pt idx="518">
                  <c:v>#N/A</c:v>
                </c:pt>
                <c:pt idx="519">
                  <c:v>#N/A</c:v>
                </c:pt>
                <c:pt idx="520">
                  <c:v>45</c:v>
                </c:pt>
                <c:pt idx="521">
                  <c:v>55</c:v>
                </c:pt>
                <c:pt idx="522">
                  <c:v>100</c:v>
                </c:pt>
                <c:pt idx="523">
                  <c:v>480</c:v>
                </c:pt>
                <c:pt idx="524">
                  <c:v>#N/A</c:v>
                </c:pt>
                <c:pt idx="525">
                  <c:v>400</c:v>
                </c:pt>
                <c:pt idx="526">
                  <c:v>110</c:v>
                </c:pt>
                <c:pt idx="527">
                  <c:v>161</c:v>
                </c:pt>
                <c:pt idx="528">
                  <c:v>94</c:v>
                </c:pt>
                <c:pt idx="529">
                  <c:v>130</c:v>
                </c:pt>
                <c:pt idx="530">
                  <c:v>216</c:v>
                </c:pt>
                <c:pt idx="531">
                  <c:v>100</c:v>
                </c:pt>
                <c:pt idx="532">
                  <c:v>#N/A</c:v>
                </c:pt>
                <c:pt idx="533">
                  <c:v>#N/A</c:v>
                </c:pt>
                <c:pt idx="534">
                  <c:v>125</c:v>
                </c:pt>
                <c:pt idx="535">
                  <c:v>126</c:v>
                </c:pt>
                <c:pt idx="536">
                  <c:v>324</c:v>
                </c:pt>
                <c:pt idx="537">
                  <c:v>107</c:v>
                </c:pt>
                <c:pt idx="538">
                  <c:v>#N/A</c:v>
                </c:pt>
                <c:pt idx="539">
                  <c:v>157</c:v>
                </c:pt>
                <c:pt idx="540">
                  <c:v>140</c:v>
                </c:pt>
                <c:pt idx="541">
                  <c:v>#N/A</c:v>
                </c:pt>
                <c:pt idx="542">
                  <c:v>95</c:v>
                </c:pt>
                <c:pt idx="543">
                  <c:v>128</c:v>
                </c:pt>
                <c:pt idx="544">
                  <c:v>102</c:v>
                </c:pt>
                <c:pt idx="545">
                  <c:v>155</c:v>
                </c:pt>
                <c:pt idx="546">
                  <c:v>#N/A</c:v>
                </c:pt>
                <c:pt idx="547">
                  <c:v>145</c:v>
                </c:pt>
                <c:pt idx="548">
                  <c:v>#N/A</c:v>
                </c:pt>
                <c:pt idx="549">
                  <c:v>110</c:v>
                </c:pt>
                <c:pt idx="550">
                  <c:v>#N/A</c:v>
                </c:pt>
                <c:pt idx="551">
                  <c:v>128</c:v>
                </c:pt>
                <c:pt idx="552">
                  <c:v>158</c:v>
                </c:pt>
                <c:pt idx="553">
                  <c:v>#N/A</c:v>
                </c:pt>
                <c:pt idx="554">
                  <c:v>#N/A</c:v>
                </c:pt>
                <c:pt idx="555">
                  <c:v>26</c:v>
                </c:pt>
                <c:pt idx="556">
                  <c:v>84</c:v>
                </c:pt>
                <c:pt idx="557">
                  <c:v>260</c:v>
                </c:pt>
                <c:pt idx="558">
                  <c:v>162</c:v>
                </c:pt>
                <c:pt idx="559">
                  <c:v>182</c:v>
                </c:pt>
                <c:pt idx="560">
                  <c:v>108</c:v>
                </c:pt>
                <c:pt idx="561">
                  <c:v>600</c:v>
                </c:pt>
                <c:pt idx="562">
                  <c:v>211</c:v>
                </c:pt>
                <c:pt idx="563">
                  <c:v>132</c:v>
                </c:pt>
                <c:pt idx="564">
                  <c:v>#N/A</c:v>
                </c:pt>
                <c:pt idx="565">
                  <c:v>120</c:v>
                </c:pt>
                <c:pt idx="566">
                  <c:v>70</c:v>
                </c:pt>
                <c:pt idx="567">
                  <c:v>#N/A</c:v>
                </c:pt>
                <c:pt idx="568">
                  <c:v>#N/A</c:v>
                </c:pt>
                <c:pt idx="569">
                  <c:v>#N/A</c:v>
                </c:pt>
                <c:pt idx="570">
                  <c:v>186</c:v>
                </c:pt>
                <c:pt idx="571">
                  <c:v>#N/A</c:v>
                </c:pt>
                <c:pt idx="572">
                  <c:v>275</c:v>
                </c:pt>
                <c:pt idx="573">
                  <c:v>#N/A</c:v>
                </c:pt>
                <c:pt idx="574">
                  <c:v>#N/A</c:v>
                </c:pt>
                <c:pt idx="575">
                  <c:v>108</c:v>
                </c:pt>
                <c:pt idx="576">
                  <c:v>#N/A</c:v>
                </c:pt>
                <c:pt idx="577">
                  <c:v>110</c:v>
                </c:pt>
                <c:pt idx="578">
                  <c:v>107</c:v>
                </c:pt>
                <c:pt idx="579">
                  <c:v>161</c:v>
                </c:pt>
                <c:pt idx="580">
                  <c:v>205</c:v>
                </c:pt>
                <c:pt idx="581">
                  <c:v>#N/A</c:v>
                </c:pt>
                <c:pt idx="582">
                  <c:v>36</c:v>
                </c:pt>
                <c:pt idx="583">
                  <c:v>#N/A</c:v>
                </c:pt>
                <c:pt idx="584">
                  <c:v>#N/A</c:v>
                </c:pt>
                <c:pt idx="585">
                  <c:v>#N/A</c:v>
                </c:pt>
                <c:pt idx="586">
                  <c:v>104</c:v>
                </c:pt>
                <c:pt idx="587">
                  <c:v>70</c:v>
                </c:pt>
                <c:pt idx="588">
                  <c:v>94</c:v>
                </c:pt>
                <c:pt idx="589">
                  <c:v>#N/A</c:v>
                </c:pt>
                <c:pt idx="590">
                  <c:v>56</c:v>
                </c:pt>
                <c:pt idx="591">
                  <c:v>#N/A</c:v>
                </c:pt>
                <c:pt idx="592">
                  <c:v>292</c:v>
                </c:pt>
                <c:pt idx="593">
                  <c:v>142</c:v>
                </c:pt>
                <c:pt idx="594">
                  <c:v>260</c:v>
                </c:pt>
                <c:pt idx="595">
                  <c:v>110</c:v>
                </c:pt>
                <c:pt idx="596">
                  <c:v>#N/A</c:v>
                </c:pt>
                <c:pt idx="597">
                  <c:v>#N/A</c:v>
                </c:pt>
                <c:pt idx="598">
                  <c:v>180</c:v>
                </c:pt>
                <c:pt idx="599">
                  <c:v>192</c:v>
                </c:pt>
                <c:pt idx="600">
                  <c:v>#N/A</c:v>
                </c:pt>
                <c:pt idx="601">
                  <c:v>155</c:v>
                </c:pt>
                <c:pt idx="602">
                  <c:v>128</c:v>
                </c:pt>
                <c:pt idx="603">
                  <c:v>172</c:v>
                </c:pt>
                <c:pt idx="604">
                  <c:v>496</c:v>
                </c:pt>
                <c:pt idx="605">
                  <c:v>#N/A</c:v>
                </c:pt>
                <c:pt idx="606">
                  <c:v>173</c:v>
                </c:pt>
                <c:pt idx="607">
                  <c:v>157</c:v>
                </c:pt>
                <c:pt idx="608">
                  <c:v>108</c:v>
                </c:pt>
                <c:pt idx="609">
                  <c:v>71</c:v>
                </c:pt>
                <c:pt idx="610">
                  <c:v>40</c:v>
                </c:pt>
                <c:pt idx="611">
                  <c:v>253</c:v>
                </c:pt>
                <c:pt idx="612">
                  <c:v>187</c:v>
                </c:pt>
                <c:pt idx="613">
                  <c:v>#N/A</c:v>
                </c:pt>
              </c:numCache>
            </c:numRef>
          </c:yVal>
          <c:smooth val="0"/>
          <c:extLst>
            <c:ext xmlns:c16="http://schemas.microsoft.com/office/drawing/2014/chart" uri="{C3380CC4-5D6E-409C-BE32-E72D297353CC}">
              <c16:uniqueId val="{00000000-D74F-48C9-9321-3EE7A5A639A6}"/>
            </c:ext>
          </c:extLst>
        </c:ser>
        <c:ser>
          <c:idx val="1"/>
          <c:order val="1"/>
          <c:tx>
            <c:strRef>
              <c:f>HomeLoanWorksheet!$R$1</c:f>
              <c:strCache>
                <c:ptCount val="1"/>
                <c:pt idx="0">
                  <c:v>Loan Denied</c:v>
                </c:pt>
              </c:strCache>
            </c:strRef>
          </c:tx>
          <c:spPr>
            <a:ln w="19050" cap="rnd">
              <a:noFill/>
              <a:round/>
            </a:ln>
            <a:effectLst/>
          </c:spPr>
          <c:marker>
            <c:symbol val="circle"/>
            <c:size val="5"/>
            <c:spPr>
              <a:solidFill>
                <a:schemeClr val="accent2">
                  <a:alpha val="50000"/>
                </a:schemeClr>
              </a:solidFill>
              <a:ln w="9525">
                <a:noFill/>
              </a:ln>
              <a:effectLst/>
            </c:spPr>
          </c:marker>
          <c:xVal>
            <c:numRef>
              <c:f>HomeLoanWorksheet!$I$2:$I$615</c:f>
              <c:numCache>
                <c:formatCode>General</c:formatCode>
                <c:ptCount val="614"/>
                <c:pt idx="0">
                  <c:v>5849</c:v>
                </c:pt>
                <c:pt idx="1">
                  <c:v>6091</c:v>
                </c:pt>
                <c:pt idx="2">
                  <c:v>3000</c:v>
                </c:pt>
                <c:pt idx="3">
                  <c:v>4941</c:v>
                </c:pt>
                <c:pt idx="4">
                  <c:v>6000</c:v>
                </c:pt>
                <c:pt idx="5">
                  <c:v>9613</c:v>
                </c:pt>
                <c:pt idx="6">
                  <c:v>3849</c:v>
                </c:pt>
                <c:pt idx="7">
                  <c:v>5540</c:v>
                </c:pt>
                <c:pt idx="8">
                  <c:v>5532</c:v>
                </c:pt>
                <c:pt idx="9">
                  <c:v>23809</c:v>
                </c:pt>
                <c:pt idx="10">
                  <c:v>3900</c:v>
                </c:pt>
                <c:pt idx="11">
                  <c:v>4340</c:v>
                </c:pt>
                <c:pt idx="12">
                  <c:v>11179</c:v>
                </c:pt>
                <c:pt idx="13">
                  <c:v>4693</c:v>
                </c:pt>
                <c:pt idx="14">
                  <c:v>2385</c:v>
                </c:pt>
                <c:pt idx="15">
                  <c:v>4950</c:v>
                </c:pt>
                <c:pt idx="16">
                  <c:v>3596</c:v>
                </c:pt>
                <c:pt idx="17">
                  <c:v>3510</c:v>
                </c:pt>
                <c:pt idx="18">
                  <c:v>4887</c:v>
                </c:pt>
                <c:pt idx="19">
                  <c:v>6100</c:v>
                </c:pt>
                <c:pt idx="20">
                  <c:v>7660</c:v>
                </c:pt>
                <c:pt idx="21">
                  <c:v>11580</c:v>
                </c:pt>
                <c:pt idx="22">
                  <c:v>4511</c:v>
                </c:pt>
                <c:pt idx="23">
                  <c:v>5282</c:v>
                </c:pt>
                <c:pt idx="24">
                  <c:v>6642</c:v>
                </c:pt>
                <c:pt idx="25">
                  <c:v>9560</c:v>
                </c:pt>
                <c:pt idx="26">
                  <c:v>5052</c:v>
                </c:pt>
                <c:pt idx="27">
                  <c:v>5266</c:v>
                </c:pt>
                <c:pt idx="28">
                  <c:v>1442</c:v>
                </c:pt>
                <c:pt idx="29">
                  <c:v>5833</c:v>
                </c:pt>
                <c:pt idx="30">
                  <c:v>7535</c:v>
                </c:pt>
                <c:pt idx="31">
                  <c:v>3167</c:v>
                </c:pt>
                <c:pt idx="32">
                  <c:v>4692</c:v>
                </c:pt>
                <c:pt idx="33">
                  <c:v>5167</c:v>
                </c:pt>
                <c:pt idx="34">
                  <c:v>15500</c:v>
                </c:pt>
                <c:pt idx="35">
                  <c:v>4342</c:v>
                </c:pt>
                <c:pt idx="36">
                  <c:v>3158</c:v>
                </c:pt>
                <c:pt idx="37">
                  <c:v>5126</c:v>
                </c:pt>
                <c:pt idx="38">
                  <c:v>11376</c:v>
                </c:pt>
                <c:pt idx="39">
                  <c:v>5416</c:v>
                </c:pt>
                <c:pt idx="40">
                  <c:v>3600</c:v>
                </c:pt>
                <c:pt idx="41">
                  <c:v>3013</c:v>
                </c:pt>
                <c:pt idx="42">
                  <c:v>2400</c:v>
                </c:pt>
                <c:pt idx="43">
                  <c:v>6277</c:v>
                </c:pt>
                <c:pt idx="44">
                  <c:v>4695</c:v>
                </c:pt>
                <c:pt idx="45">
                  <c:v>3410</c:v>
                </c:pt>
                <c:pt idx="46">
                  <c:v>5649</c:v>
                </c:pt>
                <c:pt idx="47">
                  <c:v>5821</c:v>
                </c:pt>
                <c:pt idx="48">
                  <c:v>6085</c:v>
                </c:pt>
                <c:pt idx="49">
                  <c:v>6275</c:v>
                </c:pt>
                <c:pt idx="50">
                  <c:v>3572</c:v>
                </c:pt>
                <c:pt idx="51">
                  <c:v>3086</c:v>
                </c:pt>
                <c:pt idx="52">
                  <c:v>4230</c:v>
                </c:pt>
                <c:pt idx="53">
                  <c:v>4616</c:v>
                </c:pt>
                <c:pt idx="54">
                  <c:v>11500</c:v>
                </c:pt>
                <c:pt idx="55">
                  <c:v>3875</c:v>
                </c:pt>
                <c:pt idx="56">
                  <c:v>3723</c:v>
                </c:pt>
                <c:pt idx="57">
                  <c:v>5566</c:v>
                </c:pt>
                <c:pt idx="58">
                  <c:v>10330</c:v>
                </c:pt>
                <c:pt idx="59">
                  <c:v>6216</c:v>
                </c:pt>
                <c:pt idx="60">
                  <c:v>6296</c:v>
                </c:pt>
                <c:pt idx="61">
                  <c:v>3029</c:v>
                </c:pt>
                <c:pt idx="62">
                  <c:v>6058</c:v>
                </c:pt>
                <c:pt idx="63">
                  <c:v>4945</c:v>
                </c:pt>
                <c:pt idx="64">
                  <c:v>4166</c:v>
                </c:pt>
                <c:pt idx="65">
                  <c:v>10321</c:v>
                </c:pt>
                <c:pt idx="66">
                  <c:v>5454</c:v>
                </c:pt>
                <c:pt idx="67">
                  <c:v>10750</c:v>
                </c:pt>
                <c:pt idx="68">
                  <c:v>7100</c:v>
                </c:pt>
                <c:pt idx="69">
                  <c:v>4300</c:v>
                </c:pt>
                <c:pt idx="70">
                  <c:v>6274</c:v>
                </c:pt>
                <c:pt idx="71">
                  <c:v>3750</c:v>
                </c:pt>
                <c:pt idx="72">
                  <c:v>3500</c:v>
                </c:pt>
                <c:pt idx="73">
                  <c:v>4755</c:v>
                </c:pt>
                <c:pt idx="74">
                  <c:v>7040</c:v>
                </c:pt>
                <c:pt idx="75">
                  <c:v>3750</c:v>
                </c:pt>
                <c:pt idx="76">
                  <c:v>8500</c:v>
                </c:pt>
                <c:pt idx="77">
                  <c:v>4022</c:v>
                </c:pt>
                <c:pt idx="78">
                  <c:v>7167</c:v>
                </c:pt>
                <c:pt idx="79">
                  <c:v>5499</c:v>
                </c:pt>
                <c:pt idx="80">
                  <c:v>3846</c:v>
                </c:pt>
                <c:pt idx="81">
                  <c:v>2395</c:v>
                </c:pt>
                <c:pt idx="82">
                  <c:v>3259</c:v>
                </c:pt>
                <c:pt idx="83">
                  <c:v>8250</c:v>
                </c:pt>
                <c:pt idx="84">
                  <c:v>3988</c:v>
                </c:pt>
                <c:pt idx="85">
                  <c:v>4897</c:v>
                </c:pt>
                <c:pt idx="86">
                  <c:v>5333</c:v>
                </c:pt>
                <c:pt idx="87">
                  <c:v>4618</c:v>
                </c:pt>
                <c:pt idx="88">
                  <c:v>8566</c:v>
                </c:pt>
                <c:pt idx="89">
                  <c:v>9862</c:v>
                </c:pt>
                <c:pt idx="90">
                  <c:v>5858</c:v>
                </c:pt>
                <c:pt idx="91">
                  <c:v>11904</c:v>
                </c:pt>
                <c:pt idx="92">
                  <c:v>5093</c:v>
                </c:pt>
                <c:pt idx="93">
                  <c:v>4133</c:v>
                </c:pt>
                <c:pt idx="94">
                  <c:v>3620</c:v>
                </c:pt>
                <c:pt idx="95">
                  <c:v>6782</c:v>
                </c:pt>
                <c:pt idx="96">
                  <c:v>4786</c:v>
                </c:pt>
                <c:pt idx="97">
                  <c:v>2974</c:v>
                </c:pt>
                <c:pt idx="98">
                  <c:v>4188</c:v>
                </c:pt>
                <c:pt idx="99">
                  <c:v>5300</c:v>
                </c:pt>
                <c:pt idx="100">
                  <c:v>7551</c:v>
                </c:pt>
                <c:pt idx="101">
                  <c:v>8649</c:v>
                </c:pt>
                <c:pt idx="102">
                  <c:v>13650</c:v>
                </c:pt>
                <c:pt idx="103">
                  <c:v>8235</c:v>
                </c:pt>
                <c:pt idx="104">
                  <c:v>4570</c:v>
                </c:pt>
                <c:pt idx="105">
                  <c:v>4082</c:v>
                </c:pt>
                <c:pt idx="106">
                  <c:v>12543</c:v>
                </c:pt>
                <c:pt idx="107">
                  <c:v>7333</c:v>
                </c:pt>
                <c:pt idx="108">
                  <c:v>7400</c:v>
                </c:pt>
                <c:pt idx="109">
                  <c:v>2825</c:v>
                </c:pt>
                <c:pt idx="110">
                  <c:v>5316</c:v>
                </c:pt>
                <c:pt idx="111">
                  <c:v>5262</c:v>
                </c:pt>
                <c:pt idx="112">
                  <c:v>7686</c:v>
                </c:pt>
                <c:pt idx="113">
                  <c:v>7451</c:v>
                </c:pt>
                <c:pt idx="114">
                  <c:v>5050</c:v>
                </c:pt>
                <c:pt idx="115">
                  <c:v>14583</c:v>
                </c:pt>
                <c:pt idx="116">
                  <c:v>5450</c:v>
                </c:pt>
                <c:pt idx="117">
                  <c:v>3612</c:v>
                </c:pt>
                <c:pt idx="118">
                  <c:v>7710</c:v>
                </c:pt>
                <c:pt idx="119">
                  <c:v>10408</c:v>
                </c:pt>
                <c:pt idx="120">
                  <c:v>8334</c:v>
                </c:pt>
                <c:pt idx="121">
                  <c:v>4166</c:v>
                </c:pt>
                <c:pt idx="122">
                  <c:v>11117</c:v>
                </c:pt>
                <c:pt idx="123">
                  <c:v>2957</c:v>
                </c:pt>
                <c:pt idx="124">
                  <c:v>6314</c:v>
                </c:pt>
                <c:pt idx="125">
                  <c:v>3692</c:v>
                </c:pt>
                <c:pt idx="126">
                  <c:v>23803</c:v>
                </c:pt>
                <c:pt idx="127">
                  <c:v>5505</c:v>
                </c:pt>
                <c:pt idx="128">
                  <c:v>14363</c:v>
                </c:pt>
                <c:pt idx="129">
                  <c:v>8649</c:v>
                </c:pt>
                <c:pt idx="130">
                  <c:v>20166</c:v>
                </c:pt>
                <c:pt idx="131">
                  <c:v>3943</c:v>
                </c:pt>
                <c:pt idx="132">
                  <c:v>2718</c:v>
                </c:pt>
                <c:pt idx="133">
                  <c:v>3459</c:v>
                </c:pt>
                <c:pt idx="134">
                  <c:v>4895</c:v>
                </c:pt>
                <c:pt idx="135">
                  <c:v>11750</c:v>
                </c:pt>
                <c:pt idx="136">
                  <c:v>4583</c:v>
                </c:pt>
                <c:pt idx="137">
                  <c:v>6816</c:v>
                </c:pt>
                <c:pt idx="138">
                  <c:v>14999</c:v>
                </c:pt>
                <c:pt idx="139">
                  <c:v>5630</c:v>
                </c:pt>
                <c:pt idx="140">
                  <c:v>7125</c:v>
                </c:pt>
                <c:pt idx="141">
                  <c:v>5417</c:v>
                </c:pt>
                <c:pt idx="142">
                  <c:v>6950</c:v>
                </c:pt>
                <c:pt idx="143">
                  <c:v>4732</c:v>
                </c:pt>
                <c:pt idx="144">
                  <c:v>11757</c:v>
                </c:pt>
                <c:pt idx="145">
                  <c:v>6816</c:v>
                </c:pt>
                <c:pt idx="146">
                  <c:v>14866</c:v>
                </c:pt>
                <c:pt idx="147">
                  <c:v>2963</c:v>
                </c:pt>
                <c:pt idx="148">
                  <c:v>11666</c:v>
                </c:pt>
                <c:pt idx="149">
                  <c:v>5690</c:v>
                </c:pt>
                <c:pt idx="150">
                  <c:v>6277</c:v>
                </c:pt>
                <c:pt idx="151">
                  <c:v>6327</c:v>
                </c:pt>
                <c:pt idx="152">
                  <c:v>9166</c:v>
                </c:pt>
                <c:pt idx="153">
                  <c:v>2281</c:v>
                </c:pt>
                <c:pt idx="154">
                  <c:v>3254</c:v>
                </c:pt>
                <c:pt idx="155">
                  <c:v>39999</c:v>
                </c:pt>
                <c:pt idx="156">
                  <c:v>6000</c:v>
                </c:pt>
                <c:pt idx="157">
                  <c:v>9538</c:v>
                </c:pt>
                <c:pt idx="158">
                  <c:v>5063</c:v>
                </c:pt>
                <c:pt idx="159">
                  <c:v>10208</c:v>
                </c:pt>
                <c:pt idx="160">
                  <c:v>2904</c:v>
                </c:pt>
                <c:pt idx="161">
                  <c:v>7933</c:v>
                </c:pt>
                <c:pt idx="162">
                  <c:v>4369</c:v>
                </c:pt>
                <c:pt idx="163">
                  <c:v>5614</c:v>
                </c:pt>
                <c:pt idx="164">
                  <c:v>9323</c:v>
                </c:pt>
                <c:pt idx="165">
                  <c:v>6873</c:v>
                </c:pt>
                <c:pt idx="166">
                  <c:v>4583</c:v>
                </c:pt>
                <c:pt idx="167">
                  <c:v>5772</c:v>
                </c:pt>
                <c:pt idx="168">
                  <c:v>2237</c:v>
                </c:pt>
                <c:pt idx="169">
                  <c:v>8000</c:v>
                </c:pt>
                <c:pt idx="170">
                  <c:v>3589</c:v>
                </c:pt>
                <c:pt idx="171">
                  <c:v>51763</c:v>
                </c:pt>
                <c:pt idx="172">
                  <c:v>3522</c:v>
                </c:pt>
                <c:pt idx="173">
                  <c:v>11333</c:v>
                </c:pt>
                <c:pt idx="174">
                  <c:v>5080</c:v>
                </c:pt>
                <c:pt idx="175">
                  <c:v>5461</c:v>
                </c:pt>
                <c:pt idx="176">
                  <c:v>3664</c:v>
                </c:pt>
                <c:pt idx="177">
                  <c:v>16816</c:v>
                </c:pt>
                <c:pt idx="178">
                  <c:v>3750</c:v>
                </c:pt>
                <c:pt idx="179">
                  <c:v>3784</c:v>
                </c:pt>
                <c:pt idx="180">
                  <c:v>13650</c:v>
                </c:pt>
                <c:pt idx="181">
                  <c:v>6979</c:v>
                </c:pt>
                <c:pt idx="182">
                  <c:v>4600</c:v>
                </c:pt>
                <c:pt idx="183">
                  <c:v>33846</c:v>
                </c:pt>
                <c:pt idx="184">
                  <c:v>3625</c:v>
                </c:pt>
                <c:pt idx="185">
                  <c:v>43897</c:v>
                </c:pt>
                <c:pt idx="186">
                  <c:v>2178</c:v>
                </c:pt>
                <c:pt idx="187">
                  <c:v>4521</c:v>
                </c:pt>
                <c:pt idx="188">
                  <c:v>5970</c:v>
                </c:pt>
                <c:pt idx="189">
                  <c:v>9328</c:v>
                </c:pt>
                <c:pt idx="190">
                  <c:v>4885</c:v>
                </c:pt>
                <c:pt idx="191">
                  <c:v>12000</c:v>
                </c:pt>
                <c:pt idx="192">
                  <c:v>6033</c:v>
                </c:pt>
                <c:pt idx="193">
                  <c:v>3858</c:v>
                </c:pt>
                <c:pt idx="194">
                  <c:v>4191</c:v>
                </c:pt>
                <c:pt idx="195">
                  <c:v>5708</c:v>
                </c:pt>
                <c:pt idx="196">
                  <c:v>12083</c:v>
                </c:pt>
                <c:pt idx="197">
                  <c:v>4272</c:v>
                </c:pt>
                <c:pt idx="198">
                  <c:v>6232</c:v>
                </c:pt>
                <c:pt idx="199">
                  <c:v>11000</c:v>
                </c:pt>
                <c:pt idx="200">
                  <c:v>5100</c:v>
                </c:pt>
                <c:pt idx="201">
                  <c:v>4923</c:v>
                </c:pt>
                <c:pt idx="202">
                  <c:v>3992</c:v>
                </c:pt>
                <c:pt idx="203">
                  <c:v>4583</c:v>
                </c:pt>
                <c:pt idx="204">
                  <c:v>3917</c:v>
                </c:pt>
                <c:pt idx="205">
                  <c:v>4408</c:v>
                </c:pt>
                <c:pt idx="206">
                  <c:v>3244</c:v>
                </c:pt>
                <c:pt idx="207">
                  <c:v>6506</c:v>
                </c:pt>
                <c:pt idx="208">
                  <c:v>2479</c:v>
                </c:pt>
                <c:pt idx="209">
                  <c:v>3418</c:v>
                </c:pt>
                <c:pt idx="210">
                  <c:v>10000</c:v>
                </c:pt>
                <c:pt idx="211">
                  <c:v>4680</c:v>
                </c:pt>
                <c:pt idx="212">
                  <c:v>7787</c:v>
                </c:pt>
                <c:pt idx="213">
                  <c:v>5703</c:v>
                </c:pt>
                <c:pt idx="214">
                  <c:v>6194</c:v>
                </c:pt>
                <c:pt idx="215">
                  <c:v>4833</c:v>
                </c:pt>
                <c:pt idx="216">
                  <c:v>1950</c:v>
                </c:pt>
                <c:pt idx="217">
                  <c:v>5502</c:v>
                </c:pt>
                <c:pt idx="218">
                  <c:v>5000</c:v>
                </c:pt>
                <c:pt idx="219">
                  <c:v>6666</c:v>
                </c:pt>
                <c:pt idx="220">
                  <c:v>2221</c:v>
                </c:pt>
                <c:pt idx="221">
                  <c:v>5726</c:v>
                </c:pt>
                <c:pt idx="222">
                  <c:v>5762</c:v>
                </c:pt>
                <c:pt idx="223">
                  <c:v>8588</c:v>
                </c:pt>
                <c:pt idx="224">
                  <c:v>6250</c:v>
                </c:pt>
                <c:pt idx="225">
                  <c:v>3250</c:v>
                </c:pt>
                <c:pt idx="226">
                  <c:v>4735</c:v>
                </c:pt>
                <c:pt idx="227">
                  <c:v>7945</c:v>
                </c:pt>
                <c:pt idx="228">
                  <c:v>4758</c:v>
                </c:pt>
                <c:pt idx="229">
                  <c:v>6400</c:v>
                </c:pt>
                <c:pt idx="230">
                  <c:v>4545</c:v>
                </c:pt>
                <c:pt idx="231">
                  <c:v>3716</c:v>
                </c:pt>
                <c:pt idx="232">
                  <c:v>5787</c:v>
                </c:pt>
                <c:pt idx="233">
                  <c:v>8333</c:v>
                </c:pt>
                <c:pt idx="234">
                  <c:v>4934</c:v>
                </c:pt>
                <c:pt idx="235">
                  <c:v>6760</c:v>
                </c:pt>
                <c:pt idx="236">
                  <c:v>5746</c:v>
                </c:pt>
                <c:pt idx="237">
                  <c:v>3463</c:v>
                </c:pt>
                <c:pt idx="238">
                  <c:v>3812</c:v>
                </c:pt>
                <c:pt idx="239">
                  <c:v>3315</c:v>
                </c:pt>
                <c:pt idx="240">
                  <c:v>10819</c:v>
                </c:pt>
                <c:pt idx="241">
                  <c:v>4493</c:v>
                </c:pt>
                <c:pt idx="242">
                  <c:v>8666</c:v>
                </c:pt>
                <c:pt idx="243">
                  <c:v>7550</c:v>
                </c:pt>
                <c:pt idx="244">
                  <c:v>7823</c:v>
                </c:pt>
                <c:pt idx="245">
                  <c:v>10383</c:v>
                </c:pt>
                <c:pt idx="246">
                  <c:v>9703</c:v>
                </c:pt>
                <c:pt idx="247">
                  <c:v>6608</c:v>
                </c:pt>
                <c:pt idx="248">
                  <c:v>4725</c:v>
                </c:pt>
                <c:pt idx="249">
                  <c:v>3677</c:v>
                </c:pt>
                <c:pt idx="250">
                  <c:v>5558</c:v>
                </c:pt>
                <c:pt idx="251">
                  <c:v>3427</c:v>
                </c:pt>
                <c:pt idx="252">
                  <c:v>4750</c:v>
                </c:pt>
                <c:pt idx="253">
                  <c:v>9762</c:v>
                </c:pt>
                <c:pt idx="254">
                  <c:v>16250</c:v>
                </c:pt>
                <c:pt idx="255">
                  <c:v>3083</c:v>
                </c:pt>
                <c:pt idx="256">
                  <c:v>6045</c:v>
                </c:pt>
                <c:pt idx="257">
                  <c:v>5250</c:v>
                </c:pt>
                <c:pt idx="258">
                  <c:v>16783</c:v>
                </c:pt>
                <c:pt idx="259">
                  <c:v>4931</c:v>
                </c:pt>
                <c:pt idx="260">
                  <c:v>10333</c:v>
                </c:pt>
                <c:pt idx="261">
                  <c:v>4269</c:v>
                </c:pt>
                <c:pt idx="262">
                  <c:v>3481</c:v>
                </c:pt>
                <c:pt idx="263">
                  <c:v>7200</c:v>
                </c:pt>
                <c:pt idx="264">
                  <c:v>5166</c:v>
                </c:pt>
                <c:pt idx="265">
                  <c:v>7542</c:v>
                </c:pt>
                <c:pt idx="266">
                  <c:v>6095</c:v>
                </c:pt>
                <c:pt idx="267">
                  <c:v>6144</c:v>
                </c:pt>
                <c:pt idx="268">
                  <c:v>3418</c:v>
                </c:pt>
                <c:pt idx="269">
                  <c:v>4436</c:v>
                </c:pt>
                <c:pt idx="270">
                  <c:v>3237</c:v>
                </c:pt>
                <c:pt idx="271">
                  <c:v>11146</c:v>
                </c:pt>
                <c:pt idx="272">
                  <c:v>4690</c:v>
                </c:pt>
                <c:pt idx="273">
                  <c:v>4843</c:v>
                </c:pt>
                <c:pt idx="274">
                  <c:v>3900</c:v>
                </c:pt>
                <c:pt idx="275">
                  <c:v>4592</c:v>
                </c:pt>
                <c:pt idx="276">
                  <c:v>7267</c:v>
                </c:pt>
                <c:pt idx="277">
                  <c:v>4403</c:v>
                </c:pt>
                <c:pt idx="278">
                  <c:v>14583</c:v>
                </c:pt>
                <c:pt idx="279">
                  <c:v>4100</c:v>
                </c:pt>
                <c:pt idx="280">
                  <c:v>6479</c:v>
                </c:pt>
                <c:pt idx="281">
                  <c:v>4727</c:v>
                </c:pt>
                <c:pt idx="282">
                  <c:v>3287</c:v>
                </c:pt>
                <c:pt idx="283">
                  <c:v>3477</c:v>
                </c:pt>
                <c:pt idx="284">
                  <c:v>20667</c:v>
                </c:pt>
                <c:pt idx="285">
                  <c:v>6211</c:v>
                </c:pt>
                <c:pt idx="286">
                  <c:v>4317</c:v>
                </c:pt>
                <c:pt idx="287">
                  <c:v>5704</c:v>
                </c:pt>
                <c:pt idx="288">
                  <c:v>4124</c:v>
                </c:pt>
                <c:pt idx="289">
                  <c:v>9508</c:v>
                </c:pt>
                <c:pt idx="290">
                  <c:v>5491</c:v>
                </c:pt>
                <c:pt idx="291">
                  <c:v>4400</c:v>
                </c:pt>
                <c:pt idx="292">
                  <c:v>4713</c:v>
                </c:pt>
                <c:pt idx="293">
                  <c:v>5417</c:v>
                </c:pt>
                <c:pt idx="294">
                  <c:v>5717</c:v>
                </c:pt>
                <c:pt idx="295">
                  <c:v>5666</c:v>
                </c:pt>
                <c:pt idx="296">
                  <c:v>6875</c:v>
                </c:pt>
                <c:pt idx="297">
                  <c:v>4666</c:v>
                </c:pt>
                <c:pt idx="298">
                  <c:v>7541</c:v>
                </c:pt>
                <c:pt idx="299">
                  <c:v>4939</c:v>
                </c:pt>
                <c:pt idx="300">
                  <c:v>4734</c:v>
                </c:pt>
                <c:pt idx="301">
                  <c:v>4625</c:v>
                </c:pt>
                <c:pt idx="302">
                  <c:v>5000</c:v>
                </c:pt>
                <c:pt idx="303">
                  <c:v>3428</c:v>
                </c:pt>
                <c:pt idx="304">
                  <c:v>6500</c:v>
                </c:pt>
                <c:pt idx="305">
                  <c:v>2000</c:v>
                </c:pt>
                <c:pt idx="306">
                  <c:v>5428</c:v>
                </c:pt>
                <c:pt idx="307">
                  <c:v>4263</c:v>
                </c:pt>
                <c:pt idx="308">
                  <c:v>20233</c:v>
                </c:pt>
                <c:pt idx="309">
                  <c:v>7667</c:v>
                </c:pt>
                <c:pt idx="310">
                  <c:v>2917</c:v>
                </c:pt>
                <c:pt idx="311">
                  <c:v>5332</c:v>
                </c:pt>
                <c:pt idx="312">
                  <c:v>2507</c:v>
                </c:pt>
                <c:pt idx="313">
                  <c:v>5746</c:v>
                </c:pt>
                <c:pt idx="314">
                  <c:v>4316</c:v>
                </c:pt>
                <c:pt idx="315">
                  <c:v>5039</c:v>
                </c:pt>
                <c:pt idx="316">
                  <c:v>3717</c:v>
                </c:pt>
                <c:pt idx="317">
                  <c:v>4192</c:v>
                </c:pt>
                <c:pt idx="318">
                  <c:v>3541</c:v>
                </c:pt>
                <c:pt idx="319">
                  <c:v>10000</c:v>
                </c:pt>
                <c:pt idx="320">
                  <c:v>4567</c:v>
                </c:pt>
                <c:pt idx="321">
                  <c:v>4531</c:v>
                </c:pt>
                <c:pt idx="322">
                  <c:v>5191</c:v>
                </c:pt>
                <c:pt idx="323">
                  <c:v>6151</c:v>
                </c:pt>
                <c:pt idx="324">
                  <c:v>15000</c:v>
                </c:pt>
                <c:pt idx="325">
                  <c:v>13649</c:v>
                </c:pt>
                <c:pt idx="326">
                  <c:v>4917</c:v>
                </c:pt>
                <c:pt idx="327">
                  <c:v>7978</c:v>
                </c:pt>
                <c:pt idx="328">
                  <c:v>6784</c:v>
                </c:pt>
                <c:pt idx="329">
                  <c:v>2500</c:v>
                </c:pt>
                <c:pt idx="330">
                  <c:v>6177</c:v>
                </c:pt>
                <c:pt idx="331">
                  <c:v>2935</c:v>
                </c:pt>
                <c:pt idx="332">
                  <c:v>2833</c:v>
                </c:pt>
                <c:pt idx="333">
                  <c:v>63337</c:v>
                </c:pt>
                <c:pt idx="334">
                  <c:v>11666</c:v>
                </c:pt>
                <c:pt idx="335">
                  <c:v>9993</c:v>
                </c:pt>
                <c:pt idx="336">
                  <c:v>5938</c:v>
                </c:pt>
                <c:pt idx="337">
                  <c:v>7100</c:v>
                </c:pt>
                <c:pt idx="338">
                  <c:v>1830</c:v>
                </c:pt>
                <c:pt idx="339">
                  <c:v>4160</c:v>
                </c:pt>
                <c:pt idx="340">
                  <c:v>4234</c:v>
                </c:pt>
                <c:pt idx="341">
                  <c:v>2378</c:v>
                </c:pt>
                <c:pt idx="342">
                  <c:v>5783</c:v>
                </c:pt>
                <c:pt idx="343">
                  <c:v>3173</c:v>
                </c:pt>
                <c:pt idx="344">
                  <c:v>4913</c:v>
                </c:pt>
                <c:pt idx="345">
                  <c:v>4957</c:v>
                </c:pt>
                <c:pt idx="346">
                  <c:v>6753</c:v>
                </c:pt>
                <c:pt idx="347">
                  <c:v>5251</c:v>
                </c:pt>
                <c:pt idx="348">
                  <c:v>10916</c:v>
                </c:pt>
                <c:pt idx="349">
                  <c:v>8875</c:v>
                </c:pt>
                <c:pt idx="350">
                  <c:v>9083</c:v>
                </c:pt>
                <c:pt idx="351">
                  <c:v>12917</c:v>
                </c:pt>
                <c:pt idx="352">
                  <c:v>4749</c:v>
                </c:pt>
                <c:pt idx="353">
                  <c:v>5500</c:v>
                </c:pt>
                <c:pt idx="354">
                  <c:v>2928</c:v>
                </c:pt>
                <c:pt idx="355">
                  <c:v>3813</c:v>
                </c:pt>
                <c:pt idx="356">
                  <c:v>11500</c:v>
                </c:pt>
                <c:pt idx="357">
                  <c:v>3875</c:v>
                </c:pt>
                <c:pt idx="358">
                  <c:v>4666</c:v>
                </c:pt>
                <c:pt idx="359">
                  <c:v>8334</c:v>
                </c:pt>
                <c:pt idx="360">
                  <c:v>4723</c:v>
                </c:pt>
                <c:pt idx="361">
                  <c:v>8667</c:v>
                </c:pt>
                <c:pt idx="362">
                  <c:v>7083</c:v>
                </c:pt>
                <c:pt idx="363">
                  <c:v>6046</c:v>
                </c:pt>
                <c:pt idx="364">
                  <c:v>6822</c:v>
                </c:pt>
                <c:pt idx="365">
                  <c:v>6216</c:v>
                </c:pt>
                <c:pt idx="366">
                  <c:v>2500</c:v>
                </c:pt>
                <c:pt idx="367">
                  <c:v>5124</c:v>
                </c:pt>
                <c:pt idx="368">
                  <c:v>6325</c:v>
                </c:pt>
                <c:pt idx="369">
                  <c:v>24996</c:v>
                </c:pt>
                <c:pt idx="370">
                  <c:v>15759</c:v>
                </c:pt>
                <c:pt idx="371">
                  <c:v>5185</c:v>
                </c:pt>
                <c:pt idx="372">
                  <c:v>17196</c:v>
                </c:pt>
                <c:pt idx="373">
                  <c:v>5049</c:v>
                </c:pt>
                <c:pt idx="374">
                  <c:v>4223</c:v>
                </c:pt>
                <c:pt idx="375">
                  <c:v>5740</c:v>
                </c:pt>
                <c:pt idx="376">
                  <c:v>13746</c:v>
                </c:pt>
                <c:pt idx="377">
                  <c:v>4310</c:v>
                </c:pt>
                <c:pt idx="378">
                  <c:v>3069</c:v>
                </c:pt>
                <c:pt idx="379">
                  <c:v>5391</c:v>
                </c:pt>
                <c:pt idx="380">
                  <c:v>5833</c:v>
                </c:pt>
                <c:pt idx="381">
                  <c:v>10173</c:v>
                </c:pt>
                <c:pt idx="382">
                  <c:v>6000</c:v>
                </c:pt>
                <c:pt idx="383">
                  <c:v>7167</c:v>
                </c:pt>
                <c:pt idx="384">
                  <c:v>4566</c:v>
                </c:pt>
                <c:pt idx="385">
                  <c:v>3667</c:v>
                </c:pt>
                <c:pt idx="386">
                  <c:v>3946</c:v>
                </c:pt>
                <c:pt idx="387">
                  <c:v>6146</c:v>
                </c:pt>
                <c:pt idx="388">
                  <c:v>4750</c:v>
                </c:pt>
                <c:pt idx="389">
                  <c:v>5488</c:v>
                </c:pt>
                <c:pt idx="390">
                  <c:v>9167</c:v>
                </c:pt>
                <c:pt idx="391">
                  <c:v>9504</c:v>
                </c:pt>
                <c:pt idx="392">
                  <c:v>4698</c:v>
                </c:pt>
                <c:pt idx="393">
                  <c:v>3618</c:v>
                </c:pt>
                <c:pt idx="394">
                  <c:v>4500</c:v>
                </c:pt>
                <c:pt idx="395">
                  <c:v>3760</c:v>
                </c:pt>
                <c:pt idx="396">
                  <c:v>3180</c:v>
                </c:pt>
                <c:pt idx="397">
                  <c:v>4492</c:v>
                </c:pt>
                <c:pt idx="398">
                  <c:v>5568</c:v>
                </c:pt>
                <c:pt idx="399">
                  <c:v>3300</c:v>
                </c:pt>
                <c:pt idx="400">
                  <c:v>2889</c:v>
                </c:pt>
                <c:pt idx="401">
                  <c:v>2755</c:v>
                </c:pt>
                <c:pt idx="402">
                  <c:v>22500</c:v>
                </c:pt>
                <c:pt idx="403">
                  <c:v>1963</c:v>
                </c:pt>
                <c:pt idx="404">
                  <c:v>7441</c:v>
                </c:pt>
                <c:pt idx="405">
                  <c:v>4547</c:v>
                </c:pt>
                <c:pt idx="406">
                  <c:v>4567</c:v>
                </c:pt>
                <c:pt idx="407">
                  <c:v>2213</c:v>
                </c:pt>
                <c:pt idx="408">
                  <c:v>8300</c:v>
                </c:pt>
                <c:pt idx="409">
                  <c:v>81000</c:v>
                </c:pt>
                <c:pt idx="410">
                  <c:v>3867</c:v>
                </c:pt>
                <c:pt idx="411">
                  <c:v>6256</c:v>
                </c:pt>
                <c:pt idx="412">
                  <c:v>6096</c:v>
                </c:pt>
                <c:pt idx="413">
                  <c:v>4286</c:v>
                </c:pt>
                <c:pt idx="414">
                  <c:v>5386</c:v>
                </c:pt>
                <c:pt idx="415">
                  <c:v>2995</c:v>
                </c:pt>
                <c:pt idx="416">
                  <c:v>2600</c:v>
                </c:pt>
                <c:pt idx="417">
                  <c:v>21600</c:v>
                </c:pt>
                <c:pt idx="418">
                  <c:v>3798</c:v>
                </c:pt>
                <c:pt idx="419">
                  <c:v>4663</c:v>
                </c:pt>
                <c:pt idx="420">
                  <c:v>5829</c:v>
                </c:pt>
                <c:pt idx="421">
                  <c:v>2720</c:v>
                </c:pt>
                <c:pt idx="422">
                  <c:v>3539</c:v>
                </c:pt>
                <c:pt idx="423">
                  <c:v>8917</c:v>
                </c:pt>
                <c:pt idx="424">
                  <c:v>14880</c:v>
                </c:pt>
                <c:pt idx="425">
                  <c:v>6966</c:v>
                </c:pt>
                <c:pt idx="426">
                  <c:v>4606</c:v>
                </c:pt>
                <c:pt idx="427">
                  <c:v>5935</c:v>
                </c:pt>
                <c:pt idx="428">
                  <c:v>2936</c:v>
                </c:pt>
                <c:pt idx="429">
                  <c:v>2717</c:v>
                </c:pt>
                <c:pt idx="430">
                  <c:v>8624</c:v>
                </c:pt>
                <c:pt idx="431">
                  <c:v>6500</c:v>
                </c:pt>
                <c:pt idx="432">
                  <c:v>12876</c:v>
                </c:pt>
                <c:pt idx="433">
                  <c:v>4765</c:v>
                </c:pt>
                <c:pt idx="434">
                  <c:v>3750</c:v>
                </c:pt>
                <c:pt idx="435">
                  <c:v>10047</c:v>
                </c:pt>
                <c:pt idx="436">
                  <c:v>3777</c:v>
                </c:pt>
                <c:pt idx="437">
                  <c:v>3338</c:v>
                </c:pt>
                <c:pt idx="438">
                  <c:v>10416</c:v>
                </c:pt>
                <c:pt idx="439">
                  <c:v>7142</c:v>
                </c:pt>
                <c:pt idx="440">
                  <c:v>8724</c:v>
                </c:pt>
                <c:pt idx="441">
                  <c:v>9734</c:v>
                </c:pt>
                <c:pt idx="442">
                  <c:v>6700</c:v>
                </c:pt>
                <c:pt idx="443">
                  <c:v>37719</c:v>
                </c:pt>
                <c:pt idx="444">
                  <c:v>15666</c:v>
                </c:pt>
                <c:pt idx="445">
                  <c:v>4676</c:v>
                </c:pt>
                <c:pt idx="446">
                  <c:v>4652</c:v>
                </c:pt>
                <c:pt idx="447">
                  <c:v>4915</c:v>
                </c:pt>
                <c:pt idx="448">
                  <c:v>5050</c:v>
                </c:pt>
                <c:pt idx="449">
                  <c:v>4311</c:v>
                </c:pt>
                <c:pt idx="450">
                  <c:v>3564</c:v>
                </c:pt>
                <c:pt idx="451">
                  <c:v>3414</c:v>
                </c:pt>
                <c:pt idx="452">
                  <c:v>5681</c:v>
                </c:pt>
                <c:pt idx="453">
                  <c:v>4949</c:v>
                </c:pt>
                <c:pt idx="454">
                  <c:v>7085</c:v>
                </c:pt>
                <c:pt idx="455">
                  <c:v>3859</c:v>
                </c:pt>
                <c:pt idx="456">
                  <c:v>4301</c:v>
                </c:pt>
                <c:pt idx="457">
                  <c:v>6277</c:v>
                </c:pt>
                <c:pt idx="458">
                  <c:v>4354</c:v>
                </c:pt>
                <c:pt idx="459">
                  <c:v>8334</c:v>
                </c:pt>
                <c:pt idx="460">
                  <c:v>6166</c:v>
                </c:pt>
                <c:pt idx="461">
                  <c:v>7740</c:v>
                </c:pt>
                <c:pt idx="462">
                  <c:v>5203</c:v>
                </c:pt>
                <c:pt idx="463">
                  <c:v>5191</c:v>
                </c:pt>
                <c:pt idx="464">
                  <c:v>4166</c:v>
                </c:pt>
                <c:pt idx="465">
                  <c:v>6000</c:v>
                </c:pt>
                <c:pt idx="466">
                  <c:v>4611</c:v>
                </c:pt>
                <c:pt idx="467">
                  <c:v>16692</c:v>
                </c:pt>
                <c:pt idx="468">
                  <c:v>3127</c:v>
                </c:pt>
                <c:pt idx="469">
                  <c:v>6784</c:v>
                </c:pt>
                <c:pt idx="470">
                  <c:v>5529</c:v>
                </c:pt>
                <c:pt idx="471">
                  <c:v>4153</c:v>
                </c:pt>
                <c:pt idx="472">
                  <c:v>4691</c:v>
                </c:pt>
                <c:pt idx="473">
                  <c:v>2500</c:v>
                </c:pt>
                <c:pt idx="474">
                  <c:v>10180</c:v>
                </c:pt>
                <c:pt idx="475">
                  <c:v>17539</c:v>
                </c:pt>
                <c:pt idx="476">
                  <c:v>8450</c:v>
                </c:pt>
                <c:pt idx="477">
                  <c:v>4745</c:v>
                </c:pt>
                <c:pt idx="478">
                  <c:v>18917</c:v>
                </c:pt>
                <c:pt idx="479">
                  <c:v>4550</c:v>
                </c:pt>
                <c:pt idx="480">
                  <c:v>4350</c:v>
                </c:pt>
                <c:pt idx="481">
                  <c:v>3095</c:v>
                </c:pt>
                <c:pt idx="482">
                  <c:v>5233</c:v>
                </c:pt>
                <c:pt idx="483">
                  <c:v>10833</c:v>
                </c:pt>
                <c:pt idx="484">
                  <c:v>8333</c:v>
                </c:pt>
                <c:pt idx="485">
                  <c:v>4394</c:v>
                </c:pt>
                <c:pt idx="486">
                  <c:v>3547</c:v>
                </c:pt>
                <c:pt idx="487">
                  <c:v>18333</c:v>
                </c:pt>
                <c:pt idx="488">
                  <c:v>6666</c:v>
                </c:pt>
                <c:pt idx="489">
                  <c:v>2435</c:v>
                </c:pt>
                <c:pt idx="490">
                  <c:v>5484</c:v>
                </c:pt>
                <c:pt idx="491">
                  <c:v>6464</c:v>
                </c:pt>
                <c:pt idx="492">
                  <c:v>3691</c:v>
                </c:pt>
                <c:pt idx="493">
                  <c:v>17263</c:v>
                </c:pt>
                <c:pt idx="494">
                  <c:v>5754</c:v>
                </c:pt>
                <c:pt idx="495">
                  <c:v>4239</c:v>
                </c:pt>
                <c:pt idx="496">
                  <c:v>4300</c:v>
                </c:pt>
                <c:pt idx="497">
                  <c:v>7482</c:v>
                </c:pt>
                <c:pt idx="498">
                  <c:v>2895</c:v>
                </c:pt>
                <c:pt idx="499">
                  <c:v>10699</c:v>
                </c:pt>
                <c:pt idx="500">
                  <c:v>4328</c:v>
                </c:pt>
                <c:pt idx="501">
                  <c:v>3159</c:v>
                </c:pt>
                <c:pt idx="502">
                  <c:v>10489</c:v>
                </c:pt>
                <c:pt idx="503">
                  <c:v>9352</c:v>
                </c:pt>
                <c:pt idx="504">
                  <c:v>5297</c:v>
                </c:pt>
                <c:pt idx="505">
                  <c:v>7926</c:v>
                </c:pt>
                <c:pt idx="506">
                  <c:v>27500</c:v>
                </c:pt>
                <c:pt idx="507">
                  <c:v>3583</c:v>
                </c:pt>
                <c:pt idx="508">
                  <c:v>5492</c:v>
                </c:pt>
                <c:pt idx="509">
                  <c:v>13262</c:v>
                </c:pt>
                <c:pt idx="510">
                  <c:v>4885</c:v>
                </c:pt>
                <c:pt idx="511">
                  <c:v>8069</c:v>
                </c:pt>
                <c:pt idx="512">
                  <c:v>5318</c:v>
                </c:pt>
                <c:pt idx="513">
                  <c:v>8796</c:v>
                </c:pt>
                <c:pt idx="514">
                  <c:v>9481</c:v>
                </c:pt>
                <c:pt idx="515">
                  <c:v>6894</c:v>
                </c:pt>
                <c:pt idx="516">
                  <c:v>3663</c:v>
                </c:pt>
                <c:pt idx="517">
                  <c:v>4874</c:v>
                </c:pt>
                <c:pt idx="518">
                  <c:v>6598</c:v>
                </c:pt>
                <c:pt idx="519">
                  <c:v>3400</c:v>
                </c:pt>
                <c:pt idx="520">
                  <c:v>3934</c:v>
                </c:pt>
                <c:pt idx="521">
                  <c:v>2500</c:v>
                </c:pt>
                <c:pt idx="522">
                  <c:v>7101</c:v>
                </c:pt>
                <c:pt idx="523">
                  <c:v>15114</c:v>
                </c:pt>
                <c:pt idx="524">
                  <c:v>6767</c:v>
                </c:pt>
                <c:pt idx="525">
                  <c:v>17500</c:v>
                </c:pt>
                <c:pt idx="526">
                  <c:v>3775</c:v>
                </c:pt>
                <c:pt idx="527">
                  <c:v>6715</c:v>
                </c:pt>
                <c:pt idx="528">
                  <c:v>3981</c:v>
                </c:pt>
                <c:pt idx="529">
                  <c:v>6783</c:v>
                </c:pt>
                <c:pt idx="530">
                  <c:v>6525</c:v>
                </c:pt>
                <c:pt idx="531">
                  <c:v>4281</c:v>
                </c:pt>
                <c:pt idx="532">
                  <c:v>3588</c:v>
                </c:pt>
                <c:pt idx="533">
                  <c:v>11250</c:v>
                </c:pt>
                <c:pt idx="534">
                  <c:v>18165</c:v>
                </c:pt>
                <c:pt idx="535">
                  <c:v>4592</c:v>
                </c:pt>
                <c:pt idx="536">
                  <c:v>10039</c:v>
                </c:pt>
                <c:pt idx="537">
                  <c:v>3617</c:v>
                </c:pt>
                <c:pt idx="538">
                  <c:v>3453</c:v>
                </c:pt>
                <c:pt idx="539">
                  <c:v>6417</c:v>
                </c:pt>
                <c:pt idx="540">
                  <c:v>7453</c:v>
                </c:pt>
                <c:pt idx="541">
                  <c:v>2138</c:v>
                </c:pt>
                <c:pt idx="542">
                  <c:v>3652</c:v>
                </c:pt>
                <c:pt idx="543">
                  <c:v>4763</c:v>
                </c:pt>
                <c:pt idx="544">
                  <c:v>3680</c:v>
                </c:pt>
                <c:pt idx="545">
                  <c:v>4718</c:v>
                </c:pt>
                <c:pt idx="546">
                  <c:v>3358</c:v>
                </c:pt>
                <c:pt idx="547">
                  <c:v>4309</c:v>
                </c:pt>
                <c:pt idx="548">
                  <c:v>5000</c:v>
                </c:pt>
                <c:pt idx="549">
                  <c:v>4801</c:v>
                </c:pt>
                <c:pt idx="550">
                  <c:v>6633</c:v>
                </c:pt>
                <c:pt idx="551">
                  <c:v>4867</c:v>
                </c:pt>
                <c:pt idx="552">
                  <c:v>6583</c:v>
                </c:pt>
                <c:pt idx="553">
                  <c:v>4787</c:v>
                </c:pt>
                <c:pt idx="554">
                  <c:v>7859</c:v>
                </c:pt>
                <c:pt idx="555">
                  <c:v>6500</c:v>
                </c:pt>
                <c:pt idx="556">
                  <c:v>4292</c:v>
                </c:pt>
                <c:pt idx="557">
                  <c:v>10139</c:v>
                </c:pt>
                <c:pt idx="558">
                  <c:v>6556</c:v>
                </c:pt>
                <c:pt idx="559">
                  <c:v>6486</c:v>
                </c:pt>
                <c:pt idx="560">
                  <c:v>3917</c:v>
                </c:pt>
                <c:pt idx="561">
                  <c:v>19484</c:v>
                </c:pt>
                <c:pt idx="562">
                  <c:v>7977</c:v>
                </c:pt>
                <c:pt idx="563">
                  <c:v>5800</c:v>
                </c:pt>
                <c:pt idx="564">
                  <c:v>8799</c:v>
                </c:pt>
                <c:pt idx="565">
                  <c:v>4467</c:v>
                </c:pt>
                <c:pt idx="566">
                  <c:v>3333</c:v>
                </c:pt>
                <c:pt idx="567">
                  <c:v>5900</c:v>
                </c:pt>
                <c:pt idx="568">
                  <c:v>2378</c:v>
                </c:pt>
                <c:pt idx="569">
                  <c:v>5230</c:v>
                </c:pt>
                <c:pt idx="570">
                  <c:v>5167</c:v>
                </c:pt>
                <c:pt idx="571">
                  <c:v>6567</c:v>
                </c:pt>
                <c:pt idx="572">
                  <c:v>16666</c:v>
                </c:pt>
                <c:pt idx="573">
                  <c:v>7750</c:v>
                </c:pt>
                <c:pt idx="574">
                  <c:v>6406</c:v>
                </c:pt>
                <c:pt idx="575">
                  <c:v>3620</c:v>
                </c:pt>
                <c:pt idx="576">
                  <c:v>5297</c:v>
                </c:pt>
                <c:pt idx="577">
                  <c:v>5968</c:v>
                </c:pt>
                <c:pt idx="578">
                  <c:v>4014</c:v>
                </c:pt>
                <c:pt idx="579">
                  <c:v>6099</c:v>
                </c:pt>
                <c:pt idx="580">
                  <c:v>6540</c:v>
                </c:pt>
                <c:pt idx="581">
                  <c:v>35673</c:v>
                </c:pt>
                <c:pt idx="582">
                  <c:v>3166</c:v>
                </c:pt>
                <c:pt idx="583">
                  <c:v>1880</c:v>
                </c:pt>
                <c:pt idx="584">
                  <c:v>4704</c:v>
                </c:pt>
                <c:pt idx="585">
                  <c:v>7283</c:v>
                </c:pt>
                <c:pt idx="586">
                  <c:v>3819</c:v>
                </c:pt>
                <c:pt idx="587">
                  <c:v>2165</c:v>
                </c:pt>
                <c:pt idx="588">
                  <c:v>4750</c:v>
                </c:pt>
                <c:pt idx="589">
                  <c:v>2726</c:v>
                </c:pt>
                <c:pt idx="590">
                  <c:v>6416</c:v>
                </c:pt>
                <c:pt idx="591">
                  <c:v>6000</c:v>
                </c:pt>
                <c:pt idx="592">
                  <c:v>9357</c:v>
                </c:pt>
                <c:pt idx="593">
                  <c:v>7159</c:v>
                </c:pt>
                <c:pt idx="594">
                  <c:v>16120</c:v>
                </c:pt>
                <c:pt idx="595">
                  <c:v>3833</c:v>
                </c:pt>
                <c:pt idx="596">
                  <c:v>7383</c:v>
                </c:pt>
                <c:pt idx="597">
                  <c:v>2987</c:v>
                </c:pt>
                <c:pt idx="598">
                  <c:v>9963</c:v>
                </c:pt>
                <c:pt idx="599">
                  <c:v>5780</c:v>
                </c:pt>
                <c:pt idx="600">
                  <c:v>42083</c:v>
                </c:pt>
                <c:pt idx="601">
                  <c:v>5686</c:v>
                </c:pt>
                <c:pt idx="602">
                  <c:v>5703</c:v>
                </c:pt>
                <c:pt idx="603">
                  <c:v>7977</c:v>
                </c:pt>
                <c:pt idx="604">
                  <c:v>12000</c:v>
                </c:pt>
                <c:pt idx="605">
                  <c:v>6200</c:v>
                </c:pt>
                <c:pt idx="606">
                  <c:v>5900</c:v>
                </c:pt>
                <c:pt idx="607">
                  <c:v>5398</c:v>
                </c:pt>
                <c:pt idx="608">
                  <c:v>5182</c:v>
                </c:pt>
                <c:pt idx="609">
                  <c:v>2900</c:v>
                </c:pt>
                <c:pt idx="610">
                  <c:v>4106</c:v>
                </c:pt>
                <c:pt idx="611">
                  <c:v>8312</c:v>
                </c:pt>
                <c:pt idx="612">
                  <c:v>7583</c:v>
                </c:pt>
                <c:pt idx="613">
                  <c:v>4583</c:v>
                </c:pt>
              </c:numCache>
            </c:numRef>
          </c:xVal>
          <c:yVal>
            <c:numRef>
              <c:f>HomeLoanWorksheet!$R$2:$R$615</c:f>
              <c:numCache>
                <c:formatCode>General</c:formatCode>
                <c:ptCount val="614"/>
                <c:pt idx="0">
                  <c:v>#N/A</c:v>
                </c:pt>
                <c:pt idx="1">
                  <c:v>128</c:v>
                </c:pt>
                <c:pt idx="2">
                  <c:v>#N/A</c:v>
                </c:pt>
                <c:pt idx="3">
                  <c:v>#N/A</c:v>
                </c:pt>
                <c:pt idx="4">
                  <c:v>#N/A</c:v>
                </c:pt>
                <c:pt idx="5">
                  <c:v>#N/A</c:v>
                </c:pt>
                <c:pt idx="6">
                  <c:v>#N/A</c:v>
                </c:pt>
                <c:pt idx="7">
                  <c:v>158</c:v>
                </c:pt>
                <c:pt idx="8">
                  <c:v>#N/A</c:v>
                </c:pt>
                <c:pt idx="9">
                  <c:v>349</c:v>
                </c:pt>
                <c:pt idx="10">
                  <c:v>#N/A</c:v>
                </c:pt>
                <c:pt idx="11">
                  <c:v>#N/A</c:v>
                </c:pt>
                <c:pt idx="12">
                  <c:v>#N/A</c:v>
                </c:pt>
                <c:pt idx="13">
                  <c:v>114</c:v>
                </c:pt>
                <c:pt idx="14">
                  <c:v>#N/A</c:v>
                </c:pt>
                <c:pt idx="15">
                  <c:v>#N/A</c:v>
                </c:pt>
                <c:pt idx="16">
                  <c:v>#N/A</c:v>
                </c:pt>
                <c:pt idx="17">
                  <c:v>76</c:v>
                </c:pt>
                <c:pt idx="18">
                  <c:v>133</c:v>
                </c:pt>
                <c:pt idx="19">
                  <c:v>#N/A</c:v>
                </c:pt>
                <c:pt idx="20">
                  <c:v>104</c:v>
                </c:pt>
                <c:pt idx="21">
                  <c:v>#N/A</c:v>
                </c:pt>
                <c:pt idx="22">
                  <c:v>116</c:v>
                </c:pt>
                <c:pt idx="23">
                  <c:v>112</c:v>
                </c:pt>
                <c:pt idx="24">
                  <c:v>151</c:v>
                </c:pt>
                <c:pt idx="25">
                  <c:v>#N/A</c:v>
                </c:pt>
                <c:pt idx="26">
                  <c:v>#N/A</c:v>
                </c:pt>
                <c:pt idx="27">
                  <c:v>#N/A</c:v>
                </c:pt>
                <c:pt idx="28">
                  <c:v>35</c:v>
                </c:pt>
                <c:pt idx="29">
                  <c:v>#N/A</c:v>
                </c:pt>
                <c:pt idx="30">
                  <c:v>201</c:v>
                </c:pt>
                <c:pt idx="31">
                  <c:v>74</c:v>
                </c:pt>
                <c:pt idx="32">
                  <c:v>106</c:v>
                </c:pt>
                <c:pt idx="33">
                  <c:v>#N/A</c:v>
                </c:pt>
                <c:pt idx="34">
                  <c:v>320</c:v>
                </c:pt>
                <c:pt idx="35">
                  <c:v>#N/A</c:v>
                </c:pt>
                <c:pt idx="36">
                  <c:v>100</c:v>
                </c:pt>
                <c:pt idx="37">
                  <c:v>#N/A</c:v>
                </c:pt>
                <c:pt idx="38">
                  <c:v>#N/A</c:v>
                </c:pt>
                <c:pt idx="39">
                  <c:v>#N/A</c:v>
                </c:pt>
                <c:pt idx="40">
                  <c:v>80</c:v>
                </c:pt>
                <c:pt idx="41">
                  <c:v>#N/A</c:v>
                </c:pt>
                <c:pt idx="42">
                  <c:v>#N/A</c:v>
                </c:pt>
                <c:pt idx="43">
                  <c:v>#N/A</c:v>
                </c:pt>
                <c:pt idx="44">
                  <c:v>#N/A</c:v>
                </c:pt>
                <c:pt idx="45">
                  <c:v>#N/A</c:v>
                </c:pt>
                <c:pt idx="46">
                  <c:v>#N/A</c:v>
                </c:pt>
                <c:pt idx="47">
                  <c:v>#N/A</c:v>
                </c:pt>
                <c:pt idx="48">
                  <c:v>120</c:v>
                </c:pt>
                <c:pt idx="49">
                  <c:v>#N/A</c:v>
                </c:pt>
                <c:pt idx="50">
                  <c:v>#N/A</c:v>
                </c:pt>
                <c:pt idx="51">
                  <c:v>#N/A</c:v>
                </c:pt>
                <c:pt idx="52">
                  <c:v>112</c:v>
                </c:pt>
                <c:pt idx="53">
                  <c:v>134</c:v>
                </c:pt>
                <c:pt idx="54">
                  <c:v>286</c:v>
                </c:pt>
                <c:pt idx="55">
                  <c:v>#N/A</c:v>
                </c:pt>
                <c:pt idx="56">
                  <c:v>#N/A</c:v>
                </c:pt>
                <c:pt idx="57">
                  <c:v>135</c:v>
                </c:pt>
                <c:pt idx="58">
                  <c:v>#N/A</c:v>
                </c:pt>
                <c:pt idx="59">
                  <c:v>#N/A</c:v>
                </c:pt>
                <c:pt idx="60">
                  <c:v>#N/A</c:v>
                </c:pt>
                <c:pt idx="61">
                  <c:v>#N/A</c:v>
                </c:pt>
                <c:pt idx="62">
                  <c:v>165</c:v>
                </c:pt>
                <c:pt idx="63">
                  <c:v>128</c:v>
                </c:pt>
                <c:pt idx="64">
                  <c:v>116</c:v>
                </c:pt>
                <c:pt idx="65">
                  <c:v>258</c:v>
                </c:pt>
                <c:pt idx="66">
                  <c:v>126</c:v>
                </c:pt>
                <c:pt idx="67">
                  <c:v>#N/A</c:v>
                </c:pt>
                <c:pt idx="68">
                  <c:v>#N/A</c:v>
                </c:pt>
                <c:pt idx="69">
                  <c:v>136</c:v>
                </c:pt>
                <c:pt idx="70">
                  <c:v>#N/A</c:v>
                </c:pt>
                <c:pt idx="71">
                  <c:v>#N/A</c:v>
                </c:pt>
                <c:pt idx="72">
                  <c:v>#N/A</c:v>
                </c:pt>
                <c:pt idx="73">
                  <c:v>95</c:v>
                </c:pt>
                <c:pt idx="74">
                  <c:v>#N/A</c:v>
                </c:pt>
                <c:pt idx="75">
                  <c:v>113</c:v>
                </c:pt>
                <c:pt idx="76">
                  <c:v>176</c:v>
                </c:pt>
                <c:pt idx="77">
                  <c:v>110</c:v>
                </c:pt>
                <c:pt idx="78">
                  <c:v>180</c:v>
                </c:pt>
                <c:pt idx="79">
                  <c:v>#N/A</c:v>
                </c:pt>
                <c:pt idx="80">
                  <c:v>#N/A</c:v>
                </c:pt>
                <c:pt idx="81">
                  <c:v>#N/A</c:v>
                </c:pt>
                <c:pt idx="82">
                  <c:v>167</c:v>
                </c:pt>
                <c:pt idx="83">
                  <c:v>265</c:v>
                </c:pt>
                <c:pt idx="84">
                  <c:v>#N/A</c:v>
                </c:pt>
                <c:pt idx="85">
                  <c:v>#N/A</c:v>
                </c:pt>
                <c:pt idx="86">
                  <c:v>#N/A</c:v>
                </c:pt>
                <c:pt idx="87">
                  <c:v>#N/A</c:v>
                </c:pt>
                <c:pt idx="88">
                  <c:v>#N/A</c:v>
                </c:pt>
                <c:pt idx="89">
                  <c:v>#N/A</c:v>
                </c:pt>
                <c:pt idx="90">
                  <c:v>#N/A</c:v>
                </c:pt>
                <c:pt idx="91">
                  <c:v>#N/A</c:v>
                </c:pt>
                <c:pt idx="92">
                  <c:v>#N/A</c:v>
                </c:pt>
                <c:pt idx="93">
                  <c:v>#N/A</c:v>
                </c:pt>
                <c:pt idx="94">
                  <c:v>#N/A</c:v>
                </c:pt>
                <c:pt idx="95">
                  <c:v>128</c:v>
                </c:pt>
                <c:pt idx="96">
                  <c:v>#N/A</c:v>
                </c:pt>
                <c:pt idx="97">
                  <c:v>#N/A</c:v>
                </c:pt>
                <c:pt idx="98">
                  <c:v>#N/A</c:v>
                </c:pt>
                <c:pt idx="99">
                  <c:v>#N/A</c:v>
                </c:pt>
                <c:pt idx="100">
                  <c:v>#N/A</c:v>
                </c:pt>
                <c:pt idx="101">
                  <c:v>#N/A</c:v>
                </c:pt>
                <c:pt idx="102">
                  <c:v>#N/A</c:v>
                </c:pt>
                <c:pt idx="103">
                  <c:v>#N/A</c:v>
                </c:pt>
                <c:pt idx="104">
                  <c:v>#N/A</c:v>
                </c:pt>
                <c:pt idx="105">
                  <c:v>#N/A</c:v>
                </c:pt>
                <c:pt idx="106">
                  <c:v>#N/A</c:v>
                </c:pt>
                <c:pt idx="107">
                  <c:v>120</c:v>
                </c:pt>
                <c:pt idx="108">
                  <c:v>216</c:v>
                </c:pt>
                <c:pt idx="109">
                  <c:v>#N/A</c:v>
                </c:pt>
                <c:pt idx="110">
                  <c:v>#N/A</c:v>
                </c:pt>
                <c:pt idx="111">
                  <c:v>#N/A</c:v>
                </c:pt>
                <c:pt idx="112">
                  <c:v>152</c:v>
                </c:pt>
                <c:pt idx="113">
                  <c:v>#N/A</c:v>
                </c:pt>
                <c:pt idx="114">
                  <c:v>#N/A</c:v>
                </c:pt>
                <c:pt idx="115">
                  <c:v>#N/A</c:v>
                </c:pt>
                <c:pt idx="116">
                  <c:v>#N/A</c:v>
                </c:pt>
                <c:pt idx="117">
                  <c:v>#N/A</c:v>
                </c:pt>
                <c:pt idx="118">
                  <c:v>175</c:v>
                </c:pt>
                <c:pt idx="119">
                  <c:v>#N/A</c:v>
                </c:pt>
                <c:pt idx="120">
                  <c:v>#N/A</c:v>
                </c:pt>
                <c:pt idx="121">
                  <c:v>#N/A</c:v>
                </c:pt>
                <c:pt idx="122">
                  <c:v>#N/A</c:v>
                </c:pt>
                <c:pt idx="123">
                  <c:v>#N/A</c:v>
                </c:pt>
                <c:pt idx="124">
                  <c:v>#N/A</c:v>
                </c:pt>
                <c:pt idx="125">
                  <c:v>#N/A</c:v>
                </c:pt>
                <c:pt idx="126">
                  <c:v>#N/A</c:v>
                </c:pt>
                <c:pt idx="127">
                  <c:v>#N/A</c:v>
                </c:pt>
                <c:pt idx="128">
                  <c:v>160</c:v>
                </c:pt>
                <c:pt idx="129">
                  <c:v>182</c:v>
                </c:pt>
                <c:pt idx="130">
                  <c:v>#N/A</c:v>
                </c:pt>
                <c:pt idx="131">
                  <c:v>#N/A</c:v>
                </c:pt>
                <c:pt idx="132">
                  <c:v>#N/A</c:v>
                </c:pt>
                <c:pt idx="133">
                  <c:v>#N/A</c:v>
                </c:pt>
                <c:pt idx="134">
                  <c:v>#N/A</c:v>
                </c:pt>
                <c:pt idx="135">
                  <c:v>290</c:v>
                </c:pt>
                <c:pt idx="136">
                  <c:v>84</c:v>
                </c:pt>
                <c:pt idx="137">
                  <c:v>#N/A</c:v>
                </c:pt>
                <c:pt idx="138">
                  <c:v>242</c:v>
                </c:pt>
                <c:pt idx="139">
                  <c:v>129</c:v>
                </c:pt>
                <c:pt idx="140">
                  <c:v>185</c:v>
                </c:pt>
                <c:pt idx="141">
                  <c:v>#N/A</c:v>
                </c:pt>
                <c:pt idx="142">
                  <c:v>#N/A</c:v>
                </c:pt>
                <c:pt idx="143">
                  <c:v>#N/A</c:v>
                </c:pt>
                <c:pt idx="144">
                  <c:v>#N/A</c:v>
                </c:pt>
                <c:pt idx="145">
                  <c:v>#N/A</c:v>
                </c:pt>
                <c:pt idx="146">
                  <c:v>#N/A</c:v>
                </c:pt>
                <c:pt idx="147">
                  <c:v>#N/A</c:v>
                </c:pt>
                <c:pt idx="148">
                  <c:v>225</c:v>
                </c:pt>
                <c:pt idx="149">
                  <c:v>#N/A</c:v>
                </c:pt>
                <c:pt idx="150">
                  <c:v>118</c:v>
                </c:pt>
                <c:pt idx="151">
                  <c:v>#N/A</c:v>
                </c:pt>
                <c:pt idx="152">
                  <c:v>244</c:v>
                </c:pt>
                <c:pt idx="153">
                  <c:v>113</c:v>
                </c:pt>
                <c:pt idx="154">
                  <c:v>#N/A</c:v>
                </c:pt>
                <c:pt idx="155">
                  <c:v>#N/A</c:v>
                </c:pt>
                <c:pt idx="156">
                  <c:v>#N/A</c:v>
                </c:pt>
                <c:pt idx="157">
                  <c:v>#N/A</c:v>
                </c:pt>
                <c:pt idx="158">
                  <c:v>#N/A</c:v>
                </c:pt>
                <c:pt idx="159">
                  <c:v>#N/A</c:v>
                </c:pt>
                <c:pt idx="160">
                  <c:v>#N/A</c:v>
                </c:pt>
                <c:pt idx="161">
                  <c:v>275</c:v>
                </c:pt>
                <c:pt idx="162">
                  <c:v>121</c:v>
                </c:pt>
                <c:pt idx="163">
                  <c:v>#N/A</c:v>
                </c:pt>
                <c:pt idx="164">
                  <c:v>#N/A</c:v>
                </c:pt>
                <c:pt idx="165">
                  <c:v>#N/A</c:v>
                </c:pt>
                <c:pt idx="166">
                  <c:v>112</c:v>
                </c:pt>
                <c:pt idx="167">
                  <c:v>#N/A</c:v>
                </c:pt>
                <c:pt idx="168">
                  <c:v>63</c:v>
                </c:pt>
                <c:pt idx="169">
                  <c:v>#N/A</c:v>
                </c:pt>
                <c:pt idx="170">
                  <c:v>#N/A</c:v>
                </c:pt>
                <c:pt idx="171">
                  <c:v>#N/A</c:v>
                </c:pt>
                <c:pt idx="172">
                  <c:v>81</c:v>
                </c:pt>
                <c:pt idx="173">
                  <c:v>#N/A</c:v>
                </c:pt>
                <c:pt idx="174">
                  <c:v>87</c:v>
                </c:pt>
                <c:pt idx="175">
                  <c:v>#N/A</c:v>
                </c:pt>
                <c:pt idx="176">
                  <c:v>#N/A</c:v>
                </c:pt>
                <c:pt idx="177">
                  <c:v>495</c:v>
                </c:pt>
                <c:pt idx="178">
                  <c:v>#N/A</c:v>
                </c:pt>
                <c:pt idx="179">
                  <c:v>102</c:v>
                </c:pt>
                <c:pt idx="180">
                  <c:v>180</c:v>
                </c:pt>
                <c:pt idx="181">
                  <c:v>67</c:v>
                </c:pt>
                <c:pt idx="182">
                  <c:v>#N/A</c:v>
                </c:pt>
                <c:pt idx="183">
                  <c:v>260</c:v>
                </c:pt>
                <c:pt idx="184">
                  <c:v>#N/A</c:v>
                </c:pt>
                <c:pt idx="185">
                  <c:v>#N/A</c:v>
                </c:pt>
                <c:pt idx="186">
                  <c:v>66</c:v>
                </c:pt>
                <c:pt idx="187">
                  <c:v>#N/A</c:v>
                </c:pt>
                <c:pt idx="188">
                  <c:v>#N/A</c:v>
                </c:pt>
                <c:pt idx="189">
                  <c:v>#N/A</c:v>
                </c:pt>
                <c:pt idx="190">
                  <c:v>#N/A</c:v>
                </c:pt>
                <c:pt idx="191">
                  <c:v>164</c:v>
                </c:pt>
                <c:pt idx="192">
                  <c:v>160</c:v>
                </c:pt>
                <c:pt idx="193">
                  <c:v>#N/A</c:v>
                </c:pt>
                <c:pt idx="194">
                  <c:v>#N/A</c:v>
                </c:pt>
                <c:pt idx="195">
                  <c:v>170</c:v>
                </c:pt>
                <c:pt idx="196">
                  <c:v>#N/A</c:v>
                </c:pt>
                <c:pt idx="197">
                  <c:v>#N/A</c:v>
                </c:pt>
                <c:pt idx="198">
                  <c:v>#N/A</c:v>
                </c:pt>
                <c:pt idx="199">
                  <c:v>83</c:v>
                </c:pt>
                <c:pt idx="200">
                  <c:v>#N/A</c:v>
                </c:pt>
                <c:pt idx="201">
                  <c:v>#N/A</c:v>
                </c:pt>
                <c:pt idx="202">
                  <c:v>128</c:v>
                </c:pt>
                <c:pt idx="203">
                  <c:v>#N/A</c:v>
                </c:pt>
                <c:pt idx="204">
                  <c:v>#N/A</c:v>
                </c:pt>
                <c:pt idx="205">
                  <c:v>#N/A</c:v>
                </c:pt>
                <c:pt idx="206">
                  <c:v>#N/A</c:v>
                </c:pt>
                <c:pt idx="207">
                  <c:v>#N/A</c:v>
                </c:pt>
                <c:pt idx="208">
                  <c:v>#N/A</c:v>
                </c:pt>
                <c:pt idx="209">
                  <c:v>127</c:v>
                </c:pt>
                <c:pt idx="210">
                  <c:v>214</c:v>
                </c:pt>
                <c:pt idx="211">
                  <c:v>128</c:v>
                </c:pt>
                <c:pt idx="212">
                  <c:v>#N/A</c:v>
                </c:pt>
                <c:pt idx="213">
                  <c:v>#N/A</c:v>
                </c:pt>
                <c:pt idx="214">
                  <c:v>#N/A</c:v>
                </c:pt>
                <c:pt idx="215">
                  <c:v>#N/A</c:v>
                </c:pt>
                <c:pt idx="216">
                  <c:v>135</c:v>
                </c:pt>
                <c:pt idx="217">
                  <c:v>#N/A</c:v>
                </c:pt>
                <c:pt idx="218">
                  <c:v>72</c:v>
                </c:pt>
                <c:pt idx="219">
                  <c:v>#N/A</c:v>
                </c:pt>
                <c:pt idx="220">
                  <c:v>60</c:v>
                </c:pt>
                <c:pt idx="221">
                  <c:v>#N/A</c:v>
                </c:pt>
                <c:pt idx="222">
                  <c:v>#N/A</c:v>
                </c:pt>
                <c:pt idx="223">
                  <c:v>#N/A</c:v>
                </c:pt>
                <c:pt idx="224">
                  <c:v>#N/A</c:v>
                </c:pt>
                <c:pt idx="225">
                  <c:v>170</c:v>
                </c:pt>
                <c:pt idx="226">
                  <c:v>138</c:v>
                </c:pt>
                <c:pt idx="227">
                  <c:v>#N/A</c:v>
                </c:pt>
                <c:pt idx="228">
                  <c:v>#N/A</c:v>
                </c:pt>
                <c:pt idx="229">
                  <c:v>#N/A</c:v>
                </c:pt>
                <c:pt idx="230">
                  <c:v>#N/A</c:v>
                </c:pt>
                <c:pt idx="231">
                  <c:v>#N/A</c:v>
                </c:pt>
                <c:pt idx="232">
                  <c:v>#N/A</c:v>
                </c:pt>
                <c:pt idx="233">
                  <c:v>#N/A</c:v>
                </c:pt>
                <c:pt idx="234">
                  <c:v>#N/A</c:v>
                </c:pt>
                <c:pt idx="235">
                  <c:v>#N/A</c:v>
                </c:pt>
                <c:pt idx="236">
                  <c:v>255</c:v>
                </c:pt>
                <c:pt idx="237">
                  <c:v>#N/A</c:v>
                </c:pt>
                <c:pt idx="238">
                  <c:v>#N/A</c:v>
                </c:pt>
                <c:pt idx="239">
                  <c:v>#N/A</c:v>
                </c:pt>
                <c:pt idx="240">
                  <c:v>#N/A</c:v>
                </c:pt>
                <c:pt idx="241">
                  <c:v>140</c:v>
                </c:pt>
                <c:pt idx="242">
                  <c:v>#N/A</c:v>
                </c:pt>
                <c:pt idx="243">
                  <c:v>#N/A</c:v>
                </c:pt>
                <c:pt idx="244">
                  <c:v>#N/A</c:v>
                </c:pt>
                <c:pt idx="245">
                  <c:v>120</c:v>
                </c:pt>
                <c:pt idx="246">
                  <c:v>#N/A</c:v>
                </c:pt>
                <c:pt idx="247">
                  <c:v>#N/A</c:v>
                </c:pt>
                <c:pt idx="248">
                  <c:v>#N/A</c:v>
                </c:pt>
                <c:pt idx="249">
                  <c:v>#N/A</c:v>
                </c:pt>
                <c:pt idx="250">
                  <c:v>201</c:v>
                </c:pt>
                <c:pt idx="251">
                  <c:v>138</c:v>
                </c:pt>
                <c:pt idx="252">
                  <c:v>#N/A</c:v>
                </c:pt>
                <c:pt idx="253">
                  <c:v>#N/A</c:v>
                </c:pt>
                <c:pt idx="254">
                  <c:v>192</c:v>
                </c:pt>
                <c:pt idx="255">
                  <c:v>#N/A</c:v>
                </c:pt>
                <c:pt idx="256">
                  <c:v>115</c:v>
                </c:pt>
                <c:pt idx="257">
                  <c:v>94</c:v>
                </c:pt>
                <c:pt idx="258">
                  <c:v>304</c:v>
                </c:pt>
                <c:pt idx="259">
                  <c:v>128</c:v>
                </c:pt>
                <c:pt idx="260">
                  <c:v>#N/A</c:v>
                </c:pt>
                <c:pt idx="261">
                  <c:v>#N/A</c:v>
                </c:pt>
                <c:pt idx="262">
                  <c:v>155</c:v>
                </c:pt>
                <c:pt idx="263">
                  <c:v>#N/A</c:v>
                </c:pt>
                <c:pt idx="264">
                  <c:v>#N/A</c:v>
                </c:pt>
                <c:pt idx="265">
                  <c:v>#N/A</c:v>
                </c:pt>
                <c:pt idx="266">
                  <c:v>#N/A</c:v>
                </c:pt>
                <c:pt idx="267">
                  <c:v>#N/A</c:v>
                </c:pt>
                <c:pt idx="268">
                  <c:v>135</c:v>
                </c:pt>
                <c:pt idx="269">
                  <c:v>#N/A</c:v>
                </c:pt>
                <c:pt idx="270">
                  <c:v>#N/A</c:v>
                </c:pt>
                <c:pt idx="271">
                  <c:v>#N/A</c:v>
                </c:pt>
                <c:pt idx="272">
                  <c:v>#N/A</c:v>
                </c:pt>
                <c:pt idx="273">
                  <c:v>#N/A</c:v>
                </c:pt>
                <c:pt idx="274">
                  <c:v>#N/A</c:v>
                </c:pt>
                <c:pt idx="275">
                  <c:v>#N/A</c:v>
                </c:pt>
                <c:pt idx="276">
                  <c:v>#N/A</c:v>
                </c:pt>
                <c:pt idx="277">
                  <c:v>#N/A</c:v>
                </c:pt>
                <c:pt idx="278">
                  <c:v>#N/A</c:v>
                </c:pt>
                <c:pt idx="279">
                  <c:v>#N/A</c:v>
                </c:pt>
                <c:pt idx="280">
                  <c:v>158</c:v>
                </c:pt>
                <c:pt idx="281">
                  <c:v>#N/A</c:v>
                </c:pt>
                <c:pt idx="282">
                  <c:v>#N/A</c:v>
                </c:pt>
                <c:pt idx="283">
                  <c:v>#N/A</c:v>
                </c:pt>
                <c:pt idx="284">
                  <c:v>128</c:v>
                </c:pt>
                <c:pt idx="285">
                  <c:v>#N/A</c:v>
                </c:pt>
                <c:pt idx="286">
                  <c:v>99</c:v>
                </c:pt>
                <c:pt idx="287">
                  <c:v>#N/A</c:v>
                </c:pt>
                <c:pt idx="288">
                  <c:v>#N/A</c:v>
                </c:pt>
                <c:pt idx="289">
                  <c:v>#N/A</c:v>
                </c:pt>
                <c:pt idx="290">
                  <c:v>#N/A</c:v>
                </c:pt>
                <c:pt idx="291">
                  <c:v>127</c:v>
                </c:pt>
                <c:pt idx="292">
                  <c:v>#N/A</c:v>
                </c:pt>
                <c:pt idx="293">
                  <c:v>143</c:v>
                </c:pt>
                <c:pt idx="294">
                  <c:v>#N/A</c:v>
                </c:pt>
                <c:pt idx="295">
                  <c:v>#N/A</c:v>
                </c:pt>
                <c:pt idx="296">
                  <c:v>#N/A</c:v>
                </c:pt>
                <c:pt idx="297">
                  <c:v>#N/A</c:v>
                </c:pt>
                <c:pt idx="298">
                  <c:v>151</c:v>
                </c:pt>
                <c:pt idx="299">
                  <c:v>113</c:v>
                </c:pt>
                <c:pt idx="300">
                  <c:v>93</c:v>
                </c:pt>
                <c:pt idx="301">
                  <c:v>#N/A</c:v>
                </c:pt>
                <c:pt idx="302">
                  <c:v>#N/A</c:v>
                </c:pt>
                <c:pt idx="303">
                  <c:v>#N/A</c:v>
                </c:pt>
                <c:pt idx="304">
                  <c:v>#N/A</c:v>
                </c:pt>
                <c:pt idx="305">
                  <c:v>128</c:v>
                </c:pt>
                <c:pt idx="306">
                  <c:v>#N/A</c:v>
                </c:pt>
                <c:pt idx="307">
                  <c:v>104</c:v>
                </c:pt>
                <c:pt idx="308">
                  <c:v>480</c:v>
                </c:pt>
                <c:pt idx="309">
                  <c:v>#N/A</c:v>
                </c:pt>
                <c:pt idx="310">
                  <c:v>#N/A</c:v>
                </c:pt>
                <c:pt idx="311">
                  <c:v>#N/A</c:v>
                </c:pt>
                <c:pt idx="312">
                  <c:v>#N/A</c:v>
                </c:pt>
                <c:pt idx="313">
                  <c:v>#N/A</c:v>
                </c:pt>
                <c:pt idx="314">
                  <c:v>159</c:v>
                </c:pt>
                <c:pt idx="315">
                  <c:v>#N/A</c:v>
                </c:pt>
                <c:pt idx="316">
                  <c:v>#N/A</c:v>
                </c:pt>
                <c:pt idx="317">
                  <c:v>#N/A</c:v>
                </c:pt>
                <c:pt idx="318">
                  <c:v>#N/A</c:v>
                </c:pt>
                <c:pt idx="319">
                  <c:v>155</c:v>
                </c:pt>
                <c:pt idx="320">
                  <c:v>#N/A</c:v>
                </c:pt>
                <c:pt idx="321">
                  <c:v>#N/A</c:v>
                </c:pt>
                <c:pt idx="322">
                  <c:v>#N/A</c:v>
                </c:pt>
                <c:pt idx="323">
                  <c:v>#N/A</c:v>
                </c:pt>
                <c:pt idx="324">
                  <c:v>#N/A</c:v>
                </c:pt>
                <c:pt idx="325">
                  <c:v>376</c:v>
                </c:pt>
                <c:pt idx="326">
                  <c:v>#N/A</c:v>
                </c:pt>
                <c:pt idx="327">
                  <c:v>#N/A</c:v>
                </c:pt>
                <c:pt idx="328">
                  <c:v>110</c:v>
                </c:pt>
                <c:pt idx="329">
                  <c:v>#N/A</c:v>
                </c:pt>
                <c:pt idx="330">
                  <c:v>#N/A</c:v>
                </c:pt>
                <c:pt idx="331">
                  <c:v>#N/A</c:v>
                </c:pt>
                <c:pt idx="332">
                  <c:v>#N/A</c:v>
                </c:pt>
                <c:pt idx="333">
                  <c:v>#N/A</c:v>
                </c:pt>
                <c:pt idx="334">
                  <c:v>#N/A</c:v>
                </c:pt>
                <c:pt idx="335">
                  <c:v>#N/A</c:v>
                </c:pt>
                <c:pt idx="336">
                  <c:v>#N/A</c:v>
                </c:pt>
                <c:pt idx="337">
                  <c:v>#N/A</c:v>
                </c:pt>
                <c:pt idx="338">
                  <c:v>128</c:v>
                </c:pt>
                <c:pt idx="339">
                  <c:v>#N/A</c:v>
                </c:pt>
                <c:pt idx="340">
                  <c:v>173</c:v>
                </c:pt>
                <c:pt idx="341">
                  <c:v>46</c:v>
                </c:pt>
                <c:pt idx="342">
                  <c:v>#N/A</c:v>
                </c:pt>
                <c:pt idx="343">
                  <c:v>#N/A</c:v>
                </c:pt>
                <c:pt idx="344">
                  <c:v>#N/A</c:v>
                </c:pt>
                <c:pt idx="345">
                  <c:v>#N/A</c:v>
                </c:pt>
                <c:pt idx="346">
                  <c:v>152</c:v>
                </c:pt>
                <c:pt idx="347">
                  <c:v>#N/A</c:v>
                </c:pt>
                <c:pt idx="348">
                  <c:v>#N/A</c:v>
                </c:pt>
                <c:pt idx="349">
                  <c:v>#N/A</c:v>
                </c:pt>
                <c:pt idx="350">
                  <c:v>#N/A</c:v>
                </c:pt>
                <c:pt idx="351">
                  <c:v>308</c:v>
                </c:pt>
                <c:pt idx="352">
                  <c:v>#N/A</c:v>
                </c:pt>
                <c:pt idx="353">
                  <c:v>105</c:v>
                </c:pt>
                <c:pt idx="354">
                  <c:v>#N/A</c:v>
                </c:pt>
                <c:pt idx="355">
                  <c:v>#N/A</c:v>
                </c:pt>
                <c:pt idx="356">
                  <c:v>#N/A</c:v>
                </c:pt>
                <c:pt idx="357">
                  <c:v>67</c:v>
                </c:pt>
                <c:pt idx="358">
                  <c:v>100</c:v>
                </c:pt>
                <c:pt idx="359">
                  <c:v>#N/A</c:v>
                </c:pt>
                <c:pt idx="360">
                  <c:v>81</c:v>
                </c:pt>
                <c:pt idx="361">
                  <c:v>#N/A</c:v>
                </c:pt>
                <c:pt idx="362">
                  <c:v>#N/A</c:v>
                </c:pt>
                <c:pt idx="363">
                  <c:v>#N/A</c:v>
                </c:pt>
                <c:pt idx="364">
                  <c:v>#N/A</c:v>
                </c:pt>
                <c:pt idx="365">
                  <c:v>133</c:v>
                </c:pt>
                <c:pt idx="366">
                  <c:v>96</c:v>
                </c:pt>
                <c:pt idx="367">
                  <c:v>124</c:v>
                </c:pt>
                <c:pt idx="368">
                  <c:v>#N/A</c:v>
                </c:pt>
                <c:pt idx="369">
                  <c:v>570</c:v>
                </c:pt>
                <c:pt idx="370">
                  <c:v>#N/A</c:v>
                </c:pt>
                <c:pt idx="371">
                  <c:v>#N/A</c:v>
                </c:pt>
                <c:pt idx="372">
                  <c:v>#N/A</c:v>
                </c:pt>
                <c:pt idx="373">
                  <c:v>111</c:v>
                </c:pt>
                <c:pt idx="374">
                  <c:v>#N/A</c:v>
                </c:pt>
                <c:pt idx="375">
                  <c:v>#N/A</c:v>
                </c:pt>
                <c:pt idx="376">
                  <c:v>#N/A</c:v>
                </c:pt>
                <c:pt idx="377">
                  <c:v>#N/A</c:v>
                </c:pt>
                <c:pt idx="378">
                  <c:v>71</c:v>
                </c:pt>
                <c:pt idx="379">
                  <c:v>#N/A</c:v>
                </c:pt>
                <c:pt idx="380">
                  <c:v>#N/A</c:v>
                </c:pt>
                <c:pt idx="381">
                  <c:v>#N/A</c:v>
                </c:pt>
                <c:pt idx="382">
                  <c:v>#N/A</c:v>
                </c:pt>
                <c:pt idx="383">
                  <c:v>#N/A</c:v>
                </c:pt>
                <c:pt idx="384">
                  <c:v>100</c:v>
                </c:pt>
                <c:pt idx="385">
                  <c:v>#N/A</c:v>
                </c:pt>
                <c:pt idx="386">
                  <c:v>#N/A</c:v>
                </c:pt>
                <c:pt idx="387">
                  <c:v>128</c:v>
                </c:pt>
                <c:pt idx="388">
                  <c:v>#N/A</c:v>
                </c:pt>
                <c:pt idx="389">
                  <c:v>#N/A</c:v>
                </c:pt>
                <c:pt idx="390">
                  <c:v>#N/A</c:v>
                </c:pt>
                <c:pt idx="391">
                  <c:v>#N/A</c:v>
                </c:pt>
                <c:pt idx="392">
                  <c:v>#N/A</c:v>
                </c:pt>
                <c:pt idx="393">
                  <c:v>#N/A</c:v>
                </c:pt>
                <c:pt idx="394">
                  <c:v>#N/A</c:v>
                </c:pt>
                <c:pt idx="395">
                  <c:v>#N/A</c:v>
                </c:pt>
                <c:pt idx="396">
                  <c:v>71</c:v>
                </c:pt>
                <c:pt idx="397">
                  <c:v>#N/A</c:v>
                </c:pt>
                <c:pt idx="398">
                  <c:v>#N/A</c:v>
                </c:pt>
                <c:pt idx="399">
                  <c:v>103</c:v>
                </c:pt>
                <c:pt idx="400">
                  <c:v>45</c:v>
                </c:pt>
                <c:pt idx="401">
                  <c:v>65</c:v>
                </c:pt>
                <c:pt idx="402">
                  <c:v>#N/A</c:v>
                </c:pt>
                <c:pt idx="403">
                  <c:v>#N/A</c:v>
                </c:pt>
                <c:pt idx="404">
                  <c:v>194</c:v>
                </c:pt>
                <c:pt idx="405">
                  <c:v>#N/A</c:v>
                </c:pt>
                <c:pt idx="406">
                  <c:v>#N/A</c:v>
                </c:pt>
                <c:pt idx="407">
                  <c:v>#N/A</c:v>
                </c:pt>
                <c:pt idx="408">
                  <c:v>152</c:v>
                </c:pt>
                <c:pt idx="409">
                  <c:v>360</c:v>
                </c:pt>
                <c:pt idx="410">
                  <c:v>62</c:v>
                </c:pt>
                <c:pt idx="411">
                  <c:v>#N/A</c:v>
                </c:pt>
                <c:pt idx="412">
                  <c:v>218</c:v>
                </c:pt>
                <c:pt idx="413">
                  <c:v>#N/A</c:v>
                </c:pt>
                <c:pt idx="414">
                  <c:v>178</c:v>
                </c:pt>
                <c:pt idx="415">
                  <c:v>#N/A</c:v>
                </c:pt>
                <c:pt idx="416">
                  <c:v>160</c:v>
                </c:pt>
                <c:pt idx="417">
                  <c:v>239</c:v>
                </c:pt>
                <c:pt idx="418">
                  <c:v>#N/A</c:v>
                </c:pt>
                <c:pt idx="419">
                  <c:v>#N/A</c:v>
                </c:pt>
                <c:pt idx="420">
                  <c:v>#N/A</c:v>
                </c:pt>
                <c:pt idx="421">
                  <c:v>80</c:v>
                </c:pt>
                <c:pt idx="422">
                  <c:v>#N/A</c:v>
                </c:pt>
                <c:pt idx="423">
                  <c:v>110</c:v>
                </c:pt>
                <c:pt idx="424">
                  <c:v>#N/A</c:v>
                </c:pt>
                <c:pt idx="425">
                  <c:v>#N/A</c:v>
                </c:pt>
                <c:pt idx="426">
                  <c:v>81</c:v>
                </c:pt>
                <c:pt idx="427">
                  <c:v>#N/A</c:v>
                </c:pt>
                <c:pt idx="428">
                  <c:v>#N/A</c:v>
                </c:pt>
                <c:pt idx="429">
                  <c:v>#N/A</c:v>
                </c:pt>
                <c:pt idx="430">
                  <c:v>#N/A</c:v>
                </c:pt>
                <c:pt idx="431">
                  <c:v>105</c:v>
                </c:pt>
                <c:pt idx="432">
                  <c:v>#N/A</c:v>
                </c:pt>
                <c:pt idx="433">
                  <c:v>#N/A</c:v>
                </c:pt>
                <c:pt idx="434">
                  <c:v>#N/A</c:v>
                </c:pt>
                <c:pt idx="435">
                  <c:v>#N/A</c:v>
                </c:pt>
                <c:pt idx="436">
                  <c:v>#N/A</c:v>
                </c:pt>
                <c:pt idx="437">
                  <c:v>#N/A</c:v>
                </c:pt>
                <c:pt idx="438">
                  <c:v>187</c:v>
                </c:pt>
                <c:pt idx="439">
                  <c:v>#N/A</c:v>
                </c:pt>
                <c:pt idx="440">
                  <c:v>#N/A</c:v>
                </c:pt>
                <c:pt idx="441">
                  <c:v>#N/A</c:v>
                </c:pt>
                <c:pt idx="442">
                  <c:v>#N/A</c:v>
                </c:pt>
                <c:pt idx="443">
                  <c:v>#N/A</c:v>
                </c:pt>
                <c:pt idx="444">
                  <c:v>#N/A</c:v>
                </c:pt>
                <c:pt idx="445">
                  <c:v>#N/A</c:v>
                </c:pt>
                <c:pt idx="446">
                  <c:v>#N/A</c:v>
                </c:pt>
                <c:pt idx="447">
                  <c:v>55</c:v>
                </c:pt>
                <c:pt idx="448">
                  <c:v>150</c:v>
                </c:pt>
                <c:pt idx="449">
                  <c:v>190</c:v>
                </c:pt>
                <c:pt idx="450">
                  <c:v>125</c:v>
                </c:pt>
                <c:pt idx="451">
                  <c:v>#N/A</c:v>
                </c:pt>
                <c:pt idx="452">
                  <c:v>149</c:v>
                </c:pt>
                <c:pt idx="453">
                  <c:v>#N/A</c:v>
                </c:pt>
                <c:pt idx="454">
                  <c:v>#N/A</c:v>
                </c:pt>
                <c:pt idx="455">
                  <c:v>#N/A</c:v>
                </c:pt>
                <c:pt idx="456">
                  <c:v>#N/A</c:v>
                </c:pt>
                <c:pt idx="457">
                  <c:v>173</c:v>
                </c:pt>
                <c:pt idx="458">
                  <c:v>#N/A</c:v>
                </c:pt>
                <c:pt idx="459">
                  <c:v>160</c:v>
                </c:pt>
                <c:pt idx="460">
                  <c:v>#N/A</c:v>
                </c:pt>
                <c:pt idx="461">
                  <c:v>#N/A</c:v>
                </c:pt>
                <c:pt idx="462">
                  <c:v>#N/A</c:v>
                </c:pt>
                <c:pt idx="463">
                  <c:v>#N/A</c:v>
                </c:pt>
                <c:pt idx="464">
                  <c:v>98</c:v>
                </c:pt>
                <c:pt idx="465">
                  <c:v>#N/A</c:v>
                </c:pt>
                <c:pt idx="466">
                  <c:v>70</c:v>
                </c:pt>
                <c:pt idx="467">
                  <c:v>#N/A</c:v>
                </c:pt>
                <c:pt idx="468">
                  <c:v>#N/A</c:v>
                </c:pt>
                <c:pt idx="469">
                  <c:v>110</c:v>
                </c:pt>
                <c:pt idx="470">
                  <c:v>#N/A</c:v>
                </c:pt>
                <c:pt idx="471">
                  <c:v>113</c:v>
                </c:pt>
                <c:pt idx="472">
                  <c:v>#N/A</c:v>
                </c:pt>
                <c:pt idx="473">
                  <c:v>#N/A</c:v>
                </c:pt>
                <c:pt idx="474">
                  <c:v>#N/A</c:v>
                </c:pt>
                <c:pt idx="475">
                  <c:v>#N/A</c:v>
                </c:pt>
                <c:pt idx="476">
                  <c:v>#N/A</c:v>
                </c:pt>
                <c:pt idx="477">
                  <c:v>132</c:v>
                </c:pt>
                <c:pt idx="478">
                  <c:v>#N/A</c:v>
                </c:pt>
                <c:pt idx="479">
                  <c:v>128</c:v>
                </c:pt>
                <c:pt idx="480">
                  <c:v>#N/A</c:v>
                </c:pt>
                <c:pt idx="481">
                  <c:v>#N/A</c:v>
                </c:pt>
                <c:pt idx="482">
                  <c:v>#N/A</c:v>
                </c:pt>
                <c:pt idx="483">
                  <c:v>#N/A</c:v>
                </c:pt>
                <c:pt idx="484">
                  <c:v>#N/A</c:v>
                </c:pt>
                <c:pt idx="485">
                  <c:v>#N/A</c:v>
                </c:pt>
                <c:pt idx="486">
                  <c:v>80</c:v>
                </c:pt>
                <c:pt idx="487">
                  <c:v>500</c:v>
                </c:pt>
                <c:pt idx="488">
                  <c:v>#N/A</c:v>
                </c:pt>
                <c:pt idx="489">
                  <c:v>75</c:v>
                </c:pt>
                <c:pt idx="490">
                  <c:v>#N/A</c:v>
                </c:pt>
                <c:pt idx="491">
                  <c:v>#N/A</c:v>
                </c:pt>
                <c:pt idx="492">
                  <c:v>#N/A</c:v>
                </c:pt>
                <c:pt idx="493">
                  <c:v>#N/A</c:v>
                </c:pt>
                <c:pt idx="494">
                  <c:v>119</c:v>
                </c:pt>
                <c:pt idx="495">
                  <c:v>#N/A</c:v>
                </c:pt>
                <c:pt idx="496">
                  <c:v>#N/A</c:v>
                </c:pt>
                <c:pt idx="497">
                  <c:v>#N/A</c:v>
                </c:pt>
                <c:pt idx="498">
                  <c:v>#N/A</c:v>
                </c:pt>
                <c:pt idx="499">
                  <c:v>209</c:v>
                </c:pt>
                <c:pt idx="500">
                  <c:v>#N/A</c:v>
                </c:pt>
                <c:pt idx="501">
                  <c:v>#N/A</c:v>
                </c:pt>
                <c:pt idx="502">
                  <c:v>#N/A</c:v>
                </c:pt>
                <c:pt idx="503">
                  <c:v>138</c:v>
                </c:pt>
                <c:pt idx="504">
                  <c:v>#N/A</c:v>
                </c:pt>
                <c:pt idx="505">
                  <c:v>#N/A</c:v>
                </c:pt>
                <c:pt idx="506">
                  <c:v>#N/A</c:v>
                </c:pt>
                <c:pt idx="507">
                  <c:v>96</c:v>
                </c:pt>
                <c:pt idx="508">
                  <c:v>#N/A</c:v>
                </c:pt>
                <c:pt idx="509">
                  <c:v>#N/A</c:v>
                </c:pt>
                <c:pt idx="510">
                  <c:v>100</c:v>
                </c:pt>
                <c:pt idx="511">
                  <c:v>#N/A</c:v>
                </c:pt>
                <c:pt idx="512">
                  <c:v>#N/A</c:v>
                </c:pt>
                <c:pt idx="513">
                  <c:v>70</c:v>
                </c:pt>
                <c:pt idx="514">
                  <c:v>311</c:v>
                </c:pt>
                <c:pt idx="515">
                  <c:v>#N/A</c:v>
                </c:pt>
                <c:pt idx="516">
                  <c:v>#N/A</c:v>
                </c:pt>
                <c:pt idx="517">
                  <c:v>123</c:v>
                </c:pt>
                <c:pt idx="518">
                  <c:v>185</c:v>
                </c:pt>
                <c:pt idx="519">
                  <c:v>95</c:v>
                </c:pt>
                <c:pt idx="520">
                  <c:v>#N/A</c:v>
                </c:pt>
                <c:pt idx="521">
                  <c:v>#N/A</c:v>
                </c:pt>
                <c:pt idx="522">
                  <c:v>#N/A</c:v>
                </c:pt>
                <c:pt idx="523">
                  <c:v>#N/A</c:v>
                </c:pt>
                <c:pt idx="524">
                  <c:v>128</c:v>
                </c:pt>
                <c:pt idx="525">
                  <c:v>#N/A</c:v>
                </c:pt>
                <c:pt idx="526">
                  <c:v>#N/A</c:v>
                </c:pt>
                <c:pt idx="527">
                  <c:v>#N/A</c:v>
                </c:pt>
                <c:pt idx="528">
                  <c:v>#N/A</c:v>
                </c:pt>
                <c:pt idx="529">
                  <c:v>#N/A</c:v>
                </c:pt>
                <c:pt idx="530">
                  <c:v>#N/A</c:v>
                </c:pt>
                <c:pt idx="531">
                  <c:v>#N/A</c:v>
                </c:pt>
                <c:pt idx="532">
                  <c:v>110</c:v>
                </c:pt>
                <c:pt idx="533">
                  <c:v>196</c:v>
                </c:pt>
                <c:pt idx="534">
                  <c:v>#N/A</c:v>
                </c:pt>
                <c:pt idx="535">
                  <c:v>#N/A</c:v>
                </c:pt>
                <c:pt idx="536">
                  <c:v>#N/A</c:v>
                </c:pt>
                <c:pt idx="537">
                  <c:v>#N/A</c:v>
                </c:pt>
                <c:pt idx="538">
                  <c:v>66</c:v>
                </c:pt>
                <c:pt idx="539">
                  <c:v>#N/A</c:v>
                </c:pt>
                <c:pt idx="540">
                  <c:v>#N/A</c:v>
                </c:pt>
                <c:pt idx="541">
                  <c:v>99</c:v>
                </c:pt>
                <c:pt idx="542">
                  <c:v>#N/A</c:v>
                </c:pt>
                <c:pt idx="543">
                  <c:v>#N/A</c:v>
                </c:pt>
                <c:pt idx="544">
                  <c:v>#N/A</c:v>
                </c:pt>
                <c:pt idx="545">
                  <c:v>#N/A</c:v>
                </c:pt>
                <c:pt idx="546">
                  <c:v>80</c:v>
                </c:pt>
                <c:pt idx="547">
                  <c:v>#N/A</c:v>
                </c:pt>
                <c:pt idx="548">
                  <c:v>103</c:v>
                </c:pt>
                <c:pt idx="549">
                  <c:v>#N/A</c:v>
                </c:pt>
                <c:pt idx="550">
                  <c:v>128</c:v>
                </c:pt>
                <c:pt idx="551">
                  <c:v>#N/A</c:v>
                </c:pt>
                <c:pt idx="552">
                  <c:v>#N/A</c:v>
                </c:pt>
                <c:pt idx="553">
                  <c:v>181</c:v>
                </c:pt>
                <c:pt idx="554">
                  <c:v>132</c:v>
                </c:pt>
                <c:pt idx="555">
                  <c:v>#N/A</c:v>
                </c:pt>
                <c:pt idx="556">
                  <c:v>#N/A</c:v>
                </c:pt>
                <c:pt idx="557">
                  <c:v>#N/A</c:v>
                </c:pt>
                <c:pt idx="558">
                  <c:v>#N/A</c:v>
                </c:pt>
                <c:pt idx="559">
                  <c:v>#N/A</c:v>
                </c:pt>
                <c:pt idx="560">
                  <c:v>#N/A</c:v>
                </c:pt>
                <c:pt idx="561">
                  <c:v>#N/A</c:v>
                </c:pt>
                <c:pt idx="562">
                  <c:v>#N/A</c:v>
                </c:pt>
                <c:pt idx="563">
                  <c:v>#N/A</c:v>
                </c:pt>
                <c:pt idx="564">
                  <c:v>258</c:v>
                </c:pt>
                <c:pt idx="565">
                  <c:v>#N/A</c:v>
                </c:pt>
                <c:pt idx="566">
                  <c:v>#N/A</c:v>
                </c:pt>
                <c:pt idx="567">
                  <c:v>123</c:v>
                </c:pt>
                <c:pt idx="568">
                  <c:v>9</c:v>
                </c:pt>
                <c:pt idx="569">
                  <c:v>104</c:v>
                </c:pt>
                <c:pt idx="570">
                  <c:v>#N/A</c:v>
                </c:pt>
                <c:pt idx="571">
                  <c:v>165</c:v>
                </c:pt>
                <c:pt idx="572">
                  <c:v>#N/A</c:v>
                </c:pt>
                <c:pt idx="573">
                  <c:v>187</c:v>
                </c:pt>
                <c:pt idx="574">
                  <c:v>150</c:v>
                </c:pt>
                <c:pt idx="575">
                  <c:v>#N/A</c:v>
                </c:pt>
                <c:pt idx="576">
                  <c:v>136</c:v>
                </c:pt>
                <c:pt idx="577">
                  <c:v>#N/A</c:v>
                </c:pt>
                <c:pt idx="578">
                  <c:v>#N/A</c:v>
                </c:pt>
                <c:pt idx="579">
                  <c:v>#N/A</c:v>
                </c:pt>
                <c:pt idx="580">
                  <c:v>#N/A</c:v>
                </c:pt>
                <c:pt idx="581">
                  <c:v>90</c:v>
                </c:pt>
                <c:pt idx="582">
                  <c:v>#N/A</c:v>
                </c:pt>
                <c:pt idx="583">
                  <c:v>61</c:v>
                </c:pt>
                <c:pt idx="584">
                  <c:v>146</c:v>
                </c:pt>
                <c:pt idx="585">
                  <c:v>172</c:v>
                </c:pt>
                <c:pt idx="586">
                  <c:v>#N/A</c:v>
                </c:pt>
                <c:pt idx="587">
                  <c:v>#N/A</c:v>
                </c:pt>
                <c:pt idx="588">
                  <c:v>#N/A</c:v>
                </c:pt>
                <c:pt idx="589">
                  <c:v>106</c:v>
                </c:pt>
                <c:pt idx="590">
                  <c:v>#N/A</c:v>
                </c:pt>
                <c:pt idx="591">
                  <c:v>205</c:v>
                </c:pt>
                <c:pt idx="592">
                  <c:v>#N/A</c:v>
                </c:pt>
                <c:pt idx="593">
                  <c:v>#N/A</c:v>
                </c:pt>
                <c:pt idx="594">
                  <c:v>#N/A</c:v>
                </c:pt>
                <c:pt idx="595">
                  <c:v>#N/A</c:v>
                </c:pt>
                <c:pt idx="596">
                  <c:v>187</c:v>
                </c:pt>
                <c:pt idx="597">
                  <c:v>88</c:v>
                </c:pt>
                <c:pt idx="598">
                  <c:v>#N/A</c:v>
                </c:pt>
                <c:pt idx="599">
                  <c:v>#N/A</c:v>
                </c:pt>
                <c:pt idx="600">
                  <c:v>350</c:v>
                </c:pt>
                <c:pt idx="601">
                  <c:v>#N/A</c:v>
                </c:pt>
                <c:pt idx="602">
                  <c:v>#N/A</c:v>
                </c:pt>
                <c:pt idx="603">
                  <c:v>#N/A</c:v>
                </c:pt>
                <c:pt idx="604">
                  <c:v>#N/A</c:v>
                </c:pt>
                <c:pt idx="605">
                  <c:v>128</c:v>
                </c:pt>
                <c:pt idx="606">
                  <c:v>#N/A</c:v>
                </c:pt>
                <c:pt idx="607">
                  <c:v>#N/A</c:v>
                </c:pt>
                <c:pt idx="608">
                  <c:v>#N/A</c:v>
                </c:pt>
                <c:pt idx="609">
                  <c:v>#N/A</c:v>
                </c:pt>
                <c:pt idx="610">
                  <c:v>#N/A</c:v>
                </c:pt>
                <c:pt idx="611">
                  <c:v>#N/A</c:v>
                </c:pt>
                <c:pt idx="612">
                  <c:v>#N/A</c:v>
                </c:pt>
                <c:pt idx="613">
                  <c:v>133</c:v>
                </c:pt>
              </c:numCache>
            </c:numRef>
          </c:yVal>
          <c:smooth val="0"/>
          <c:extLst>
            <c:ext xmlns:c16="http://schemas.microsoft.com/office/drawing/2014/chart" uri="{C3380CC4-5D6E-409C-BE32-E72D297353CC}">
              <c16:uniqueId val="{00000001-D74F-48C9-9321-3EE7A5A639A6}"/>
            </c:ext>
          </c:extLst>
        </c:ser>
        <c:dLbls>
          <c:showLegendKey val="0"/>
          <c:showVal val="0"/>
          <c:showCatName val="0"/>
          <c:showSerName val="0"/>
          <c:showPercent val="0"/>
          <c:showBubbleSize val="0"/>
        </c:dLbls>
        <c:axId val="1509449007"/>
        <c:axId val="1509455247"/>
      </c:scatterChart>
      <c:valAx>
        <c:axId val="1509449007"/>
        <c:scaling>
          <c:orientation val="minMax"/>
          <c:max val="90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Monthly 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455247"/>
        <c:crosses val="autoZero"/>
        <c:crossBetween val="midCat"/>
        <c:majorUnit val="10000"/>
        <c:minorUnit val="2000"/>
      </c:valAx>
      <c:valAx>
        <c:axId val="1509455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Requested</a:t>
                </a:r>
                <a:r>
                  <a:rPr lang="en-US" baseline="0"/>
                  <a:t> Loan Amount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k"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44900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Approval Rates by Requested Loan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Pivot_tables!$F$13:$F$17</c:f>
              <c:strCache>
                <c:ptCount val="5"/>
                <c:pt idx="0">
                  <c:v>High (&gt; $180k)</c:v>
                </c:pt>
                <c:pt idx="1">
                  <c:v>Mid-high ($135k-$180k)</c:v>
                </c:pt>
                <c:pt idx="2">
                  <c:v>Middle ($120k-$134k)</c:v>
                </c:pt>
                <c:pt idx="3">
                  <c:v>Mid-low ($95k-$119k)</c:v>
                </c:pt>
                <c:pt idx="4">
                  <c:v>Low (&lt; $95k)</c:v>
                </c:pt>
              </c:strCache>
            </c:strRef>
          </c:cat>
          <c:val>
            <c:numRef>
              <c:f>Pivot_tables!$G$13:$G$17</c:f>
              <c:numCache>
                <c:formatCode>0.00%</c:formatCode>
                <c:ptCount val="5"/>
                <c:pt idx="0">
                  <c:v>0.65354330708661412</c:v>
                </c:pt>
                <c:pt idx="1">
                  <c:v>0.68503937007874016</c:v>
                </c:pt>
                <c:pt idx="2">
                  <c:v>0.7192982456140351</c:v>
                </c:pt>
                <c:pt idx="3">
                  <c:v>0.70370370370370372</c:v>
                </c:pt>
                <c:pt idx="4">
                  <c:v>0.67567567567567566</c:v>
                </c:pt>
              </c:numCache>
            </c:numRef>
          </c:val>
          <c:extLst>
            <c:ext xmlns:c16="http://schemas.microsoft.com/office/drawing/2014/chart" uri="{C3380CC4-5D6E-409C-BE32-E72D297353CC}">
              <c16:uniqueId val="{00000000-F5D5-45C6-8820-3C403BE09D2C}"/>
            </c:ext>
          </c:extLst>
        </c:ser>
        <c:dLbls>
          <c:dLblPos val="outEnd"/>
          <c:showLegendKey val="0"/>
          <c:showVal val="1"/>
          <c:showCatName val="0"/>
          <c:showSerName val="0"/>
          <c:showPercent val="0"/>
          <c:showBubbleSize val="0"/>
        </c:dLbls>
        <c:gapWidth val="219"/>
        <c:overlap val="-27"/>
        <c:axId val="1509504687"/>
        <c:axId val="1509503247"/>
      </c:barChart>
      <c:catAx>
        <c:axId val="1509504687"/>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Requested Loan</a:t>
                </a:r>
                <a:r>
                  <a:rPr lang="en-US" baseline="0"/>
                  <a:t> Amount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503247"/>
        <c:crosses val="autoZero"/>
        <c:auto val="1"/>
        <c:lblAlgn val="ctr"/>
        <c:lblOffset val="100"/>
        <c:noMultiLvlLbl val="0"/>
      </c:catAx>
      <c:valAx>
        <c:axId val="1509503247"/>
        <c:scaling>
          <c:orientation val="minMax"/>
          <c:max val="0.9"/>
          <c:min val="0.4"/>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Approval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5046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Approval</a:t>
            </a:r>
            <a:r>
              <a:rPr lang="en-US" baseline="0"/>
              <a:t> Rates by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Pivot_tables!$F$4:$F$8</c:f>
              <c:strCache>
                <c:ptCount val="5"/>
                <c:pt idx="0">
                  <c:v>High (&gt; $8300)</c:v>
                </c:pt>
                <c:pt idx="1">
                  <c:v>Mid-high ($6000-$8299)</c:v>
                </c:pt>
                <c:pt idx="2">
                  <c:v>Middle ($4800-$5999)</c:v>
                </c:pt>
                <c:pt idx="3">
                  <c:v>Mid-low ($3800-$4799)</c:v>
                </c:pt>
                <c:pt idx="4">
                  <c:v>Low (&lt; $3800)</c:v>
                </c:pt>
              </c:strCache>
            </c:strRef>
          </c:cat>
          <c:val>
            <c:numRef>
              <c:f>Pivot_tables!$G$4:$G$8</c:f>
              <c:numCache>
                <c:formatCode>0.00%</c:formatCode>
                <c:ptCount val="5"/>
                <c:pt idx="0">
                  <c:v>0.68217054263565891</c:v>
                </c:pt>
                <c:pt idx="1">
                  <c:v>0.66666666666666663</c:v>
                </c:pt>
                <c:pt idx="2">
                  <c:v>0.74358974358974361</c:v>
                </c:pt>
                <c:pt idx="3">
                  <c:v>0.69918699186991873</c:v>
                </c:pt>
                <c:pt idx="4">
                  <c:v>0.64754098360655743</c:v>
                </c:pt>
              </c:numCache>
            </c:numRef>
          </c:val>
          <c:extLst>
            <c:ext xmlns:c16="http://schemas.microsoft.com/office/drawing/2014/chart" uri="{C3380CC4-5D6E-409C-BE32-E72D297353CC}">
              <c16:uniqueId val="{00000000-D074-4DF7-85E0-5A72FA08A9B9}"/>
            </c:ext>
          </c:extLst>
        </c:ser>
        <c:dLbls>
          <c:dLblPos val="outEnd"/>
          <c:showLegendKey val="0"/>
          <c:showVal val="1"/>
          <c:showCatName val="0"/>
          <c:showSerName val="0"/>
          <c:showPercent val="0"/>
          <c:showBubbleSize val="0"/>
        </c:dLbls>
        <c:gapWidth val="219"/>
        <c:overlap val="-27"/>
        <c:axId val="1509504687"/>
        <c:axId val="1509503247"/>
      </c:barChart>
      <c:catAx>
        <c:axId val="1509504687"/>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503247"/>
        <c:crosses val="autoZero"/>
        <c:auto val="1"/>
        <c:lblAlgn val="ctr"/>
        <c:lblOffset val="100"/>
        <c:noMultiLvlLbl val="0"/>
      </c:catAx>
      <c:valAx>
        <c:axId val="1509503247"/>
        <c:scaling>
          <c:orientation val="minMax"/>
          <c:max val="0.9"/>
          <c:min val="0.4"/>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Approval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5046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Distribution of Monthly Combined Incomes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Monthly Combined Incomes</a:t>
          </a:r>
        </a:p>
      </cx:txPr>
    </cx:title>
    <cx:plotArea>
      <cx:plotAreaRegion>
        <cx:series layoutId="clusteredColumn" uniqueId="{878EF44D-DFD9-4794-8A5C-69EA566E30AD}">
          <cx:dataId val="0"/>
          <cx:layoutPr>
            <cx:binning intervalClosed="r">
              <cx:binSize val="2700"/>
            </cx:binning>
          </cx:layoutPr>
        </cx:series>
      </cx:plotAreaRegion>
      <cx:axis id="0">
        <cx:catScaling gapWidth="0"/>
        <cx:title>
          <cx:tx>
            <cx:txData>
              <cx:v>Income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Income</a:t>
              </a:r>
            </a:p>
          </cx:txPr>
        </cx:title>
        <cx:tickLabels/>
        <cx:numFmt formatCode="$#0" sourceLinked="0"/>
        <cx:spPr>
          <a:ln>
            <a:solidFill>
              <a:schemeClr val="accent1"/>
            </a:solidFill>
          </a:ln>
        </cx:spPr>
        <cx:txPr>
          <a:bodyPr spcFirstLastPara="1" vertOverflow="ellipsis" horzOverflow="overflow" wrap="square" lIns="0" tIns="0" rIns="0" bIns="0" anchor="ctr" anchorCtr="1"/>
          <a:lstStyle/>
          <a:p>
            <a:pPr algn="ctr" rtl="0">
              <a:defRPr sz="900" baseline="0"/>
            </a:pPr>
            <a:endParaRPr lang="en-US" sz="900" b="0" i="0" u="none" strike="noStrike" baseline="0">
              <a:solidFill>
                <a:sysClr val="windowText" lastClr="000000">
                  <a:lumMod val="65000"/>
                  <a:lumOff val="35000"/>
                </a:sysClr>
              </a:solidFill>
              <a:latin typeface="Calibri" panose="020F0502020204030204"/>
            </a:endParaRPr>
          </a:p>
        </cx:txPr>
      </cx:axis>
      <cx:axis id="1">
        <cx:valScaling max="300" min="0"/>
        <cx:title>
          <cx:tx>
            <cx:txData>
              <cx:v>Count</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Count</a:t>
              </a:r>
            </a:p>
          </cx:txPr>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Distribution of Requested Loan Amounts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Requested Loan Amounts</a:t>
          </a:r>
        </a:p>
      </cx:txPr>
    </cx:title>
    <cx:plotArea>
      <cx:plotAreaRegion>
        <cx:series layoutId="clusteredColumn" uniqueId="{127C76FE-D124-48A0-BE97-D09C594E188E}">
          <cx:dataId val="0"/>
          <cx:layoutPr>
            <cx:binning intervalClosed="r">
              <cx:binSize val="35"/>
            </cx:binning>
          </cx:layoutPr>
        </cx:series>
      </cx:plotAreaRegion>
      <cx:axis id="0">
        <cx:catScaling gapWidth="0"/>
        <cx:title>
          <cx:tx>
            <cx:txData>
              <cx:v>Requested Loan Amount</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Requested Loan Amount</a:t>
              </a:r>
            </a:p>
          </cx:txPr>
        </cx:title>
        <cx:tickLabels/>
        <cx:numFmt formatCode="$#,##0k" sourceLinked="0"/>
      </cx:axis>
      <cx:axis id="1">
        <cx:valScaling max="200" min="0"/>
        <cx:title>
          <cx:tx>
            <cx:txData>
              <cx:v>Count</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Count</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microsoft.com/office/2014/relationships/chartEx" Target="../charts/chartEx2.xml"/><Relationship Id="rId1" Type="http://schemas.microsoft.com/office/2014/relationships/chartEx" Target="../charts/chartEx1.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absolute">
    <xdr:from>
      <xdr:col>12</xdr:col>
      <xdr:colOff>0</xdr:colOff>
      <xdr:row>6</xdr:row>
      <xdr:rowOff>0</xdr:rowOff>
    </xdr:from>
    <xdr:to>
      <xdr:col>26</xdr:col>
      <xdr:colOff>0</xdr:colOff>
      <xdr:row>31</xdr:row>
      <xdr:rowOff>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577FF755-3D2A-4E31-A1F1-30C79E9B3AE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784224" y="1083879"/>
              <a:ext cx="9081595" cy="451616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12</xdr:col>
      <xdr:colOff>0</xdr:colOff>
      <xdr:row>31</xdr:row>
      <xdr:rowOff>0</xdr:rowOff>
    </xdr:from>
    <xdr:to>
      <xdr:col>26</xdr:col>
      <xdr:colOff>0</xdr:colOff>
      <xdr:row>56</xdr:row>
      <xdr:rowOff>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87DF4EFD-3E7F-4DD5-B962-9D045A46763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784224" y="5600043"/>
              <a:ext cx="9081595" cy="451616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9</xdr:col>
      <xdr:colOff>0</xdr:colOff>
      <xdr:row>11</xdr:row>
      <xdr:rowOff>180645</xdr:rowOff>
    </xdr:from>
    <xdr:to>
      <xdr:col>12</xdr:col>
      <xdr:colOff>1732</xdr:colOff>
      <xdr:row>19</xdr:row>
      <xdr:rowOff>180646</xdr:rowOff>
    </xdr:to>
    <mc:AlternateContent xmlns:mc="http://schemas.openxmlformats.org/markup-compatibility/2006">
      <mc:Choice xmlns:sle15="http://schemas.microsoft.com/office/drawing/2012/slicer" Requires="sle15">
        <xdr:graphicFrame macro="">
          <xdr:nvGraphicFramePr>
            <xdr:cNvPr id="8" name="Gender">
              <a:extLst>
                <a:ext uri="{FF2B5EF4-FFF2-40B4-BE49-F238E27FC236}">
                  <a16:creationId xmlns:a16="http://schemas.microsoft.com/office/drawing/2014/main" id="{E6E0876E-7EB5-4F4B-8E39-8C2E2888405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838169" y="2167757"/>
              <a:ext cx="1947787" cy="144517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0</xdr:colOff>
      <xdr:row>13</xdr:row>
      <xdr:rowOff>0</xdr:rowOff>
    </xdr:from>
    <xdr:to>
      <xdr:col>6</xdr:col>
      <xdr:colOff>1732</xdr:colOff>
      <xdr:row>20</xdr:row>
      <xdr:rowOff>0</xdr:rowOff>
    </xdr:to>
    <mc:AlternateContent xmlns:mc="http://schemas.openxmlformats.org/markup-compatibility/2006">
      <mc:Choice xmlns:sle15="http://schemas.microsoft.com/office/drawing/2012/slicer" Requires="sle15">
        <xdr:graphicFrame macro="">
          <xdr:nvGraphicFramePr>
            <xdr:cNvPr id="9" name="Married">
              <a:extLst>
                <a:ext uri="{FF2B5EF4-FFF2-40B4-BE49-F238E27FC236}">
                  <a16:creationId xmlns:a16="http://schemas.microsoft.com/office/drawing/2014/main" id="{9A72780B-9089-4030-81A4-3FCD3870578F}"/>
                </a:ext>
              </a:extLst>
            </xdr:cNvPr>
            <xdr:cNvGraphicFramePr/>
          </xdr:nvGraphicFramePr>
          <xdr:xfrm>
            <a:off x="0" y="0"/>
            <a:ext cx="0" cy="0"/>
          </xdr:xfrm>
          <a:graphic>
            <a:graphicData uri="http://schemas.microsoft.com/office/drawing/2010/slicer">
              <sle:slicer xmlns:sle="http://schemas.microsoft.com/office/drawing/2010/slicer" name="Married"/>
            </a:graphicData>
          </a:graphic>
        </xdr:graphicFrame>
      </mc:Choice>
      <mc:Fallback>
        <xdr:sp macro="" textlink="">
          <xdr:nvSpPr>
            <xdr:cNvPr id="0" name=""/>
            <xdr:cNvSpPr>
              <a:spLocks noTextEdit="1"/>
            </xdr:cNvSpPr>
          </xdr:nvSpPr>
          <xdr:spPr>
            <a:xfrm>
              <a:off x="1946057" y="2348405"/>
              <a:ext cx="1947787" cy="126452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6</xdr:row>
      <xdr:rowOff>0</xdr:rowOff>
    </xdr:from>
    <xdr:to>
      <xdr:col>3</xdr:col>
      <xdr:colOff>1730</xdr:colOff>
      <xdr:row>20</xdr:row>
      <xdr:rowOff>0</xdr:rowOff>
    </xdr:to>
    <mc:AlternateContent xmlns:mc="http://schemas.openxmlformats.org/markup-compatibility/2006">
      <mc:Choice xmlns:sle15="http://schemas.microsoft.com/office/drawing/2012/slicer" Requires="sle15">
        <xdr:graphicFrame macro="">
          <xdr:nvGraphicFramePr>
            <xdr:cNvPr id="10" name="Dependents">
              <a:extLst>
                <a:ext uri="{FF2B5EF4-FFF2-40B4-BE49-F238E27FC236}">
                  <a16:creationId xmlns:a16="http://schemas.microsoft.com/office/drawing/2014/main" id="{8AE093FC-CE49-449E-BF1B-3C3882379CEF}"/>
                </a:ext>
              </a:extLst>
            </xdr:cNvPr>
            <xdr:cNvGraphicFramePr/>
          </xdr:nvGraphicFramePr>
          <xdr:xfrm>
            <a:off x="0" y="0"/>
            <a:ext cx="0" cy="0"/>
          </xdr:xfrm>
          <a:graphic>
            <a:graphicData uri="http://schemas.microsoft.com/office/drawing/2010/slicer">
              <sle:slicer xmlns:sle="http://schemas.microsoft.com/office/drawing/2010/slicer" name="Dependents"/>
            </a:graphicData>
          </a:graphic>
        </xdr:graphicFrame>
      </mc:Choice>
      <mc:Fallback>
        <xdr:sp macro="" textlink="">
          <xdr:nvSpPr>
            <xdr:cNvPr id="0" name=""/>
            <xdr:cNvSpPr>
              <a:spLocks noTextEdit="1"/>
            </xdr:cNvSpPr>
          </xdr:nvSpPr>
          <xdr:spPr>
            <a:xfrm>
              <a:off x="0" y="1083879"/>
              <a:ext cx="1947787" cy="252905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0</xdr:colOff>
      <xdr:row>6</xdr:row>
      <xdr:rowOff>0</xdr:rowOff>
    </xdr:from>
    <xdr:to>
      <xdr:col>12</xdr:col>
      <xdr:colOff>1732</xdr:colOff>
      <xdr:row>12</xdr:row>
      <xdr:rowOff>-1</xdr:rowOff>
    </xdr:to>
    <mc:AlternateContent xmlns:mc="http://schemas.openxmlformats.org/markup-compatibility/2006">
      <mc:Choice xmlns:sle15="http://schemas.microsoft.com/office/drawing/2012/slicer" Requires="sle15">
        <xdr:graphicFrame macro="">
          <xdr:nvGraphicFramePr>
            <xdr:cNvPr id="11" name="Education">
              <a:extLst>
                <a:ext uri="{FF2B5EF4-FFF2-40B4-BE49-F238E27FC236}">
                  <a16:creationId xmlns:a16="http://schemas.microsoft.com/office/drawing/2014/main" id="{DE868B02-7AFE-4391-A151-C7EF7896451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838169" y="1083879"/>
              <a:ext cx="1947787" cy="108387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646954</xdr:colOff>
      <xdr:row>6</xdr:row>
      <xdr:rowOff>0</xdr:rowOff>
    </xdr:from>
    <xdr:to>
      <xdr:col>6</xdr:col>
      <xdr:colOff>0</xdr:colOff>
      <xdr:row>13</xdr:row>
      <xdr:rowOff>0</xdr:rowOff>
    </xdr:to>
    <mc:AlternateContent xmlns:mc="http://schemas.openxmlformats.org/markup-compatibility/2006">
      <mc:Choice xmlns:sle15="http://schemas.microsoft.com/office/drawing/2012/slicer" Requires="sle15">
        <xdr:graphicFrame macro="">
          <xdr:nvGraphicFramePr>
            <xdr:cNvPr id="12" name="Self_Employed">
              <a:extLst>
                <a:ext uri="{FF2B5EF4-FFF2-40B4-BE49-F238E27FC236}">
                  <a16:creationId xmlns:a16="http://schemas.microsoft.com/office/drawing/2014/main" id="{D6E4C29B-C574-41E9-BB27-61DD90301CC6}"/>
                </a:ext>
              </a:extLst>
            </xdr:cNvPr>
            <xdr:cNvGraphicFramePr/>
          </xdr:nvGraphicFramePr>
          <xdr:xfrm>
            <a:off x="0" y="0"/>
            <a:ext cx="0" cy="0"/>
          </xdr:xfrm>
          <a:graphic>
            <a:graphicData uri="http://schemas.microsoft.com/office/drawing/2010/slicer">
              <sle:slicer xmlns:sle="http://schemas.microsoft.com/office/drawing/2010/slicer" name="Self_Employed"/>
            </a:graphicData>
          </a:graphic>
        </xdr:graphicFrame>
      </mc:Choice>
      <mc:Fallback>
        <xdr:sp macro="" textlink="">
          <xdr:nvSpPr>
            <xdr:cNvPr id="0" name=""/>
            <xdr:cNvSpPr>
              <a:spLocks noTextEdit="1"/>
            </xdr:cNvSpPr>
          </xdr:nvSpPr>
          <xdr:spPr>
            <a:xfrm>
              <a:off x="1944325" y="1083879"/>
              <a:ext cx="1947787" cy="126452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646954</xdr:colOff>
      <xdr:row>11</xdr:row>
      <xdr:rowOff>180645</xdr:rowOff>
    </xdr:from>
    <xdr:to>
      <xdr:col>9</xdr:col>
      <xdr:colOff>0</xdr:colOff>
      <xdr:row>19</xdr:row>
      <xdr:rowOff>180646</xdr:rowOff>
    </xdr:to>
    <mc:AlternateContent xmlns:mc="http://schemas.openxmlformats.org/markup-compatibility/2006">
      <mc:Choice xmlns:sle15="http://schemas.microsoft.com/office/drawing/2012/slicer" Requires="sle15">
        <xdr:graphicFrame macro="">
          <xdr:nvGraphicFramePr>
            <xdr:cNvPr id="13" name="Property_Area 1">
              <a:extLst>
                <a:ext uri="{FF2B5EF4-FFF2-40B4-BE49-F238E27FC236}">
                  <a16:creationId xmlns:a16="http://schemas.microsoft.com/office/drawing/2014/main" id="{C22A3403-D623-4E4C-87B3-17FCD7309099}"/>
                </a:ext>
              </a:extLst>
            </xdr:cNvPr>
            <xdr:cNvGraphicFramePr/>
          </xdr:nvGraphicFramePr>
          <xdr:xfrm>
            <a:off x="0" y="0"/>
            <a:ext cx="0" cy="0"/>
          </xdr:xfrm>
          <a:graphic>
            <a:graphicData uri="http://schemas.microsoft.com/office/drawing/2010/slicer">
              <sle:slicer xmlns:sle="http://schemas.microsoft.com/office/drawing/2010/slicer" name="Property_Area 1"/>
            </a:graphicData>
          </a:graphic>
        </xdr:graphicFrame>
      </mc:Choice>
      <mc:Fallback>
        <xdr:sp macro="" textlink="">
          <xdr:nvSpPr>
            <xdr:cNvPr id="0" name=""/>
            <xdr:cNvSpPr>
              <a:spLocks noTextEdit="1"/>
            </xdr:cNvSpPr>
          </xdr:nvSpPr>
          <xdr:spPr>
            <a:xfrm>
              <a:off x="3890382" y="2167757"/>
              <a:ext cx="1947787" cy="144517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0</xdr:colOff>
      <xdr:row>6</xdr:row>
      <xdr:rowOff>1</xdr:rowOff>
    </xdr:from>
    <xdr:to>
      <xdr:col>9</xdr:col>
      <xdr:colOff>0</xdr:colOff>
      <xdr:row>12</xdr:row>
      <xdr:rowOff>0</xdr:rowOff>
    </xdr:to>
    <mc:AlternateContent xmlns:mc="http://schemas.openxmlformats.org/markup-compatibility/2006">
      <mc:Choice xmlns:sle15="http://schemas.microsoft.com/office/drawing/2012/slicer" Requires="sle15">
        <xdr:graphicFrame macro="">
          <xdr:nvGraphicFramePr>
            <xdr:cNvPr id="14" name="Loan_Status">
              <a:extLst>
                <a:ext uri="{FF2B5EF4-FFF2-40B4-BE49-F238E27FC236}">
                  <a16:creationId xmlns:a16="http://schemas.microsoft.com/office/drawing/2014/main" id="{944A02ED-9DC5-4457-A481-993B5F249537}"/>
                </a:ext>
              </a:extLst>
            </xdr:cNvPr>
            <xdr:cNvGraphicFramePr/>
          </xdr:nvGraphicFramePr>
          <xdr:xfrm>
            <a:off x="0" y="0"/>
            <a:ext cx="0" cy="0"/>
          </xdr:xfrm>
          <a:graphic>
            <a:graphicData uri="http://schemas.microsoft.com/office/drawing/2010/slicer">
              <sle:slicer xmlns:sle="http://schemas.microsoft.com/office/drawing/2010/slicer" name="Loan_Status"/>
            </a:graphicData>
          </a:graphic>
        </xdr:graphicFrame>
      </mc:Choice>
      <mc:Fallback>
        <xdr:sp macro="" textlink="">
          <xdr:nvSpPr>
            <xdr:cNvPr id="0" name=""/>
            <xdr:cNvSpPr>
              <a:spLocks noTextEdit="1"/>
            </xdr:cNvSpPr>
          </xdr:nvSpPr>
          <xdr:spPr>
            <a:xfrm>
              <a:off x="3892112" y="1083880"/>
              <a:ext cx="1946057" cy="108387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0</xdr:col>
      <xdr:colOff>0</xdr:colOff>
      <xdr:row>20</xdr:row>
      <xdr:rowOff>0</xdr:rowOff>
    </xdr:from>
    <xdr:to>
      <xdr:col>12</xdr:col>
      <xdr:colOff>0</xdr:colOff>
      <xdr:row>55</xdr:row>
      <xdr:rowOff>180646</xdr:rowOff>
    </xdr:to>
    <xdr:graphicFrame macro="">
      <xdr:nvGraphicFramePr>
        <xdr:cNvPr id="17" name="Chart 16">
          <a:extLst>
            <a:ext uri="{FF2B5EF4-FFF2-40B4-BE49-F238E27FC236}">
              <a16:creationId xmlns:a16="http://schemas.microsoft.com/office/drawing/2014/main" id="{A739BCAC-2C3F-4805-8F84-E4C80757EA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62</xdr:row>
      <xdr:rowOff>0</xdr:rowOff>
    </xdr:from>
    <xdr:to>
      <xdr:col>3</xdr:col>
      <xdr:colOff>1730</xdr:colOff>
      <xdr:row>69</xdr:row>
      <xdr:rowOff>0</xdr:rowOff>
    </xdr:to>
    <mc:AlternateContent xmlns:mc="http://schemas.openxmlformats.org/markup-compatibility/2006" xmlns:a14="http://schemas.microsoft.com/office/drawing/2010/main">
      <mc:Choice Requires="a14">
        <xdr:graphicFrame macro="">
          <xdr:nvGraphicFramePr>
            <xdr:cNvPr id="18" name="Married 1">
              <a:extLst>
                <a:ext uri="{FF2B5EF4-FFF2-40B4-BE49-F238E27FC236}">
                  <a16:creationId xmlns:a16="http://schemas.microsoft.com/office/drawing/2014/main" id="{F0DFBE6D-2941-48AD-A8A5-5D029F196313}"/>
                </a:ext>
              </a:extLst>
            </xdr:cNvPr>
            <xdr:cNvGraphicFramePr/>
          </xdr:nvGraphicFramePr>
          <xdr:xfrm>
            <a:off x="0" y="0"/>
            <a:ext cx="0" cy="0"/>
          </xdr:xfrm>
          <a:graphic>
            <a:graphicData uri="http://schemas.microsoft.com/office/drawing/2010/slicer">
              <sle:slicer xmlns:sle="http://schemas.microsoft.com/office/drawing/2010/slicer" name="Married 1"/>
            </a:graphicData>
          </a:graphic>
        </xdr:graphicFrame>
      </mc:Choice>
      <mc:Fallback xmlns="">
        <xdr:sp macro="" textlink="">
          <xdr:nvSpPr>
            <xdr:cNvPr id="0" name=""/>
            <xdr:cNvSpPr>
              <a:spLocks noTextEdit="1"/>
            </xdr:cNvSpPr>
          </xdr:nvSpPr>
          <xdr:spPr>
            <a:xfrm>
              <a:off x="0" y="11220450"/>
              <a:ext cx="1944830" cy="12668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69</xdr:row>
      <xdr:rowOff>0</xdr:rowOff>
    </xdr:from>
    <xdr:to>
      <xdr:col>3</xdr:col>
      <xdr:colOff>1730</xdr:colOff>
      <xdr:row>76</xdr:row>
      <xdr:rowOff>0</xdr:rowOff>
    </xdr:to>
    <mc:AlternateContent xmlns:mc="http://schemas.openxmlformats.org/markup-compatibility/2006" xmlns:a14="http://schemas.microsoft.com/office/drawing/2010/main">
      <mc:Choice Requires="a14">
        <xdr:graphicFrame macro="">
          <xdr:nvGraphicFramePr>
            <xdr:cNvPr id="19" name="Gender 1">
              <a:extLst>
                <a:ext uri="{FF2B5EF4-FFF2-40B4-BE49-F238E27FC236}">
                  <a16:creationId xmlns:a16="http://schemas.microsoft.com/office/drawing/2014/main" id="{5D9AEDEF-B8BC-4D6D-9294-46C7F81E2DD4}"/>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0" y="12487276"/>
              <a:ext cx="1944830" cy="1266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62</xdr:row>
      <xdr:rowOff>0</xdr:rowOff>
    </xdr:from>
    <xdr:to>
      <xdr:col>6</xdr:col>
      <xdr:colOff>1730</xdr:colOff>
      <xdr:row>72</xdr:row>
      <xdr:rowOff>1</xdr:rowOff>
    </xdr:to>
    <mc:AlternateContent xmlns:mc="http://schemas.openxmlformats.org/markup-compatibility/2006" xmlns:a14="http://schemas.microsoft.com/office/drawing/2010/main">
      <mc:Choice Requires="a14">
        <xdr:graphicFrame macro="">
          <xdr:nvGraphicFramePr>
            <xdr:cNvPr id="20" name="Dependents 1">
              <a:extLst>
                <a:ext uri="{FF2B5EF4-FFF2-40B4-BE49-F238E27FC236}">
                  <a16:creationId xmlns:a16="http://schemas.microsoft.com/office/drawing/2014/main" id="{F7E957FD-5B37-4190-9D3D-BF13BDBEEE22}"/>
                </a:ext>
              </a:extLst>
            </xdr:cNvPr>
            <xdr:cNvGraphicFramePr/>
          </xdr:nvGraphicFramePr>
          <xdr:xfrm>
            <a:off x="0" y="0"/>
            <a:ext cx="0" cy="0"/>
          </xdr:xfrm>
          <a:graphic>
            <a:graphicData uri="http://schemas.microsoft.com/office/drawing/2010/slicer">
              <sle:slicer xmlns:sle="http://schemas.microsoft.com/office/drawing/2010/slicer" name="Dependents 1"/>
            </a:graphicData>
          </a:graphic>
        </xdr:graphicFrame>
      </mc:Choice>
      <mc:Fallback xmlns="">
        <xdr:sp macro="" textlink="">
          <xdr:nvSpPr>
            <xdr:cNvPr id="0" name=""/>
            <xdr:cNvSpPr>
              <a:spLocks noTextEdit="1"/>
            </xdr:cNvSpPr>
          </xdr:nvSpPr>
          <xdr:spPr>
            <a:xfrm>
              <a:off x="1943100" y="11220450"/>
              <a:ext cx="1944830" cy="18097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75</xdr:row>
      <xdr:rowOff>0</xdr:rowOff>
    </xdr:from>
    <xdr:to>
      <xdr:col>3</xdr:col>
      <xdr:colOff>0</xdr:colOff>
      <xdr:row>82</xdr:row>
      <xdr:rowOff>0</xdr:rowOff>
    </xdr:to>
    <mc:AlternateContent xmlns:mc="http://schemas.openxmlformats.org/markup-compatibility/2006" xmlns:a14="http://schemas.microsoft.com/office/drawing/2010/main">
      <mc:Choice Requires="a14">
        <xdr:graphicFrame macro="">
          <xdr:nvGraphicFramePr>
            <xdr:cNvPr id="21" name="Property_Area 2">
              <a:extLst>
                <a:ext uri="{FF2B5EF4-FFF2-40B4-BE49-F238E27FC236}">
                  <a16:creationId xmlns:a16="http://schemas.microsoft.com/office/drawing/2014/main" id="{B7293B38-BD5C-459F-B284-D78503BBE580}"/>
                </a:ext>
              </a:extLst>
            </xdr:cNvPr>
            <xdr:cNvGraphicFramePr/>
          </xdr:nvGraphicFramePr>
          <xdr:xfrm>
            <a:off x="0" y="0"/>
            <a:ext cx="0" cy="0"/>
          </xdr:xfrm>
          <a:graphic>
            <a:graphicData uri="http://schemas.microsoft.com/office/drawing/2010/slicer">
              <sle:slicer xmlns:sle="http://schemas.microsoft.com/office/drawing/2010/slicer" name="Property_Area 2"/>
            </a:graphicData>
          </a:graphic>
        </xdr:graphicFrame>
      </mc:Choice>
      <mc:Fallback xmlns="">
        <xdr:sp macro="" textlink="">
          <xdr:nvSpPr>
            <xdr:cNvPr id="0" name=""/>
            <xdr:cNvSpPr>
              <a:spLocks noTextEdit="1"/>
            </xdr:cNvSpPr>
          </xdr:nvSpPr>
          <xdr:spPr>
            <a:xfrm>
              <a:off x="1" y="13573126"/>
              <a:ext cx="1943099" cy="1266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82</xdr:row>
      <xdr:rowOff>1</xdr:rowOff>
    </xdr:from>
    <xdr:to>
      <xdr:col>3</xdr:col>
      <xdr:colOff>1730</xdr:colOff>
      <xdr:row>89</xdr:row>
      <xdr:rowOff>1</xdr:rowOff>
    </xdr:to>
    <mc:AlternateContent xmlns:mc="http://schemas.openxmlformats.org/markup-compatibility/2006" xmlns:a14="http://schemas.microsoft.com/office/drawing/2010/main">
      <mc:Choice Requires="a14">
        <xdr:graphicFrame macro="">
          <xdr:nvGraphicFramePr>
            <xdr:cNvPr id="22" name="Self_Employed 1">
              <a:extLst>
                <a:ext uri="{FF2B5EF4-FFF2-40B4-BE49-F238E27FC236}">
                  <a16:creationId xmlns:a16="http://schemas.microsoft.com/office/drawing/2014/main" id="{C7434C53-1D02-4910-9A73-D9F7F698CE77}"/>
                </a:ext>
              </a:extLst>
            </xdr:cNvPr>
            <xdr:cNvGraphicFramePr/>
          </xdr:nvGraphicFramePr>
          <xdr:xfrm>
            <a:off x="0" y="0"/>
            <a:ext cx="0" cy="0"/>
          </xdr:xfrm>
          <a:graphic>
            <a:graphicData uri="http://schemas.microsoft.com/office/drawing/2010/slicer">
              <sle:slicer xmlns:sle="http://schemas.microsoft.com/office/drawing/2010/slicer" name="Self_Employed 1"/>
            </a:graphicData>
          </a:graphic>
        </xdr:graphicFrame>
      </mc:Choice>
      <mc:Fallback xmlns="">
        <xdr:sp macro="" textlink="">
          <xdr:nvSpPr>
            <xdr:cNvPr id="0" name=""/>
            <xdr:cNvSpPr>
              <a:spLocks noTextEdit="1"/>
            </xdr:cNvSpPr>
          </xdr:nvSpPr>
          <xdr:spPr>
            <a:xfrm>
              <a:off x="0" y="14839951"/>
              <a:ext cx="1944830" cy="12668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72</xdr:row>
      <xdr:rowOff>0</xdr:rowOff>
    </xdr:from>
    <xdr:to>
      <xdr:col>6</xdr:col>
      <xdr:colOff>0</xdr:colOff>
      <xdr:row>77</xdr:row>
      <xdr:rowOff>0</xdr:rowOff>
    </xdr:to>
    <mc:AlternateContent xmlns:mc="http://schemas.openxmlformats.org/markup-compatibility/2006" xmlns:a14="http://schemas.microsoft.com/office/drawing/2010/main">
      <mc:Choice Requires="a14">
        <xdr:graphicFrame macro="">
          <xdr:nvGraphicFramePr>
            <xdr:cNvPr id="23" name="Education 1">
              <a:extLst>
                <a:ext uri="{FF2B5EF4-FFF2-40B4-BE49-F238E27FC236}">
                  <a16:creationId xmlns:a16="http://schemas.microsoft.com/office/drawing/2014/main" id="{20A20276-F37C-4030-AC34-DBE4C10BBF32}"/>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1943100" y="13030200"/>
              <a:ext cx="1943100" cy="9048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xdr:colOff>
      <xdr:row>61</xdr:row>
      <xdr:rowOff>180396</xdr:rowOff>
    </xdr:from>
    <xdr:to>
      <xdr:col>16</xdr:col>
      <xdr:colOff>1</xdr:colOff>
      <xdr:row>88</xdr:row>
      <xdr:rowOff>180397</xdr:rowOff>
    </xdr:to>
    <xdr:graphicFrame macro="">
      <xdr:nvGraphicFramePr>
        <xdr:cNvPr id="24" name="Chart 23">
          <a:extLst>
            <a:ext uri="{FF2B5EF4-FFF2-40B4-BE49-F238E27FC236}">
              <a16:creationId xmlns:a16="http://schemas.microsoft.com/office/drawing/2014/main" id="{1FE6BA3D-C4F5-4C49-8FE7-AE6A805000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xdr:colOff>
      <xdr:row>61</xdr:row>
      <xdr:rowOff>180396</xdr:rowOff>
    </xdr:from>
    <xdr:to>
      <xdr:col>26</xdr:col>
      <xdr:colOff>1</xdr:colOff>
      <xdr:row>88</xdr:row>
      <xdr:rowOff>180397</xdr:rowOff>
    </xdr:to>
    <xdr:graphicFrame macro="">
      <xdr:nvGraphicFramePr>
        <xdr:cNvPr id="25" name="Chart 24">
          <a:extLst>
            <a:ext uri="{FF2B5EF4-FFF2-40B4-BE49-F238E27FC236}">
              <a16:creationId xmlns:a16="http://schemas.microsoft.com/office/drawing/2014/main" id="{EDF7FB02-AC34-4B67-8C79-71EC29F493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yan Verhoef" refreshedDate="45097.622145486108" createdVersion="8" refreshedVersion="8" minRefreshableVersion="3" recordCount="614" xr:uid="{C6D647CD-205B-432E-A8E7-2E94499F5BDF}">
  <cacheSource type="worksheet">
    <worksheetSource name="Table_HomeLoanWorksheet"/>
  </cacheSource>
  <cacheFields count="16">
    <cacheField name="Loan_ID" numFmtId="0">
      <sharedItems count="614">
        <s v="LP001002"/>
        <s v="LP001003"/>
        <s v="LP001005"/>
        <s v="LP001006"/>
        <s v="LP001008"/>
        <s v="LP001011"/>
        <s v="LP001013"/>
        <s v="LP001014"/>
        <s v="LP001018"/>
        <s v="LP001020"/>
        <s v="LP001024"/>
        <s v="LP001027"/>
        <s v="LP001028"/>
        <s v="LP001029"/>
        <s v="LP001030"/>
        <s v="LP001032"/>
        <s v="LP001034"/>
        <s v="LP001036"/>
        <s v="LP001038"/>
        <s v="LP001041"/>
        <s v="LP001043"/>
        <s v="LP001046"/>
        <s v="LP001047"/>
        <s v="LP001050"/>
        <s v="LP001052"/>
        <s v="LP001066"/>
        <s v="LP001068"/>
        <s v="LP001073"/>
        <s v="LP001086"/>
        <s v="LP001087"/>
        <s v="LP001091"/>
        <s v="LP001095"/>
        <s v="LP001097"/>
        <s v="LP001098"/>
        <s v="LP001100"/>
        <s v="LP001106"/>
        <s v="LP001109"/>
        <s v="LP001112"/>
        <s v="LP001114"/>
        <s v="LP001116"/>
        <s v="LP001119"/>
        <s v="LP001120"/>
        <s v="LP001123"/>
        <s v="LP001131"/>
        <s v="LP001136"/>
        <s v="LP001137"/>
        <s v="LP001138"/>
        <s v="LP001144"/>
        <s v="LP001146"/>
        <s v="LP001151"/>
        <s v="LP001155"/>
        <s v="LP001157"/>
        <s v="LP001164"/>
        <s v="LP001179"/>
        <s v="LP001186"/>
        <s v="LP001194"/>
        <s v="LP001195"/>
        <s v="LP001197"/>
        <s v="LP001198"/>
        <s v="LP001199"/>
        <s v="LP001205"/>
        <s v="LP001206"/>
        <s v="LP001207"/>
        <s v="LP001213"/>
        <s v="LP001222"/>
        <s v="LP001225"/>
        <s v="LP001228"/>
        <s v="LP001233"/>
        <s v="LP001238"/>
        <s v="LP001241"/>
        <s v="LP001243"/>
        <s v="LP001245"/>
        <s v="LP001248"/>
        <s v="LP001250"/>
        <s v="LP001253"/>
        <s v="LP001255"/>
        <s v="LP001256"/>
        <s v="LP001259"/>
        <s v="LP001263"/>
        <s v="LP001264"/>
        <s v="LP001265"/>
        <s v="LP001266"/>
        <s v="LP001267"/>
        <s v="LP001273"/>
        <s v="LP001275"/>
        <s v="LP001279"/>
        <s v="LP001280"/>
        <s v="LP001282"/>
        <s v="LP001289"/>
        <s v="LP001310"/>
        <s v="LP001316"/>
        <s v="LP001318"/>
        <s v="LP001319"/>
        <s v="LP001322"/>
        <s v="LP001325"/>
        <s v="LP001326"/>
        <s v="LP001327"/>
        <s v="LP001333"/>
        <s v="LP001334"/>
        <s v="LP001343"/>
        <s v="LP001345"/>
        <s v="LP001349"/>
        <s v="LP001350"/>
        <s v="LP001356"/>
        <s v="LP001357"/>
        <s v="LP001367"/>
        <s v="LP001369"/>
        <s v="LP001370"/>
        <s v="LP001379"/>
        <s v="LP001384"/>
        <s v="LP001385"/>
        <s v="LP001387"/>
        <s v="LP001391"/>
        <s v="LP001392"/>
        <s v="LP001398"/>
        <s v="LP001401"/>
        <s v="LP001404"/>
        <s v="LP001405"/>
        <s v="LP001421"/>
        <s v="LP001422"/>
        <s v="LP001426"/>
        <s v="LP001430"/>
        <s v="LP001431"/>
        <s v="LP001432"/>
        <s v="LP001439"/>
        <s v="LP001443"/>
        <s v="LP001448"/>
        <s v="LP001449"/>
        <s v="LP001451"/>
        <s v="LP001465"/>
        <s v="LP001469"/>
        <s v="LP001473"/>
        <s v="LP001478"/>
        <s v="LP001482"/>
        <s v="LP001487"/>
        <s v="LP001488"/>
        <s v="LP001489"/>
        <s v="LP001491"/>
        <s v="LP001492"/>
        <s v="LP001493"/>
        <s v="LP001497"/>
        <s v="LP001498"/>
        <s v="LP001504"/>
        <s v="LP001507"/>
        <s v="LP001508"/>
        <s v="LP001514"/>
        <s v="LP001516"/>
        <s v="LP001518"/>
        <s v="LP001519"/>
        <s v="LP001520"/>
        <s v="LP001528"/>
        <s v="LP001529"/>
        <s v="LP001531"/>
        <s v="LP001532"/>
        <s v="LP001535"/>
        <s v="LP001536"/>
        <s v="LP001541"/>
        <s v="LP001543"/>
        <s v="LP001546"/>
        <s v="LP001552"/>
        <s v="LP001560"/>
        <s v="LP001562"/>
        <s v="LP001565"/>
        <s v="LP001570"/>
        <s v="LP001572"/>
        <s v="LP001574"/>
        <s v="LP001577"/>
        <s v="LP001578"/>
        <s v="LP001579"/>
        <s v="LP001580"/>
        <s v="LP001581"/>
        <s v="LP001585"/>
        <s v="LP001586"/>
        <s v="LP001594"/>
        <s v="LP001603"/>
        <s v="LP001606"/>
        <s v="LP001608"/>
        <s v="LP001610"/>
        <s v="LP001616"/>
        <s v="LP001630"/>
        <s v="LP001633"/>
        <s v="LP001634"/>
        <s v="LP001636"/>
        <s v="LP001637"/>
        <s v="LP001639"/>
        <s v="LP001640"/>
        <s v="LP001641"/>
        <s v="LP001643"/>
        <s v="LP001644"/>
        <s v="LP001647"/>
        <s v="LP001653"/>
        <s v="LP001656"/>
        <s v="LP001657"/>
        <s v="LP001658"/>
        <s v="LP001664"/>
        <s v="LP001665"/>
        <s v="LP001666"/>
        <s v="LP001669"/>
        <s v="LP001671"/>
        <s v="LP001673"/>
        <s v="LP001674"/>
        <s v="LP001677"/>
        <s v="LP001682"/>
        <s v="LP001688"/>
        <s v="LP001691"/>
        <s v="LP001692"/>
        <s v="LP001693"/>
        <s v="LP001698"/>
        <s v="LP001699"/>
        <s v="LP001702"/>
        <s v="LP001708"/>
        <s v="LP001711"/>
        <s v="LP001713"/>
        <s v="LP001715"/>
        <s v="LP001716"/>
        <s v="LP001720"/>
        <s v="LP001722"/>
        <s v="LP001726"/>
        <s v="LP001732"/>
        <s v="LP001734"/>
        <s v="LP001736"/>
        <s v="LP001743"/>
        <s v="LP001744"/>
        <s v="LP001749"/>
        <s v="LP001750"/>
        <s v="LP001751"/>
        <s v="LP001754"/>
        <s v="LP001758"/>
        <s v="LP001760"/>
        <s v="LP001761"/>
        <s v="LP001765"/>
        <s v="LP001768"/>
        <s v="LP001770"/>
        <s v="LP001776"/>
        <s v="LP001778"/>
        <s v="LP001784"/>
        <s v="LP001786"/>
        <s v="LP001788"/>
        <s v="LP001790"/>
        <s v="LP001792"/>
        <s v="LP001798"/>
        <s v="LP001800"/>
        <s v="LP001806"/>
        <s v="LP001807"/>
        <s v="LP001811"/>
        <s v="LP001813"/>
        <s v="LP001814"/>
        <s v="LP001819"/>
        <s v="LP001824"/>
        <s v="LP001825"/>
        <s v="LP001835"/>
        <s v="LP001836"/>
        <s v="LP001841"/>
        <s v="LP001843"/>
        <s v="LP001844"/>
        <s v="LP001846"/>
        <s v="LP001849"/>
        <s v="LP001854"/>
        <s v="LP001859"/>
        <s v="LP001864"/>
        <s v="LP001865"/>
        <s v="LP001868"/>
        <s v="LP001870"/>
        <s v="LP001871"/>
        <s v="LP001872"/>
        <s v="LP001875"/>
        <s v="LP001877"/>
        <s v="LP001882"/>
        <s v="LP001883"/>
        <s v="LP001884"/>
        <s v="LP001888"/>
        <s v="LP001891"/>
        <s v="LP001892"/>
        <s v="LP001894"/>
        <s v="LP001896"/>
        <s v="LP001900"/>
        <s v="LP001903"/>
        <s v="LP001904"/>
        <s v="LP001907"/>
        <s v="LP001908"/>
        <s v="LP001910"/>
        <s v="LP001914"/>
        <s v="LP001915"/>
        <s v="LP001917"/>
        <s v="LP001922"/>
        <s v="LP001924"/>
        <s v="LP001925"/>
        <s v="LP001926"/>
        <s v="LP001931"/>
        <s v="LP001935"/>
        <s v="LP001936"/>
        <s v="LP001938"/>
        <s v="LP001940"/>
        <s v="LP001945"/>
        <s v="LP001947"/>
        <s v="LP001949"/>
        <s v="LP001953"/>
        <s v="LP001954"/>
        <s v="LP001955"/>
        <s v="LP001963"/>
        <s v="LP001964"/>
        <s v="LP001972"/>
        <s v="LP001974"/>
        <s v="LP001977"/>
        <s v="LP001978"/>
        <s v="LP001990"/>
        <s v="LP001993"/>
        <s v="LP001994"/>
        <s v="LP001996"/>
        <s v="LP001998"/>
        <s v="LP002002"/>
        <s v="LP002004"/>
        <s v="LP002006"/>
        <s v="LP002008"/>
        <s v="LP002024"/>
        <s v="LP002031"/>
        <s v="LP002035"/>
        <s v="LP002036"/>
        <s v="LP002043"/>
        <s v="LP002050"/>
        <s v="LP002051"/>
        <s v="LP002053"/>
        <s v="LP002054"/>
        <s v="LP002055"/>
        <s v="LP002065"/>
        <s v="LP002067"/>
        <s v="LP002068"/>
        <s v="LP002082"/>
        <s v="LP002086"/>
        <s v="LP002087"/>
        <s v="LP002097"/>
        <s v="LP002098"/>
        <s v="LP002100"/>
        <s v="LP002101"/>
        <s v="LP002103"/>
        <s v="LP002106"/>
        <s v="LP002110"/>
        <s v="LP002112"/>
        <s v="LP002113"/>
        <s v="LP002114"/>
        <s v="LP002115"/>
        <s v="LP002116"/>
        <s v="LP002119"/>
        <s v="LP002126"/>
        <s v="LP002128"/>
        <s v="LP002129"/>
        <s v="LP002130"/>
        <s v="LP002131"/>
        <s v="LP002137"/>
        <s v="LP002138"/>
        <s v="LP002139"/>
        <s v="LP002140"/>
        <s v="LP002141"/>
        <s v="LP002142"/>
        <s v="LP002143"/>
        <s v="LP002144"/>
        <s v="LP002149"/>
        <s v="LP002151"/>
        <s v="LP002158"/>
        <s v="LP002160"/>
        <s v="LP002161"/>
        <s v="LP002170"/>
        <s v="LP002175"/>
        <s v="LP002178"/>
        <s v="LP002180"/>
        <s v="LP002181"/>
        <s v="LP002187"/>
        <s v="LP002188"/>
        <s v="LP002190"/>
        <s v="LP002191"/>
        <s v="LP002194"/>
        <s v="LP002197"/>
        <s v="LP002201"/>
        <s v="LP002205"/>
        <s v="LP002209"/>
        <s v="LP002211"/>
        <s v="LP002219"/>
        <s v="LP002223"/>
        <s v="LP002224"/>
        <s v="LP002225"/>
        <s v="LP002226"/>
        <s v="LP002229"/>
        <s v="LP002231"/>
        <s v="LP002234"/>
        <s v="LP002236"/>
        <s v="LP002237"/>
        <s v="LP002239"/>
        <s v="LP002243"/>
        <s v="LP002244"/>
        <s v="LP002250"/>
        <s v="LP002255"/>
        <s v="LP002262"/>
        <s v="LP002263"/>
        <s v="LP002265"/>
        <s v="LP002266"/>
        <s v="LP002272"/>
        <s v="LP002277"/>
        <s v="LP002281"/>
        <s v="LP002284"/>
        <s v="LP002287"/>
        <s v="LP002288"/>
        <s v="LP002296"/>
        <s v="LP002297"/>
        <s v="LP002300"/>
        <s v="LP002301"/>
        <s v="LP002305"/>
        <s v="LP002308"/>
        <s v="LP002314"/>
        <s v="LP002315"/>
        <s v="LP002317"/>
        <s v="LP002318"/>
        <s v="LP002319"/>
        <s v="LP002328"/>
        <s v="LP002332"/>
        <s v="LP002335"/>
        <s v="LP002337"/>
        <s v="LP002341"/>
        <s v="LP002342"/>
        <s v="LP002345"/>
        <s v="LP002347"/>
        <s v="LP002348"/>
        <s v="LP002357"/>
        <s v="LP002361"/>
        <s v="LP002362"/>
        <s v="LP002364"/>
        <s v="LP002366"/>
        <s v="LP002367"/>
        <s v="LP002368"/>
        <s v="LP002369"/>
        <s v="LP002370"/>
        <s v="LP002377"/>
        <s v="LP002379"/>
        <s v="LP002386"/>
        <s v="LP002387"/>
        <s v="LP002390"/>
        <s v="LP002393"/>
        <s v="LP002398"/>
        <s v="LP002401"/>
        <s v="LP002403"/>
        <s v="LP002407"/>
        <s v="LP002408"/>
        <s v="LP002409"/>
        <s v="LP002418"/>
        <s v="LP002422"/>
        <s v="LP002424"/>
        <s v="LP002429"/>
        <s v="LP002434"/>
        <s v="LP002435"/>
        <s v="LP002443"/>
        <s v="LP002444"/>
        <s v="LP002446"/>
        <s v="LP002447"/>
        <s v="LP002448"/>
        <s v="LP002449"/>
        <s v="LP002453"/>
        <s v="LP002455"/>
        <s v="LP002459"/>
        <s v="LP002467"/>
        <s v="LP002472"/>
        <s v="LP002473"/>
        <s v="LP002478"/>
        <s v="LP002484"/>
        <s v="LP002487"/>
        <s v="LP002489"/>
        <s v="LP002493"/>
        <s v="LP002494"/>
        <s v="LP002500"/>
        <s v="LP002501"/>
        <s v="LP002502"/>
        <s v="LP002505"/>
        <s v="LP002515"/>
        <s v="LP002517"/>
        <s v="LP002519"/>
        <s v="LP002522"/>
        <s v="LP002524"/>
        <s v="LP002527"/>
        <s v="LP002529"/>
        <s v="LP002530"/>
        <s v="LP002531"/>
        <s v="LP002533"/>
        <s v="LP002534"/>
        <s v="LP002536"/>
        <s v="LP002537"/>
        <s v="LP002541"/>
        <s v="LP002543"/>
        <s v="LP002544"/>
        <s v="LP002545"/>
        <s v="LP002547"/>
        <s v="LP002555"/>
        <s v="LP002556"/>
        <s v="LP002560"/>
        <s v="LP002562"/>
        <s v="LP002571"/>
        <s v="LP002582"/>
        <s v="LP002585"/>
        <s v="LP002586"/>
        <s v="LP002587"/>
        <s v="LP002588"/>
        <s v="LP002600"/>
        <s v="LP002602"/>
        <s v="LP002603"/>
        <s v="LP002606"/>
        <s v="LP002615"/>
        <s v="LP002618"/>
        <s v="LP002619"/>
        <s v="LP002622"/>
        <s v="LP002624"/>
        <s v="LP002625"/>
        <s v="LP002626"/>
        <s v="LP002634"/>
        <s v="LP002637"/>
        <s v="LP002640"/>
        <s v="LP002643"/>
        <s v="LP002648"/>
        <s v="LP002652"/>
        <s v="LP002659"/>
        <s v="LP002670"/>
        <s v="LP002682"/>
        <s v="LP002683"/>
        <s v="LP002684"/>
        <s v="LP002689"/>
        <s v="LP002690"/>
        <s v="LP002692"/>
        <s v="LP002693"/>
        <s v="LP002697"/>
        <s v="LP002699"/>
        <s v="LP002705"/>
        <s v="LP002706"/>
        <s v="LP002714"/>
        <s v="LP002716"/>
        <s v="LP002717"/>
        <s v="LP002720"/>
        <s v="LP002723"/>
        <s v="LP002729"/>
        <s v="LP002731"/>
        <s v="LP002732"/>
        <s v="LP002734"/>
        <s v="LP002738"/>
        <s v="LP002739"/>
        <s v="LP002740"/>
        <s v="LP002741"/>
        <s v="LP002743"/>
        <s v="LP002753"/>
        <s v="LP002755"/>
        <s v="LP002757"/>
        <s v="LP002767"/>
        <s v="LP002768"/>
        <s v="LP002772"/>
        <s v="LP002776"/>
        <s v="LP002777"/>
        <s v="LP002778"/>
        <s v="LP002784"/>
        <s v="LP002785"/>
        <s v="LP002788"/>
        <s v="LP002789"/>
        <s v="LP002792"/>
        <s v="LP002794"/>
        <s v="LP002795"/>
        <s v="LP002798"/>
        <s v="LP002804"/>
        <s v="LP002807"/>
        <s v="LP002813"/>
        <s v="LP002820"/>
        <s v="LP002821"/>
        <s v="LP002832"/>
        <s v="LP002833"/>
        <s v="LP002836"/>
        <s v="LP002837"/>
        <s v="LP002840"/>
        <s v="LP002841"/>
        <s v="LP002842"/>
        <s v="LP002847"/>
        <s v="LP002855"/>
        <s v="LP002862"/>
        <s v="LP002863"/>
        <s v="LP002868"/>
        <s v="LP002872"/>
        <s v="LP002874"/>
        <s v="LP002877"/>
        <s v="LP002888"/>
        <s v="LP002892"/>
        <s v="LP002893"/>
        <s v="LP002894"/>
        <s v="LP002898"/>
        <s v="LP002911"/>
        <s v="LP002912"/>
        <s v="LP002916"/>
        <s v="LP002917"/>
        <s v="LP002925"/>
        <s v="LP002926"/>
        <s v="LP002928"/>
        <s v="LP002931"/>
        <s v="LP002933"/>
        <s v="LP002936"/>
        <s v="LP002938"/>
        <s v="LP002940"/>
        <s v="LP002941"/>
        <s v="LP002943"/>
        <s v="LP002945"/>
        <s v="LP002948"/>
        <s v="LP002949"/>
        <s v="LP002950"/>
        <s v="LP002953"/>
        <s v="LP002958"/>
        <s v="LP002959"/>
        <s v="LP002960"/>
        <s v="LP002961"/>
        <s v="LP002964"/>
        <s v="LP002974"/>
        <s v="LP002978"/>
        <s v="LP002979"/>
        <s v="LP002983"/>
        <s v="LP002984"/>
        <s v="LP002990"/>
      </sharedItems>
    </cacheField>
    <cacheField name="Gender" numFmtId="0">
      <sharedItems count="3">
        <s v="Male"/>
        <s v="Female"/>
        <s v="Unknown"/>
      </sharedItems>
    </cacheField>
    <cacheField name="Married" numFmtId="0">
      <sharedItems count="3">
        <s v="Single"/>
        <s v="Maried"/>
        <s v="Unknown"/>
      </sharedItems>
    </cacheField>
    <cacheField name="Dependents" numFmtId="0">
      <sharedItems containsMixedTypes="1" containsNumber="1" containsInteger="1" minValue="0" maxValue="2" count="5">
        <n v="0"/>
        <n v="1"/>
        <n v="2"/>
        <s v="3+"/>
        <s v="Unknown"/>
      </sharedItems>
    </cacheField>
    <cacheField name="Education" numFmtId="0">
      <sharedItems count="2">
        <s v="Graduate"/>
        <s v="Not Graduate"/>
      </sharedItems>
    </cacheField>
    <cacheField name="Self_Employed" numFmtId="0">
      <sharedItems count="3">
        <s v="Employed"/>
        <s v="Self-Employed"/>
        <s v="Unknown"/>
      </sharedItems>
    </cacheField>
    <cacheField name="ApplicantIncome" numFmtId="0">
      <sharedItems containsSemiMixedTypes="0" containsString="0" containsNumber="1" containsInteger="1" minValue="150" maxValue="81000"/>
    </cacheField>
    <cacheField name="CoapplicantIncome" numFmtId="0">
      <sharedItems containsSemiMixedTypes="0" containsString="0" containsNumber="1" containsInteger="1" minValue="0" maxValue="41667"/>
    </cacheField>
    <cacheField name="CombinedIncome" numFmtId="0">
      <sharedItems containsSemiMixedTypes="0" containsString="0" containsNumber="1" containsInteger="1" minValue="1442" maxValue="81000"/>
    </cacheField>
    <cacheField name="Income_Bracket" numFmtId="0">
      <sharedItems count="10">
        <s v="Middle ($4800-$5999)"/>
        <s v="Mid-high ($6000-$8299)"/>
        <s v="Low (&lt; $3800)"/>
        <s v="High (&gt; $8300)"/>
        <s v="Mid-low ($3800-$4799)"/>
        <s v="Middle" u="1"/>
        <s v="High" u="1"/>
        <s v="Middle-low" u="1"/>
        <s v="Low" u="1"/>
        <s v="Middle-high" u="1"/>
      </sharedItems>
    </cacheField>
    <cacheField name="LoanAmount" numFmtId="0">
      <sharedItems containsSemiMixedTypes="0" containsString="0" containsNumber="1" containsInteger="1" minValue="9" maxValue="700" count="203">
        <n v="128"/>
        <n v="66"/>
        <n v="120"/>
        <n v="141"/>
        <n v="267"/>
        <n v="95"/>
        <n v="158"/>
        <n v="168"/>
        <n v="349"/>
        <n v="70"/>
        <n v="109"/>
        <n v="200"/>
        <n v="114"/>
        <n v="17"/>
        <n v="125"/>
        <n v="100"/>
        <n v="76"/>
        <n v="133"/>
        <n v="115"/>
        <n v="104"/>
        <n v="315"/>
        <n v="116"/>
        <n v="112"/>
        <n v="151"/>
        <n v="191"/>
        <n v="122"/>
        <n v="110"/>
        <n v="35"/>
        <n v="201"/>
        <n v="74"/>
        <n v="106"/>
        <n v="320"/>
        <n v="144"/>
        <n v="184"/>
        <n v="80"/>
        <n v="47"/>
        <n v="75"/>
        <n v="134"/>
        <n v="96"/>
        <n v="88"/>
        <n v="44"/>
        <n v="286"/>
        <n v="97"/>
        <n v="135"/>
        <n v="180"/>
        <n v="99"/>
        <n v="165"/>
        <n v="258"/>
        <n v="126"/>
        <n v="312"/>
        <n v="136"/>
        <n v="172"/>
        <n v="81"/>
        <n v="187"/>
        <n v="113"/>
        <n v="176"/>
        <n v="130"/>
        <n v="111"/>
        <n v="167"/>
        <n v="265"/>
        <n v="50"/>
        <n v="210"/>
        <n v="175"/>
        <n v="131"/>
        <n v="188"/>
        <n v="25"/>
        <n v="137"/>
        <n v="160"/>
        <n v="225"/>
        <n v="216"/>
        <n v="94"/>
        <n v="139"/>
        <n v="152"/>
        <n v="118"/>
        <n v="185"/>
        <n v="154"/>
        <n v="85"/>
        <n v="259"/>
        <n v="194"/>
        <n v="93"/>
        <n v="370"/>
        <n v="182"/>
        <n v="650"/>
        <n v="102"/>
        <n v="290"/>
        <n v="84"/>
        <n v="242"/>
        <n v="129"/>
        <n v="30"/>
        <n v="244"/>
        <n v="600"/>
        <n v="255"/>
        <n v="98"/>
        <n v="275"/>
        <n v="121"/>
        <n v="63"/>
        <n v="700"/>
        <n v="87"/>
        <n v="101"/>
        <n v="495"/>
        <n v="67"/>
        <n v="73"/>
        <n v="260"/>
        <n v="108"/>
        <n v="58"/>
        <n v="48"/>
        <n v="164"/>
        <n v="170"/>
        <n v="83"/>
        <n v="90"/>
        <n v="166"/>
        <n v="124"/>
        <n v="55"/>
        <n v="59"/>
        <n v="127"/>
        <n v="214"/>
        <n v="240"/>
        <n v="72"/>
        <n v="60"/>
        <n v="138"/>
        <n v="42"/>
        <n v="280"/>
        <n v="140"/>
        <n v="155"/>
        <n v="123"/>
        <n v="279"/>
        <n v="192"/>
        <n v="304"/>
        <n v="330"/>
        <n v="150"/>
        <n v="207"/>
        <n v="436"/>
        <n v="78"/>
        <n v="54"/>
        <n v="89"/>
        <n v="143"/>
        <n v="105"/>
        <n v="132"/>
        <n v="480"/>
        <n v="56"/>
        <n v="159"/>
        <n v="300"/>
        <n v="376"/>
        <n v="117"/>
        <n v="71"/>
        <n v="490"/>
        <n v="173"/>
        <n v="46"/>
        <n v="228"/>
        <n v="308"/>
        <n v="236"/>
        <n v="570"/>
        <n v="380"/>
        <n v="296"/>
        <n v="156"/>
        <n v="103"/>
        <n v="45"/>
        <n v="65"/>
        <n v="53"/>
        <n v="360"/>
        <n v="62"/>
        <n v="218"/>
        <n v="178"/>
        <n v="239"/>
        <n v="405"/>
        <n v="148"/>
        <n v="190"/>
        <n v="149"/>
        <n v="153"/>
        <n v="162"/>
        <n v="230"/>
        <n v="86"/>
        <n v="234"/>
        <n v="246"/>
        <n v="500"/>
        <n v="186"/>
        <n v="119"/>
        <n v="107"/>
        <n v="209"/>
        <n v="208"/>
        <n v="243"/>
        <n v="40"/>
        <n v="250"/>
        <n v="311"/>
        <n v="400"/>
        <n v="161"/>
        <n v="196"/>
        <n v="324"/>
        <n v="157"/>
        <n v="145"/>
        <n v="181"/>
        <n v="26"/>
        <n v="211"/>
        <n v="9"/>
        <n v="205"/>
        <n v="36"/>
        <n v="61"/>
        <n v="146"/>
        <n v="292"/>
        <n v="142"/>
        <n v="350"/>
        <n v="496"/>
        <n v="253"/>
      </sharedItems>
    </cacheField>
    <cacheField name="Loan_Bracket" numFmtId="0">
      <sharedItems count="5">
        <s v="Middle ($120k-$134k)"/>
        <s v="Low (&lt; $95k)"/>
        <s v="Mid-high ($135k-$180k)"/>
        <s v="High (&gt; $180k)"/>
        <s v="Mid-low ($95k-$119k)"/>
      </sharedItems>
    </cacheField>
    <cacheField name="Loan_Amount_Term" numFmtId="0">
      <sharedItems containsSemiMixedTypes="0" containsString="0" containsNumber="1" containsInteger="1" minValue="12" maxValue="480"/>
    </cacheField>
    <cacheField name="Credit_History" numFmtId="0">
      <sharedItems containsMixedTypes="1" containsNumber="1" containsInteger="1" minValue="0" maxValue="1"/>
    </cacheField>
    <cacheField name="Property_Area" numFmtId="0">
      <sharedItems count="3">
        <s v="Urban"/>
        <s v="Rural"/>
        <s v="Semiurban"/>
      </sharedItems>
    </cacheField>
    <cacheField name="Loan_Status" numFmtId="0">
      <sharedItems count="2">
        <s v="Approved"/>
        <s v="Denied"/>
      </sharedItems>
    </cacheField>
  </cacheFields>
  <extLst>
    <ext xmlns:x14="http://schemas.microsoft.com/office/spreadsheetml/2009/9/main" uri="{725AE2AE-9491-48be-B2B4-4EB974FC3084}">
      <x14:pivotCacheDefinition pivotCacheId="7384514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4">
  <r>
    <x v="0"/>
    <x v="0"/>
    <x v="0"/>
    <x v="0"/>
    <x v="0"/>
    <x v="0"/>
    <n v="5849"/>
    <n v="0"/>
    <n v="5849"/>
    <x v="0"/>
    <x v="0"/>
    <x v="0"/>
    <n v="360"/>
    <n v="1"/>
    <x v="0"/>
    <x v="0"/>
  </r>
  <r>
    <x v="1"/>
    <x v="0"/>
    <x v="1"/>
    <x v="1"/>
    <x v="0"/>
    <x v="0"/>
    <n v="4583"/>
    <n v="1508"/>
    <n v="6091"/>
    <x v="1"/>
    <x v="0"/>
    <x v="0"/>
    <n v="360"/>
    <n v="1"/>
    <x v="1"/>
    <x v="1"/>
  </r>
  <r>
    <x v="2"/>
    <x v="0"/>
    <x v="1"/>
    <x v="0"/>
    <x v="0"/>
    <x v="1"/>
    <n v="3000"/>
    <n v="0"/>
    <n v="3000"/>
    <x v="2"/>
    <x v="1"/>
    <x v="1"/>
    <n v="360"/>
    <n v="1"/>
    <x v="0"/>
    <x v="0"/>
  </r>
  <r>
    <x v="3"/>
    <x v="0"/>
    <x v="1"/>
    <x v="0"/>
    <x v="1"/>
    <x v="0"/>
    <n v="2583"/>
    <n v="2358"/>
    <n v="4941"/>
    <x v="0"/>
    <x v="2"/>
    <x v="0"/>
    <n v="360"/>
    <n v="1"/>
    <x v="0"/>
    <x v="0"/>
  </r>
  <r>
    <x v="4"/>
    <x v="0"/>
    <x v="0"/>
    <x v="0"/>
    <x v="0"/>
    <x v="0"/>
    <n v="6000"/>
    <n v="0"/>
    <n v="6000"/>
    <x v="1"/>
    <x v="3"/>
    <x v="2"/>
    <n v="360"/>
    <n v="1"/>
    <x v="0"/>
    <x v="0"/>
  </r>
  <r>
    <x v="5"/>
    <x v="0"/>
    <x v="1"/>
    <x v="2"/>
    <x v="0"/>
    <x v="1"/>
    <n v="5417"/>
    <n v="4196"/>
    <n v="9613"/>
    <x v="3"/>
    <x v="4"/>
    <x v="3"/>
    <n v="360"/>
    <n v="1"/>
    <x v="0"/>
    <x v="0"/>
  </r>
  <r>
    <x v="6"/>
    <x v="0"/>
    <x v="1"/>
    <x v="0"/>
    <x v="1"/>
    <x v="0"/>
    <n v="2333"/>
    <n v="1516"/>
    <n v="3849"/>
    <x v="4"/>
    <x v="5"/>
    <x v="4"/>
    <n v="360"/>
    <n v="1"/>
    <x v="0"/>
    <x v="0"/>
  </r>
  <r>
    <x v="7"/>
    <x v="0"/>
    <x v="1"/>
    <x v="3"/>
    <x v="0"/>
    <x v="0"/>
    <n v="3036"/>
    <n v="2504"/>
    <n v="5540"/>
    <x v="0"/>
    <x v="6"/>
    <x v="2"/>
    <n v="360"/>
    <n v="0"/>
    <x v="2"/>
    <x v="1"/>
  </r>
  <r>
    <x v="8"/>
    <x v="0"/>
    <x v="1"/>
    <x v="2"/>
    <x v="0"/>
    <x v="0"/>
    <n v="4006"/>
    <n v="1526"/>
    <n v="5532"/>
    <x v="0"/>
    <x v="7"/>
    <x v="2"/>
    <n v="360"/>
    <n v="1"/>
    <x v="0"/>
    <x v="0"/>
  </r>
  <r>
    <x v="9"/>
    <x v="0"/>
    <x v="1"/>
    <x v="1"/>
    <x v="0"/>
    <x v="0"/>
    <n v="12841"/>
    <n v="10968"/>
    <n v="23809"/>
    <x v="3"/>
    <x v="8"/>
    <x v="3"/>
    <n v="360"/>
    <n v="1"/>
    <x v="2"/>
    <x v="1"/>
  </r>
  <r>
    <x v="10"/>
    <x v="0"/>
    <x v="1"/>
    <x v="2"/>
    <x v="0"/>
    <x v="0"/>
    <n v="3200"/>
    <n v="700"/>
    <n v="3900"/>
    <x v="4"/>
    <x v="9"/>
    <x v="1"/>
    <n v="360"/>
    <n v="1"/>
    <x v="0"/>
    <x v="0"/>
  </r>
  <r>
    <x v="11"/>
    <x v="0"/>
    <x v="1"/>
    <x v="2"/>
    <x v="0"/>
    <x v="2"/>
    <n v="2500"/>
    <n v="1840"/>
    <n v="4340"/>
    <x v="4"/>
    <x v="10"/>
    <x v="4"/>
    <n v="360"/>
    <n v="1"/>
    <x v="0"/>
    <x v="0"/>
  </r>
  <r>
    <x v="12"/>
    <x v="0"/>
    <x v="1"/>
    <x v="2"/>
    <x v="0"/>
    <x v="0"/>
    <n v="3073"/>
    <n v="8106"/>
    <n v="11179"/>
    <x v="3"/>
    <x v="11"/>
    <x v="3"/>
    <n v="360"/>
    <n v="1"/>
    <x v="0"/>
    <x v="0"/>
  </r>
  <r>
    <x v="13"/>
    <x v="0"/>
    <x v="0"/>
    <x v="0"/>
    <x v="0"/>
    <x v="0"/>
    <n v="1853"/>
    <n v="2840"/>
    <n v="4693"/>
    <x v="4"/>
    <x v="12"/>
    <x v="4"/>
    <n v="360"/>
    <n v="1"/>
    <x v="1"/>
    <x v="1"/>
  </r>
  <r>
    <x v="14"/>
    <x v="0"/>
    <x v="1"/>
    <x v="2"/>
    <x v="0"/>
    <x v="0"/>
    <n v="1299"/>
    <n v="1086"/>
    <n v="2385"/>
    <x v="2"/>
    <x v="13"/>
    <x v="1"/>
    <n v="120"/>
    <n v="1"/>
    <x v="0"/>
    <x v="0"/>
  </r>
  <r>
    <x v="15"/>
    <x v="0"/>
    <x v="0"/>
    <x v="0"/>
    <x v="0"/>
    <x v="0"/>
    <n v="4950"/>
    <n v="0"/>
    <n v="4950"/>
    <x v="0"/>
    <x v="14"/>
    <x v="0"/>
    <n v="360"/>
    <n v="1"/>
    <x v="0"/>
    <x v="0"/>
  </r>
  <r>
    <x v="16"/>
    <x v="0"/>
    <x v="0"/>
    <x v="1"/>
    <x v="1"/>
    <x v="0"/>
    <n v="3596"/>
    <n v="0"/>
    <n v="3596"/>
    <x v="2"/>
    <x v="15"/>
    <x v="4"/>
    <n v="240"/>
    <s v="Unknown"/>
    <x v="0"/>
    <x v="0"/>
  </r>
  <r>
    <x v="17"/>
    <x v="1"/>
    <x v="0"/>
    <x v="0"/>
    <x v="0"/>
    <x v="0"/>
    <n v="3510"/>
    <n v="0"/>
    <n v="3510"/>
    <x v="2"/>
    <x v="16"/>
    <x v="1"/>
    <n v="360"/>
    <n v="0"/>
    <x v="0"/>
    <x v="1"/>
  </r>
  <r>
    <x v="18"/>
    <x v="0"/>
    <x v="1"/>
    <x v="0"/>
    <x v="1"/>
    <x v="0"/>
    <n v="4887"/>
    <n v="0"/>
    <n v="4887"/>
    <x v="0"/>
    <x v="17"/>
    <x v="0"/>
    <n v="360"/>
    <n v="1"/>
    <x v="1"/>
    <x v="1"/>
  </r>
  <r>
    <x v="19"/>
    <x v="0"/>
    <x v="1"/>
    <x v="0"/>
    <x v="0"/>
    <x v="2"/>
    <n v="2600"/>
    <n v="3500"/>
    <n v="6100"/>
    <x v="1"/>
    <x v="18"/>
    <x v="4"/>
    <n v="360"/>
    <n v="1"/>
    <x v="0"/>
    <x v="0"/>
  </r>
  <r>
    <x v="20"/>
    <x v="0"/>
    <x v="1"/>
    <x v="0"/>
    <x v="1"/>
    <x v="0"/>
    <n v="7660"/>
    <n v="0"/>
    <n v="7660"/>
    <x v="1"/>
    <x v="19"/>
    <x v="4"/>
    <n v="360"/>
    <n v="0"/>
    <x v="0"/>
    <x v="1"/>
  </r>
  <r>
    <x v="21"/>
    <x v="0"/>
    <x v="1"/>
    <x v="1"/>
    <x v="0"/>
    <x v="0"/>
    <n v="5955"/>
    <n v="5625"/>
    <n v="11580"/>
    <x v="3"/>
    <x v="20"/>
    <x v="3"/>
    <n v="360"/>
    <n v="1"/>
    <x v="0"/>
    <x v="0"/>
  </r>
  <r>
    <x v="22"/>
    <x v="0"/>
    <x v="1"/>
    <x v="0"/>
    <x v="1"/>
    <x v="0"/>
    <n v="2600"/>
    <n v="1911"/>
    <n v="4511"/>
    <x v="4"/>
    <x v="21"/>
    <x v="4"/>
    <n v="360"/>
    <n v="0"/>
    <x v="2"/>
    <x v="1"/>
  </r>
  <r>
    <x v="23"/>
    <x v="2"/>
    <x v="1"/>
    <x v="2"/>
    <x v="1"/>
    <x v="0"/>
    <n v="3365"/>
    <n v="1917"/>
    <n v="5282"/>
    <x v="0"/>
    <x v="22"/>
    <x v="4"/>
    <n v="360"/>
    <n v="0"/>
    <x v="1"/>
    <x v="1"/>
  </r>
  <r>
    <x v="24"/>
    <x v="0"/>
    <x v="1"/>
    <x v="1"/>
    <x v="0"/>
    <x v="2"/>
    <n v="3717"/>
    <n v="2925"/>
    <n v="6642"/>
    <x v="1"/>
    <x v="23"/>
    <x v="2"/>
    <n v="360"/>
    <s v="Unknown"/>
    <x v="2"/>
    <x v="1"/>
  </r>
  <r>
    <x v="25"/>
    <x v="0"/>
    <x v="1"/>
    <x v="0"/>
    <x v="0"/>
    <x v="1"/>
    <n v="9560"/>
    <n v="0"/>
    <n v="9560"/>
    <x v="3"/>
    <x v="24"/>
    <x v="3"/>
    <n v="360"/>
    <n v="1"/>
    <x v="2"/>
    <x v="0"/>
  </r>
  <r>
    <x v="26"/>
    <x v="0"/>
    <x v="1"/>
    <x v="0"/>
    <x v="0"/>
    <x v="0"/>
    <n v="2799"/>
    <n v="2253"/>
    <n v="5052"/>
    <x v="0"/>
    <x v="25"/>
    <x v="0"/>
    <n v="360"/>
    <n v="1"/>
    <x v="2"/>
    <x v="0"/>
  </r>
  <r>
    <x v="27"/>
    <x v="0"/>
    <x v="1"/>
    <x v="2"/>
    <x v="1"/>
    <x v="0"/>
    <n v="4226"/>
    <n v="1040"/>
    <n v="5266"/>
    <x v="0"/>
    <x v="26"/>
    <x v="4"/>
    <n v="360"/>
    <n v="1"/>
    <x v="0"/>
    <x v="0"/>
  </r>
  <r>
    <x v="28"/>
    <x v="0"/>
    <x v="0"/>
    <x v="0"/>
    <x v="1"/>
    <x v="0"/>
    <n v="1442"/>
    <n v="0"/>
    <n v="1442"/>
    <x v="2"/>
    <x v="27"/>
    <x v="1"/>
    <n v="360"/>
    <n v="1"/>
    <x v="0"/>
    <x v="1"/>
  </r>
  <r>
    <x v="29"/>
    <x v="1"/>
    <x v="0"/>
    <x v="2"/>
    <x v="0"/>
    <x v="2"/>
    <n v="3750"/>
    <n v="2083"/>
    <n v="5833"/>
    <x v="0"/>
    <x v="2"/>
    <x v="0"/>
    <n v="360"/>
    <n v="1"/>
    <x v="2"/>
    <x v="0"/>
  </r>
  <r>
    <x v="30"/>
    <x v="0"/>
    <x v="1"/>
    <x v="1"/>
    <x v="0"/>
    <x v="2"/>
    <n v="4166"/>
    <n v="3369"/>
    <n v="7535"/>
    <x v="1"/>
    <x v="28"/>
    <x v="3"/>
    <n v="360"/>
    <s v="Unknown"/>
    <x v="0"/>
    <x v="1"/>
  </r>
  <r>
    <x v="31"/>
    <x v="0"/>
    <x v="0"/>
    <x v="0"/>
    <x v="0"/>
    <x v="0"/>
    <n v="3167"/>
    <n v="0"/>
    <n v="3167"/>
    <x v="2"/>
    <x v="29"/>
    <x v="1"/>
    <n v="360"/>
    <n v="1"/>
    <x v="0"/>
    <x v="1"/>
  </r>
  <r>
    <x v="32"/>
    <x v="0"/>
    <x v="0"/>
    <x v="1"/>
    <x v="0"/>
    <x v="1"/>
    <n v="4692"/>
    <n v="0"/>
    <n v="4692"/>
    <x v="4"/>
    <x v="30"/>
    <x v="4"/>
    <n v="360"/>
    <n v="1"/>
    <x v="1"/>
    <x v="1"/>
  </r>
  <r>
    <x v="33"/>
    <x v="0"/>
    <x v="1"/>
    <x v="0"/>
    <x v="0"/>
    <x v="0"/>
    <n v="3500"/>
    <n v="1667"/>
    <n v="5167"/>
    <x v="0"/>
    <x v="12"/>
    <x v="4"/>
    <n v="360"/>
    <n v="1"/>
    <x v="2"/>
    <x v="0"/>
  </r>
  <r>
    <x v="34"/>
    <x v="0"/>
    <x v="0"/>
    <x v="3"/>
    <x v="0"/>
    <x v="0"/>
    <n v="12500"/>
    <n v="3000"/>
    <n v="15500"/>
    <x v="3"/>
    <x v="31"/>
    <x v="3"/>
    <n v="360"/>
    <n v="1"/>
    <x v="1"/>
    <x v="1"/>
  </r>
  <r>
    <x v="35"/>
    <x v="0"/>
    <x v="1"/>
    <x v="0"/>
    <x v="0"/>
    <x v="0"/>
    <n v="2275"/>
    <n v="2067"/>
    <n v="4342"/>
    <x v="4"/>
    <x v="0"/>
    <x v="0"/>
    <n v="360"/>
    <n v="1"/>
    <x v="0"/>
    <x v="0"/>
  </r>
  <r>
    <x v="36"/>
    <x v="0"/>
    <x v="1"/>
    <x v="0"/>
    <x v="0"/>
    <x v="0"/>
    <n v="1828"/>
    <n v="1330"/>
    <n v="3158"/>
    <x v="2"/>
    <x v="15"/>
    <x v="4"/>
    <n v="360"/>
    <n v="0"/>
    <x v="0"/>
    <x v="1"/>
  </r>
  <r>
    <x v="37"/>
    <x v="1"/>
    <x v="1"/>
    <x v="0"/>
    <x v="0"/>
    <x v="0"/>
    <n v="3667"/>
    <n v="1459"/>
    <n v="5126"/>
    <x v="0"/>
    <x v="32"/>
    <x v="2"/>
    <n v="360"/>
    <n v="1"/>
    <x v="2"/>
    <x v="0"/>
  </r>
  <r>
    <x v="38"/>
    <x v="0"/>
    <x v="0"/>
    <x v="0"/>
    <x v="0"/>
    <x v="0"/>
    <n v="4166"/>
    <n v="7210"/>
    <n v="11376"/>
    <x v="3"/>
    <x v="33"/>
    <x v="3"/>
    <n v="360"/>
    <n v="1"/>
    <x v="0"/>
    <x v="0"/>
  </r>
  <r>
    <x v="39"/>
    <x v="0"/>
    <x v="0"/>
    <x v="0"/>
    <x v="1"/>
    <x v="0"/>
    <n v="3748"/>
    <n v="1668"/>
    <n v="5416"/>
    <x v="0"/>
    <x v="26"/>
    <x v="4"/>
    <n v="360"/>
    <n v="1"/>
    <x v="2"/>
    <x v="0"/>
  </r>
  <r>
    <x v="40"/>
    <x v="0"/>
    <x v="0"/>
    <x v="0"/>
    <x v="0"/>
    <x v="0"/>
    <n v="3600"/>
    <n v="0"/>
    <n v="3600"/>
    <x v="2"/>
    <x v="34"/>
    <x v="1"/>
    <n v="360"/>
    <n v="1"/>
    <x v="0"/>
    <x v="1"/>
  </r>
  <r>
    <x v="41"/>
    <x v="0"/>
    <x v="0"/>
    <x v="0"/>
    <x v="0"/>
    <x v="0"/>
    <n v="1800"/>
    <n v="1213"/>
    <n v="3013"/>
    <x v="2"/>
    <x v="35"/>
    <x v="1"/>
    <n v="360"/>
    <n v="1"/>
    <x v="0"/>
    <x v="0"/>
  </r>
  <r>
    <x v="42"/>
    <x v="0"/>
    <x v="1"/>
    <x v="0"/>
    <x v="0"/>
    <x v="0"/>
    <n v="2400"/>
    <n v="0"/>
    <n v="2400"/>
    <x v="2"/>
    <x v="36"/>
    <x v="1"/>
    <n v="360"/>
    <s v="Unknown"/>
    <x v="0"/>
    <x v="0"/>
  </r>
  <r>
    <x v="43"/>
    <x v="0"/>
    <x v="1"/>
    <x v="0"/>
    <x v="0"/>
    <x v="0"/>
    <n v="3941"/>
    <n v="2336"/>
    <n v="6277"/>
    <x v="1"/>
    <x v="37"/>
    <x v="0"/>
    <n v="360"/>
    <n v="1"/>
    <x v="2"/>
    <x v="0"/>
  </r>
  <r>
    <x v="44"/>
    <x v="0"/>
    <x v="1"/>
    <x v="0"/>
    <x v="1"/>
    <x v="1"/>
    <n v="4695"/>
    <n v="0"/>
    <n v="4695"/>
    <x v="4"/>
    <x v="38"/>
    <x v="4"/>
    <n v="360"/>
    <n v="1"/>
    <x v="0"/>
    <x v="0"/>
  </r>
  <r>
    <x v="45"/>
    <x v="1"/>
    <x v="0"/>
    <x v="0"/>
    <x v="0"/>
    <x v="0"/>
    <n v="3410"/>
    <n v="0"/>
    <n v="3410"/>
    <x v="2"/>
    <x v="39"/>
    <x v="1"/>
    <n v="360"/>
    <n v="1"/>
    <x v="0"/>
    <x v="0"/>
  </r>
  <r>
    <x v="46"/>
    <x v="0"/>
    <x v="1"/>
    <x v="1"/>
    <x v="0"/>
    <x v="0"/>
    <n v="5649"/>
    <n v="0"/>
    <n v="5649"/>
    <x v="0"/>
    <x v="40"/>
    <x v="1"/>
    <n v="360"/>
    <n v="1"/>
    <x v="0"/>
    <x v="0"/>
  </r>
  <r>
    <x v="47"/>
    <x v="0"/>
    <x v="1"/>
    <x v="0"/>
    <x v="0"/>
    <x v="0"/>
    <n v="5821"/>
    <n v="0"/>
    <n v="5821"/>
    <x v="0"/>
    <x v="32"/>
    <x v="2"/>
    <n v="360"/>
    <n v="1"/>
    <x v="0"/>
    <x v="0"/>
  </r>
  <r>
    <x v="48"/>
    <x v="1"/>
    <x v="1"/>
    <x v="0"/>
    <x v="0"/>
    <x v="0"/>
    <n v="2645"/>
    <n v="3440"/>
    <n v="6085"/>
    <x v="1"/>
    <x v="2"/>
    <x v="0"/>
    <n v="360"/>
    <n v="0"/>
    <x v="0"/>
    <x v="1"/>
  </r>
  <r>
    <x v="49"/>
    <x v="1"/>
    <x v="0"/>
    <x v="0"/>
    <x v="0"/>
    <x v="0"/>
    <n v="4000"/>
    <n v="2275"/>
    <n v="6275"/>
    <x v="1"/>
    <x v="32"/>
    <x v="2"/>
    <n v="360"/>
    <n v="1"/>
    <x v="2"/>
    <x v="0"/>
  </r>
  <r>
    <x v="50"/>
    <x v="1"/>
    <x v="1"/>
    <x v="0"/>
    <x v="1"/>
    <x v="0"/>
    <n v="1928"/>
    <n v="1644"/>
    <n v="3572"/>
    <x v="2"/>
    <x v="15"/>
    <x v="4"/>
    <n v="360"/>
    <n v="1"/>
    <x v="2"/>
    <x v="0"/>
  </r>
  <r>
    <x v="51"/>
    <x v="1"/>
    <x v="0"/>
    <x v="0"/>
    <x v="0"/>
    <x v="0"/>
    <n v="3086"/>
    <n v="0"/>
    <n v="3086"/>
    <x v="2"/>
    <x v="2"/>
    <x v="0"/>
    <n v="360"/>
    <n v="1"/>
    <x v="2"/>
    <x v="0"/>
  </r>
  <r>
    <x v="52"/>
    <x v="1"/>
    <x v="0"/>
    <x v="0"/>
    <x v="0"/>
    <x v="0"/>
    <n v="4230"/>
    <n v="0"/>
    <n v="4230"/>
    <x v="4"/>
    <x v="22"/>
    <x v="4"/>
    <n v="360"/>
    <n v="1"/>
    <x v="2"/>
    <x v="1"/>
  </r>
  <r>
    <x v="53"/>
    <x v="0"/>
    <x v="1"/>
    <x v="2"/>
    <x v="0"/>
    <x v="0"/>
    <n v="4616"/>
    <n v="0"/>
    <n v="4616"/>
    <x v="4"/>
    <x v="37"/>
    <x v="0"/>
    <n v="360"/>
    <n v="1"/>
    <x v="0"/>
    <x v="1"/>
  </r>
  <r>
    <x v="54"/>
    <x v="1"/>
    <x v="1"/>
    <x v="1"/>
    <x v="0"/>
    <x v="1"/>
    <n v="11500"/>
    <n v="0"/>
    <n v="11500"/>
    <x v="3"/>
    <x v="41"/>
    <x v="3"/>
    <n v="360"/>
    <n v="0"/>
    <x v="0"/>
    <x v="1"/>
  </r>
  <r>
    <x v="55"/>
    <x v="0"/>
    <x v="1"/>
    <x v="2"/>
    <x v="0"/>
    <x v="0"/>
    <n v="2708"/>
    <n v="1167"/>
    <n v="3875"/>
    <x v="4"/>
    <x v="42"/>
    <x v="4"/>
    <n v="360"/>
    <n v="1"/>
    <x v="2"/>
    <x v="0"/>
  </r>
  <r>
    <x v="56"/>
    <x v="0"/>
    <x v="1"/>
    <x v="0"/>
    <x v="0"/>
    <x v="0"/>
    <n v="2132"/>
    <n v="1591"/>
    <n v="3723"/>
    <x v="2"/>
    <x v="38"/>
    <x v="4"/>
    <n v="360"/>
    <n v="1"/>
    <x v="2"/>
    <x v="0"/>
  </r>
  <r>
    <x v="57"/>
    <x v="0"/>
    <x v="1"/>
    <x v="0"/>
    <x v="0"/>
    <x v="0"/>
    <n v="3366"/>
    <n v="2200"/>
    <n v="5566"/>
    <x v="0"/>
    <x v="43"/>
    <x v="2"/>
    <n v="360"/>
    <n v="1"/>
    <x v="1"/>
    <x v="1"/>
  </r>
  <r>
    <x v="58"/>
    <x v="0"/>
    <x v="1"/>
    <x v="1"/>
    <x v="0"/>
    <x v="0"/>
    <n v="8080"/>
    <n v="2250"/>
    <n v="10330"/>
    <x v="3"/>
    <x v="44"/>
    <x v="3"/>
    <n v="360"/>
    <n v="1"/>
    <x v="0"/>
    <x v="0"/>
  </r>
  <r>
    <x v="59"/>
    <x v="0"/>
    <x v="1"/>
    <x v="2"/>
    <x v="1"/>
    <x v="0"/>
    <n v="3357"/>
    <n v="2859"/>
    <n v="6216"/>
    <x v="1"/>
    <x v="32"/>
    <x v="2"/>
    <n v="360"/>
    <n v="1"/>
    <x v="0"/>
    <x v="0"/>
  </r>
  <r>
    <x v="60"/>
    <x v="0"/>
    <x v="1"/>
    <x v="0"/>
    <x v="0"/>
    <x v="0"/>
    <n v="2500"/>
    <n v="3796"/>
    <n v="6296"/>
    <x v="1"/>
    <x v="2"/>
    <x v="0"/>
    <n v="360"/>
    <n v="1"/>
    <x v="0"/>
    <x v="0"/>
  </r>
  <r>
    <x v="61"/>
    <x v="0"/>
    <x v="1"/>
    <x v="3"/>
    <x v="0"/>
    <x v="0"/>
    <n v="3029"/>
    <n v="0"/>
    <n v="3029"/>
    <x v="2"/>
    <x v="45"/>
    <x v="4"/>
    <n v="360"/>
    <n v="1"/>
    <x v="0"/>
    <x v="0"/>
  </r>
  <r>
    <x v="62"/>
    <x v="0"/>
    <x v="1"/>
    <x v="0"/>
    <x v="1"/>
    <x v="1"/>
    <n v="2609"/>
    <n v="3449"/>
    <n v="6058"/>
    <x v="1"/>
    <x v="46"/>
    <x v="2"/>
    <n v="180"/>
    <n v="0"/>
    <x v="1"/>
    <x v="1"/>
  </r>
  <r>
    <x v="63"/>
    <x v="0"/>
    <x v="1"/>
    <x v="1"/>
    <x v="0"/>
    <x v="0"/>
    <n v="4945"/>
    <n v="0"/>
    <n v="4945"/>
    <x v="0"/>
    <x v="0"/>
    <x v="0"/>
    <n v="360"/>
    <n v="0"/>
    <x v="1"/>
    <x v="1"/>
  </r>
  <r>
    <x v="64"/>
    <x v="1"/>
    <x v="0"/>
    <x v="0"/>
    <x v="0"/>
    <x v="0"/>
    <n v="4166"/>
    <n v="0"/>
    <n v="4166"/>
    <x v="4"/>
    <x v="21"/>
    <x v="4"/>
    <n v="360"/>
    <n v="0"/>
    <x v="2"/>
    <x v="1"/>
  </r>
  <r>
    <x v="65"/>
    <x v="0"/>
    <x v="1"/>
    <x v="0"/>
    <x v="0"/>
    <x v="0"/>
    <n v="5726"/>
    <n v="4595"/>
    <n v="10321"/>
    <x v="3"/>
    <x v="47"/>
    <x v="3"/>
    <n v="360"/>
    <n v="1"/>
    <x v="2"/>
    <x v="1"/>
  </r>
  <r>
    <x v="66"/>
    <x v="0"/>
    <x v="0"/>
    <x v="0"/>
    <x v="1"/>
    <x v="0"/>
    <n v="3200"/>
    <n v="2254"/>
    <n v="5454"/>
    <x v="0"/>
    <x v="48"/>
    <x v="0"/>
    <n v="180"/>
    <n v="0"/>
    <x v="0"/>
    <x v="1"/>
  </r>
  <r>
    <x v="67"/>
    <x v="0"/>
    <x v="1"/>
    <x v="1"/>
    <x v="0"/>
    <x v="0"/>
    <n v="10750"/>
    <n v="0"/>
    <n v="10750"/>
    <x v="3"/>
    <x v="49"/>
    <x v="3"/>
    <n v="360"/>
    <n v="1"/>
    <x v="0"/>
    <x v="0"/>
  </r>
  <r>
    <x v="68"/>
    <x v="0"/>
    <x v="1"/>
    <x v="3"/>
    <x v="1"/>
    <x v="1"/>
    <n v="7100"/>
    <n v="0"/>
    <n v="7100"/>
    <x v="1"/>
    <x v="14"/>
    <x v="0"/>
    <n v="60"/>
    <n v="1"/>
    <x v="0"/>
    <x v="0"/>
  </r>
  <r>
    <x v="69"/>
    <x v="1"/>
    <x v="0"/>
    <x v="0"/>
    <x v="0"/>
    <x v="0"/>
    <n v="4300"/>
    <n v="0"/>
    <n v="4300"/>
    <x v="4"/>
    <x v="50"/>
    <x v="2"/>
    <n v="360"/>
    <n v="0"/>
    <x v="2"/>
    <x v="1"/>
  </r>
  <r>
    <x v="70"/>
    <x v="0"/>
    <x v="1"/>
    <x v="0"/>
    <x v="0"/>
    <x v="0"/>
    <n v="3208"/>
    <n v="3066"/>
    <n v="6274"/>
    <x v="1"/>
    <x v="51"/>
    <x v="2"/>
    <n v="360"/>
    <n v="1"/>
    <x v="0"/>
    <x v="0"/>
  </r>
  <r>
    <x v="71"/>
    <x v="0"/>
    <x v="1"/>
    <x v="2"/>
    <x v="1"/>
    <x v="1"/>
    <n v="1875"/>
    <n v="1875"/>
    <n v="3750"/>
    <x v="2"/>
    <x v="42"/>
    <x v="4"/>
    <n v="360"/>
    <n v="1"/>
    <x v="2"/>
    <x v="0"/>
  </r>
  <r>
    <x v="72"/>
    <x v="0"/>
    <x v="0"/>
    <x v="0"/>
    <x v="0"/>
    <x v="0"/>
    <n v="3500"/>
    <n v="0"/>
    <n v="3500"/>
    <x v="2"/>
    <x v="52"/>
    <x v="1"/>
    <n v="300"/>
    <n v="1"/>
    <x v="2"/>
    <x v="0"/>
  </r>
  <r>
    <x v="73"/>
    <x v="0"/>
    <x v="1"/>
    <x v="3"/>
    <x v="1"/>
    <x v="0"/>
    <n v="4755"/>
    <n v="0"/>
    <n v="4755"/>
    <x v="4"/>
    <x v="5"/>
    <x v="4"/>
    <n v="360"/>
    <n v="0"/>
    <x v="2"/>
    <x v="1"/>
  </r>
  <r>
    <x v="74"/>
    <x v="0"/>
    <x v="1"/>
    <x v="3"/>
    <x v="0"/>
    <x v="1"/>
    <n v="5266"/>
    <n v="1774"/>
    <n v="7040"/>
    <x v="1"/>
    <x v="53"/>
    <x v="3"/>
    <n v="360"/>
    <n v="1"/>
    <x v="2"/>
    <x v="0"/>
  </r>
  <r>
    <x v="75"/>
    <x v="0"/>
    <x v="0"/>
    <x v="0"/>
    <x v="0"/>
    <x v="0"/>
    <n v="3750"/>
    <n v="0"/>
    <n v="3750"/>
    <x v="2"/>
    <x v="54"/>
    <x v="4"/>
    <n v="480"/>
    <n v="1"/>
    <x v="0"/>
    <x v="1"/>
  </r>
  <r>
    <x v="76"/>
    <x v="0"/>
    <x v="0"/>
    <x v="0"/>
    <x v="0"/>
    <x v="0"/>
    <n v="3750"/>
    <n v="4750"/>
    <n v="8500"/>
    <x v="3"/>
    <x v="55"/>
    <x v="2"/>
    <n v="360"/>
    <n v="1"/>
    <x v="0"/>
    <x v="1"/>
  </r>
  <r>
    <x v="77"/>
    <x v="0"/>
    <x v="1"/>
    <x v="1"/>
    <x v="0"/>
    <x v="1"/>
    <n v="1000"/>
    <n v="3022"/>
    <n v="4022"/>
    <x v="4"/>
    <x v="26"/>
    <x v="4"/>
    <n v="360"/>
    <n v="1"/>
    <x v="0"/>
    <x v="1"/>
  </r>
  <r>
    <x v="78"/>
    <x v="0"/>
    <x v="1"/>
    <x v="3"/>
    <x v="0"/>
    <x v="0"/>
    <n v="3167"/>
    <n v="4000"/>
    <n v="7167"/>
    <x v="1"/>
    <x v="44"/>
    <x v="3"/>
    <n v="300"/>
    <n v="0"/>
    <x v="2"/>
    <x v="1"/>
  </r>
  <r>
    <x v="79"/>
    <x v="0"/>
    <x v="1"/>
    <x v="3"/>
    <x v="1"/>
    <x v="1"/>
    <n v="3333"/>
    <n v="2166"/>
    <n v="5499"/>
    <x v="0"/>
    <x v="56"/>
    <x v="0"/>
    <n v="360"/>
    <s v="Unknown"/>
    <x v="2"/>
    <x v="0"/>
  </r>
  <r>
    <x v="80"/>
    <x v="1"/>
    <x v="0"/>
    <x v="0"/>
    <x v="0"/>
    <x v="0"/>
    <n v="3846"/>
    <n v="0"/>
    <n v="3846"/>
    <x v="4"/>
    <x v="57"/>
    <x v="4"/>
    <n v="360"/>
    <n v="1"/>
    <x v="2"/>
    <x v="0"/>
  </r>
  <r>
    <x v="81"/>
    <x v="0"/>
    <x v="1"/>
    <x v="1"/>
    <x v="0"/>
    <x v="1"/>
    <n v="2395"/>
    <n v="0"/>
    <n v="2395"/>
    <x v="2"/>
    <x v="0"/>
    <x v="0"/>
    <n v="360"/>
    <n v="1"/>
    <x v="2"/>
    <x v="0"/>
  </r>
  <r>
    <x v="82"/>
    <x v="1"/>
    <x v="1"/>
    <x v="2"/>
    <x v="0"/>
    <x v="0"/>
    <n v="1378"/>
    <n v="1881"/>
    <n v="3259"/>
    <x v="2"/>
    <x v="58"/>
    <x v="2"/>
    <n v="360"/>
    <n v="1"/>
    <x v="0"/>
    <x v="1"/>
  </r>
  <r>
    <x v="83"/>
    <x v="0"/>
    <x v="1"/>
    <x v="0"/>
    <x v="0"/>
    <x v="0"/>
    <n v="6000"/>
    <n v="2250"/>
    <n v="8250"/>
    <x v="1"/>
    <x v="59"/>
    <x v="3"/>
    <n v="360"/>
    <s v="Unknown"/>
    <x v="2"/>
    <x v="1"/>
  </r>
  <r>
    <x v="84"/>
    <x v="0"/>
    <x v="1"/>
    <x v="1"/>
    <x v="0"/>
    <x v="0"/>
    <n v="3988"/>
    <n v="0"/>
    <n v="3988"/>
    <x v="4"/>
    <x v="60"/>
    <x v="1"/>
    <n v="240"/>
    <n v="1"/>
    <x v="0"/>
    <x v="0"/>
  </r>
  <r>
    <x v="85"/>
    <x v="0"/>
    <x v="0"/>
    <x v="0"/>
    <x v="0"/>
    <x v="0"/>
    <n v="2366"/>
    <n v="2531"/>
    <n v="4897"/>
    <x v="0"/>
    <x v="50"/>
    <x v="2"/>
    <n v="360"/>
    <n v="1"/>
    <x v="2"/>
    <x v="0"/>
  </r>
  <r>
    <x v="86"/>
    <x v="0"/>
    <x v="1"/>
    <x v="2"/>
    <x v="1"/>
    <x v="0"/>
    <n v="3333"/>
    <n v="2000"/>
    <n v="5333"/>
    <x v="0"/>
    <x v="45"/>
    <x v="4"/>
    <n v="360"/>
    <s v="Unknown"/>
    <x v="2"/>
    <x v="0"/>
  </r>
  <r>
    <x v="87"/>
    <x v="0"/>
    <x v="1"/>
    <x v="0"/>
    <x v="0"/>
    <x v="0"/>
    <n v="2500"/>
    <n v="2118"/>
    <n v="4618"/>
    <x v="4"/>
    <x v="19"/>
    <x v="4"/>
    <n v="360"/>
    <n v="1"/>
    <x v="2"/>
    <x v="0"/>
  </r>
  <r>
    <x v="88"/>
    <x v="0"/>
    <x v="0"/>
    <x v="0"/>
    <x v="0"/>
    <x v="0"/>
    <n v="8566"/>
    <n v="0"/>
    <n v="8566"/>
    <x v="3"/>
    <x v="61"/>
    <x v="3"/>
    <n v="360"/>
    <n v="1"/>
    <x v="0"/>
    <x v="0"/>
  </r>
  <r>
    <x v="89"/>
    <x v="0"/>
    <x v="1"/>
    <x v="0"/>
    <x v="0"/>
    <x v="0"/>
    <n v="5695"/>
    <n v="4167"/>
    <n v="9862"/>
    <x v="3"/>
    <x v="62"/>
    <x v="2"/>
    <n v="360"/>
    <n v="1"/>
    <x v="2"/>
    <x v="0"/>
  </r>
  <r>
    <x v="90"/>
    <x v="0"/>
    <x v="1"/>
    <x v="0"/>
    <x v="0"/>
    <x v="0"/>
    <n v="2958"/>
    <n v="2900"/>
    <n v="5858"/>
    <x v="0"/>
    <x v="63"/>
    <x v="0"/>
    <n v="360"/>
    <n v="1"/>
    <x v="2"/>
    <x v="0"/>
  </r>
  <r>
    <x v="91"/>
    <x v="0"/>
    <x v="1"/>
    <x v="2"/>
    <x v="0"/>
    <x v="0"/>
    <n v="6250"/>
    <n v="5654"/>
    <n v="11904"/>
    <x v="3"/>
    <x v="64"/>
    <x v="3"/>
    <n v="180"/>
    <n v="1"/>
    <x v="2"/>
    <x v="0"/>
  </r>
  <r>
    <x v="92"/>
    <x v="0"/>
    <x v="1"/>
    <x v="2"/>
    <x v="1"/>
    <x v="0"/>
    <n v="3273"/>
    <n v="1820"/>
    <n v="5093"/>
    <x v="0"/>
    <x v="52"/>
    <x v="1"/>
    <n v="360"/>
    <n v="1"/>
    <x v="0"/>
    <x v="0"/>
  </r>
  <r>
    <x v="93"/>
    <x v="0"/>
    <x v="0"/>
    <x v="0"/>
    <x v="0"/>
    <x v="0"/>
    <n v="4133"/>
    <n v="0"/>
    <n v="4133"/>
    <x v="4"/>
    <x v="25"/>
    <x v="0"/>
    <n v="360"/>
    <n v="1"/>
    <x v="2"/>
    <x v="0"/>
  </r>
  <r>
    <x v="94"/>
    <x v="0"/>
    <x v="0"/>
    <x v="0"/>
    <x v="1"/>
    <x v="0"/>
    <n v="3620"/>
    <n v="0"/>
    <n v="3620"/>
    <x v="2"/>
    <x v="65"/>
    <x v="1"/>
    <n v="120"/>
    <n v="1"/>
    <x v="2"/>
    <x v="0"/>
  </r>
  <r>
    <x v="95"/>
    <x v="0"/>
    <x v="0"/>
    <x v="0"/>
    <x v="0"/>
    <x v="2"/>
    <n v="6782"/>
    <n v="0"/>
    <n v="6782"/>
    <x v="1"/>
    <x v="0"/>
    <x v="0"/>
    <n v="360"/>
    <s v="Unknown"/>
    <x v="0"/>
    <x v="1"/>
  </r>
  <r>
    <x v="96"/>
    <x v="1"/>
    <x v="1"/>
    <x v="0"/>
    <x v="0"/>
    <x v="0"/>
    <n v="2484"/>
    <n v="2302"/>
    <n v="4786"/>
    <x v="4"/>
    <x v="66"/>
    <x v="2"/>
    <n v="360"/>
    <n v="1"/>
    <x v="2"/>
    <x v="0"/>
  </r>
  <r>
    <x v="97"/>
    <x v="0"/>
    <x v="1"/>
    <x v="0"/>
    <x v="0"/>
    <x v="0"/>
    <n v="1977"/>
    <n v="997"/>
    <n v="2974"/>
    <x v="2"/>
    <x v="60"/>
    <x v="1"/>
    <n v="360"/>
    <n v="1"/>
    <x v="2"/>
    <x v="0"/>
  </r>
  <r>
    <x v="98"/>
    <x v="0"/>
    <x v="1"/>
    <x v="0"/>
    <x v="1"/>
    <x v="0"/>
    <n v="4188"/>
    <n v="0"/>
    <n v="4188"/>
    <x v="4"/>
    <x v="18"/>
    <x v="4"/>
    <n v="180"/>
    <n v="1"/>
    <x v="2"/>
    <x v="0"/>
  </r>
  <r>
    <x v="99"/>
    <x v="0"/>
    <x v="1"/>
    <x v="0"/>
    <x v="0"/>
    <x v="0"/>
    <n v="1759"/>
    <n v="3541"/>
    <n v="5300"/>
    <x v="0"/>
    <x v="63"/>
    <x v="0"/>
    <n v="360"/>
    <n v="1"/>
    <x v="2"/>
    <x v="0"/>
  </r>
  <r>
    <x v="100"/>
    <x v="0"/>
    <x v="1"/>
    <x v="2"/>
    <x v="1"/>
    <x v="0"/>
    <n v="4288"/>
    <n v="3263"/>
    <n v="7551"/>
    <x v="1"/>
    <x v="17"/>
    <x v="0"/>
    <n v="180"/>
    <n v="1"/>
    <x v="0"/>
    <x v="0"/>
  </r>
  <r>
    <x v="101"/>
    <x v="0"/>
    <x v="0"/>
    <x v="0"/>
    <x v="0"/>
    <x v="0"/>
    <n v="4843"/>
    <n v="3806"/>
    <n v="8649"/>
    <x v="3"/>
    <x v="23"/>
    <x v="2"/>
    <n v="360"/>
    <n v="1"/>
    <x v="2"/>
    <x v="0"/>
  </r>
  <r>
    <x v="102"/>
    <x v="0"/>
    <x v="1"/>
    <x v="4"/>
    <x v="0"/>
    <x v="0"/>
    <n v="13650"/>
    <n v="0"/>
    <n v="13650"/>
    <x v="3"/>
    <x v="0"/>
    <x v="0"/>
    <n v="360"/>
    <n v="1"/>
    <x v="0"/>
    <x v="0"/>
  </r>
  <r>
    <x v="103"/>
    <x v="0"/>
    <x v="1"/>
    <x v="0"/>
    <x v="0"/>
    <x v="0"/>
    <n v="4652"/>
    <n v="3583"/>
    <n v="8235"/>
    <x v="1"/>
    <x v="0"/>
    <x v="0"/>
    <n v="360"/>
    <n v="1"/>
    <x v="2"/>
    <x v="0"/>
  </r>
  <r>
    <x v="104"/>
    <x v="0"/>
    <x v="2"/>
    <x v="4"/>
    <x v="0"/>
    <x v="0"/>
    <n v="3816"/>
    <n v="754"/>
    <n v="4570"/>
    <x v="4"/>
    <x v="67"/>
    <x v="2"/>
    <n v="360"/>
    <n v="1"/>
    <x v="0"/>
    <x v="0"/>
  </r>
  <r>
    <x v="105"/>
    <x v="0"/>
    <x v="1"/>
    <x v="1"/>
    <x v="0"/>
    <x v="0"/>
    <n v="3052"/>
    <n v="1030"/>
    <n v="4082"/>
    <x v="4"/>
    <x v="15"/>
    <x v="4"/>
    <n v="360"/>
    <n v="1"/>
    <x v="0"/>
    <x v="0"/>
  </r>
  <r>
    <x v="106"/>
    <x v="0"/>
    <x v="1"/>
    <x v="2"/>
    <x v="0"/>
    <x v="0"/>
    <n v="11417"/>
    <n v="1126"/>
    <n v="12543"/>
    <x v="3"/>
    <x v="68"/>
    <x v="3"/>
    <n v="360"/>
    <n v="1"/>
    <x v="0"/>
    <x v="0"/>
  </r>
  <r>
    <x v="107"/>
    <x v="0"/>
    <x v="0"/>
    <x v="0"/>
    <x v="1"/>
    <x v="2"/>
    <n v="7333"/>
    <n v="0"/>
    <n v="7333"/>
    <x v="1"/>
    <x v="2"/>
    <x v="0"/>
    <n v="360"/>
    <n v="1"/>
    <x v="1"/>
    <x v="1"/>
  </r>
  <r>
    <x v="108"/>
    <x v="0"/>
    <x v="1"/>
    <x v="2"/>
    <x v="0"/>
    <x v="0"/>
    <n v="3800"/>
    <n v="3600"/>
    <n v="7400"/>
    <x v="1"/>
    <x v="69"/>
    <x v="3"/>
    <n v="360"/>
    <n v="0"/>
    <x v="0"/>
    <x v="1"/>
  </r>
  <r>
    <x v="109"/>
    <x v="0"/>
    <x v="1"/>
    <x v="3"/>
    <x v="1"/>
    <x v="0"/>
    <n v="2071"/>
    <n v="754"/>
    <n v="2825"/>
    <x v="2"/>
    <x v="70"/>
    <x v="1"/>
    <n v="480"/>
    <n v="1"/>
    <x v="2"/>
    <x v="0"/>
  </r>
  <r>
    <x v="110"/>
    <x v="0"/>
    <x v="0"/>
    <x v="0"/>
    <x v="0"/>
    <x v="0"/>
    <n v="5316"/>
    <n v="0"/>
    <n v="5316"/>
    <x v="0"/>
    <x v="50"/>
    <x v="2"/>
    <n v="360"/>
    <n v="1"/>
    <x v="0"/>
    <x v="0"/>
  </r>
  <r>
    <x v="111"/>
    <x v="1"/>
    <x v="1"/>
    <x v="0"/>
    <x v="0"/>
    <x v="2"/>
    <n v="2929"/>
    <n v="2333"/>
    <n v="5262"/>
    <x v="0"/>
    <x v="71"/>
    <x v="2"/>
    <n v="360"/>
    <n v="1"/>
    <x v="2"/>
    <x v="0"/>
  </r>
  <r>
    <x v="112"/>
    <x v="0"/>
    <x v="1"/>
    <x v="0"/>
    <x v="1"/>
    <x v="0"/>
    <n v="3572"/>
    <n v="4114"/>
    <n v="7686"/>
    <x v="1"/>
    <x v="72"/>
    <x v="2"/>
    <n v="360"/>
    <n v="0"/>
    <x v="1"/>
    <x v="1"/>
  </r>
  <r>
    <x v="113"/>
    <x v="1"/>
    <x v="0"/>
    <x v="1"/>
    <x v="0"/>
    <x v="1"/>
    <n v="7451"/>
    <n v="0"/>
    <n v="7451"/>
    <x v="1"/>
    <x v="0"/>
    <x v="0"/>
    <n v="360"/>
    <n v="1"/>
    <x v="2"/>
    <x v="0"/>
  </r>
  <r>
    <x v="114"/>
    <x v="0"/>
    <x v="0"/>
    <x v="0"/>
    <x v="0"/>
    <x v="2"/>
    <n v="5050"/>
    <n v="0"/>
    <n v="5050"/>
    <x v="0"/>
    <x v="73"/>
    <x v="4"/>
    <n v="360"/>
    <n v="1"/>
    <x v="2"/>
    <x v="0"/>
  </r>
  <r>
    <x v="115"/>
    <x v="0"/>
    <x v="1"/>
    <x v="1"/>
    <x v="0"/>
    <x v="0"/>
    <n v="14583"/>
    <n v="0"/>
    <n v="14583"/>
    <x v="3"/>
    <x v="74"/>
    <x v="3"/>
    <n v="180"/>
    <n v="1"/>
    <x v="1"/>
    <x v="0"/>
  </r>
  <r>
    <x v="116"/>
    <x v="1"/>
    <x v="1"/>
    <x v="0"/>
    <x v="0"/>
    <x v="0"/>
    <n v="3167"/>
    <n v="2283"/>
    <n v="5450"/>
    <x v="0"/>
    <x v="75"/>
    <x v="2"/>
    <n v="360"/>
    <n v="1"/>
    <x v="2"/>
    <x v="0"/>
  </r>
  <r>
    <x v="117"/>
    <x v="0"/>
    <x v="1"/>
    <x v="1"/>
    <x v="0"/>
    <x v="0"/>
    <n v="2214"/>
    <n v="1398"/>
    <n v="3612"/>
    <x v="2"/>
    <x v="76"/>
    <x v="1"/>
    <n v="360"/>
    <s v="Unknown"/>
    <x v="0"/>
    <x v="0"/>
  </r>
  <r>
    <x v="118"/>
    <x v="0"/>
    <x v="1"/>
    <x v="0"/>
    <x v="0"/>
    <x v="0"/>
    <n v="5568"/>
    <n v="2142"/>
    <n v="7710"/>
    <x v="1"/>
    <x v="62"/>
    <x v="2"/>
    <n v="360"/>
    <n v="1"/>
    <x v="1"/>
    <x v="1"/>
  </r>
  <r>
    <x v="119"/>
    <x v="1"/>
    <x v="0"/>
    <x v="0"/>
    <x v="0"/>
    <x v="0"/>
    <n v="10408"/>
    <n v="0"/>
    <n v="10408"/>
    <x v="3"/>
    <x v="77"/>
    <x v="3"/>
    <n v="360"/>
    <n v="1"/>
    <x v="0"/>
    <x v="0"/>
  </r>
  <r>
    <x v="120"/>
    <x v="0"/>
    <x v="1"/>
    <x v="4"/>
    <x v="0"/>
    <x v="0"/>
    <n v="5667"/>
    <n v="2667"/>
    <n v="8334"/>
    <x v="3"/>
    <x v="44"/>
    <x v="3"/>
    <n v="360"/>
    <n v="1"/>
    <x v="1"/>
    <x v="0"/>
  </r>
  <r>
    <x v="121"/>
    <x v="1"/>
    <x v="0"/>
    <x v="0"/>
    <x v="0"/>
    <x v="0"/>
    <n v="4166"/>
    <n v="0"/>
    <n v="4166"/>
    <x v="4"/>
    <x v="40"/>
    <x v="1"/>
    <n v="360"/>
    <n v="1"/>
    <x v="2"/>
    <x v="0"/>
  </r>
  <r>
    <x v="122"/>
    <x v="1"/>
    <x v="0"/>
    <x v="0"/>
    <x v="0"/>
    <x v="0"/>
    <n v="2137"/>
    <n v="8980"/>
    <n v="11117"/>
    <x v="3"/>
    <x v="66"/>
    <x v="2"/>
    <n v="360"/>
    <n v="0"/>
    <x v="2"/>
    <x v="0"/>
  </r>
  <r>
    <x v="123"/>
    <x v="0"/>
    <x v="1"/>
    <x v="2"/>
    <x v="0"/>
    <x v="0"/>
    <n v="2957"/>
    <n v="0"/>
    <n v="2957"/>
    <x v="2"/>
    <x v="52"/>
    <x v="1"/>
    <n v="360"/>
    <n v="1"/>
    <x v="2"/>
    <x v="0"/>
  </r>
  <r>
    <x v="124"/>
    <x v="0"/>
    <x v="1"/>
    <x v="0"/>
    <x v="1"/>
    <x v="0"/>
    <n v="4300"/>
    <n v="2014"/>
    <n v="6314"/>
    <x v="1"/>
    <x v="78"/>
    <x v="3"/>
    <n v="360"/>
    <n v="1"/>
    <x v="1"/>
    <x v="0"/>
  </r>
  <r>
    <x v="125"/>
    <x v="1"/>
    <x v="0"/>
    <x v="0"/>
    <x v="0"/>
    <x v="0"/>
    <n v="3692"/>
    <n v="0"/>
    <n v="3692"/>
    <x v="2"/>
    <x v="79"/>
    <x v="1"/>
    <n v="360"/>
    <s v="Unknown"/>
    <x v="1"/>
    <x v="0"/>
  </r>
  <r>
    <x v="126"/>
    <x v="2"/>
    <x v="1"/>
    <x v="3"/>
    <x v="0"/>
    <x v="0"/>
    <n v="23803"/>
    <n v="0"/>
    <n v="23803"/>
    <x v="3"/>
    <x v="80"/>
    <x v="3"/>
    <n v="360"/>
    <n v="1"/>
    <x v="1"/>
    <x v="0"/>
  </r>
  <r>
    <x v="127"/>
    <x v="0"/>
    <x v="0"/>
    <x v="0"/>
    <x v="0"/>
    <x v="0"/>
    <n v="3865"/>
    <n v="1640"/>
    <n v="5505"/>
    <x v="0"/>
    <x v="0"/>
    <x v="0"/>
    <n v="360"/>
    <n v="1"/>
    <x v="1"/>
    <x v="0"/>
  </r>
  <r>
    <x v="128"/>
    <x v="0"/>
    <x v="1"/>
    <x v="1"/>
    <x v="0"/>
    <x v="1"/>
    <n v="10513"/>
    <n v="3850"/>
    <n v="14363"/>
    <x v="3"/>
    <x v="67"/>
    <x v="2"/>
    <n v="180"/>
    <n v="0"/>
    <x v="0"/>
    <x v="1"/>
  </r>
  <r>
    <x v="129"/>
    <x v="0"/>
    <x v="1"/>
    <x v="0"/>
    <x v="0"/>
    <x v="0"/>
    <n v="6080"/>
    <n v="2569"/>
    <n v="8649"/>
    <x v="3"/>
    <x v="81"/>
    <x v="3"/>
    <n v="360"/>
    <s v="Unknown"/>
    <x v="1"/>
    <x v="1"/>
  </r>
  <r>
    <x v="130"/>
    <x v="0"/>
    <x v="0"/>
    <x v="0"/>
    <x v="0"/>
    <x v="1"/>
    <n v="20166"/>
    <n v="0"/>
    <n v="20166"/>
    <x v="3"/>
    <x v="82"/>
    <x v="3"/>
    <n v="480"/>
    <s v="Unknown"/>
    <x v="0"/>
    <x v="0"/>
  </r>
  <r>
    <x v="131"/>
    <x v="0"/>
    <x v="0"/>
    <x v="0"/>
    <x v="0"/>
    <x v="0"/>
    <n v="2014"/>
    <n v="1929"/>
    <n v="3943"/>
    <x v="4"/>
    <x v="29"/>
    <x v="1"/>
    <n v="360"/>
    <n v="1"/>
    <x v="0"/>
    <x v="0"/>
  </r>
  <r>
    <x v="132"/>
    <x v="0"/>
    <x v="0"/>
    <x v="0"/>
    <x v="0"/>
    <x v="0"/>
    <n v="2718"/>
    <n v="0"/>
    <n v="2718"/>
    <x v="2"/>
    <x v="9"/>
    <x v="1"/>
    <n v="360"/>
    <n v="1"/>
    <x v="2"/>
    <x v="0"/>
  </r>
  <r>
    <x v="133"/>
    <x v="0"/>
    <x v="1"/>
    <x v="0"/>
    <x v="0"/>
    <x v="1"/>
    <n v="3459"/>
    <n v="0"/>
    <n v="3459"/>
    <x v="2"/>
    <x v="65"/>
    <x v="1"/>
    <n v="120"/>
    <n v="1"/>
    <x v="2"/>
    <x v="0"/>
  </r>
  <r>
    <x v="134"/>
    <x v="0"/>
    <x v="0"/>
    <x v="0"/>
    <x v="0"/>
    <x v="0"/>
    <n v="4895"/>
    <n v="0"/>
    <n v="4895"/>
    <x v="0"/>
    <x v="83"/>
    <x v="4"/>
    <n v="360"/>
    <n v="1"/>
    <x v="2"/>
    <x v="0"/>
  </r>
  <r>
    <x v="135"/>
    <x v="0"/>
    <x v="1"/>
    <x v="3"/>
    <x v="0"/>
    <x v="0"/>
    <n v="4000"/>
    <n v="7750"/>
    <n v="11750"/>
    <x v="3"/>
    <x v="84"/>
    <x v="3"/>
    <n v="360"/>
    <n v="1"/>
    <x v="2"/>
    <x v="1"/>
  </r>
  <r>
    <x v="136"/>
    <x v="1"/>
    <x v="1"/>
    <x v="0"/>
    <x v="0"/>
    <x v="0"/>
    <n v="4583"/>
    <n v="0"/>
    <n v="4583"/>
    <x v="4"/>
    <x v="85"/>
    <x v="1"/>
    <n v="360"/>
    <n v="1"/>
    <x v="1"/>
    <x v="1"/>
  </r>
  <r>
    <x v="137"/>
    <x v="0"/>
    <x v="1"/>
    <x v="2"/>
    <x v="0"/>
    <x v="1"/>
    <n v="3316"/>
    <n v="3500"/>
    <n v="6816"/>
    <x v="1"/>
    <x v="39"/>
    <x v="1"/>
    <n v="360"/>
    <n v="1"/>
    <x v="0"/>
    <x v="0"/>
  </r>
  <r>
    <x v="138"/>
    <x v="0"/>
    <x v="0"/>
    <x v="0"/>
    <x v="0"/>
    <x v="0"/>
    <n v="14999"/>
    <n v="0"/>
    <n v="14999"/>
    <x v="3"/>
    <x v="86"/>
    <x v="3"/>
    <n v="360"/>
    <n v="0"/>
    <x v="2"/>
    <x v="1"/>
  </r>
  <r>
    <x v="139"/>
    <x v="0"/>
    <x v="1"/>
    <x v="2"/>
    <x v="1"/>
    <x v="0"/>
    <n v="4200"/>
    <n v="1430"/>
    <n v="5630"/>
    <x v="0"/>
    <x v="87"/>
    <x v="0"/>
    <n v="360"/>
    <n v="1"/>
    <x v="1"/>
    <x v="1"/>
  </r>
  <r>
    <x v="140"/>
    <x v="0"/>
    <x v="1"/>
    <x v="2"/>
    <x v="0"/>
    <x v="0"/>
    <n v="5042"/>
    <n v="2083"/>
    <n v="7125"/>
    <x v="1"/>
    <x v="74"/>
    <x v="3"/>
    <n v="360"/>
    <n v="1"/>
    <x v="1"/>
    <x v="1"/>
  </r>
  <r>
    <x v="141"/>
    <x v="0"/>
    <x v="0"/>
    <x v="0"/>
    <x v="0"/>
    <x v="0"/>
    <n v="5417"/>
    <n v="0"/>
    <n v="5417"/>
    <x v="0"/>
    <x v="7"/>
    <x v="2"/>
    <n v="360"/>
    <n v="1"/>
    <x v="0"/>
    <x v="0"/>
  </r>
  <r>
    <x v="142"/>
    <x v="0"/>
    <x v="0"/>
    <x v="0"/>
    <x v="0"/>
    <x v="1"/>
    <n v="6950"/>
    <n v="0"/>
    <n v="6950"/>
    <x v="1"/>
    <x v="62"/>
    <x v="2"/>
    <n v="180"/>
    <n v="1"/>
    <x v="2"/>
    <x v="0"/>
  </r>
  <r>
    <x v="143"/>
    <x v="0"/>
    <x v="1"/>
    <x v="0"/>
    <x v="0"/>
    <x v="0"/>
    <n v="2698"/>
    <n v="2034"/>
    <n v="4732"/>
    <x v="4"/>
    <x v="25"/>
    <x v="0"/>
    <n v="360"/>
    <n v="1"/>
    <x v="2"/>
    <x v="0"/>
  </r>
  <r>
    <x v="144"/>
    <x v="0"/>
    <x v="1"/>
    <x v="2"/>
    <x v="0"/>
    <x v="0"/>
    <n v="11757"/>
    <n v="0"/>
    <n v="11757"/>
    <x v="3"/>
    <x v="53"/>
    <x v="3"/>
    <n v="180"/>
    <n v="1"/>
    <x v="0"/>
    <x v="0"/>
  </r>
  <r>
    <x v="145"/>
    <x v="1"/>
    <x v="1"/>
    <x v="0"/>
    <x v="0"/>
    <x v="0"/>
    <n v="2330"/>
    <n v="4486"/>
    <n v="6816"/>
    <x v="1"/>
    <x v="15"/>
    <x v="4"/>
    <n v="360"/>
    <n v="1"/>
    <x v="2"/>
    <x v="0"/>
  </r>
  <r>
    <x v="146"/>
    <x v="1"/>
    <x v="1"/>
    <x v="2"/>
    <x v="0"/>
    <x v="0"/>
    <n v="14866"/>
    <n v="0"/>
    <n v="14866"/>
    <x v="3"/>
    <x v="9"/>
    <x v="1"/>
    <n v="360"/>
    <n v="1"/>
    <x v="0"/>
    <x v="0"/>
  </r>
  <r>
    <x v="147"/>
    <x v="0"/>
    <x v="1"/>
    <x v="1"/>
    <x v="0"/>
    <x v="0"/>
    <n v="1538"/>
    <n v="1425"/>
    <n v="2963"/>
    <x v="2"/>
    <x v="88"/>
    <x v="1"/>
    <n v="360"/>
    <n v="1"/>
    <x v="0"/>
    <x v="0"/>
  </r>
  <r>
    <x v="148"/>
    <x v="1"/>
    <x v="0"/>
    <x v="0"/>
    <x v="0"/>
    <x v="0"/>
    <n v="10000"/>
    <n v="1666"/>
    <n v="11666"/>
    <x v="3"/>
    <x v="68"/>
    <x v="3"/>
    <n v="360"/>
    <n v="1"/>
    <x v="1"/>
    <x v="1"/>
  </r>
  <r>
    <x v="149"/>
    <x v="0"/>
    <x v="1"/>
    <x v="0"/>
    <x v="0"/>
    <x v="0"/>
    <n v="4860"/>
    <n v="830"/>
    <n v="5690"/>
    <x v="0"/>
    <x v="14"/>
    <x v="0"/>
    <n v="360"/>
    <n v="1"/>
    <x v="2"/>
    <x v="0"/>
  </r>
  <r>
    <x v="150"/>
    <x v="0"/>
    <x v="0"/>
    <x v="0"/>
    <x v="0"/>
    <x v="0"/>
    <n v="6277"/>
    <n v="0"/>
    <n v="6277"/>
    <x v="1"/>
    <x v="73"/>
    <x v="4"/>
    <n v="360"/>
    <n v="0"/>
    <x v="1"/>
    <x v="1"/>
  </r>
  <r>
    <x v="151"/>
    <x v="0"/>
    <x v="1"/>
    <x v="0"/>
    <x v="0"/>
    <x v="1"/>
    <n v="2577"/>
    <n v="3750"/>
    <n v="6327"/>
    <x v="1"/>
    <x v="72"/>
    <x v="2"/>
    <n v="360"/>
    <n v="1"/>
    <x v="1"/>
    <x v="0"/>
  </r>
  <r>
    <x v="152"/>
    <x v="0"/>
    <x v="0"/>
    <x v="0"/>
    <x v="0"/>
    <x v="0"/>
    <n v="9166"/>
    <n v="0"/>
    <n v="9166"/>
    <x v="3"/>
    <x v="89"/>
    <x v="3"/>
    <n v="360"/>
    <n v="1"/>
    <x v="0"/>
    <x v="1"/>
  </r>
  <r>
    <x v="153"/>
    <x v="0"/>
    <x v="1"/>
    <x v="2"/>
    <x v="1"/>
    <x v="0"/>
    <n v="2281"/>
    <n v="0"/>
    <n v="2281"/>
    <x v="2"/>
    <x v="54"/>
    <x v="4"/>
    <n v="360"/>
    <n v="1"/>
    <x v="1"/>
    <x v="1"/>
  </r>
  <r>
    <x v="154"/>
    <x v="0"/>
    <x v="0"/>
    <x v="0"/>
    <x v="0"/>
    <x v="0"/>
    <n v="3254"/>
    <n v="0"/>
    <n v="3254"/>
    <x v="2"/>
    <x v="60"/>
    <x v="1"/>
    <n v="360"/>
    <n v="1"/>
    <x v="0"/>
    <x v="0"/>
  </r>
  <r>
    <x v="155"/>
    <x v="0"/>
    <x v="1"/>
    <x v="3"/>
    <x v="0"/>
    <x v="0"/>
    <n v="39999"/>
    <n v="0"/>
    <n v="39999"/>
    <x v="3"/>
    <x v="90"/>
    <x v="3"/>
    <n v="180"/>
    <n v="0"/>
    <x v="2"/>
    <x v="0"/>
  </r>
  <r>
    <x v="156"/>
    <x v="0"/>
    <x v="1"/>
    <x v="1"/>
    <x v="0"/>
    <x v="0"/>
    <n v="6000"/>
    <n v="0"/>
    <n v="6000"/>
    <x v="1"/>
    <x v="67"/>
    <x v="2"/>
    <n v="360"/>
    <s v="Unknown"/>
    <x v="1"/>
    <x v="0"/>
  </r>
  <r>
    <x v="157"/>
    <x v="0"/>
    <x v="1"/>
    <x v="1"/>
    <x v="0"/>
    <x v="0"/>
    <n v="9538"/>
    <n v="0"/>
    <n v="9538"/>
    <x v="3"/>
    <x v="53"/>
    <x v="3"/>
    <n v="360"/>
    <n v="1"/>
    <x v="0"/>
    <x v="0"/>
  </r>
  <r>
    <x v="158"/>
    <x v="0"/>
    <x v="0"/>
    <x v="0"/>
    <x v="0"/>
    <x v="2"/>
    <n v="2980"/>
    <n v="2083"/>
    <n v="5063"/>
    <x v="0"/>
    <x v="2"/>
    <x v="0"/>
    <n v="360"/>
    <n v="1"/>
    <x v="1"/>
    <x v="0"/>
  </r>
  <r>
    <x v="159"/>
    <x v="0"/>
    <x v="1"/>
    <x v="0"/>
    <x v="0"/>
    <x v="0"/>
    <n v="4583"/>
    <n v="5625"/>
    <n v="10208"/>
    <x v="3"/>
    <x v="91"/>
    <x v="3"/>
    <n v="360"/>
    <n v="1"/>
    <x v="2"/>
    <x v="0"/>
  </r>
  <r>
    <x v="160"/>
    <x v="0"/>
    <x v="1"/>
    <x v="0"/>
    <x v="1"/>
    <x v="0"/>
    <n v="1863"/>
    <n v="1041"/>
    <n v="2904"/>
    <x v="2"/>
    <x v="92"/>
    <x v="4"/>
    <n v="360"/>
    <n v="1"/>
    <x v="2"/>
    <x v="0"/>
  </r>
  <r>
    <x v="161"/>
    <x v="0"/>
    <x v="1"/>
    <x v="0"/>
    <x v="0"/>
    <x v="0"/>
    <n v="7933"/>
    <n v="0"/>
    <n v="7933"/>
    <x v="1"/>
    <x v="93"/>
    <x v="3"/>
    <n v="360"/>
    <n v="1"/>
    <x v="0"/>
    <x v="1"/>
  </r>
  <r>
    <x v="162"/>
    <x v="0"/>
    <x v="1"/>
    <x v="1"/>
    <x v="0"/>
    <x v="0"/>
    <n v="3089"/>
    <n v="1280"/>
    <n v="4369"/>
    <x v="4"/>
    <x v="94"/>
    <x v="0"/>
    <n v="360"/>
    <n v="0"/>
    <x v="2"/>
    <x v="1"/>
  </r>
  <r>
    <x v="163"/>
    <x v="0"/>
    <x v="1"/>
    <x v="2"/>
    <x v="0"/>
    <x v="0"/>
    <n v="4167"/>
    <n v="1447"/>
    <n v="5614"/>
    <x v="0"/>
    <x v="6"/>
    <x v="2"/>
    <n v="360"/>
    <n v="1"/>
    <x v="1"/>
    <x v="0"/>
  </r>
  <r>
    <x v="164"/>
    <x v="0"/>
    <x v="1"/>
    <x v="0"/>
    <x v="0"/>
    <x v="0"/>
    <n v="9323"/>
    <n v="0"/>
    <n v="9323"/>
    <x v="3"/>
    <x v="36"/>
    <x v="1"/>
    <n v="180"/>
    <n v="1"/>
    <x v="0"/>
    <x v="0"/>
  </r>
  <r>
    <x v="165"/>
    <x v="0"/>
    <x v="1"/>
    <x v="0"/>
    <x v="0"/>
    <x v="0"/>
    <n v="3707"/>
    <n v="3166"/>
    <n v="6873"/>
    <x v="1"/>
    <x v="81"/>
    <x v="3"/>
    <n v="360"/>
    <n v="1"/>
    <x v="1"/>
    <x v="0"/>
  </r>
  <r>
    <x v="166"/>
    <x v="1"/>
    <x v="1"/>
    <x v="0"/>
    <x v="0"/>
    <x v="0"/>
    <n v="4583"/>
    <n v="0"/>
    <n v="4583"/>
    <x v="4"/>
    <x v="22"/>
    <x v="4"/>
    <n v="360"/>
    <n v="1"/>
    <x v="1"/>
    <x v="1"/>
  </r>
  <r>
    <x v="167"/>
    <x v="0"/>
    <x v="1"/>
    <x v="0"/>
    <x v="0"/>
    <x v="0"/>
    <n v="2439"/>
    <n v="3333"/>
    <n v="5772"/>
    <x v="0"/>
    <x v="87"/>
    <x v="0"/>
    <n v="360"/>
    <n v="1"/>
    <x v="1"/>
    <x v="0"/>
  </r>
  <r>
    <x v="168"/>
    <x v="0"/>
    <x v="0"/>
    <x v="0"/>
    <x v="0"/>
    <x v="0"/>
    <n v="2237"/>
    <n v="0"/>
    <n v="2237"/>
    <x v="2"/>
    <x v="95"/>
    <x v="1"/>
    <n v="480"/>
    <n v="0"/>
    <x v="2"/>
    <x v="1"/>
  </r>
  <r>
    <x v="169"/>
    <x v="0"/>
    <x v="1"/>
    <x v="2"/>
    <x v="0"/>
    <x v="0"/>
    <n v="8000"/>
    <n v="0"/>
    <n v="8000"/>
    <x v="1"/>
    <x v="11"/>
    <x v="3"/>
    <n v="360"/>
    <n v="1"/>
    <x v="2"/>
    <x v="0"/>
  </r>
  <r>
    <x v="170"/>
    <x v="0"/>
    <x v="1"/>
    <x v="0"/>
    <x v="1"/>
    <x v="2"/>
    <n v="1820"/>
    <n v="1769"/>
    <n v="3589"/>
    <x v="2"/>
    <x v="5"/>
    <x v="4"/>
    <n v="360"/>
    <n v="1"/>
    <x v="1"/>
    <x v="0"/>
  </r>
  <r>
    <x v="171"/>
    <x v="2"/>
    <x v="1"/>
    <x v="3"/>
    <x v="0"/>
    <x v="0"/>
    <n v="51763"/>
    <n v="0"/>
    <n v="51763"/>
    <x v="3"/>
    <x v="96"/>
    <x v="3"/>
    <n v="300"/>
    <n v="1"/>
    <x v="0"/>
    <x v="0"/>
  </r>
  <r>
    <x v="172"/>
    <x v="0"/>
    <x v="1"/>
    <x v="3"/>
    <x v="1"/>
    <x v="0"/>
    <n v="3522"/>
    <n v="0"/>
    <n v="3522"/>
    <x v="2"/>
    <x v="52"/>
    <x v="1"/>
    <n v="180"/>
    <n v="1"/>
    <x v="1"/>
    <x v="1"/>
  </r>
  <r>
    <x v="173"/>
    <x v="0"/>
    <x v="1"/>
    <x v="0"/>
    <x v="0"/>
    <x v="0"/>
    <n v="5708"/>
    <n v="5625"/>
    <n v="11333"/>
    <x v="3"/>
    <x v="53"/>
    <x v="3"/>
    <n v="360"/>
    <n v="1"/>
    <x v="2"/>
    <x v="0"/>
  </r>
  <r>
    <x v="174"/>
    <x v="0"/>
    <x v="1"/>
    <x v="0"/>
    <x v="1"/>
    <x v="1"/>
    <n v="4344"/>
    <n v="736"/>
    <n v="5080"/>
    <x v="0"/>
    <x v="97"/>
    <x v="1"/>
    <n v="360"/>
    <n v="1"/>
    <x v="2"/>
    <x v="1"/>
  </r>
  <r>
    <x v="175"/>
    <x v="0"/>
    <x v="1"/>
    <x v="0"/>
    <x v="0"/>
    <x v="0"/>
    <n v="3497"/>
    <n v="1964"/>
    <n v="5461"/>
    <x v="0"/>
    <x v="21"/>
    <x v="4"/>
    <n v="360"/>
    <n v="1"/>
    <x v="1"/>
    <x v="0"/>
  </r>
  <r>
    <x v="176"/>
    <x v="0"/>
    <x v="1"/>
    <x v="2"/>
    <x v="0"/>
    <x v="0"/>
    <n v="2045"/>
    <n v="1619"/>
    <n v="3664"/>
    <x v="2"/>
    <x v="98"/>
    <x v="4"/>
    <n v="360"/>
    <n v="1"/>
    <x v="1"/>
    <x v="0"/>
  </r>
  <r>
    <x v="177"/>
    <x v="0"/>
    <x v="1"/>
    <x v="3"/>
    <x v="0"/>
    <x v="0"/>
    <n v="5516"/>
    <n v="11300"/>
    <n v="16816"/>
    <x v="3"/>
    <x v="99"/>
    <x v="3"/>
    <n v="360"/>
    <n v="0"/>
    <x v="2"/>
    <x v="1"/>
  </r>
  <r>
    <x v="178"/>
    <x v="0"/>
    <x v="1"/>
    <x v="1"/>
    <x v="0"/>
    <x v="0"/>
    <n v="3750"/>
    <n v="0"/>
    <n v="3750"/>
    <x v="2"/>
    <x v="21"/>
    <x v="4"/>
    <n v="360"/>
    <n v="1"/>
    <x v="2"/>
    <x v="0"/>
  </r>
  <r>
    <x v="179"/>
    <x v="0"/>
    <x v="0"/>
    <x v="0"/>
    <x v="1"/>
    <x v="0"/>
    <n v="2333"/>
    <n v="1451"/>
    <n v="3784"/>
    <x v="2"/>
    <x v="83"/>
    <x v="4"/>
    <n v="480"/>
    <n v="0"/>
    <x v="0"/>
    <x v="1"/>
  </r>
  <r>
    <x v="180"/>
    <x v="0"/>
    <x v="1"/>
    <x v="1"/>
    <x v="0"/>
    <x v="0"/>
    <n v="6400"/>
    <n v="7250"/>
    <n v="13650"/>
    <x v="3"/>
    <x v="44"/>
    <x v="3"/>
    <n v="360"/>
    <n v="0"/>
    <x v="0"/>
    <x v="1"/>
  </r>
  <r>
    <x v="181"/>
    <x v="0"/>
    <x v="0"/>
    <x v="0"/>
    <x v="0"/>
    <x v="0"/>
    <n v="1916"/>
    <n v="5063"/>
    <n v="6979"/>
    <x v="1"/>
    <x v="100"/>
    <x v="1"/>
    <n v="360"/>
    <s v="Unknown"/>
    <x v="1"/>
    <x v="1"/>
  </r>
  <r>
    <x v="182"/>
    <x v="0"/>
    <x v="1"/>
    <x v="0"/>
    <x v="0"/>
    <x v="0"/>
    <n v="4600"/>
    <n v="0"/>
    <n v="4600"/>
    <x v="4"/>
    <x v="101"/>
    <x v="1"/>
    <n v="180"/>
    <n v="1"/>
    <x v="2"/>
    <x v="0"/>
  </r>
  <r>
    <x v="183"/>
    <x v="0"/>
    <x v="1"/>
    <x v="1"/>
    <x v="0"/>
    <x v="0"/>
    <n v="33846"/>
    <n v="0"/>
    <n v="33846"/>
    <x v="3"/>
    <x v="102"/>
    <x v="3"/>
    <n v="360"/>
    <n v="1"/>
    <x v="2"/>
    <x v="1"/>
  </r>
  <r>
    <x v="184"/>
    <x v="1"/>
    <x v="1"/>
    <x v="0"/>
    <x v="0"/>
    <x v="0"/>
    <n v="3625"/>
    <n v="0"/>
    <n v="3625"/>
    <x v="2"/>
    <x v="103"/>
    <x v="4"/>
    <n v="360"/>
    <n v="1"/>
    <x v="2"/>
    <x v="0"/>
  </r>
  <r>
    <x v="185"/>
    <x v="0"/>
    <x v="1"/>
    <x v="0"/>
    <x v="0"/>
    <x v="1"/>
    <n v="39147"/>
    <n v="4750"/>
    <n v="43897"/>
    <x v="3"/>
    <x v="2"/>
    <x v="0"/>
    <n v="360"/>
    <n v="1"/>
    <x v="2"/>
    <x v="0"/>
  </r>
  <r>
    <x v="186"/>
    <x v="0"/>
    <x v="1"/>
    <x v="1"/>
    <x v="0"/>
    <x v="1"/>
    <n v="2178"/>
    <n v="0"/>
    <n v="2178"/>
    <x v="2"/>
    <x v="1"/>
    <x v="1"/>
    <n v="300"/>
    <n v="0"/>
    <x v="1"/>
    <x v="1"/>
  </r>
  <r>
    <x v="187"/>
    <x v="0"/>
    <x v="1"/>
    <x v="0"/>
    <x v="0"/>
    <x v="0"/>
    <n v="2383"/>
    <n v="2138"/>
    <n v="4521"/>
    <x v="4"/>
    <x v="104"/>
    <x v="1"/>
    <n v="360"/>
    <s v="Unknown"/>
    <x v="1"/>
    <x v="0"/>
  </r>
  <r>
    <x v="188"/>
    <x v="2"/>
    <x v="1"/>
    <x v="0"/>
    <x v="0"/>
    <x v="1"/>
    <n v="674"/>
    <n v="5296"/>
    <n v="5970"/>
    <x v="0"/>
    <x v="7"/>
    <x v="2"/>
    <n v="360"/>
    <n v="1"/>
    <x v="1"/>
    <x v="0"/>
  </r>
  <r>
    <x v="189"/>
    <x v="0"/>
    <x v="1"/>
    <x v="0"/>
    <x v="0"/>
    <x v="0"/>
    <n v="9328"/>
    <n v="0"/>
    <n v="9328"/>
    <x v="3"/>
    <x v="64"/>
    <x v="3"/>
    <n v="180"/>
    <n v="1"/>
    <x v="1"/>
    <x v="0"/>
  </r>
  <r>
    <x v="190"/>
    <x v="0"/>
    <x v="0"/>
    <x v="0"/>
    <x v="1"/>
    <x v="0"/>
    <n v="4885"/>
    <n v="0"/>
    <n v="4885"/>
    <x v="0"/>
    <x v="105"/>
    <x v="1"/>
    <n v="360"/>
    <n v="1"/>
    <x v="1"/>
    <x v="0"/>
  </r>
  <r>
    <x v="191"/>
    <x v="0"/>
    <x v="0"/>
    <x v="0"/>
    <x v="0"/>
    <x v="0"/>
    <n v="12000"/>
    <n v="0"/>
    <n v="12000"/>
    <x v="3"/>
    <x v="106"/>
    <x v="2"/>
    <n v="360"/>
    <n v="1"/>
    <x v="2"/>
    <x v="1"/>
  </r>
  <r>
    <x v="192"/>
    <x v="0"/>
    <x v="1"/>
    <x v="0"/>
    <x v="1"/>
    <x v="0"/>
    <n v="6033"/>
    <n v="0"/>
    <n v="6033"/>
    <x v="1"/>
    <x v="67"/>
    <x v="2"/>
    <n v="360"/>
    <n v="1"/>
    <x v="0"/>
    <x v="1"/>
  </r>
  <r>
    <x v="193"/>
    <x v="0"/>
    <x v="0"/>
    <x v="0"/>
    <x v="0"/>
    <x v="0"/>
    <n v="3858"/>
    <n v="0"/>
    <n v="3858"/>
    <x v="4"/>
    <x v="16"/>
    <x v="1"/>
    <n v="360"/>
    <n v="1"/>
    <x v="2"/>
    <x v="0"/>
  </r>
  <r>
    <x v="194"/>
    <x v="0"/>
    <x v="0"/>
    <x v="0"/>
    <x v="0"/>
    <x v="0"/>
    <n v="4191"/>
    <n v="0"/>
    <n v="4191"/>
    <x v="4"/>
    <x v="2"/>
    <x v="0"/>
    <n v="360"/>
    <n v="1"/>
    <x v="1"/>
    <x v="0"/>
  </r>
  <r>
    <x v="195"/>
    <x v="0"/>
    <x v="1"/>
    <x v="1"/>
    <x v="0"/>
    <x v="0"/>
    <n v="3125"/>
    <n v="2583"/>
    <n v="5708"/>
    <x v="0"/>
    <x v="107"/>
    <x v="2"/>
    <n v="360"/>
    <n v="1"/>
    <x v="2"/>
    <x v="1"/>
  </r>
  <r>
    <x v="196"/>
    <x v="0"/>
    <x v="0"/>
    <x v="0"/>
    <x v="0"/>
    <x v="0"/>
    <n v="8333"/>
    <n v="3750"/>
    <n v="12083"/>
    <x v="3"/>
    <x v="53"/>
    <x v="3"/>
    <n v="360"/>
    <n v="1"/>
    <x v="1"/>
    <x v="0"/>
  </r>
  <r>
    <x v="197"/>
    <x v="1"/>
    <x v="0"/>
    <x v="0"/>
    <x v="1"/>
    <x v="0"/>
    <n v="1907"/>
    <n v="2365"/>
    <n v="4272"/>
    <x v="4"/>
    <x v="2"/>
    <x v="0"/>
    <n v="360"/>
    <n v="1"/>
    <x v="0"/>
    <x v="0"/>
  </r>
  <r>
    <x v="198"/>
    <x v="1"/>
    <x v="1"/>
    <x v="0"/>
    <x v="0"/>
    <x v="0"/>
    <n v="3416"/>
    <n v="2816"/>
    <n v="6232"/>
    <x v="1"/>
    <x v="54"/>
    <x v="4"/>
    <n v="360"/>
    <s v="Unknown"/>
    <x v="2"/>
    <x v="0"/>
  </r>
  <r>
    <x v="199"/>
    <x v="0"/>
    <x v="0"/>
    <x v="0"/>
    <x v="0"/>
    <x v="1"/>
    <n v="11000"/>
    <n v="0"/>
    <n v="11000"/>
    <x v="3"/>
    <x v="108"/>
    <x v="1"/>
    <n v="360"/>
    <n v="1"/>
    <x v="0"/>
    <x v="1"/>
  </r>
  <r>
    <x v="200"/>
    <x v="0"/>
    <x v="1"/>
    <x v="1"/>
    <x v="1"/>
    <x v="0"/>
    <n v="2600"/>
    <n v="2500"/>
    <n v="5100"/>
    <x v="0"/>
    <x v="109"/>
    <x v="1"/>
    <n v="360"/>
    <n v="1"/>
    <x v="2"/>
    <x v="0"/>
  </r>
  <r>
    <x v="201"/>
    <x v="0"/>
    <x v="0"/>
    <x v="2"/>
    <x v="0"/>
    <x v="0"/>
    <n v="4923"/>
    <n v="0"/>
    <n v="4923"/>
    <x v="0"/>
    <x v="110"/>
    <x v="2"/>
    <n v="360"/>
    <n v="0"/>
    <x v="2"/>
    <x v="0"/>
  </r>
  <r>
    <x v="202"/>
    <x v="0"/>
    <x v="1"/>
    <x v="3"/>
    <x v="1"/>
    <x v="0"/>
    <n v="3992"/>
    <n v="0"/>
    <n v="3992"/>
    <x v="4"/>
    <x v="0"/>
    <x v="0"/>
    <n v="180"/>
    <n v="1"/>
    <x v="0"/>
    <x v="1"/>
  </r>
  <r>
    <x v="203"/>
    <x v="0"/>
    <x v="1"/>
    <x v="1"/>
    <x v="1"/>
    <x v="0"/>
    <n v="3500"/>
    <n v="1083"/>
    <n v="4583"/>
    <x v="4"/>
    <x v="43"/>
    <x v="2"/>
    <n v="360"/>
    <n v="1"/>
    <x v="0"/>
    <x v="0"/>
  </r>
  <r>
    <x v="204"/>
    <x v="0"/>
    <x v="1"/>
    <x v="2"/>
    <x v="1"/>
    <x v="0"/>
    <n v="3917"/>
    <n v="0"/>
    <n v="3917"/>
    <x v="4"/>
    <x v="111"/>
    <x v="0"/>
    <n v="360"/>
    <n v="1"/>
    <x v="2"/>
    <x v="0"/>
  </r>
  <r>
    <x v="205"/>
    <x v="1"/>
    <x v="0"/>
    <x v="0"/>
    <x v="1"/>
    <x v="0"/>
    <n v="4408"/>
    <n v="0"/>
    <n v="4408"/>
    <x v="4"/>
    <x v="2"/>
    <x v="0"/>
    <n v="360"/>
    <n v="1"/>
    <x v="2"/>
    <x v="0"/>
  </r>
  <r>
    <x v="206"/>
    <x v="1"/>
    <x v="0"/>
    <x v="0"/>
    <x v="0"/>
    <x v="0"/>
    <n v="3244"/>
    <n v="0"/>
    <n v="3244"/>
    <x v="2"/>
    <x v="34"/>
    <x v="1"/>
    <n v="360"/>
    <n v="1"/>
    <x v="0"/>
    <x v="0"/>
  </r>
  <r>
    <x v="207"/>
    <x v="0"/>
    <x v="0"/>
    <x v="0"/>
    <x v="1"/>
    <x v="0"/>
    <n v="3975"/>
    <n v="2531"/>
    <n v="6506"/>
    <x v="1"/>
    <x v="112"/>
    <x v="1"/>
    <n v="360"/>
    <n v="1"/>
    <x v="1"/>
    <x v="0"/>
  </r>
  <r>
    <x v="208"/>
    <x v="0"/>
    <x v="0"/>
    <x v="0"/>
    <x v="0"/>
    <x v="0"/>
    <n v="2479"/>
    <n v="0"/>
    <n v="2479"/>
    <x v="2"/>
    <x v="113"/>
    <x v="1"/>
    <n v="360"/>
    <n v="1"/>
    <x v="0"/>
    <x v="0"/>
  </r>
  <r>
    <x v="209"/>
    <x v="0"/>
    <x v="0"/>
    <x v="0"/>
    <x v="0"/>
    <x v="0"/>
    <n v="3418"/>
    <n v="0"/>
    <n v="3418"/>
    <x v="2"/>
    <x v="114"/>
    <x v="0"/>
    <n v="360"/>
    <n v="1"/>
    <x v="2"/>
    <x v="1"/>
  </r>
  <r>
    <x v="210"/>
    <x v="1"/>
    <x v="0"/>
    <x v="0"/>
    <x v="0"/>
    <x v="0"/>
    <n v="10000"/>
    <n v="0"/>
    <n v="10000"/>
    <x v="3"/>
    <x v="115"/>
    <x v="3"/>
    <n v="360"/>
    <n v="1"/>
    <x v="2"/>
    <x v="1"/>
  </r>
  <r>
    <x v="211"/>
    <x v="0"/>
    <x v="1"/>
    <x v="3"/>
    <x v="0"/>
    <x v="0"/>
    <n v="3430"/>
    <n v="1250"/>
    <n v="4680"/>
    <x v="4"/>
    <x v="0"/>
    <x v="0"/>
    <n v="360"/>
    <n v="0"/>
    <x v="2"/>
    <x v="1"/>
  </r>
  <r>
    <x v="212"/>
    <x v="0"/>
    <x v="1"/>
    <x v="1"/>
    <x v="0"/>
    <x v="1"/>
    <n v="7787"/>
    <n v="0"/>
    <n v="7787"/>
    <x v="1"/>
    <x v="116"/>
    <x v="3"/>
    <n v="360"/>
    <n v="1"/>
    <x v="0"/>
    <x v="0"/>
  </r>
  <r>
    <x v="213"/>
    <x v="0"/>
    <x v="1"/>
    <x v="3"/>
    <x v="1"/>
    <x v="1"/>
    <n v="5703"/>
    <n v="0"/>
    <n v="5703"/>
    <x v="0"/>
    <x v="56"/>
    <x v="0"/>
    <n v="360"/>
    <n v="1"/>
    <x v="1"/>
    <x v="0"/>
  </r>
  <r>
    <x v="214"/>
    <x v="0"/>
    <x v="1"/>
    <x v="0"/>
    <x v="0"/>
    <x v="0"/>
    <n v="3173"/>
    <n v="3021"/>
    <n v="6194"/>
    <x v="1"/>
    <x v="66"/>
    <x v="2"/>
    <n v="360"/>
    <n v="1"/>
    <x v="0"/>
    <x v="0"/>
  </r>
  <r>
    <x v="215"/>
    <x v="0"/>
    <x v="1"/>
    <x v="3"/>
    <x v="1"/>
    <x v="0"/>
    <n v="3850"/>
    <n v="983"/>
    <n v="4833"/>
    <x v="0"/>
    <x v="15"/>
    <x v="4"/>
    <n v="360"/>
    <n v="1"/>
    <x v="2"/>
    <x v="0"/>
  </r>
  <r>
    <x v="216"/>
    <x v="0"/>
    <x v="1"/>
    <x v="0"/>
    <x v="0"/>
    <x v="0"/>
    <n v="150"/>
    <n v="1800"/>
    <n v="1950"/>
    <x v="2"/>
    <x v="43"/>
    <x v="2"/>
    <n v="360"/>
    <n v="1"/>
    <x v="1"/>
    <x v="1"/>
  </r>
  <r>
    <x v="217"/>
    <x v="0"/>
    <x v="1"/>
    <x v="0"/>
    <x v="0"/>
    <x v="0"/>
    <n v="3727"/>
    <n v="1775"/>
    <n v="5502"/>
    <x v="0"/>
    <x v="63"/>
    <x v="0"/>
    <n v="360"/>
    <n v="1"/>
    <x v="2"/>
    <x v="0"/>
  </r>
  <r>
    <x v="218"/>
    <x v="0"/>
    <x v="1"/>
    <x v="2"/>
    <x v="0"/>
    <x v="2"/>
    <n v="5000"/>
    <n v="0"/>
    <n v="5000"/>
    <x v="0"/>
    <x v="117"/>
    <x v="1"/>
    <n v="360"/>
    <n v="0"/>
    <x v="2"/>
    <x v="1"/>
  </r>
  <r>
    <x v="219"/>
    <x v="1"/>
    <x v="1"/>
    <x v="2"/>
    <x v="0"/>
    <x v="0"/>
    <n v="4283"/>
    <n v="2383"/>
    <n v="6666"/>
    <x v="1"/>
    <x v="114"/>
    <x v="0"/>
    <n v="360"/>
    <s v="Unknown"/>
    <x v="2"/>
    <x v="0"/>
  </r>
  <r>
    <x v="220"/>
    <x v="0"/>
    <x v="1"/>
    <x v="0"/>
    <x v="0"/>
    <x v="0"/>
    <n v="2221"/>
    <n v="0"/>
    <n v="2221"/>
    <x v="2"/>
    <x v="118"/>
    <x v="1"/>
    <n v="360"/>
    <n v="0"/>
    <x v="0"/>
    <x v="1"/>
  </r>
  <r>
    <x v="221"/>
    <x v="0"/>
    <x v="1"/>
    <x v="2"/>
    <x v="0"/>
    <x v="0"/>
    <n v="4009"/>
    <n v="1717"/>
    <n v="5726"/>
    <x v="0"/>
    <x v="21"/>
    <x v="4"/>
    <n v="360"/>
    <n v="1"/>
    <x v="2"/>
    <x v="0"/>
  </r>
  <r>
    <x v="222"/>
    <x v="0"/>
    <x v="0"/>
    <x v="0"/>
    <x v="0"/>
    <x v="0"/>
    <n v="2971"/>
    <n v="2791"/>
    <n v="5762"/>
    <x v="0"/>
    <x v="32"/>
    <x v="2"/>
    <n v="360"/>
    <n v="1"/>
    <x v="2"/>
    <x v="0"/>
  </r>
  <r>
    <x v="223"/>
    <x v="0"/>
    <x v="1"/>
    <x v="0"/>
    <x v="0"/>
    <x v="0"/>
    <n v="7578"/>
    <n v="1010"/>
    <n v="8588"/>
    <x v="3"/>
    <x v="62"/>
    <x v="2"/>
    <n v="360"/>
    <n v="1"/>
    <x v="2"/>
    <x v="0"/>
  </r>
  <r>
    <x v="224"/>
    <x v="0"/>
    <x v="1"/>
    <x v="0"/>
    <x v="0"/>
    <x v="0"/>
    <n v="6250"/>
    <n v="0"/>
    <n v="6250"/>
    <x v="1"/>
    <x v="0"/>
    <x v="0"/>
    <n v="360"/>
    <n v="1"/>
    <x v="2"/>
    <x v="0"/>
  </r>
  <r>
    <x v="225"/>
    <x v="0"/>
    <x v="1"/>
    <x v="0"/>
    <x v="0"/>
    <x v="0"/>
    <n v="3250"/>
    <n v="0"/>
    <n v="3250"/>
    <x v="2"/>
    <x v="107"/>
    <x v="2"/>
    <n v="360"/>
    <n v="1"/>
    <x v="1"/>
    <x v="1"/>
  </r>
  <r>
    <x v="226"/>
    <x v="0"/>
    <x v="1"/>
    <x v="4"/>
    <x v="1"/>
    <x v="1"/>
    <n v="4735"/>
    <n v="0"/>
    <n v="4735"/>
    <x v="4"/>
    <x v="119"/>
    <x v="2"/>
    <n v="360"/>
    <n v="1"/>
    <x v="0"/>
    <x v="1"/>
  </r>
  <r>
    <x v="227"/>
    <x v="0"/>
    <x v="1"/>
    <x v="2"/>
    <x v="0"/>
    <x v="0"/>
    <n v="6250"/>
    <n v="1695"/>
    <n v="7945"/>
    <x v="1"/>
    <x v="61"/>
    <x v="3"/>
    <n v="360"/>
    <n v="1"/>
    <x v="2"/>
    <x v="0"/>
  </r>
  <r>
    <x v="228"/>
    <x v="0"/>
    <x v="2"/>
    <x v="4"/>
    <x v="0"/>
    <x v="0"/>
    <n v="4758"/>
    <n v="0"/>
    <n v="4758"/>
    <x v="4"/>
    <x v="6"/>
    <x v="2"/>
    <n v="480"/>
    <n v="1"/>
    <x v="2"/>
    <x v="0"/>
  </r>
  <r>
    <x v="229"/>
    <x v="0"/>
    <x v="0"/>
    <x v="0"/>
    <x v="0"/>
    <x v="1"/>
    <n v="6400"/>
    <n v="0"/>
    <n v="6400"/>
    <x v="1"/>
    <x v="11"/>
    <x v="3"/>
    <n v="360"/>
    <n v="1"/>
    <x v="1"/>
    <x v="0"/>
  </r>
  <r>
    <x v="230"/>
    <x v="0"/>
    <x v="1"/>
    <x v="1"/>
    <x v="0"/>
    <x v="0"/>
    <n v="2491"/>
    <n v="2054"/>
    <n v="4545"/>
    <x v="4"/>
    <x v="19"/>
    <x v="4"/>
    <n v="360"/>
    <n v="1"/>
    <x v="2"/>
    <x v="0"/>
  </r>
  <r>
    <x v="231"/>
    <x v="0"/>
    <x v="1"/>
    <x v="0"/>
    <x v="0"/>
    <x v="2"/>
    <n v="3716"/>
    <n v="0"/>
    <n v="3716"/>
    <x v="2"/>
    <x v="120"/>
    <x v="1"/>
    <n v="180"/>
    <n v="1"/>
    <x v="1"/>
    <x v="0"/>
  </r>
  <r>
    <x v="232"/>
    <x v="0"/>
    <x v="0"/>
    <x v="0"/>
    <x v="1"/>
    <x v="0"/>
    <n v="3189"/>
    <n v="2598"/>
    <n v="5787"/>
    <x v="0"/>
    <x v="2"/>
    <x v="0"/>
    <n v="360"/>
    <n v="1"/>
    <x v="1"/>
    <x v="0"/>
  </r>
  <r>
    <x v="233"/>
    <x v="1"/>
    <x v="0"/>
    <x v="0"/>
    <x v="0"/>
    <x v="0"/>
    <n v="8333"/>
    <n v="0"/>
    <n v="8333"/>
    <x v="3"/>
    <x v="121"/>
    <x v="3"/>
    <n v="360"/>
    <n v="1"/>
    <x v="2"/>
    <x v="0"/>
  </r>
  <r>
    <x v="234"/>
    <x v="0"/>
    <x v="1"/>
    <x v="1"/>
    <x v="0"/>
    <x v="0"/>
    <n v="3155"/>
    <n v="1779"/>
    <n v="4934"/>
    <x v="0"/>
    <x v="122"/>
    <x v="2"/>
    <n v="360"/>
    <n v="1"/>
    <x v="2"/>
    <x v="0"/>
  </r>
  <r>
    <x v="235"/>
    <x v="0"/>
    <x v="1"/>
    <x v="1"/>
    <x v="0"/>
    <x v="0"/>
    <n v="5500"/>
    <n v="1260"/>
    <n v="6760"/>
    <x v="1"/>
    <x v="107"/>
    <x v="2"/>
    <n v="360"/>
    <n v="1"/>
    <x v="1"/>
    <x v="0"/>
  </r>
  <r>
    <x v="236"/>
    <x v="0"/>
    <x v="1"/>
    <x v="0"/>
    <x v="0"/>
    <x v="2"/>
    <n v="5746"/>
    <n v="0"/>
    <n v="5746"/>
    <x v="0"/>
    <x v="91"/>
    <x v="3"/>
    <n v="360"/>
    <s v="Unknown"/>
    <x v="0"/>
    <x v="1"/>
  </r>
  <r>
    <x v="237"/>
    <x v="1"/>
    <x v="0"/>
    <x v="0"/>
    <x v="0"/>
    <x v="1"/>
    <n v="3463"/>
    <n v="0"/>
    <n v="3463"/>
    <x v="2"/>
    <x v="25"/>
    <x v="0"/>
    <n v="360"/>
    <s v="Unknown"/>
    <x v="0"/>
    <x v="0"/>
  </r>
  <r>
    <x v="238"/>
    <x v="1"/>
    <x v="0"/>
    <x v="1"/>
    <x v="0"/>
    <x v="0"/>
    <n v="3812"/>
    <n v="0"/>
    <n v="3812"/>
    <x v="4"/>
    <x v="22"/>
    <x v="4"/>
    <n v="360"/>
    <n v="1"/>
    <x v="1"/>
    <x v="0"/>
  </r>
  <r>
    <x v="239"/>
    <x v="0"/>
    <x v="1"/>
    <x v="1"/>
    <x v="0"/>
    <x v="0"/>
    <n v="3315"/>
    <n v="0"/>
    <n v="3315"/>
    <x v="2"/>
    <x v="38"/>
    <x v="4"/>
    <n v="360"/>
    <n v="1"/>
    <x v="2"/>
    <x v="0"/>
  </r>
  <r>
    <x v="240"/>
    <x v="0"/>
    <x v="1"/>
    <x v="2"/>
    <x v="0"/>
    <x v="0"/>
    <n v="5819"/>
    <n v="5000"/>
    <n v="10819"/>
    <x v="3"/>
    <x v="2"/>
    <x v="0"/>
    <n v="360"/>
    <n v="1"/>
    <x v="1"/>
    <x v="0"/>
  </r>
  <r>
    <x v="241"/>
    <x v="0"/>
    <x v="1"/>
    <x v="1"/>
    <x v="1"/>
    <x v="0"/>
    <n v="2510"/>
    <n v="1983"/>
    <n v="4493"/>
    <x v="4"/>
    <x v="122"/>
    <x v="2"/>
    <n v="180"/>
    <n v="1"/>
    <x v="0"/>
    <x v="1"/>
  </r>
  <r>
    <x v="242"/>
    <x v="0"/>
    <x v="0"/>
    <x v="0"/>
    <x v="0"/>
    <x v="0"/>
    <n v="2965"/>
    <n v="5701"/>
    <n v="8666"/>
    <x v="3"/>
    <x v="123"/>
    <x v="2"/>
    <n v="60"/>
    <n v="1"/>
    <x v="0"/>
    <x v="0"/>
  </r>
  <r>
    <x v="243"/>
    <x v="0"/>
    <x v="1"/>
    <x v="2"/>
    <x v="0"/>
    <x v="1"/>
    <n v="6250"/>
    <n v="1300"/>
    <n v="7550"/>
    <x v="1"/>
    <x v="103"/>
    <x v="4"/>
    <n v="360"/>
    <n v="1"/>
    <x v="1"/>
    <x v="0"/>
  </r>
  <r>
    <x v="244"/>
    <x v="0"/>
    <x v="1"/>
    <x v="0"/>
    <x v="1"/>
    <x v="0"/>
    <n v="3406"/>
    <n v="4417"/>
    <n v="7823"/>
    <x v="1"/>
    <x v="124"/>
    <x v="0"/>
    <n v="360"/>
    <n v="1"/>
    <x v="2"/>
    <x v="0"/>
  </r>
  <r>
    <x v="245"/>
    <x v="0"/>
    <x v="0"/>
    <x v="0"/>
    <x v="0"/>
    <x v="1"/>
    <n v="6050"/>
    <n v="4333"/>
    <n v="10383"/>
    <x v="3"/>
    <x v="2"/>
    <x v="0"/>
    <n v="180"/>
    <n v="1"/>
    <x v="0"/>
    <x v="1"/>
  </r>
  <r>
    <x v="246"/>
    <x v="0"/>
    <x v="1"/>
    <x v="2"/>
    <x v="0"/>
    <x v="0"/>
    <n v="9703"/>
    <n v="0"/>
    <n v="9703"/>
    <x v="3"/>
    <x v="22"/>
    <x v="4"/>
    <n v="360"/>
    <n v="1"/>
    <x v="0"/>
    <x v="0"/>
  </r>
  <r>
    <x v="247"/>
    <x v="0"/>
    <x v="1"/>
    <x v="1"/>
    <x v="1"/>
    <x v="0"/>
    <n v="6608"/>
    <n v="0"/>
    <n v="6608"/>
    <x v="1"/>
    <x v="66"/>
    <x v="2"/>
    <n v="180"/>
    <n v="1"/>
    <x v="0"/>
    <x v="0"/>
  </r>
  <r>
    <x v="248"/>
    <x v="0"/>
    <x v="1"/>
    <x v="1"/>
    <x v="0"/>
    <x v="0"/>
    <n v="2882"/>
    <n v="1843"/>
    <n v="4725"/>
    <x v="4"/>
    <x v="124"/>
    <x v="0"/>
    <n v="480"/>
    <n v="1"/>
    <x v="2"/>
    <x v="0"/>
  </r>
  <r>
    <x v="249"/>
    <x v="0"/>
    <x v="1"/>
    <x v="0"/>
    <x v="0"/>
    <x v="0"/>
    <n v="1809"/>
    <n v="1868"/>
    <n v="3677"/>
    <x v="2"/>
    <x v="109"/>
    <x v="1"/>
    <n v="360"/>
    <n v="1"/>
    <x v="0"/>
    <x v="0"/>
  </r>
  <r>
    <x v="250"/>
    <x v="0"/>
    <x v="1"/>
    <x v="0"/>
    <x v="1"/>
    <x v="0"/>
    <n v="1668"/>
    <n v="3890"/>
    <n v="5558"/>
    <x v="0"/>
    <x v="28"/>
    <x v="3"/>
    <n v="360"/>
    <n v="0"/>
    <x v="2"/>
    <x v="1"/>
  </r>
  <r>
    <x v="251"/>
    <x v="1"/>
    <x v="0"/>
    <x v="2"/>
    <x v="0"/>
    <x v="0"/>
    <n v="3427"/>
    <n v="0"/>
    <n v="3427"/>
    <x v="2"/>
    <x v="119"/>
    <x v="2"/>
    <n v="360"/>
    <n v="1"/>
    <x v="0"/>
    <x v="1"/>
  </r>
  <r>
    <x v="252"/>
    <x v="0"/>
    <x v="0"/>
    <x v="0"/>
    <x v="1"/>
    <x v="1"/>
    <n v="2583"/>
    <n v="2167"/>
    <n v="4750"/>
    <x v="4"/>
    <x v="19"/>
    <x v="4"/>
    <n v="360"/>
    <n v="1"/>
    <x v="1"/>
    <x v="0"/>
  </r>
  <r>
    <x v="253"/>
    <x v="0"/>
    <x v="1"/>
    <x v="1"/>
    <x v="1"/>
    <x v="0"/>
    <n v="2661"/>
    <n v="7101"/>
    <n v="9762"/>
    <x v="3"/>
    <x v="125"/>
    <x v="3"/>
    <n v="180"/>
    <n v="1"/>
    <x v="2"/>
    <x v="0"/>
  </r>
  <r>
    <x v="254"/>
    <x v="0"/>
    <x v="0"/>
    <x v="0"/>
    <x v="0"/>
    <x v="1"/>
    <n v="16250"/>
    <n v="0"/>
    <n v="16250"/>
    <x v="3"/>
    <x v="126"/>
    <x v="3"/>
    <n v="360"/>
    <n v="0"/>
    <x v="0"/>
    <x v="1"/>
  </r>
  <r>
    <x v="255"/>
    <x v="1"/>
    <x v="0"/>
    <x v="3"/>
    <x v="0"/>
    <x v="0"/>
    <n v="3083"/>
    <n v="0"/>
    <n v="3083"/>
    <x v="2"/>
    <x v="91"/>
    <x v="3"/>
    <n v="360"/>
    <n v="1"/>
    <x v="1"/>
    <x v="0"/>
  </r>
  <r>
    <x v="256"/>
    <x v="0"/>
    <x v="0"/>
    <x v="0"/>
    <x v="1"/>
    <x v="0"/>
    <n v="6045"/>
    <n v="0"/>
    <n v="6045"/>
    <x v="1"/>
    <x v="18"/>
    <x v="4"/>
    <n v="360"/>
    <n v="0"/>
    <x v="1"/>
    <x v="1"/>
  </r>
  <r>
    <x v="257"/>
    <x v="0"/>
    <x v="1"/>
    <x v="3"/>
    <x v="0"/>
    <x v="0"/>
    <n v="5250"/>
    <n v="0"/>
    <n v="5250"/>
    <x v="0"/>
    <x v="70"/>
    <x v="1"/>
    <n v="360"/>
    <n v="1"/>
    <x v="0"/>
    <x v="1"/>
  </r>
  <r>
    <x v="258"/>
    <x v="0"/>
    <x v="1"/>
    <x v="0"/>
    <x v="0"/>
    <x v="0"/>
    <n v="14683"/>
    <n v="2100"/>
    <n v="16783"/>
    <x v="3"/>
    <x v="127"/>
    <x v="3"/>
    <n v="360"/>
    <n v="1"/>
    <x v="1"/>
    <x v="1"/>
  </r>
  <r>
    <x v="259"/>
    <x v="0"/>
    <x v="1"/>
    <x v="3"/>
    <x v="1"/>
    <x v="0"/>
    <n v="4931"/>
    <n v="0"/>
    <n v="4931"/>
    <x v="0"/>
    <x v="0"/>
    <x v="0"/>
    <n v="360"/>
    <s v="Unknown"/>
    <x v="2"/>
    <x v="1"/>
  </r>
  <r>
    <x v="260"/>
    <x v="0"/>
    <x v="1"/>
    <x v="1"/>
    <x v="0"/>
    <x v="0"/>
    <n v="6083"/>
    <n v="4250"/>
    <n v="10333"/>
    <x v="3"/>
    <x v="128"/>
    <x v="3"/>
    <n v="360"/>
    <s v="Unknown"/>
    <x v="0"/>
    <x v="0"/>
  </r>
  <r>
    <x v="261"/>
    <x v="0"/>
    <x v="0"/>
    <x v="0"/>
    <x v="0"/>
    <x v="0"/>
    <n v="2060"/>
    <n v="2209"/>
    <n v="4269"/>
    <x v="4"/>
    <x v="37"/>
    <x v="0"/>
    <n v="360"/>
    <n v="1"/>
    <x v="2"/>
    <x v="0"/>
  </r>
  <r>
    <x v="262"/>
    <x v="1"/>
    <x v="0"/>
    <x v="1"/>
    <x v="0"/>
    <x v="0"/>
    <n v="3481"/>
    <n v="0"/>
    <n v="3481"/>
    <x v="2"/>
    <x v="123"/>
    <x v="2"/>
    <n v="36"/>
    <n v="1"/>
    <x v="2"/>
    <x v="1"/>
  </r>
  <r>
    <x v="263"/>
    <x v="1"/>
    <x v="0"/>
    <x v="0"/>
    <x v="0"/>
    <x v="0"/>
    <n v="7200"/>
    <n v="0"/>
    <n v="7200"/>
    <x v="1"/>
    <x v="2"/>
    <x v="0"/>
    <n v="360"/>
    <n v="1"/>
    <x v="1"/>
    <x v="0"/>
  </r>
  <r>
    <x v="264"/>
    <x v="0"/>
    <x v="0"/>
    <x v="0"/>
    <x v="0"/>
    <x v="1"/>
    <n v="5166"/>
    <n v="0"/>
    <n v="5166"/>
    <x v="0"/>
    <x v="0"/>
    <x v="0"/>
    <n v="360"/>
    <n v="1"/>
    <x v="2"/>
    <x v="0"/>
  </r>
  <r>
    <x v="265"/>
    <x v="0"/>
    <x v="0"/>
    <x v="0"/>
    <x v="0"/>
    <x v="0"/>
    <n v="4095"/>
    <n v="3447"/>
    <n v="7542"/>
    <x v="1"/>
    <x v="23"/>
    <x v="2"/>
    <n v="360"/>
    <n v="1"/>
    <x v="1"/>
    <x v="0"/>
  </r>
  <r>
    <x v="266"/>
    <x v="0"/>
    <x v="1"/>
    <x v="2"/>
    <x v="0"/>
    <x v="0"/>
    <n v="4708"/>
    <n v="1387"/>
    <n v="6095"/>
    <x v="1"/>
    <x v="129"/>
    <x v="2"/>
    <n v="360"/>
    <n v="1"/>
    <x v="2"/>
    <x v="0"/>
  </r>
  <r>
    <x v="267"/>
    <x v="0"/>
    <x v="1"/>
    <x v="3"/>
    <x v="0"/>
    <x v="0"/>
    <n v="4333"/>
    <n v="1811"/>
    <n v="6144"/>
    <x v="1"/>
    <x v="67"/>
    <x v="2"/>
    <n v="360"/>
    <n v="0"/>
    <x v="0"/>
    <x v="0"/>
  </r>
  <r>
    <x v="268"/>
    <x v="1"/>
    <x v="0"/>
    <x v="0"/>
    <x v="0"/>
    <x v="2"/>
    <n v="3418"/>
    <n v="0"/>
    <n v="3418"/>
    <x v="2"/>
    <x v="43"/>
    <x v="2"/>
    <n v="360"/>
    <n v="1"/>
    <x v="1"/>
    <x v="1"/>
  </r>
  <r>
    <x v="269"/>
    <x v="1"/>
    <x v="0"/>
    <x v="1"/>
    <x v="0"/>
    <x v="0"/>
    <n v="2876"/>
    <n v="1560"/>
    <n v="4436"/>
    <x v="4"/>
    <x v="109"/>
    <x v="1"/>
    <n v="360"/>
    <n v="1"/>
    <x v="0"/>
    <x v="0"/>
  </r>
  <r>
    <x v="270"/>
    <x v="1"/>
    <x v="0"/>
    <x v="0"/>
    <x v="0"/>
    <x v="0"/>
    <n v="3237"/>
    <n v="0"/>
    <n v="3237"/>
    <x v="2"/>
    <x v="88"/>
    <x v="1"/>
    <n v="360"/>
    <n v="1"/>
    <x v="0"/>
    <x v="0"/>
  </r>
  <r>
    <x v="271"/>
    <x v="0"/>
    <x v="1"/>
    <x v="0"/>
    <x v="0"/>
    <x v="0"/>
    <n v="11146"/>
    <n v="0"/>
    <n v="11146"/>
    <x v="3"/>
    <x v="50"/>
    <x v="2"/>
    <n v="360"/>
    <n v="1"/>
    <x v="0"/>
    <x v="0"/>
  </r>
  <r>
    <x v="272"/>
    <x v="0"/>
    <x v="0"/>
    <x v="0"/>
    <x v="0"/>
    <x v="0"/>
    <n v="2833"/>
    <n v="1857"/>
    <n v="4690"/>
    <x v="4"/>
    <x v="48"/>
    <x v="0"/>
    <n v="360"/>
    <n v="1"/>
    <x v="1"/>
    <x v="0"/>
  </r>
  <r>
    <x v="273"/>
    <x v="0"/>
    <x v="1"/>
    <x v="0"/>
    <x v="0"/>
    <x v="0"/>
    <n v="2620"/>
    <n v="2223"/>
    <n v="4843"/>
    <x v="0"/>
    <x v="129"/>
    <x v="2"/>
    <n v="360"/>
    <n v="1"/>
    <x v="2"/>
    <x v="0"/>
  </r>
  <r>
    <x v="274"/>
    <x v="0"/>
    <x v="1"/>
    <x v="2"/>
    <x v="0"/>
    <x v="0"/>
    <n v="3900"/>
    <n v="0"/>
    <n v="3900"/>
    <x v="4"/>
    <x v="109"/>
    <x v="1"/>
    <n v="360"/>
    <n v="1"/>
    <x v="2"/>
    <x v="0"/>
  </r>
  <r>
    <x v="275"/>
    <x v="0"/>
    <x v="1"/>
    <x v="1"/>
    <x v="0"/>
    <x v="0"/>
    <n v="2750"/>
    <n v="1842"/>
    <n v="4592"/>
    <x v="4"/>
    <x v="18"/>
    <x v="4"/>
    <n v="360"/>
    <n v="1"/>
    <x v="2"/>
    <x v="0"/>
  </r>
  <r>
    <x v="276"/>
    <x v="0"/>
    <x v="1"/>
    <x v="0"/>
    <x v="0"/>
    <x v="0"/>
    <n v="3993"/>
    <n v="3274"/>
    <n v="7267"/>
    <x v="1"/>
    <x v="130"/>
    <x v="3"/>
    <n v="360"/>
    <n v="1"/>
    <x v="2"/>
    <x v="0"/>
  </r>
  <r>
    <x v="277"/>
    <x v="0"/>
    <x v="1"/>
    <x v="0"/>
    <x v="0"/>
    <x v="0"/>
    <n v="3103"/>
    <n v="1300"/>
    <n v="4403"/>
    <x v="4"/>
    <x v="34"/>
    <x v="1"/>
    <n v="360"/>
    <n v="1"/>
    <x v="0"/>
    <x v="0"/>
  </r>
  <r>
    <x v="278"/>
    <x v="0"/>
    <x v="1"/>
    <x v="0"/>
    <x v="0"/>
    <x v="0"/>
    <n v="14583"/>
    <n v="0"/>
    <n v="14583"/>
    <x v="3"/>
    <x v="131"/>
    <x v="3"/>
    <n v="360"/>
    <n v="1"/>
    <x v="2"/>
    <x v="0"/>
  </r>
  <r>
    <x v="279"/>
    <x v="1"/>
    <x v="1"/>
    <x v="0"/>
    <x v="1"/>
    <x v="0"/>
    <n v="4100"/>
    <n v="0"/>
    <n v="4100"/>
    <x v="4"/>
    <x v="111"/>
    <x v="0"/>
    <n v="360"/>
    <s v="Unknown"/>
    <x v="1"/>
    <x v="0"/>
  </r>
  <r>
    <x v="280"/>
    <x v="0"/>
    <x v="0"/>
    <x v="1"/>
    <x v="1"/>
    <x v="1"/>
    <n v="4053"/>
    <n v="2426"/>
    <n v="6479"/>
    <x v="1"/>
    <x v="6"/>
    <x v="2"/>
    <n v="360"/>
    <n v="0"/>
    <x v="0"/>
    <x v="1"/>
  </r>
  <r>
    <x v="281"/>
    <x v="0"/>
    <x v="1"/>
    <x v="0"/>
    <x v="0"/>
    <x v="0"/>
    <n v="3927"/>
    <n v="800"/>
    <n v="4727"/>
    <x v="4"/>
    <x v="22"/>
    <x v="4"/>
    <n v="360"/>
    <n v="1"/>
    <x v="2"/>
    <x v="0"/>
  </r>
  <r>
    <x v="282"/>
    <x v="0"/>
    <x v="1"/>
    <x v="2"/>
    <x v="0"/>
    <x v="0"/>
    <n v="2301"/>
    <n v="986"/>
    <n v="3287"/>
    <x v="2"/>
    <x v="132"/>
    <x v="1"/>
    <n v="180"/>
    <n v="1"/>
    <x v="0"/>
    <x v="0"/>
  </r>
  <r>
    <x v="283"/>
    <x v="1"/>
    <x v="0"/>
    <x v="0"/>
    <x v="0"/>
    <x v="0"/>
    <n v="1811"/>
    <n v="1666"/>
    <n v="3477"/>
    <x v="2"/>
    <x v="133"/>
    <x v="1"/>
    <n v="360"/>
    <n v="1"/>
    <x v="0"/>
    <x v="0"/>
  </r>
  <r>
    <x v="284"/>
    <x v="0"/>
    <x v="1"/>
    <x v="0"/>
    <x v="0"/>
    <x v="0"/>
    <n v="20667"/>
    <n v="0"/>
    <n v="20667"/>
    <x v="3"/>
    <x v="0"/>
    <x v="0"/>
    <n v="360"/>
    <n v="1"/>
    <x v="1"/>
    <x v="1"/>
  </r>
  <r>
    <x v="285"/>
    <x v="0"/>
    <x v="0"/>
    <x v="0"/>
    <x v="0"/>
    <x v="0"/>
    <n v="3158"/>
    <n v="3053"/>
    <n v="6211"/>
    <x v="1"/>
    <x v="134"/>
    <x v="1"/>
    <n v="360"/>
    <n v="1"/>
    <x v="1"/>
    <x v="0"/>
  </r>
  <r>
    <x v="286"/>
    <x v="1"/>
    <x v="0"/>
    <x v="0"/>
    <x v="0"/>
    <x v="1"/>
    <n v="2600"/>
    <n v="1717"/>
    <n v="4317"/>
    <x v="4"/>
    <x v="45"/>
    <x v="4"/>
    <n v="300"/>
    <n v="1"/>
    <x v="2"/>
    <x v="1"/>
  </r>
  <r>
    <x v="287"/>
    <x v="0"/>
    <x v="1"/>
    <x v="0"/>
    <x v="0"/>
    <x v="0"/>
    <n v="3704"/>
    <n v="2000"/>
    <n v="5704"/>
    <x v="0"/>
    <x v="2"/>
    <x v="0"/>
    <n v="360"/>
    <n v="1"/>
    <x v="1"/>
    <x v="0"/>
  </r>
  <r>
    <x v="288"/>
    <x v="1"/>
    <x v="0"/>
    <x v="0"/>
    <x v="0"/>
    <x v="0"/>
    <n v="4124"/>
    <n v="0"/>
    <n v="4124"/>
    <x v="4"/>
    <x v="18"/>
    <x v="4"/>
    <n v="360"/>
    <n v="1"/>
    <x v="2"/>
    <x v="0"/>
  </r>
  <r>
    <x v="289"/>
    <x v="0"/>
    <x v="0"/>
    <x v="0"/>
    <x v="0"/>
    <x v="0"/>
    <n v="9508"/>
    <n v="0"/>
    <n v="9508"/>
    <x v="3"/>
    <x v="53"/>
    <x v="3"/>
    <n v="360"/>
    <n v="1"/>
    <x v="1"/>
    <x v="0"/>
  </r>
  <r>
    <x v="290"/>
    <x v="0"/>
    <x v="1"/>
    <x v="0"/>
    <x v="0"/>
    <x v="0"/>
    <n v="3075"/>
    <n v="2416"/>
    <n v="5491"/>
    <x v="0"/>
    <x v="71"/>
    <x v="2"/>
    <n v="360"/>
    <n v="1"/>
    <x v="1"/>
    <x v="0"/>
  </r>
  <r>
    <x v="291"/>
    <x v="0"/>
    <x v="1"/>
    <x v="2"/>
    <x v="0"/>
    <x v="0"/>
    <n v="4400"/>
    <n v="0"/>
    <n v="4400"/>
    <x v="4"/>
    <x v="114"/>
    <x v="0"/>
    <n v="360"/>
    <n v="0"/>
    <x v="2"/>
    <x v="1"/>
  </r>
  <r>
    <x v="292"/>
    <x v="0"/>
    <x v="1"/>
    <x v="2"/>
    <x v="0"/>
    <x v="0"/>
    <n v="3153"/>
    <n v="1560"/>
    <n v="4713"/>
    <x v="4"/>
    <x v="37"/>
    <x v="0"/>
    <n v="360"/>
    <n v="1"/>
    <x v="0"/>
    <x v="0"/>
  </r>
  <r>
    <x v="293"/>
    <x v="1"/>
    <x v="0"/>
    <x v="4"/>
    <x v="0"/>
    <x v="0"/>
    <n v="5417"/>
    <n v="0"/>
    <n v="5417"/>
    <x v="0"/>
    <x v="135"/>
    <x v="2"/>
    <n v="480"/>
    <n v="0"/>
    <x v="0"/>
    <x v="1"/>
  </r>
  <r>
    <x v="294"/>
    <x v="0"/>
    <x v="1"/>
    <x v="0"/>
    <x v="0"/>
    <x v="0"/>
    <n v="2383"/>
    <n v="3334"/>
    <n v="5717"/>
    <x v="0"/>
    <x v="51"/>
    <x v="2"/>
    <n v="360"/>
    <n v="1"/>
    <x v="2"/>
    <x v="0"/>
  </r>
  <r>
    <x v="295"/>
    <x v="0"/>
    <x v="1"/>
    <x v="3"/>
    <x v="0"/>
    <x v="2"/>
    <n v="4416"/>
    <n v="1250"/>
    <n v="5666"/>
    <x v="0"/>
    <x v="26"/>
    <x v="4"/>
    <n v="360"/>
    <n v="1"/>
    <x v="0"/>
    <x v="0"/>
  </r>
  <r>
    <x v="296"/>
    <x v="0"/>
    <x v="1"/>
    <x v="1"/>
    <x v="0"/>
    <x v="0"/>
    <n v="6875"/>
    <n v="0"/>
    <n v="6875"/>
    <x v="1"/>
    <x v="11"/>
    <x v="3"/>
    <n v="360"/>
    <n v="1"/>
    <x v="2"/>
    <x v="0"/>
  </r>
  <r>
    <x v="297"/>
    <x v="1"/>
    <x v="1"/>
    <x v="1"/>
    <x v="0"/>
    <x v="0"/>
    <n v="4666"/>
    <n v="0"/>
    <n v="4666"/>
    <x v="4"/>
    <x v="43"/>
    <x v="2"/>
    <n v="360"/>
    <n v="1"/>
    <x v="0"/>
    <x v="0"/>
  </r>
  <r>
    <x v="298"/>
    <x v="1"/>
    <x v="0"/>
    <x v="0"/>
    <x v="0"/>
    <x v="0"/>
    <n v="5000"/>
    <n v="2541"/>
    <n v="7541"/>
    <x v="1"/>
    <x v="23"/>
    <x v="2"/>
    <n v="480"/>
    <n v="1"/>
    <x v="1"/>
    <x v="1"/>
  </r>
  <r>
    <x v="299"/>
    <x v="0"/>
    <x v="1"/>
    <x v="1"/>
    <x v="0"/>
    <x v="0"/>
    <n v="2014"/>
    <n v="2925"/>
    <n v="4939"/>
    <x v="0"/>
    <x v="54"/>
    <x v="4"/>
    <n v="360"/>
    <n v="1"/>
    <x v="0"/>
    <x v="1"/>
  </r>
  <r>
    <x v="300"/>
    <x v="0"/>
    <x v="1"/>
    <x v="0"/>
    <x v="1"/>
    <x v="0"/>
    <n v="1800"/>
    <n v="2934"/>
    <n v="4734"/>
    <x v="4"/>
    <x v="79"/>
    <x v="1"/>
    <n v="360"/>
    <n v="0"/>
    <x v="0"/>
    <x v="1"/>
  </r>
  <r>
    <x v="301"/>
    <x v="0"/>
    <x v="1"/>
    <x v="4"/>
    <x v="1"/>
    <x v="0"/>
    <n v="2875"/>
    <n v="1750"/>
    <n v="4625"/>
    <x v="4"/>
    <x v="136"/>
    <x v="4"/>
    <n v="360"/>
    <n v="1"/>
    <x v="2"/>
    <x v="0"/>
  </r>
  <r>
    <x v="302"/>
    <x v="1"/>
    <x v="0"/>
    <x v="0"/>
    <x v="0"/>
    <x v="0"/>
    <n v="5000"/>
    <n v="0"/>
    <n v="5000"/>
    <x v="0"/>
    <x v="137"/>
    <x v="0"/>
    <n v="360"/>
    <n v="1"/>
    <x v="1"/>
    <x v="0"/>
  </r>
  <r>
    <x v="303"/>
    <x v="0"/>
    <x v="1"/>
    <x v="1"/>
    <x v="0"/>
    <x v="0"/>
    <n v="1625"/>
    <n v="1803"/>
    <n v="3428"/>
    <x v="2"/>
    <x v="38"/>
    <x v="4"/>
    <n v="360"/>
    <n v="1"/>
    <x v="0"/>
    <x v="0"/>
  </r>
  <r>
    <x v="304"/>
    <x v="0"/>
    <x v="0"/>
    <x v="0"/>
    <x v="0"/>
    <x v="0"/>
    <n v="4000"/>
    <n v="2500"/>
    <n v="6500"/>
    <x v="1"/>
    <x v="122"/>
    <x v="2"/>
    <n v="360"/>
    <n v="1"/>
    <x v="1"/>
    <x v="0"/>
  </r>
  <r>
    <x v="305"/>
    <x v="0"/>
    <x v="0"/>
    <x v="0"/>
    <x v="1"/>
    <x v="0"/>
    <n v="2000"/>
    <n v="0"/>
    <n v="2000"/>
    <x v="2"/>
    <x v="0"/>
    <x v="0"/>
    <n v="360"/>
    <n v="1"/>
    <x v="0"/>
    <x v="1"/>
  </r>
  <r>
    <x v="306"/>
    <x v="1"/>
    <x v="0"/>
    <x v="0"/>
    <x v="0"/>
    <x v="0"/>
    <n v="3762"/>
    <n v="1666"/>
    <n v="5428"/>
    <x v="0"/>
    <x v="43"/>
    <x v="2"/>
    <n v="360"/>
    <n v="1"/>
    <x v="1"/>
    <x v="0"/>
  </r>
  <r>
    <x v="307"/>
    <x v="1"/>
    <x v="0"/>
    <x v="0"/>
    <x v="0"/>
    <x v="0"/>
    <n v="2400"/>
    <n v="1863"/>
    <n v="4263"/>
    <x v="4"/>
    <x v="19"/>
    <x v="4"/>
    <n v="360"/>
    <n v="0"/>
    <x v="0"/>
    <x v="1"/>
  </r>
  <r>
    <x v="308"/>
    <x v="0"/>
    <x v="0"/>
    <x v="0"/>
    <x v="0"/>
    <x v="0"/>
    <n v="20233"/>
    <n v="0"/>
    <n v="20233"/>
    <x v="3"/>
    <x v="138"/>
    <x v="3"/>
    <n v="360"/>
    <n v="1"/>
    <x v="1"/>
    <x v="1"/>
  </r>
  <r>
    <x v="309"/>
    <x v="0"/>
    <x v="1"/>
    <x v="2"/>
    <x v="1"/>
    <x v="0"/>
    <n v="7667"/>
    <n v="0"/>
    <n v="7667"/>
    <x v="1"/>
    <x v="74"/>
    <x v="3"/>
    <n v="360"/>
    <s v="Unknown"/>
    <x v="1"/>
    <x v="0"/>
  </r>
  <r>
    <x v="310"/>
    <x v="1"/>
    <x v="0"/>
    <x v="0"/>
    <x v="0"/>
    <x v="0"/>
    <n v="2917"/>
    <n v="0"/>
    <n v="2917"/>
    <x v="2"/>
    <x v="85"/>
    <x v="1"/>
    <n v="360"/>
    <n v="1"/>
    <x v="2"/>
    <x v="0"/>
  </r>
  <r>
    <x v="311"/>
    <x v="0"/>
    <x v="0"/>
    <x v="0"/>
    <x v="1"/>
    <x v="0"/>
    <n v="2927"/>
    <n v="2405"/>
    <n v="5332"/>
    <x v="0"/>
    <x v="57"/>
    <x v="4"/>
    <n v="360"/>
    <n v="1"/>
    <x v="2"/>
    <x v="0"/>
  </r>
  <r>
    <x v="312"/>
    <x v="1"/>
    <x v="0"/>
    <x v="0"/>
    <x v="0"/>
    <x v="0"/>
    <n v="2507"/>
    <n v="0"/>
    <n v="2507"/>
    <x v="2"/>
    <x v="139"/>
    <x v="1"/>
    <n v="360"/>
    <n v="1"/>
    <x v="1"/>
    <x v="0"/>
  </r>
  <r>
    <x v="313"/>
    <x v="0"/>
    <x v="1"/>
    <x v="2"/>
    <x v="0"/>
    <x v="1"/>
    <n v="5746"/>
    <n v="0"/>
    <n v="5746"/>
    <x v="0"/>
    <x v="32"/>
    <x v="2"/>
    <n v="84"/>
    <s v="Unknown"/>
    <x v="1"/>
    <x v="0"/>
  </r>
  <r>
    <x v="314"/>
    <x v="2"/>
    <x v="1"/>
    <x v="0"/>
    <x v="0"/>
    <x v="0"/>
    <n v="2473"/>
    <n v="1843"/>
    <n v="4316"/>
    <x v="4"/>
    <x v="140"/>
    <x v="2"/>
    <n v="360"/>
    <n v="1"/>
    <x v="1"/>
    <x v="1"/>
  </r>
  <r>
    <x v="315"/>
    <x v="0"/>
    <x v="1"/>
    <x v="1"/>
    <x v="1"/>
    <x v="0"/>
    <n v="3399"/>
    <n v="1640"/>
    <n v="5039"/>
    <x v="0"/>
    <x v="57"/>
    <x v="4"/>
    <n v="180"/>
    <n v="1"/>
    <x v="0"/>
    <x v="0"/>
  </r>
  <r>
    <x v="316"/>
    <x v="0"/>
    <x v="1"/>
    <x v="2"/>
    <x v="0"/>
    <x v="0"/>
    <n v="3717"/>
    <n v="0"/>
    <n v="3717"/>
    <x v="2"/>
    <x v="2"/>
    <x v="0"/>
    <n v="360"/>
    <n v="1"/>
    <x v="2"/>
    <x v="0"/>
  </r>
  <r>
    <x v="317"/>
    <x v="0"/>
    <x v="1"/>
    <x v="0"/>
    <x v="0"/>
    <x v="0"/>
    <n v="2058"/>
    <n v="2134"/>
    <n v="4192"/>
    <x v="4"/>
    <x v="39"/>
    <x v="1"/>
    <n v="360"/>
    <s v="Unknown"/>
    <x v="0"/>
    <x v="0"/>
  </r>
  <r>
    <x v="318"/>
    <x v="1"/>
    <x v="0"/>
    <x v="1"/>
    <x v="0"/>
    <x v="0"/>
    <n v="3541"/>
    <n v="0"/>
    <n v="3541"/>
    <x v="2"/>
    <x v="22"/>
    <x v="4"/>
    <n v="360"/>
    <s v="Unknown"/>
    <x v="2"/>
    <x v="0"/>
  </r>
  <r>
    <x v="319"/>
    <x v="0"/>
    <x v="1"/>
    <x v="1"/>
    <x v="0"/>
    <x v="1"/>
    <n v="10000"/>
    <n v="0"/>
    <n v="10000"/>
    <x v="3"/>
    <x v="123"/>
    <x v="2"/>
    <n v="360"/>
    <n v="1"/>
    <x v="1"/>
    <x v="1"/>
  </r>
  <r>
    <x v="320"/>
    <x v="0"/>
    <x v="1"/>
    <x v="0"/>
    <x v="0"/>
    <x v="0"/>
    <n v="2400"/>
    <n v="2167"/>
    <n v="4567"/>
    <x v="4"/>
    <x v="18"/>
    <x v="4"/>
    <n v="360"/>
    <n v="1"/>
    <x v="2"/>
    <x v="0"/>
  </r>
  <r>
    <x v="321"/>
    <x v="0"/>
    <x v="1"/>
    <x v="3"/>
    <x v="0"/>
    <x v="0"/>
    <n v="4342"/>
    <n v="189"/>
    <n v="4531"/>
    <x v="4"/>
    <x v="111"/>
    <x v="0"/>
    <n v="360"/>
    <n v="1"/>
    <x v="2"/>
    <x v="0"/>
  </r>
  <r>
    <x v="322"/>
    <x v="0"/>
    <x v="1"/>
    <x v="2"/>
    <x v="1"/>
    <x v="0"/>
    <n v="3601"/>
    <n v="1590"/>
    <n v="5191"/>
    <x v="0"/>
    <x v="0"/>
    <x v="0"/>
    <n v="360"/>
    <n v="1"/>
    <x v="1"/>
    <x v="0"/>
  </r>
  <r>
    <x v="323"/>
    <x v="1"/>
    <x v="0"/>
    <x v="0"/>
    <x v="0"/>
    <x v="0"/>
    <n v="3166"/>
    <n v="2985"/>
    <n v="6151"/>
    <x v="1"/>
    <x v="137"/>
    <x v="0"/>
    <n v="360"/>
    <s v="Unknown"/>
    <x v="1"/>
    <x v="0"/>
  </r>
  <r>
    <x v="324"/>
    <x v="0"/>
    <x v="1"/>
    <x v="3"/>
    <x v="0"/>
    <x v="0"/>
    <n v="15000"/>
    <n v="0"/>
    <n v="15000"/>
    <x v="3"/>
    <x v="141"/>
    <x v="3"/>
    <n v="360"/>
    <n v="1"/>
    <x v="1"/>
    <x v="0"/>
  </r>
  <r>
    <x v="325"/>
    <x v="0"/>
    <x v="1"/>
    <x v="1"/>
    <x v="0"/>
    <x v="1"/>
    <n v="8666"/>
    <n v="4983"/>
    <n v="13649"/>
    <x v="3"/>
    <x v="142"/>
    <x v="3"/>
    <n v="360"/>
    <n v="0"/>
    <x v="1"/>
    <x v="1"/>
  </r>
  <r>
    <x v="326"/>
    <x v="0"/>
    <x v="0"/>
    <x v="0"/>
    <x v="0"/>
    <x v="0"/>
    <n v="4917"/>
    <n v="0"/>
    <n v="4917"/>
    <x v="0"/>
    <x v="56"/>
    <x v="0"/>
    <n v="360"/>
    <n v="0"/>
    <x v="1"/>
    <x v="0"/>
  </r>
  <r>
    <x v="327"/>
    <x v="0"/>
    <x v="1"/>
    <x v="0"/>
    <x v="0"/>
    <x v="1"/>
    <n v="5818"/>
    <n v="2160"/>
    <n v="7978"/>
    <x v="1"/>
    <x v="33"/>
    <x v="3"/>
    <n v="360"/>
    <n v="1"/>
    <x v="2"/>
    <x v="0"/>
  </r>
  <r>
    <x v="328"/>
    <x v="1"/>
    <x v="1"/>
    <x v="0"/>
    <x v="0"/>
    <x v="0"/>
    <n v="4333"/>
    <n v="2451"/>
    <n v="6784"/>
    <x v="1"/>
    <x v="26"/>
    <x v="4"/>
    <n v="360"/>
    <n v="1"/>
    <x v="0"/>
    <x v="1"/>
  </r>
  <r>
    <x v="329"/>
    <x v="1"/>
    <x v="0"/>
    <x v="0"/>
    <x v="0"/>
    <x v="0"/>
    <n v="2500"/>
    <n v="0"/>
    <n v="2500"/>
    <x v="2"/>
    <x v="100"/>
    <x v="1"/>
    <n v="360"/>
    <n v="1"/>
    <x v="0"/>
    <x v="0"/>
  </r>
  <r>
    <x v="330"/>
    <x v="0"/>
    <x v="0"/>
    <x v="1"/>
    <x v="0"/>
    <x v="0"/>
    <n v="4384"/>
    <n v="1793"/>
    <n v="6177"/>
    <x v="1"/>
    <x v="143"/>
    <x v="4"/>
    <n v="360"/>
    <n v="1"/>
    <x v="0"/>
    <x v="0"/>
  </r>
  <r>
    <x v="331"/>
    <x v="0"/>
    <x v="0"/>
    <x v="0"/>
    <x v="0"/>
    <x v="0"/>
    <n v="2935"/>
    <n v="0"/>
    <n v="2935"/>
    <x v="2"/>
    <x v="92"/>
    <x v="4"/>
    <n v="360"/>
    <n v="1"/>
    <x v="2"/>
    <x v="0"/>
  </r>
  <r>
    <x v="332"/>
    <x v="0"/>
    <x v="0"/>
    <x v="4"/>
    <x v="0"/>
    <x v="0"/>
    <n v="2833"/>
    <n v="0"/>
    <n v="2833"/>
    <x v="2"/>
    <x v="144"/>
    <x v="1"/>
    <n v="360"/>
    <n v="1"/>
    <x v="0"/>
    <x v="0"/>
  </r>
  <r>
    <x v="333"/>
    <x v="0"/>
    <x v="1"/>
    <x v="0"/>
    <x v="0"/>
    <x v="2"/>
    <n v="63337"/>
    <n v="0"/>
    <n v="63337"/>
    <x v="3"/>
    <x v="145"/>
    <x v="3"/>
    <n v="180"/>
    <n v="1"/>
    <x v="0"/>
    <x v="0"/>
  </r>
  <r>
    <x v="334"/>
    <x v="2"/>
    <x v="1"/>
    <x v="1"/>
    <x v="0"/>
    <x v="1"/>
    <n v="9833"/>
    <n v="1833"/>
    <n v="11666"/>
    <x v="3"/>
    <x v="81"/>
    <x v="3"/>
    <n v="180"/>
    <n v="1"/>
    <x v="0"/>
    <x v="0"/>
  </r>
  <r>
    <x v="335"/>
    <x v="0"/>
    <x v="1"/>
    <x v="4"/>
    <x v="0"/>
    <x v="1"/>
    <n v="5503"/>
    <n v="4490"/>
    <n v="9993"/>
    <x v="3"/>
    <x v="9"/>
    <x v="1"/>
    <n v="360"/>
    <n v="1"/>
    <x v="2"/>
    <x v="0"/>
  </r>
  <r>
    <x v="336"/>
    <x v="0"/>
    <x v="1"/>
    <x v="1"/>
    <x v="0"/>
    <x v="2"/>
    <n v="5250"/>
    <n v="688"/>
    <n v="5938"/>
    <x v="0"/>
    <x v="67"/>
    <x v="2"/>
    <n v="360"/>
    <n v="1"/>
    <x v="1"/>
    <x v="0"/>
  </r>
  <r>
    <x v="337"/>
    <x v="0"/>
    <x v="1"/>
    <x v="2"/>
    <x v="0"/>
    <x v="1"/>
    <n v="2500"/>
    <n v="4600"/>
    <n v="7100"/>
    <x v="1"/>
    <x v="55"/>
    <x v="2"/>
    <n v="360"/>
    <n v="1"/>
    <x v="1"/>
    <x v="0"/>
  </r>
  <r>
    <x v="338"/>
    <x v="1"/>
    <x v="0"/>
    <x v="3"/>
    <x v="1"/>
    <x v="0"/>
    <n v="1830"/>
    <n v="0"/>
    <n v="1830"/>
    <x v="2"/>
    <x v="0"/>
    <x v="0"/>
    <n v="360"/>
    <n v="0"/>
    <x v="0"/>
    <x v="1"/>
  </r>
  <r>
    <x v="339"/>
    <x v="1"/>
    <x v="0"/>
    <x v="0"/>
    <x v="0"/>
    <x v="0"/>
    <n v="4160"/>
    <n v="0"/>
    <n v="4160"/>
    <x v="4"/>
    <x v="144"/>
    <x v="1"/>
    <n v="360"/>
    <n v="1"/>
    <x v="2"/>
    <x v="0"/>
  </r>
  <r>
    <x v="340"/>
    <x v="0"/>
    <x v="1"/>
    <x v="3"/>
    <x v="1"/>
    <x v="0"/>
    <n v="2647"/>
    <n v="1587"/>
    <n v="4234"/>
    <x v="4"/>
    <x v="146"/>
    <x v="2"/>
    <n v="360"/>
    <n v="1"/>
    <x v="1"/>
    <x v="1"/>
  </r>
  <r>
    <x v="341"/>
    <x v="1"/>
    <x v="0"/>
    <x v="0"/>
    <x v="0"/>
    <x v="0"/>
    <n v="2378"/>
    <n v="0"/>
    <n v="2378"/>
    <x v="2"/>
    <x v="147"/>
    <x v="1"/>
    <n v="360"/>
    <n v="1"/>
    <x v="1"/>
    <x v="1"/>
  </r>
  <r>
    <x v="342"/>
    <x v="0"/>
    <x v="1"/>
    <x v="1"/>
    <x v="1"/>
    <x v="0"/>
    <n v="4554"/>
    <n v="1229"/>
    <n v="5783"/>
    <x v="0"/>
    <x v="6"/>
    <x v="2"/>
    <n v="360"/>
    <n v="1"/>
    <x v="0"/>
    <x v="0"/>
  </r>
  <r>
    <x v="343"/>
    <x v="0"/>
    <x v="1"/>
    <x v="3"/>
    <x v="1"/>
    <x v="0"/>
    <n v="3173"/>
    <n v="0"/>
    <n v="3173"/>
    <x v="2"/>
    <x v="29"/>
    <x v="1"/>
    <n v="360"/>
    <n v="1"/>
    <x v="2"/>
    <x v="0"/>
  </r>
  <r>
    <x v="344"/>
    <x v="0"/>
    <x v="1"/>
    <x v="2"/>
    <x v="0"/>
    <x v="2"/>
    <n v="2583"/>
    <n v="2330"/>
    <n v="4913"/>
    <x v="0"/>
    <x v="14"/>
    <x v="0"/>
    <n v="360"/>
    <n v="1"/>
    <x v="1"/>
    <x v="0"/>
  </r>
  <r>
    <x v="345"/>
    <x v="0"/>
    <x v="1"/>
    <x v="0"/>
    <x v="0"/>
    <x v="0"/>
    <n v="2499"/>
    <n v="2458"/>
    <n v="4957"/>
    <x v="0"/>
    <x v="67"/>
    <x v="2"/>
    <n v="360"/>
    <n v="1"/>
    <x v="2"/>
    <x v="0"/>
  </r>
  <r>
    <x v="346"/>
    <x v="0"/>
    <x v="1"/>
    <x v="4"/>
    <x v="1"/>
    <x v="0"/>
    <n v="3523"/>
    <n v="3230"/>
    <n v="6753"/>
    <x v="1"/>
    <x v="72"/>
    <x v="2"/>
    <n v="360"/>
    <n v="0"/>
    <x v="1"/>
    <x v="1"/>
  </r>
  <r>
    <x v="347"/>
    <x v="0"/>
    <x v="1"/>
    <x v="2"/>
    <x v="1"/>
    <x v="0"/>
    <n v="3083"/>
    <n v="2168"/>
    <n v="5251"/>
    <x v="0"/>
    <x v="48"/>
    <x v="0"/>
    <n v="360"/>
    <n v="1"/>
    <x v="0"/>
    <x v="0"/>
  </r>
  <r>
    <x v="348"/>
    <x v="0"/>
    <x v="1"/>
    <x v="0"/>
    <x v="0"/>
    <x v="0"/>
    <n v="6333"/>
    <n v="4583"/>
    <n v="10916"/>
    <x v="3"/>
    <x v="77"/>
    <x v="3"/>
    <n v="360"/>
    <s v="Unknown"/>
    <x v="2"/>
    <x v="0"/>
  </r>
  <r>
    <x v="349"/>
    <x v="0"/>
    <x v="1"/>
    <x v="0"/>
    <x v="0"/>
    <x v="0"/>
    <n v="2625"/>
    <n v="6250"/>
    <n v="8875"/>
    <x v="3"/>
    <x v="53"/>
    <x v="3"/>
    <n v="360"/>
    <n v="1"/>
    <x v="1"/>
    <x v="0"/>
  </r>
  <r>
    <x v="350"/>
    <x v="0"/>
    <x v="1"/>
    <x v="0"/>
    <x v="0"/>
    <x v="0"/>
    <n v="9083"/>
    <n v="0"/>
    <n v="9083"/>
    <x v="3"/>
    <x v="148"/>
    <x v="3"/>
    <n v="360"/>
    <n v="1"/>
    <x v="2"/>
    <x v="0"/>
  </r>
  <r>
    <x v="351"/>
    <x v="0"/>
    <x v="0"/>
    <x v="0"/>
    <x v="0"/>
    <x v="0"/>
    <n v="8750"/>
    <n v="4167"/>
    <n v="12917"/>
    <x v="3"/>
    <x v="149"/>
    <x v="3"/>
    <n v="360"/>
    <n v="1"/>
    <x v="1"/>
    <x v="1"/>
  </r>
  <r>
    <x v="352"/>
    <x v="0"/>
    <x v="1"/>
    <x v="3"/>
    <x v="0"/>
    <x v="0"/>
    <n v="2666"/>
    <n v="2083"/>
    <n v="4749"/>
    <x v="4"/>
    <x v="5"/>
    <x v="4"/>
    <n v="360"/>
    <n v="1"/>
    <x v="1"/>
    <x v="0"/>
  </r>
  <r>
    <x v="353"/>
    <x v="1"/>
    <x v="1"/>
    <x v="0"/>
    <x v="0"/>
    <x v="1"/>
    <n v="5500"/>
    <n v="0"/>
    <n v="5500"/>
    <x v="0"/>
    <x v="136"/>
    <x v="4"/>
    <n v="360"/>
    <n v="0"/>
    <x v="1"/>
    <x v="1"/>
  </r>
  <r>
    <x v="354"/>
    <x v="1"/>
    <x v="1"/>
    <x v="0"/>
    <x v="0"/>
    <x v="0"/>
    <n v="2423"/>
    <n v="505"/>
    <n v="2928"/>
    <x v="2"/>
    <x v="56"/>
    <x v="0"/>
    <n v="360"/>
    <n v="1"/>
    <x v="2"/>
    <x v="0"/>
  </r>
  <r>
    <x v="355"/>
    <x v="1"/>
    <x v="0"/>
    <x v="4"/>
    <x v="0"/>
    <x v="0"/>
    <n v="3813"/>
    <n v="0"/>
    <n v="3813"/>
    <x v="4"/>
    <x v="21"/>
    <x v="4"/>
    <n v="180"/>
    <n v="1"/>
    <x v="0"/>
    <x v="0"/>
  </r>
  <r>
    <x v="356"/>
    <x v="0"/>
    <x v="1"/>
    <x v="2"/>
    <x v="0"/>
    <x v="0"/>
    <n v="8333"/>
    <n v="3167"/>
    <n v="11500"/>
    <x v="3"/>
    <x v="46"/>
    <x v="2"/>
    <n v="360"/>
    <n v="1"/>
    <x v="1"/>
    <x v="0"/>
  </r>
  <r>
    <x v="357"/>
    <x v="0"/>
    <x v="1"/>
    <x v="1"/>
    <x v="0"/>
    <x v="0"/>
    <n v="3875"/>
    <n v="0"/>
    <n v="3875"/>
    <x v="4"/>
    <x v="100"/>
    <x v="1"/>
    <n v="360"/>
    <n v="1"/>
    <x v="0"/>
    <x v="1"/>
  </r>
  <r>
    <x v="358"/>
    <x v="0"/>
    <x v="1"/>
    <x v="0"/>
    <x v="1"/>
    <x v="0"/>
    <n v="3000"/>
    <n v="1666"/>
    <n v="4666"/>
    <x v="4"/>
    <x v="15"/>
    <x v="4"/>
    <n v="480"/>
    <n v="0"/>
    <x v="0"/>
    <x v="1"/>
  </r>
  <r>
    <x v="359"/>
    <x v="0"/>
    <x v="1"/>
    <x v="3"/>
    <x v="0"/>
    <x v="0"/>
    <n v="5167"/>
    <n v="3167"/>
    <n v="8334"/>
    <x v="3"/>
    <x v="11"/>
    <x v="3"/>
    <n v="360"/>
    <n v="1"/>
    <x v="2"/>
    <x v="0"/>
  </r>
  <r>
    <x v="360"/>
    <x v="1"/>
    <x v="0"/>
    <x v="1"/>
    <x v="0"/>
    <x v="0"/>
    <n v="4723"/>
    <n v="0"/>
    <n v="4723"/>
    <x v="4"/>
    <x v="52"/>
    <x v="1"/>
    <n v="360"/>
    <n v="1"/>
    <x v="2"/>
    <x v="1"/>
  </r>
  <r>
    <x v="361"/>
    <x v="0"/>
    <x v="1"/>
    <x v="2"/>
    <x v="0"/>
    <x v="0"/>
    <n v="5000"/>
    <n v="3667"/>
    <n v="8667"/>
    <x v="3"/>
    <x v="150"/>
    <x v="3"/>
    <n v="360"/>
    <n v="1"/>
    <x v="2"/>
    <x v="0"/>
  </r>
  <r>
    <x v="362"/>
    <x v="0"/>
    <x v="1"/>
    <x v="0"/>
    <x v="0"/>
    <x v="0"/>
    <n v="4750"/>
    <n v="2333"/>
    <n v="7083"/>
    <x v="1"/>
    <x v="56"/>
    <x v="0"/>
    <n v="360"/>
    <n v="1"/>
    <x v="0"/>
    <x v="0"/>
  </r>
  <r>
    <x v="363"/>
    <x v="0"/>
    <x v="1"/>
    <x v="0"/>
    <x v="0"/>
    <x v="0"/>
    <n v="3013"/>
    <n v="3033"/>
    <n v="6046"/>
    <x v="1"/>
    <x v="5"/>
    <x v="4"/>
    <n v="300"/>
    <s v="Unknown"/>
    <x v="0"/>
    <x v="0"/>
  </r>
  <r>
    <x v="364"/>
    <x v="0"/>
    <x v="0"/>
    <x v="0"/>
    <x v="0"/>
    <x v="1"/>
    <n v="6822"/>
    <n v="0"/>
    <n v="6822"/>
    <x v="1"/>
    <x v="3"/>
    <x v="2"/>
    <n v="360"/>
    <n v="1"/>
    <x v="1"/>
    <x v="0"/>
  </r>
  <r>
    <x v="365"/>
    <x v="0"/>
    <x v="0"/>
    <x v="0"/>
    <x v="1"/>
    <x v="0"/>
    <n v="6216"/>
    <n v="0"/>
    <n v="6216"/>
    <x v="1"/>
    <x v="17"/>
    <x v="0"/>
    <n v="360"/>
    <n v="1"/>
    <x v="1"/>
    <x v="1"/>
  </r>
  <r>
    <x v="366"/>
    <x v="0"/>
    <x v="0"/>
    <x v="0"/>
    <x v="0"/>
    <x v="0"/>
    <n v="2500"/>
    <n v="0"/>
    <n v="2500"/>
    <x v="2"/>
    <x v="38"/>
    <x v="4"/>
    <n v="480"/>
    <n v="1"/>
    <x v="2"/>
    <x v="1"/>
  </r>
  <r>
    <x v="367"/>
    <x v="0"/>
    <x v="0"/>
    <x v="0"/>
    <x v="0"/>
    <x v="0"/>
    <n v="5124"/>
    <n v="0"/>
    <n v="5124"/>
    <x v="0"/>
    <x v="111"/>
    <x v="0"/>
    <n v="360"/>
    <n v="0"/>
    <x v="1"/>
    <x v="1"/>
  </r>
  <r>
    <x v="368"/>
    <x v="0"/>
    <x v="1"/>
    <x v="1"/>
    <x v="0"/>
    <x v="0"/>
    <n v="6325"/>
    <n v="0"/>
    <n v="6325"/>
    <x v="1"/>
    <x v="62"/>
    <x v="2"/>
    <n v="360"/>
    <n v="1"/>
    <x v="2"/>
    <x v="0"/>
  </r>
  <r>
    <x v="369"/>
    <x v="0"/>
    <x v="1"/>
    <x v="0"/>
    <x v="0"/>
    <x v="0"/>
    <n v="19730"/>
    <n v="5266"/>
    <n v="24996"/>
    <x v="3"/>
    <x v="151"/>
    <x v="3"/>
    <n v="360"/>
    <n v="1"/>
    <x v="1"/>
    <x v="1"/>
  </r>
  <r>
    <x v="370"/>
    <x v="1"/>
    <x v="0"/>
    <x v="0"/>
    <x v="0"/>
    <x v="1"/>
    <n v="15759"/>
    <n v="0"/>
    <n v="15759"/>
    <x v="3"/>
    <x v="112"/>
    <x v="1"/>
    <n v="360"/>
    <n v="1"/>
    <x v="2"/>
    <x v="0"/>
  </r>
  <r>
    <x v="371"/>
    <x v="0"/>
    <x v="1"/>
    <x v="2"/>
    <x v="0"/>
    <x v="0"/>
    <n v="5185"/>
    <n v="0"/>
    <n v="5185"/>
    <x v="0"/>
    <x v="123"/>
    <x v="2"/>
    <n v="360"/>
    <n v="1"/>
    <x v="2"/>
    <x v="0"/>
  </r>
  <r>
    <x v="372"/>
    <x v="0"/>
    <x v="1"/>
    <x v="2"/>
    <x v="0"/>
    <x v="1"/>
    <n v="9323"/>
    <n v="7873"/>
    <n v="17196"/>
    <x v="3"/>
    <x v="152"/>
    <x v="3"/>
    <n v="300"/>
    <n v="1"/>
    <x v="1"/>
    <x v="0"/>
  </r>
  <r>
    <x v="373"/>
    <x v="0"/>
    <x v="0"/>
    <x v="1"/>
    <x v="0"/>
    <x v="0"/>
    <n v="3062"/>
    <n v="1987"/>
    <n v="5049"/>
    <x v="0"/>
    <x v="57"/>
    <x v="4"/>
    <n v="180"/>
    <n v="0"/>
    <x v="0"/>
    <x v="1"/>
  </r>
  <r>
    <x v="374"/>
    <x v="1"/>
    <x v="0"/>
    <x v="0"/>
    <x v="0"/>
    <x v="2"/>
    <n v="2764"/>
    <n v="1459"/>
    <n v="4223"/>
    <x v="4"/>
    <x v="26"/>
    <x v="4"/>
    <n v="360"/>
    <n v="1"/>
    <x v="0"/>
    <x v="0"/>
  </r>
  <r>
    <x v="375"/>
    <x v="0"/>
    <x v="1"/>
    <x v="0"/>
    <x v="0"/>
    <x v="0"/>
    <n v="4817"/>
    <n v="923"/>
    <n v="5740"/>
    <x v="0"/>
    <x v="2"/>
    <x v="0"/>
    <n v="180"/>
    <n v="1"/>
    <x v="0"/>
    <x v="0"/>
  </r>
  <r>
    <x v="376"/>
    <x v="0"/>
    <x v="1"/>
    <x v="3"/>
    <x v="0"/>
    <x v="0"/>
    <n v="8750"/>
    <n v="4996"/>
    <n v="13746"/>
    <x v="3"/>
    <x v="56"/>
    <x v="0"/>
    <n v="360"/>
    <n v="1"/>
    <x v="1"/>
    <x v="0"/>
  </r>
  <r>
    <x v="377"/>
    <x v="0"/>
    <x v="1"/>
    <x v="0"/>
    <x v="0"/>
    <x v="0"/>
    <n v="4310"/>
    <n v="0"/>
    <n v="4310"/>
    <x v="4"/>
    <x v="56"/>
    <x v="0"/>
    <n v="360"/>
    <s v="Unknown"/>
    <x v="2"/>
    <x v="0"/>
  </r>
  <r>
    <x v="378"/>
    <x v="0"/>
    <x v="0"/>
    <x v="0"/>
    <x v="0"/>
    <x v="0"/>
    <n v="3069"/>
    <n v="0"/>
    <n v="3069"/>
    <x v="2"/>
    <x v="144"/>
    <x v="1"/>
    <n v="480"/>
    <n v="1"/>
    <x v="0"/>
    <x v="1"/>
  </r>
  <r>
    <x v="379"/>
    <x v="0"/>
    <x v="1"/>
    <x v="2"/>
    <x v="0"/>
    <x v="0"/>
    <n v="5391"/>
    <n v="0"/>
    <n v="5391"/>
    <x v="0"/>
    <x v="56"/>
    <x v="0"/>
    <n v="360"/>
    <n v="1"/>
    <x v="0"/>
    <x v="0"/>
  </r>
  <r>
    <x v="380"/>
    <x v="0"/>
    <x v="1"/>
    <x v="0"/>
    <x v="0"/>
    <x v="2"/>
    <n v="3333"/>
    <n v="2500"/>
    <n v="5833"/>
    <x v="0"/>
    <x v="0"/>
    <x v="0"/>
    <n v="360"/>
    <n v="1"/>
    <x v="2"/>
    <x v="0"/>
  </r>
  <r>
    <x v="381"/>
    <x v="0"/>
    <x v="0"/>
    <x v="0"/>
    <x v="0"/>
    <x v="0"/>
    <n v="5941"/>
    <n v="4232"/>
    <n v="10173"/>
    <x v="3"/>
    <x v="153"/>
    <x v="3"/>
    <n v="360"/>
    <n v="1"/>
    <x v="2"/>
    <x v="0"/>
  </r>
  <r>
    <x v="382"/>
    <x v="1"/>
    <x v="0"/>
    <x v="0"/>
    <x v="0"/>
    <x v="0"/>
    <n v="6000"/>
    <n v="0"/>
    <n v="6000"/>
    <x v="1"/>
    <x v="154"/>
    <x v="2"/>
    <n v="360"/>
    <n v="1"/>
    <x v="0"/>
    <x v="0"/>
  </r>
  <r>
    <x v="383"/>
    <x v="0"/>
    <x v="0"/>
    <x v="0"/>
    <x v="0"/>
    <x v="1"/>
    <n v="7167"/>
    <n v="0"/>
    <n v="7167"/>
    <x v="1"/>
    <x v="0"/>
    <x v="0"/>
    <n v="360"/>
    <n v="1"/>
    <x v="0"/>
    <x v="0"/>
  </r>
  <r>
    <x v="384"/>
    <x v="0"/>
    <x v="1"/>
    <x v="2"/>
    <x v="0"/>
    <x v="0"/>
    <n v="4566"/>
    <n v="0"/>
    <n v="4566"/>
    <x v="4"/>
    <x v="15"/>
    <x v="4"/>
    <n v="360"/>
    <n v="1"/>
    <x v="0"/>
    <x v="1"/>
  </r>
  <r>
    <x v="385"/>
    <x v="0"/>
    <x v="0"/>
    <x v="1"/>
    <x v="0"/>
    <x v="2"/>
    <n v="3667"/>
    <n v="0"/>
    <n v="3667"/>
    <x v="2"/>
    <x v="54"/>
    <x v="4"/>
    <n v="180"/>
    <n v="1"/>
    <x v="0"/>
    <x v="0"/>
  </r>
  <r>
    <x v="386"/>
    <x v="0"/>
    <x v="0"/>
    <x v="0"/>
    <x v="1"/>
    <x v="0"/>
    <n v="2346"/>
    <n v="1600"/>
    <n v="3946"/>
    <x v="4"/>
    <x v="137"/>
    <x v="0"/>
    <n v="360"/>
    <n v="1"/>
    <x v="2"/>
    <x v="0"/>
  </r>
  <r>
    <x v="387"/>
    <x v="0"/>
    <x v="1"/>
    <x v="0"/>
    <x v="1"/>
    <x v="0"/>
    <n v="3010"/>
    <n v="3136"/>
    <n v="6146"/>
    <x v="1"/>
    <x v="0"/>
    <x v="0"/>
    <n v="360"/>
    <n v="0"/>
    <x v="0"/>
    <x v="1"/>
  </r>
  <r>
    <x v="388"/>
    <x v="0"/>
    <x v="1"/>
    <x v="0"/>
    <x v="0"/>
    <x v="0"/>
    <n v="2333"/>
    <n v="2417"/>
    <n v="4750"/>
    <x v="4"/>
    <x v="50"/>
    <x v="2"/>
    <n v="360"/>
    <n v="1"/>
    <x v="0"/>
    <x v="0"/>
  </r>
  <r>
    <x v="389"/>
    <x v="0"/>
    <x v="1"/>
    <x v="0"/>
    <x v="0"/>
    <x v="0"/>
    <n v="5488"/>
    <n v="0"/>
    <n v="5488"/>
    <x v="0"/>
    <x v="14"/>
    <x v="0"/>
    <n v="360"/>
    <n v="1"/>
    <x v="1"/>
    <x v="0"/>
  </r>
  <r>
    <x v="390"/>
    <x v="0"/>
    <x v="0"/>
    <x v="3"/>
    <x v="0"/>
    <x v="0"/>
    <n v="9167"/>
    <n v="0"/>
    <n v="9167"/>
    <x v="3"/>
    <x v="74"/>
    <x v="3"/>
    <n v="360"/>
    <n v="1"/>
    <x v="1"/>
    <x v="0"/>
  </r>
  <r>
    <x v="391"/>
    <x v="0"/>
    <x v="1"/>
    <x v="3"/>
    <x v="0"/>
    <x v="0"/>
    <n v="9504"/>
    <n v="0"/>
    <n v="9504"/>
    <x v="3"/>
    <x v="93"/>
    <x v="3"/>
    <n v="360"/>
    <n v="1"/>
    <x v="1"/>
    <x v="0"/>
  </r>
  <r>
    <x v="392"/>
    <x v="0"/>
    <x v="1"/>
    <x v="0"/>
    <x v="0"/>
    <x v="0"/>
    <n v="2583"/>
    <n v="2115"/>
    <n v="4698"/>
    <x v="4"/>
    <x v="2"/>
    <x v="0"/>
    <n v="360"/>
    <s v="Unknown"/>
    <x v="0"/>
    <x v="0"/>
  </r>
  <r>
    <x v="393"/>
    <x v="0"/>
    <x v="1"/>
    <x v="2"/>
    <x v="1"/>
    <x v="0"/>
    <n v="1993"/>
    <n v="1625"/>
    <n v="3618"/>
    <x v="2"/>
    <x v="54"/>
    <x v="4"/>
    <n v="180"/>
    <n v="1"/>
    <x v="2"/>
    <x v="0"/>
  </r>
  <r>
    <x v="394"/>
    <x v="0"/>
    <x v="1"/>
    <x v="2"/>
    <x v="0"/>
    <x v="0"/>
    <n v="3100"/>
    <n v="1400"/>
    <n v="4500"/>
    <x v="4"/>
    <x v="54"/>
    <x v="4"/>
    <n v="360"/>
    <n v="1"/>
    <x v="0"/>
    <x v="0"/>
  </r>
  <r>
    <x v="395"/>
    <x v="0"/>
    <x v="1"/>
    <x v="2"/>
    <x v="0"/>
    <x v="0"/>
    <n v="3276"/>
    <n v="484"/>
    <n v="3760"/>
    <x v="2"/>
    <x v="43"/>
    <x v="2"/>
    <n v="360"/>
    <s v="Unknown"/>
    <x v="2"/>
    <x v="0"/>
  </r>
  <r>
    <x v="396"/>
    <x v="1"/>
    <x v="0"/>
    <x v="0"/>
    <x v="0"/>
    <x v="0"/>
    <n v="3180"/>
    <n v="0"/>
    <n v="3180"/>
    <x v="2"/>
    <x v="144"/>
    <x v="1"/>
    <n v="360"/>
    <n v="0"/>
    <x v="0"/>
    <x v="1"/>
  </r>
  <r>
    <x v="397"/>
    <x v="0"/>
    <x v="1"/>
    <x v="0"/>
    <x v="0"/>
    <x v="0"/>
    <n v="3033"/>
    <n v="1459"/>
    <n v="4492"/>
    <x v="4"/>
    <x v="5"/>
    <x v="4"/>
    <n v="360"/>
    <n v="1"/>
    <x v="0"/>
    <x v="0"/>
  </r>
  <r>
    <x v="398"/>
    <x v="0"/>
    <x v="0"/>
    <x v="0"/>
    <x v="1"/>
    <x v="0"/>
    <n v="3902"/>
    <n v="1666"/>
    <n v="5568"/>
    <x v="0"/>
    <x v="10"/>
    <x v="4"/>
    <n v="360"/>
    <n v="1"/>
    <x v="1"/>
    <x v="0"/>
  </r>
  <r>
    <x v="399"/>
    <x v="1"/>
    <x v="0"/>
    <x v="0"/>
    <x v="0"/>
    <x v="0"/>
    <n v="1500"/>
    <n v="1800"/>
    <n v="3300"/>
    <x v="2"/>
    <x v="155"/>
    <x v="4"/>
    <n v="360"/>
    <n v="0"/>
    <x v="2"/>
    <x v="1"/>
  </r>
  <r>
    <x v="400"/>
    <x v="0"/>
    <x v="1"/>
    <x v="2"/>
    <x v="1"/>
    <x v="0"/>
    <n v="2889"/>
    <n v="0"/>
    <n v="2889"/>
    <x v="2"/>
    <x v="156"/>
    <x v="1"/>
    <n v="180"/>
    <n v="0"/>
    <x v="0"/>
    <x v="1"/>
  </r>
  <r>
    <x v="401"/>
    <x v="0"/>
    <x v="0"/>
    <x v="0"/>
    <x v="1"/>
    <x v="0"/>
    <n v="2755"/>
    <n v="0"/>
    <n v="2755"/>
    <x v="2"/>
    <x v="157"/>
    <x v="1"/>
    <n v="300"/>
    <n v="1"/>
    <x v="1"/>
    <x v="1"/>
  </r>
  <r>
    <x v="402"/>
    <x v="0"/>
    <x v="0"/>
    <x v="0"/>
    <x v="0"/>
    <x v="0"/>
    <n v="2500"/>
    <n v="20000"/>
    <n v="22500"/>
    <x v="3"/>
    <x v="155"/>
    <x v="4"/>
    <n v="360"/>
    <n v="1"/>
    <x v="2"/>
    <x v="0"/>
  </r>
  <r>
    <x v="403"/>
    <x v="1"/>
    <x v="0"/>
    <x v="0"/>
    <x v="1"/>
    <x v="0"/>
    <n v="1963"/>
    <n v="0"/>
    <n v="1963"/>
    <x v="2"/>
    <x v="158"/>
    <x v="1"/>
    <n v="360"/>
    <n v="1"/>
    <x v="2"/>
    <x v="0"/>
  </r>
  <r>
    <x v="404"/>
    <x v="1"/>
    <x v="0"/>
    <x v="0"/>
    <x v="0"/>
    <x v="1"/>
    <n v="7441"/>
    <n v="0"/>
    <n v="7441"/>
    <x v="1"/>
    <x v="78"/>
    <x v="3"/>
    <n v="360"/>
    <n v="1"/>
    <x v="1"/>
    <x v="1"/>
  </r>
  <r>
    <x v="405"/>
    <x v="1"/>
    <x v="0"/>
    <x v="0"/>
    <x v="0"/>
    <x v="0"/>
    <n v="4547"/>
    <n v="0"/>
    <n v="4547"/>
    <x v="4"/>
    <x v="18"/>
    <x v="4"/>
    <n v="360"/>
    <n v="1"/>
    <x v="2"/>
    <x v="0"/>
  </r>
  <r>
    <x v="406"/>
    <x v="0"/>
    <x v="1"/>
    <x v="0"/>
    <x v="1"/>
    <x v="0"/>
    <n v="2167"/>
    <n v="2400"/>
    <n v="4567"/>
    <x v="4"/>
    <x v="18"/>
    <x v="4"/>
    <n v="360"/>
    <n v="1"/>
    <x v="0"/>
    <x v="0"/>
  </r>
  <r>
    <x v="407"/>
    <x v="1"/>
    <x v="0"/>
    <x v="0"/>
    <x v="1"/>
    <x v="0"/>
    <n v="2213"/>
    <n v="0"/>
    <n v="2213"/>
    <x v="2"/>
    <x v="1"/>
    <x v="1"/>
    <n v="360"/>
    <n v="1"/>
    <x v="1"/>
    <x v="0"/>
  </r>
  <r>
    <x v="408"/>
    <x v="0"/>
    <x v="1"/>
    <x v="1"/>
    <x v="0"/>
    <x v="0"/>
    <n v="8300"/>
    <n v="0"/>
    <n v="8300"/>
    <x v="3"/>
    <x v="72"/>
    <x v="2"/>
    <n v="300"/>
    <n v="0"/>
    <x v="2"/>
    <x v="1"/>
  </r>
  <r>
    <x v="409"/>
    <x v="0"/>
    <x v="1"/>
    <x v="3"/>
    <x v="0"/>
    <x v="0"/>
    <n v="81000"/>
    <n v="0"/>
    <n v="81000"/>
    <x v="3"/>
    <x v="159"/>
    <x v="3"/>
    <n v="360"/>
    <n v="0"/>
    <x v="1"/>
    <x v="1"/>
  </r>
  <r>
    <x v="410"/>
    <x v="1"/>
    <x v="0"/>
    <x v="1"/>
    <x v="1"/>
    <x v="1"/>
    <n v="3867"/>
    <n v="0"/>
    <n v="3867"/>
    <x v="4"/>
    <x v="160"/>
    <x v="1"/>
    <n v="360"/>
    <n v="1"/>
    <x v="2"/>
    <x v="1"/>
  </r>
  <r>
    <x v="411"/>
    <x v="0"/>
    <x v="1"/>
    <x v="0"/>
    <x v="0"/>
    <x v="2"/>
    <n v="6256"/>
    <n v="0"/>
    <n v="6256"/>
    <x v="1"/>
    <x v="67"/>
    <x v="2"/>
    <n v="360"/>
    <s v="Unknown"/>
    <x v="0"/>
    <x v="0"/>
  </r>
  <r>
    <x v="412"/>
    <x v="0"/>
    <x v="1"/>
    <x v="0"/>
    <x v="1"/>
    <x v="0"/>
    <n v="6096"/>
    <n v="0"/>
    <n v="6096"/>
    <x v="1"/>
    <x v="161"/>
    <x v="3"/>
    <n v="360"/>
    <n v="0"/>
    <x v="1"/>
    <x v="1"/>
  </r>
  <r>
    <x v="413"/>
    <x v="0"/>
    <x v="1"/>
    <x v="0"/>
    <x v="1"/>
    <x v="0"/>
    <n v="2253"/>
    <n v="2033"/>
    <n v="4286"/>
    <x v="4"/>
    <x v="26"/>
    <x v="4"/>
    <n v="360"/>
    <n v="1"/>
    <x v="1"/>
    <x v="0"/>
  </r>
  <r>
    <x v="414"/>
    <x v="1"/>
    <x v="1"/>
    <x v="0"/>
    <x v="1"/>
    <x v="0"/>
    <n v="2149"/>
    <n v="3237"/>
    <n v="5386"/>
    <x v="0"/>
    <x v="162"/>
    <x v="2"/>
    <n v="360"/>
    <n v="0"/>
    <x v="2"/>
    <x v="1"/>
  </r>
  <r>
    <x v="415"/>
    <x v="1"/>
    <x v="0"/>
    <x v="0"/>
    <x v="0"/>
    <x v="0"/>
    <n v="2995"/>
    <n v="0"/>
    <n v="2995"/>
    <x v="2"/>
    <x v="118"/>
    <x v="1"/>
    <n v="360"/>
    <n v="1"/>
    <x v="0"/>
    <x v="0"/>
  </r>
  <r>
    <x v="416"/>
    <x v="1"/>
    <x v="0"/>
    <x v="1"/>
    <x v="0"/>
    <x v="0"/>
    <n v="2600"/>
    <n v="0"/>
    <n v="2600"/>
    <x v="2"/>
    <x v="67"/>
    <x v="2"/>
    <n v="360"/>
    <n v="1"/>
    <x v="0"/>
    <x v="1"/>
  </r>
  <r>
    <x v="417"/>
    <x v="0"/>
    <x v="1"/>
    <x v="2"/>
    <x v="0"/>
    <x v="1"/>
    <n v="1600"/>
    <n v="20000"/>
    <n v="21600"/>
    <x v="3"/>
    <x v="163"/>
    <x v="3"/>
    <n v="360"/>
    <n v="1"/>
    <x v="0"/>
    <x v="1"/>
  </r>
  <r>
    <x v="418"/>
    <x v="0"/>
    <x v="1"/>
    <x v="0"/>
    <x v="0"/>
    <x v="0"/>
    <n v="1025"/>
    <n v="2773"/>
    <n v="3798"/>
    <x v="2"/>
    <x v="22"/>
    <x v="4"/>
    <n v="360"/>
    <n v="1"/>
    <x v="1"/>
    <x v="0"/>
  </r>
  <r>
    <x v="419"/>
    <x v="0"/>
    <x v="1"/>
    <x v="0"/>
    <x v="0"/>
    <x v="0"/>
    <n v="3246"/>
    <n v="1417"/>
    <n v="4663"/>
    <x v="4"/>
    <x v="119"/>
    <x v="2"/>
    <n v="360"/>
    <n v="1"/>
    <x v="2"/>
    <x v="0"/>
  </r>
  <r>
    <x v="420"/>
    <x v="0"/>
    <x v="1"/>
    <x v="0"/>
    <x v="0"/>
    <x v="0"/>
    <n v="5829"/>
    <n v="0"/>
    <n v="5829"/>
    <x v="0"/>
    <x v="119"/>
    <x v="2"/>
    <n v="360"/>
    <n v="1"/>
    <x v="1"/>
    <x v="0"/>
  </r>
  <r>
    <x v="421"/>
    <x v="1"/>
    <x v="0"/>
    <x v="0"/>
    <x v="1"/>
    <x v="0"/>
    <n v="2720"/>
    <n v="0"/>
    <n v="2720"/>
    <x v="2"/>
    <x v="34"/>
    <x v="1"/>
    <n v="360"/>
    <n v="0"/>
    <x v="0"/>
    <x v="1"/>
  </r>
  <r>
    <x v="422"/>
    <x v="0"/>
    <x v="1"/>
    <x v="0"/>
    <x v="0"/>
    <x v="0"/>
    <n v="1820"/>
    <n v="1719"/>
    <n v="3539"/>
    <x v="2"/>
    <x v="15"/>
    <x v="4"/>
    <n v="360"/>
    <n v="1"/>
    <x v="0"/>
    <x v="0"/>
  </r>
  <r>
    <x v="423"/>
    <x v="0"/>
    <x v="1"/>
    <x v="1"/>
    <x v="0"/>
    <x v="0"/>
    <n v="7250"/>
    <n v="1667"/>
    <n v="8917"/>
    <x v="3"/>
    <x v="26"/>
    <x v="4"/>
    <n v="360"/>
    <n v="0"/>
    <x v="0"/>
    <x v="1"/>
  </r>
  <r>
    <x v="424"/>
    <x v="0"/>
    <x v="1"/>
    <x v="0"/>
    <x v="0"/>
    <x v="0"/>
    <n v="14880"/>
    <n v="0"/>
    <n v="14880"/>
    <x v="3"/>
    <x v="38"/>
    <x v="4"/>
    <n v="360"/>
    <n v="1"/>
    <x v="2"/>
    <x v="0"/>
  </r>
  <r>
    <x v="425"/>
    <x v="0"/>
    <x v="1"/>
    <x v="0"/>
    <x v="0"/>
    <x v="0"/>
    <n v="2666"/>
    <n v="4300"/>
    <n v="6966"/>
    <x v="1"/>
    <x v="94"/>
    <x v="0"/>
    <n v="360"/>
    <n v="1"/>
    <x v="1"/>
    <x v="0"/>
  </r>
  <r>
    <x v="426"/>
    <x v="1"/>
    <x v="0"/>
    <x v="1"/>
    <x v="1"/>
    <x v="0"/>
    <n v="4606"/>
    <n v="0"/>
    <n v="4606"/>
    <x v="4"/>
    <x v="52"/>
    <x v="1"/>
    <n v="360"/>
    <n v="1"/>
    <x v="1"/>
    <x v="1"/>
  </r>
  <r>
    <x v="427"/>
    <x v="0"/>
    <x v="1"/>
    <x v="2"/>
    <x v="0"/>
    <x v="0"/>
    <n v="5935"/>
    <n v="0"/>
    <n v="5935"/>
    <x v="0"/>
    <x v="17"/>
    <x v="0"/>
    <n v="360"/>
    <n v="1"/>
    <x v="2"/>
    <x v="0"/>
  </r>
  <r>
    <x v="428"/>
    <x v="0"/>
    <x v="1"/>
    <x v="0"/>
    <x v="0"/>
    <x v="0"/>
    <n v="2920"/>
    <n v="16"/>
    <n v="2936"/>
    <x v="2"/>
    <x v="97"/>
    <x v="1"/>
    <n v="360"/>
    <n v="1"/>
    <x v="1"/>
    <x v="0"/>
  </r>
  <r>
    <x v="429"/>
    <x v="0"/>
    <x v="0"/>
    <x v="0"/>
    <x v="1"/>
    <x v="0"/>
    <n v="2717"/>
    <n v="0"/>
    <n v="2717"/>
    <x v="2"/>
    <x v="118"/>
    <x v="1"/>
    <n v="180"/>
    <n v="1"/>
    <x v="0"/>
    <x v="0"/>
  </r>
  <r>
    <x v="430"/>
    <x v="1"/>
    <x v="0"/>
    <x v="1"/>
    <x v="0"/>
    <x v="1"/>
    <n v="8624"/>
    <n v="0"/>
    <n v="8624"/>
    <x v="3"/>
    <x v="129"/>
    <x v="2"/>
    <n v="360"/>
    <n v="1"/>
    <x v="2"/>
    <x v="0"/>
  </r>
  <r>
    <x v="431"/>
    <x v="0"/>
    <x v="0"/>
    <x v="0"/>
    <x v="0"/>
    <x v="0"/>
    <n v="6500"/>
    <n v="0"/>
    <n v="6500"/>
    <x v="1"/>
    <x v="136"/>
    <x v="4"/>
    <n v="360"/>
    <n v="0"/>
    <x v="1"/>
    <x v="1"/>
  </r>
  <r>
    <x v="432"/>
    <x v="0"/>
    <x v="0"/>
    <x v="0"/>
    <x v="0"/>
    <x v="2"/>
    <n v="12876"/>
    <n v="0"/>
    <n v="12876"/>
    <x v="3"/>
    <x v="164"/>
    <x v="3"/>
    <n v="360"/>
    <n v="1"/>
    <x v="2"/>
    <x v="0"/>
  </r>
  <r>
    <x v="433"/>
    <x v="0"/>
    <x v="1"/>
    <x v="0"/>
    <x v="0"/>
    <x v="0"/>
    <n v="2425"/>
    <n v="2340"/>
    <n v="4765"/>
    <x v="4"/>
    <x v="135"/>
    <x v="2"/>
    <n v="360"/>
    <n v="1"/>
    <x v="2"/>
    <x v="0"/>
  </r>
  <r>
    <x v="434"/>
    <x v="0"/>
    <x v="0"/>
    <x v="0"/>
    <x v="0"/>
    <x v="0"/>
    <n v="3750"/>
    <n v="0"/>
    <n v="3750"/>
    <x v="2"/>
    <x v="15"/>
    <x v="4"/>
    <n v="360"/>
    <n v="1"/>
    <x v="0"/>
    <x v="0"/>
  </r>
  <r>
    <x v="435"/>
    <x v="1"/>
    <x v="2"/>
    <x v="4"/>
    <x v="0"/>
    <x v="0"/>
    <n v="10047"/>
    <n v="0"/>
    <n v="10047"/>
    <x v="3"/>
    <x v="0"/>
    <x v="0"/>
    <n v="240"/>
    <n v="1"/>
    <x v="2"/>
    <x v="0"/>
  </r>
  <r>
    <x v="436"/>
    <x v="0"/>
    <x v="0"/>
    <x v="0"/>
    <x v="0"/>
    <x v="0"/>
    <n v="1926"/>
    <n v="1851"/>
    <n v="3777"/>
    <x v="2"/>
    <x v="60"/>
    <x v="1"/>
    <n v="360"/>
    <n v="1"/>
    <x v="2"/>
    <x v="0"/>
  </r>
  <r>
    <x v="437"/>
    <x v="0"/>
    <x v="1"/>
    <x v="0"/>
    <x v="0"/>
    <x v="0"/>
    <n v="2213"/>
    <n v="1125"/>
    <n v="3338"/>
    <x v="2"/>
    <x v="0"/>
    <x v="0"/>
    <n v="360"/>
    <n v="1"/>
    <x v="0"/>
    <x v="0"/>
  </r>
  <r>
    <x v="438"/>
    <x v="0"/>
    <x v="0"/>
    <x v="0"/>
    <x v="0"/>
    <x v="1"/>
    <n v="10416"/>
    <n v="0"/>
    <n v="10416"/>
    <x v="3"/>
    <x v="53"/>
    <x v="3"/>
    <n v="360"/>
    <n v="0"/>
    <x v="0"/>
    <x v="1"/>
  </r>
  <r>
    <x v="439"/>
    <x v="1"/>
    <x v="1"/>
    <x v="0"/>
    <x v="1"/>
    <x v="1"/>
    <n v="7142"/>
    <n v="0"/>
    <n v="7142"/>
    <x v="1"/>
    <x v="119"/>
    <x v="2"/>
    <n v="360"/>
    <n v="1"/>
    <x v="1"/>
    <x v="0"/>
  </r>
  <r>
    <x v="440"/>
    <x v="0"/>
    <x v="0"/>
    <x v="0"/>
    <x v="0"/>
    <x v="0"/>
    <n v="3660"/>
    <n v="5064"/>
    <n v="8724"/>
    <x v="3"/>
    <x v="53"/>
    <x v="3"/>
    <n v="360"/>
    <n v="1"/>
    <x v="2"/>
    <x v="0"/>
  </r>
  <r>
    <x v="441"/>
    <x v="0"/>
    <x v="1"/>
    <x v="0"/>
    <x v="0"/>
    <x v="0"/>
    <n v="7901"/>
    <n v="1833"/>
    <n v="9734"/>
    <x v="3"/>
    <x v="44"/>
    <x v="3"/>
    <n v="360"/>
    <n v="1"/>
    <x v="1"/>
    <x v="0"/>
  </r>
  <r>
    <x v="442"/>
    <x v="0"/>
    <x v="0"/>
    <x v="3"/>
    <x v="1"/>
    <x v="0"/>
    <n v="4707"/>
    <n v="1993"/>
    <n v="6700"/>
    <x v="1"/>
    <x v="165"/>
    <x v="2"/>
    <n v="360"/>
    <n v="1"/>
    <x v="2"/>
    <x v="0"/>
  </r>
  <r>
    <x v="443"/>
    <x v="0"/>
    <x v="0"/>
    <x v="1"/>
    <x v="0"/>
    <x v="0"/>
    <n v="37719"/>
    <n v="0"/>
    <n v="37719"/>
    <x v="3"/>
    <x v="72"/>
    <x v="2"/>
    <n v="360"/>
    <n v="1"/>
    <x v="2"/>
    <x v="0"/>
  </r>
  <r>
    <x v="444"/>
    <x v="0"/>
    <x v="1"/>
    <x v="0"/>
    <x v="0"/>
    <x v="0"/>
    <n v="7333"/>
    <n v="8333"/>
    <n v="15666"/>
    <x v="3"/>
    <x v="62"/>
    <x v="2"/>
    <n v="300"/>
    <s v="Unknown"/>
    <x v="1"/>
    <x v="0"/>
  </r>
  <r>
    <x v="445"/>
    <x v="0"/>
    <x v="1"/>
    <x v="1"/>
    <x v="0"/>
    <x v="1"/>
    <n v="3466"/>
    <n v="1210"/>
    <n v="4676"/>
    <x v="4"/>
    <x v="56"/>
    <x v="0"/>
    <n v="360"/>
    <n v="1"/>
    <x v="1"/>
    <x v="0"/>
  </r>
  <r>
    <x v="446"/>
    <x v="0"/>
    <x v="1"/>
    <x v="2"/>
    <x v="1"/>
    <x v="0"/>
    <n v="4652"/>
    <n v="0"/>
    <n v="4652"/>
    <x v="4"/>
    <x v="26"/>
    <x v="4"/>
    <n v="360"/>
    <n v="1"/>
    <x v="1"/>
    <x v="0"/>
  </r>
  <r>
    <x v="447"/>
    <x v="0"/>
    <x v="1"/>
    <x v="0"/>
    <x v="0"/>
    <x v="2"/>
    <n v="3539"/>
    <n v="1376"/>
    <n v="4915"/>
    <x v="0"/>
    <x v="112"/>
    <x v="1"/>
    <n v="360"/>
    <n v="1"/>
    <x v="1"/>
    <x v="1"/>
  </r>
  <r>
    <x v="448"/>
    <x v="0"/>
    <x v="1"/>
    <x v="2"/>
    <x v="0"/>
    <x v="0"/>
    <n v="3340"/>
    <n v="1710"/>
    <n v="5050"/>
    <x v="0"/>
    <x v="129"/>
    <x v="2"/>
    <n v="360"/>
    <n v="0"/>
    <x v="1"/>
    <x v="1"/>
  </r>
  <r>
    <x v="449"/>
    <x v="0"/>
    <x v="0"/>
    <x v="1"/>
    <x v="1"/>
    <x v="1"/>
    <n v="2769"/>
    <n v="1542"/>
    <n v="4311"/>
    <x v="4"/>
    <x v="166"/>
    <x v="3"/>
    <n v="360"/>
    <s v="Unknown"/>
    <x v="2"/>
    <x v="1"/>
  </r>
  <r>
    <x v="450"/>
    <x v="0"/>
    <x v="1"/>
    <x v="2"/>
    <x v="1"/>
    <x v="0"/>
    <n v="2309"/>
    <n v="1255"/>
    <n v="3564"/>
    <x v="2"/>
    <x v="14"/>
    <x v="0"/>
    <n v="360"/>
    <n v="0"/>
    <x v="1"/>
    <x v="1"/>
  </r>
  <r>
    <x v="451"/>
    <x v="0"/>
    <x v="1"/>
    <x v="2"/>
    <x v="1"/>
    <x v="0"/>
    <n v="1958"/>
    <n v="1456"/>
    <n v="3414"/>
    <x v="2"/>
    <x v="118"/>
    <x v="1"/>
    <n v="300"/>
    <s v="Unknown"/>
    <x v="0"/>
    <x v="0"/>
  </r>
  <r>
    <x v="452"/>
    <x v="0"/>
    <x v="1"/>
    <x v="0"/>
    <x v="0"/>
    <x v="0"/>
    <n v="3948"/>
    <n v="1733"/>
    <n v="5681"/>
    <x v="0"/>
    <x v="167"/>
    <x v="2"/>
    <n v="360"/>
    <n v="0"/>
    <x v="1"/>
    <x v="1"/>
  </r>
  <r>
    <x v="453"/>
    <x v="0"/>
    <x v="1"/>
    <x v="0"/>
    <x v="0"/>
    <x v="0"/>
    <n v="2483"/>
    <n v="2466"/>
    <n v="4949"/>
    <x v="0"/>
    <x v="109"/>
    <x v="1"/>
    <n v="180"/>
    <n v="0"/>
    <x v="1"/>
    <x v="0"/>
  </r>
  <r>
    <x v="454"/>
    <x v="0"/>
    <x v="0"/>
    <x v="0"/>
    <x v="0"/>
    <x v="1"/>
    <n v="7085"/>
    <n v="0"/>
    <n v="7085"/>
    <x v="1"/>
    <x v="85"/>
    <x v="1"/>
    <n v="360"/>
    <n v="1"/>
    <x v="2"/>
    <x v="0"/>
  </r>
  <r>
    <x v="455"/>
    <x v="0"/>
    <x v="1"/>
    <x v="2"/>
    <x v="0"/>
    <x v="0"/>
    <n v="3859"/>
    <n v="0"/>
    <n v="3859"/>
    <x v="4"/>
    <x v="38"/>
    <x v="4"/>
    <n v="360"/>
    <n v="1"/>
    <x v="2"/>
    <x v="0"/>
  </r>
  <r>
    <x v="456"/>
    <x v="0"/>
    <x v="1"/>
    <x v="0"/>
    <x v="0"/>
    <x v="0"/>
    <n v="4301"/>
    <n v="0"/>
    <n v="4301"/>
    <x v="4"/>
    <x v="73"/>
    <x v="4"/>
    <n v="360"/>
    <n v="1"/>
    <x v="0"/>
    <x v="0"/>
  </r>
  <r>
    <x v="457"/>
    <x v="0"/>
    <x v="1"/>
    <x v="0"/>
    <x v="0"/>
    <x v="0"/>
    <n v="3708"/>
    <n v="2569"/>
    <n v="6277"/>
    <x v="1"/>
    <x v="146"/>
    <x v="2"/>
    <n v="360"/>
    <n v="1"/>
    <x v="0"/>
    <x v="1"/>
  </r>
  <r>
    <x v="458"/>
    <x v="0"/>
    <x v="0"/>
    <x v="2"/>
    <x v="0"/>
    <x v="0"/>
    <n v="4354"/>
    <n v="0"/>
    <n v="4354"/>
    <x v="4"/>
    <x v="50"/>
    <x v="2"/>
    <n v="360"/>
    <n v="1"/>
    <x v="1"/>
    <x v="0"/>
  </r>
  <r>
    <x v="459"/>
    <x v="0"/>
    <x v="1"/>
    <x v="0"/>
    <x v="0"/>
    <x v="0"/>
    <n v="8334"/>
    <n v="0"/>
    <n v="8334"/>
    <x v="3"/>
    <x v="67"/>
    <x v="2"/>
    <n v="360"/>
    <n v="1"/>
    <x v="2"/>
    <x v="1"/>
  </r>
  <r>
    <x v="460"/>
    <x v="2"/>
    <x v="1"/>
    <x v="0"/>
    <x v="0"/>
    <x v="1"/>
    <n v="2083"/>
    <n v="4083"/>
    <n v="6166"/>
    <x v="1"/>
    <x v="67"/>
    <x v="2"/>
    <n v="360"/>
    <s v="Unknown"/>
    <x v="2"/>
    <x v="0"/>
  </r>
  <r>
    <x v="461"/>
    <x v="0"/>
    <x v="1"/>
    <x v="3"/>
    <x v="0"/>
    <x v="0"/>
    <n v="7740"/>
    <n v="0"/>
    <n v="7740"/>
    <x v="1"/>
    <x v="0"/>
    <x v="0"/>
    <n v="180"/>
    <n v="1"/>
    <x v="0"/>
    <x v="0"/>
  </r>
  <r>
    <x v="462"/>
    <x v="0"/>
    <x v="1"/>
    <x v="0"/>
    <x v="0"/>
    <x v="0"/>
    <n v="3015"/>
    <n v="2188"/>
    <n v="5203"/>
    <x v="0"/>
    <x v="168"/>
    <x v="2"/>
    <n v="360"/>
    <n v="1"/>
    <x v="1"/>
    <x v="0"/>
  </r>
  <r>
    <x v="463"/>
    <x v="1"/>
    <x v="0"/>
    <x v="1"/>
    <x v="1"/>
    <x v="2"/>
    <n v="5191"/>
    <n v="0"/>
    <n v="5191"/>
    <x v="0"/>
    <x v="137"/>
    <x v="0"/>
    <n v="360"/>
    <n v="1"/>
    <x v="2"/>
    <x v="0"/>
  </r>
  <r>
    <x v="464"/>
    <x v="0"/>
    <x v="0"/>
    <x v="0"/>
    <x v="0"/>
    <x v="0"/>
    <n v="4166"/>
    <n v="0"/>
    <n v="4166"/>
    <x v="4"/>
    <x v="92"/>
    <x v="4"/>
    <n v="360"/>
    <n v="0"/>
    <x v="2"/>
    <x v="1"/>
  </r>
  <r>
    <x v="465"/>
    <x v="0"/>
    <x v="0"/>
    <x v="0"/>
    <x v="0"/>
    <x v="0"/>
    <n v="6000"/>
    <n v="0"/>
    <n v="6000"/>
    <x v="1"/>
    <x v="122"/>
    <x v="2"/>
    <n v="360"/>
    <n v="1"/>
    <x v="1"/>
    <x v="0"/>
  </r>
  <r>
    <x v="466"/>
    <x v="0"/>
    <x v="1"/>
    <x v="3"/>
    <x v="1"/>
    <x v="0"/>
    <n v="2947"/>
    <n v="1664"/>
    <n v="4611"/>
    <x v="4"/>
    <x v="9"/>
    <x v="1"/>
    <n v="180"/>
    <n v="0"/>
    <x v="0"/>
    <x v="1"/>
  </r>
  <r>
    <x v="467"/>
    <x v="2"/>
    <x v="1"/>
    <x v="0"/>
    <x v="0"/>
    <x v="0"/>
    <n v="16692"/>
    <n v="0"/>
    <n v="16692"/>
    <x v="3"/>
    <x v="26"/>
    <x v="4"/>
    <n v="360"/>
    <n v="1"/>
    <x v="2"/>
    <x v="0"/>
  </r>
  <r>
    <x v="468"/>
    <x v="1"/>
    <x v="1"/>
    <x v="2"/>
    <x v="1"/>
    <x v="2"/>
    <n v="210"/>
    <n v="2917"/>
    <n v="3127"/>
    <x v="2"/>
    <x v="92"/>
    <x v="4"/>
    <n v="360"/>
    <n v="1"/>
    <x v="2"/>
    <x v="0"/>
  </r>
  <r>
    <x v="469"/>
    <x v="0"/>
    <x v="1"/>
    <x v="0"/>
    <x v="0"/>
    <x v="0"/>
    <n v="4333"/>
    <n v="2451"/>
    <n v="6784"/>
    <x v="1"/>
    <x v="26"/>
    <x v="4"/>
    <n v="360"/>
    <n v="1"/>
    <x v="0"/>
    <x v="1"/>
  </r>
  <r>
    <x v="470"/>
    <x v="0"/>
    <x v="1"/>
    <x v="1"/>
    <x v="0"/>
    <x v="1"/>
    <n v="3450"/>
    <n v="2079"/>
    <n v="5529"/>
    <x v="0"/>
    <x v="169"/>
    <x v="2"/>
    <n v="360"/>
    <n v="1"/>
    <x v="2"/>
    <x v="0"/>
  </r>
  <r>
    <x v="471"/>
    <x v="0"/>
    <x v="1"/>
    <x v="1"/>
    <x v="1"/>
    <x v="0"/>
    <n v="2653"/>
    <n v="1500"/>
    <n v="4153"/>
    <x v="4"/>
    <x v="54"/>
    <x v="4"/>
    <n v="180"/>
    <n v="0"/>
    <x v="1"/>
    <x v="1"/>
  </r>
  <r>
    <x v="472"/>
    <x v="0"/>
    <x v="1"/>
    <x v="3"/>
    <x v="0"/>
    <x v="0"/>
    <n v="4691"/>
    <n v="0"/>
    <n v="4691"/>
    <x v="4"/>
    <x v="15"/>
    <x v="4"/>
    <n v="360"/>
    <n v="1"/>
    <x v="2"/>
    <x v="0"/>
  </r>
  <r>
    <x v="473"/>
    <x v="1"/>
    <x v="0"/>
    <x v="0"/>
    <x v="0"/>
    <x v="1"/>
    <n v="2500"/>
    <n v="0"/>
    <n v="2500"/>
    <x v="2"/>
    <x v="79"/>
    <x v="1"/>
    <n v="360"/>
    <s v="Unknown"/>
    <x v="0"/>
    <x v="0"/>
  </r>
  <r>
    <x v="474"/>
    <x v="0"/>
    <x v="0"/>
    <x v="2"/>
    <x v="0"/>
    <x v="0"/>
    <n v="5532"/>
    <n v="4648"/>
    <n v="10180"/>
    <x v="3"/>
    <x v="169"/>
    <x v="2"/>
    <n v="360"/>
    <n v="1"/>
    <x v="1"/>
    <x v="0"/>
  </r>
  <r>
    <x v="475"/>
    <x v="0"/>
    <x v="1"/>
    <x v="2"/>
    <x v="0"/>
    <x v="1"/>
    <n v="16525"/>
    <n v="1014"/>
    <n v="17539"/>
    <x v="3"/>
    <x v="129"/>
    <x v="2"/>
    <n v="360"/>
    <n v="1"/>
    <x v="1"/>
    <x v="0"/>
  </r>
  <r>
    <x v="476"/>
    <x v="0"/>
    <x v="1"/>
    <x v="2"/>
    <x v="0"/>
    <x v="0"/>
    <n v="6700"/>
    <n v="1750"/>
    <n v="8450"/>
    <x v="3"/>
    <x v="170"/>
    <x v="3"/>
    <n v="300"/>
    <n v="1"/>
    <x v="2"/>
    <x v="0"/>
  </r>
  <r>
    <x v="477"/>
    <x v="2"/>
    <x v="1"/>
    <x v="2"/>
    <x v="0"/>
    <x v="0"/>
    <n v="2873"/>
    <n v="1872"/>
    <n v="4745"/>
    <x v="4"/>
    <x v="137"/>
    <x v="0"/>
    <n v="360"/>
    <n v="0"/>
    <x v="2"/>
    <x v="1"/>
  </r>
  <r>
    <x v="478"/>
    <x v="0"/>
    <x v="1"/>
    <x v="1"/>
    <x v="0"/>
    <x v="1"/>
    <n v="16667"/>
    <n v="2250"/>
    <n v="18917"/>
    <x v="3"/>
    <x v="171"/>
    <x v="1"/>
    <n v="360"/>
    <n v="1"/>
    <x v="2"/>
    <x v="0"/>
  </r>
  <r>
    <x v="479"/>
    <x v="0"/>
    <x v="1"/>
    <x v="2"/>
    <x v="0"/>
    <x v="0"/>
    <n v="2947"/>
    <n v="1603"/>
    <n v="4550"/>
    <x v="4"/>
    <x v="0"/>
    <x v="0"/>
    <n v="360"/>
    <n v="1"/>
    <x v="0"/>
    <x v="1"/>
  </r>
  <r>
    <x v="480"/>
    <x v="1"/>
    <x v="0"/>
    <x v="0"/>
    <x v="1"/>
    <x v="0"/>
    <n v="4350"/>
    <n v="0"/>
    <n v="4350"/>
    <x v="4"/>
    <x v="75"/>
    <x v="2"/>
    <n v="360"/>
    <n v="1"/>
    <x v="1"/>
    <x v="0"/>
  </r>
  <r>
    <x v="481"/>
    <x v="0"/>
    <x v="1"/>
    <x v="3"/>
    <x v="1"/>
    <x v="0"/>
    <n v="3095"/>
    <n v="0"/>
    <n v="3095"/>
    <x v="2"/>
    <x v="54"/>
    <x v="4"/>
    <n v="360"/>
    <n v="1"/>
    <x v="1"/>
    <x v="0"/>
  </r>
  <r>
    <x v="482"/>
    <x v="0"/>
    <x v="1"/>
    <x v="0"/>
    <x v="0"/>
    <x v="0"/>
    <n v="2083"/>
    <n v="3150"/>
    <n v="5233"/>
    <x v="0"/>
    <x v="0"/>
    <x v="0"/>
    <n v="360"/>
    <n v="1"/>
    <x v="2"/>
    <x v="0"/>
  </r>
  <r>
    <x v="483"/>
    <x v="0"/>
    <x v="1"/>
    <x v="0"/>
    <x v="0"/>
    <x v="0"/>
    <n v="10833"/>
    <n v="0"/>
    <n v="10833"/>
    <x v="3"/>
    <x v="172"/>
    <x v="3"/>
    <n v="360"/>
    <n v="1"/>
    <x v="2"/>
    <x v="0"/>
  </r>
  <r>
    <x v="484"/>
    <x v="0"/>
    <x v="1"/>
    <x v="2"/>
    <x v="0"/>
    <x v="0"/>
    <n v="8333"/>
    <n v="0"/>
    <n v="8333"/>
    <x v="3"/>
    <x v="173"/>
    <x v="3"/>
    <n v="360"/>
    <n v="1"/>
    <x v="2"/>
    <x v="0"/>
  </r>
  <r>
    <x v="485"/>
    <x v="0"/>
    <x v="1"/>
    <x v="1"/>
    <x v="1"/>
    <x v="0"/>
    <n v="1958"/>
    <n v="2436"/>
    <n v="4394"/>
    <x v="4"/>
    <x v="63"/>
    <x v="0"/>
    <n v="360"/>
    <n v="1"/>
    <x v="1"/>
    <x v="0"/>
  </r>
  <r>
    <x v="486"/>
    <x v="0"/>
    <x v="0"/>
    <x v="2"/>
    <x v="0"/>
    <x v="0"/>
    <n v="3547"/>
    <n v="0"/>
    <n v="3547"/>
    <x v="2"/>
    <x v="34"/>
    <x v="1"/>
    <n v="360"/>
    <n v="0"/>
    <x v="1"/>
    <x v="1"/>
  </r>
  <r>
    <x v="487"/>
    <x v="0"/>
    <x v="1"/>
    <x v="1"/>
    <x v="0"/>
    <x v="0"/>
    <n v="18333"/>
    <n v="0"/>
    <n v="18333"/>
    <x v="3"/>
    <x v="174"/>
    <x v="3"/>
    <n v="360"/>
    <n v="1"/>
    <x v="0"/>
    <x v="1"/>
  </r>
  <r>
    <x v="488"/>
    <x v="0"/>
    <x v="1"/>
    <x v="2"/>
    <x v="0"/>
    <x v="1"/>
    <n v="4583"/>
    <n v="2083"/>
    <n v="6666"/>
    <x v="1"/>
    <x v="67"/>
    <x v="2"/>
    <n v="360"/>
    <n v="1"/>
    <x v="2"/>
    <x v="0"/>
  </r>
  <r>
    <x v="489"/>
    <x v="0"/>
    <x v="0"/>
    <x v="0"/>
    <x v="0"/>
    <x v="0"/>
    <n v="2435"/>
    <n v="0"/>
    <n v="2435"/>
    <x v="2"/>
    <x v="36"/>
    <x v="1"/>
    <n v="360"/>
    <n v="1"/>
    <x v="0"/>
    <x v="1"/>
  </r>
  <r>
    <x v="490"/>
    <x v="0"/>
    <x v="0"/>
    <x v="0"/>
    <x v="1"/>
    <x v="0"/>
    <n v="2699"/>
    <n v="2785"/>
    <n v="5484"/>
    <x v="0"/>
    <x v="38"/>
    <x v="4"/>
    <n v="360"/>
    <s v="Unknown"/>
    <x v="2"/>
    <x v="0"/>
  </r>
  <r>
    <x v="491"/>
    <x v="0"/>
    <x v="1"/>
    <x v="1"/>
    <x v="1"/>
    <x v="0"/>
    <n v="5333"/>
    <n v="1131"/>
    <n v="6464"/>
    <x v="1"/>
    <x v="175"/>
    <x v="3"/>
    <n v="360"/>
    <s v="Unknown"/>
    <x v="0"/>
    <x v="0"/>
  </r>
  <r>
    <x v="492"/>
    <x v="0"/>
    <x v="0"/>
    <x v="0"/>
    <x v="1"/>
    <x v="0"/>
    <n v="3691"/>
    <n v="0"/>
    <n v="3691"/>
    <x v="2"/>
    <x v="26"/>
    <x v="4"/>
    <n v="360"/>
    <n v="1"/>
    <x v="1"/>
    <x v="0"/>
  </r>
  <r>
    <x v="493"/>
    <x v="1"/>
    <x v="0"/>
    <x v="0"/>
    <x v="1"/>
    <x v="1"/>
    <n v="17263"/>
    <n v="0"/>
    <n v="17263"/>
    <x v="3"/>
    <x v="68"/>
    <x v="3"/>
    <n v="360"/>
    <n v="1"/>
    <x v="2"/>
    <x v="0"/>
  </r>
  <r>
    <x v="494"/>
    <x v="0"/>
    <x v="1"/>
    <x v="0"/>
    <x v="0"/>
    <x v="0"/>
    <n v="3597"/>
    <n v="2157"/>
    <n v="5754"/>
    <x v="0"/>
    <x v="176"/>
    <x v="4"/>
    <n v="360"/>
    <n v="0"/>
    <x v="1"/>
    <x v="1"/>
  </r>
  <r>
    <x v="495"/>
    <x v="1"/>
    <x v="1"/>
    <x v="1"/>
    <x v="0"/>
    <x v="0"/>
    <n v="3326"/>
    <n v="913"/>
    <n v="4239"/>
    <x v="4"/>
    <x v="136"/>
    <x v="4"/>
    <n v="84"/>
    <n v="1"/>
    <x v="2"/>
    <x v="0"/>
  </r>
  <r>
    <x v="496"/>
    <x v="0"/>
    <x v="1"/>
    <x v="0"/>
    <x v="1"/>
    <x v="0"/>
    <n v="2600"/>
    <n v="1700"/>
    <n v="4300"/>
    <x v="4"/>
    <x v="177"/>
    <x v="4"/>
    <n v="360"/>
    <n v="1"/>
    <x v="1"/>
    <x v="0"/>
  </r>
  <r>
    <x v="497"/>
    <x v="0"/>
    <x v="1"/>
    <x v="0"/>
    <x v="0"/>
    <x v="0"/>
    <n v="4625"/>
    <n v="2857"/>
    <n v="7482"/>
    <x v="1"/>
    <x v="57"/>
    <x v="4"/>
    <n v="12"/>
    <s v="Unknown"/>
    <x v="0"/>
    <x v="0"/>
  </r>
  <r>
    <x v="498"/>
    <x v="0"/>
    <x v="1"/>
    <x v="1"/>
    <x v="0"/>
    <x v="1"/>
    <n v="2895"/>
    <n v="0"/>
    <n v="2895"/>
    <x v="2"/>
    <x v="5"/>
    <x v="4"/>
    <n v="360"/>
    <n v="1"/>
    <x v="2"/>
    <x v="0"/>
  </r>
  <r>
    <x v="499"/>
    <x v="0"/>
    <x v="0"/>
    <x v="0"/>
    <x v="0"/>
    <x v="0"/>
    <n v="6283"/>
    <n v="4416"/>
    <n v="10699"/>
    <x v="3"/>
    <x v="178"/>
    <x v="3"/>
    <n v="360"/>
    <n v="0"/>
    <x v="1"/>
    <x v="1"/>
  </r>
  <r>
    <x v="500"/>
    <x v="1"/>
    <x v="0"/>
    <x v="0"/>
    <x v="0"/>
    <x v="0"/>
    <n v="645"/>
    <n v="3683"/>
    <n v="4328"/>
    <x v="4"/>
    <x v="54"/>
    <x v="4"/>
    <n v="480"/>
    <n v="1"/>
    <x v="1"/>
    <x v="0"/>
  </r>
  <r>
    <x v="501"/>
    <x v="1"/>
    <x v="0"/>
    <x v="0"/>
    <x v="0"/>
    <x v="0"/>
    <n v="3159"/>
    <n v="0"/>
    <n v="3159"/>
    <x v="2"/>
    <x v="15"/>
    <x v="4"/>
    <n v="360"/>
    <n v="1"/>
    <x v="2"/>
    <x v="0"/>
  </r>
  <r>
    <x v="502"/>
    <x v="0"/>
    <x v="1"/>
    <x v="2"/>
    <x v="0"/>
    <x v="0"/>
    <n v="4865"/>
    <n v="5624"/>
    <n v="10489"/>
    <x v="3"/>
    <x v="179"/>
    <x v="3"/>
    <n v="360"/>
    <n v="1"/>
    <x v="2"/>
    <x v="0"/>
  </r>
  <r>
    <x v="503"/>
    <x v="0"/>
    <x v="1"/>
    <x v="1"/>
    <x v="1"/>
    <x v="0"/>
    <n v="4050"/>
    <n v="5302"/>
    <n v="9352"/>
    <x v="3"/>
    <x v="119"/>
    <x v="2"/>
    <n v="360"/>
    <s v="Unknown"/>
    <x v="1"/>
    <x v="1"/>
  </r>
  <r>
    <x v="504"/>
    <x v="0"/>
    <x v="1"/>
    <x v="0"/>
    <x v="1"/>
    <x v="0"/>
    <n v="3814"/>
    <n v="1483"/>
    <n v="5297"/>
    <x v="0"/>
    <x v="111"/>
    <x v="0"/>
    <n v="300"/>
    <n v="1"/>
    <x v="2"/>
    <x v="0"/>
  </r>
  <r>
    <x v="505"/>
    <x v="0"/>
    <x v="1"/>
    <x v="2"/>
    <x v="0"/>
    <x v="0"/>
    <n v="3510"/>
    <n v="4416"/>
    <n v="7926"/>
    <x v="1"/>
    <x v="180"/>
    <x v="3"/>
    <n v="360"/>
    <n v="1"/>
    <x v="1"/>
    <x v="0"/>
  </r>
  <r>
    <x v="506"/>
    <x v="0"/>
    <x v="1"/>
    <x v="0"/>
    <x v="0"/>
    <x v="0"/>
    <n v="20833"/>
    <n v="6667"/>
    <n v="27500"/>
    <x v="3"/>
    <x v="138"/>
    <x v="3"/>
    <n v="360"/>
    <s v="Unknown"/>
    <x v="0"/>
    <x v="0"/>
  </r>
  <r>
    <x v="507"/>
    <x v="2"/>
    <x v="0"/>
    <x v="0"/>
    <x v="0"/>
    <x v="0"/>
    <n v="3583"/>
    <n v="0"/>
    <n v="3583"/>
    <x v="2"/>
    <x v="38"/>
    <x v="4"/>
    <n v="360"/>
    <n v="1"/>
    <x v="0"/>
    <x v="1"/>
  </r>
  <r>
    <x v="508"/>
    <x v="0"/>
    <x v="1"/>
    <x v="0"/>
    <x v="0"/>
    <x v="1"/>
    <n v="2479"/>
    <n v="3013"/>
    <n v="5492"/>
    <x v="0"/>
    <x v="64"/>
    <x v="3"/>
    <n v="360"/>
    <n v="1"/>
    <x v="0"/>
    <x v="0"/>
  </r>
  <r>
    <x v="509"/>
    <x v="1"/>
    <x v="0"/>
    <x v="1"/>
    <x v="0"/>
    <x v="0"/>
    <n v="13262"/>
    <n v="0"/>
    <n v="13262"/>
    <x v="3"/>
    <x v="181"/>
    <x v="1"/>
    <n v="360"/>
    <n v="1"/>
    <x v="0"/>
    <x v="0"/>
  </r>
  <r>
    <x v="510"/>
    <x v="0"/>
    <x v="0"/>
    <x v="0"/>
    <x v="1"/>
    <x v="0"/>
    <n v="3598"/>
    <n v="1287"/>
    <n v="4885"/>
    <x v="0"/>
    <x v="15"/>
    <x v="4"/>
    <n v="360"/>
    <n v="1"/>
    <x v="1"/>
    <x v="1"/>
  </r>
  <r>
    <x v="511"/>
    <x v="0"/>
    <x v="1"/>
    <x v="1"/>
    <x v="0"/>
    <x v="0"/>
    <n v="6065"/>
    <n v="2004"/>
    <n v="8069"/>
    <x v="1"/>
    <x v="182"/>
    <x v="3"/>
    <n v="360"/>
    <n v="1"/>
    <x v="2"/>
    <x v="0"/>
  </r>
  <r>
    <x v="512"/>
    <x v="0"/>
    <x v="1"/>
    <x v="2"/>
    <x v="0"/>
    <x v="0"/>
    <n v="3283"/>
    <n v="2035"/>
    <n v="5318"/>
    <x v="0"/>
    <x v="165"/>
    <x v="2"/>
    <n v="360"/>
    <n v="1"/>
    <x v="0"/>
    <x v="0"/>
  </r>
  <r>
    <x v="513"/>
    <x v="0"/>
    <x v="1"/>
    <x v="0"/>
    <x v="0"/>
    <x v="0"/>
    <n v="2130"/>
    <n v="6666"/>
    <n v="8796"/>
    <x v="3"/>
    <x v="9"/>
    <x v="1"/>
    <n v="180"/>
    <n v="1"/>
    <x v="2"/>
    <x v="1"/>
  </r>
  <r>
    <x v="514"/>
    <x v="0"/>
    <x v="0"/>
    <x v="0"/>
    <x v="0"/>
    <x v="0"/>
    <n v="5815"/>
    <n v="3666"/>
    <n v="9481"/>
    <x v="3"/>
    <x v="183"/>
    <x v="3"/>
    <n v="360"/>
    <n v="1"/>
    <x v="1"/>
    <x v="1"/>
  </r>
  <r>
    <x v="515"/>
    <x v="0"/>
    <x v="1"/>
    <x v="3"/>
    <x v="0"/>
    <x v="0"/>
    <n v="3466"/>
    <n v="3428"/>
    <n v="6894"/>
    <x v="1"/>
    <x v="129"/>
    <x v="2"/>
    <n v="360"/>
    <n v="1"/>
    <x v="1"/>
    <x v="0"/>
  </r>
  <r>
    <x v="516"/>
    <x v="1"/>
    <x v="1"/>
    <x v="2"/>
    <x v="0"/>
    <x v="0"/>
    <n v="2031"/>
    <n v="1632"/>
    <n v="3663"/>
    <x v="2"/>
    <x v="54"/>
    <x v="4"/>
    <n v="480"/>
    <n v="1"/>
    <x v="2"/>
    <x v="0"/>
  </r>
  <r>
    <x v="517"/>
    <x v="0"/>
    <x v="1"/>
    <x v="4"/>
    <x v="1"/>
    <x v="0"/>
    <n v="3074"/>
    <n v="1800"/>
    <n v="4874"/>
    <x v="0"/>
    <x v="124"/>
    <x v="0"/>
    <n v="360"/>
    <n v="0"/>
    <x v="2"/>
    <x v="1"/>
  </r>
  <r>
    <x v="518"/>
    <x v="0"/>
    <x v="0"/>
    <x v="0"/>
    <x v="0"/>
    <x v="0"/>
    <n v="4683"/>
    <n v="1915"/>
    <n v="6598"/>
    <x v="1"/>
    <x v="74"/>
    <x v="3"/>
    <n v="360"/>
    <n v="1"/>
    <x v="2"/>
    <x v="1"/>
  </r>
  <r>
    <x v="519"/>
    <x v="1"/>
    <x v="0"/>
    <x v="0"/>
    <x v="1"/>
    <x v="0"/>
    <n v="3400"/>
    <n v="0"/>
    <n v="3400"/>
    <x v="2"/>
    <x v="5"/>
    <x v="4"/>
    <n v="360"/>
    <n v="1"/>
    <x v="1"/>
    <x v="1"/>
  </r>
  <r>
    <x v="520"/>
    <x v="0"/>
    <x v="1"/>
    <x v="2"/>
    <x v="1"/>
    <x v="0"/>
    <n v="2192"/>
    <n v="1742"/>
    <n v="3934"/>
    <x v="4"/>
    <x v="156"/>
    <x v="1"/>
    <n v="360"/>
    <n v="1"/>
    <x v="2"/>
    <x v="0"/>
  </r>
  <r>
    <x v="521"/>
    <x v="0"/>
    <x v="0"/>
    <x v="0"/>
    <x v="0"/>
    <x v="0"/>
    <n v="2500"/>
    <n v="0"/>
    <n v="2500"/>
    <x v="2"/>
    <x v="112"/>
    <x v="1"/>
    <n v="360"/>
    <n v="1"/>
    <x v="2"/>
    <x v="0"/>
  </r>
  <r>
    <x v="522"/>
    <x v="0"/>
    <x v="1"/>
    <x v="3"/>
    <x v="0"/>
    <x v="1"/>
    <n v="5677"/>
    <n v="1424"/>
    <n v="7101"/>
    <x v="1"/>
    <x v="15"/>
    <x v="4"/>
    <n v="360"/>
    <n v="1"/>
    <x v="1"/>
    <x v="0"/>
  </r>
  <r>
    <x v="523"/>
    <x v="0"/>
    <x v="1"/>
    <x v="2"/>
    <x v="0"/>
    <x v="1"/>
    <n v="7948"/>
    <n v="7166"/>
    <n v="15114"/>
    <x v="3"/>
    <x v="138"/>
    <x v="3"/>
    <n v="360"/>
    <n v="1"/>
    <x v="1"/>
    <x v="0"/>
  </r>
  <r>
    <x v="524"/>
    <x v="0"/>
    <x v="0"/>
    <x v="0"/>
    <x v="0"/>
    <x v="0"/>
    <n v="4680"/>
    <n v="2087"/>
    <n v="6767"/>
    <x v="1"/>
    <x v="0"/>
    <x v="0"/>
    <n v="360"/>
    <n v="1"/>
    <x v="2"/>
    <x v="1"/>
  </r>
  <r>
    <x v="525"/>
    <x v="0"/>
    <x v="1"/>
    <x v="2"/>
    <x v="0"/>
    <x v="1"/>
    <n v="17500"/>
    <n v="0"/>
    <n v="17500"/>
    <x v="3"/>
    <x v="184"/>
    <x v="3"/>
    <n v="360"/>
    <n v="1"/>
    <x v="1"/>
    <x v="0"/>
  </r>
  <r>
    <x v="526"/>
    <x v="0"/>
    <x v="1"/>
    <x v="0"/>
    <x v="0"/>
    <x v="0"/>
    <n v="3775"/>
    <n v="0"/>
    <n v="3775"/>
    <x v="2"/>
    <x v="26"/>
    <x v="4"/>
    <n v="360"/>
    <n v="1"/>
    <x v="2"/>
    <x v="0"/>
  </r>
  <r>
    <x v="527"/>
    <x v="0"/>
    <x v="1"/>
    <x v="1"/>
    <x v="1"/>
    <x v="0"/>
    <n v="5285"/>
    <n v="1430"/>
    <n v="6715"/>
    <x v="1"/>
    <x v="185"/>
    <x v="2"/>
    <n v="360"/>
    <n v="0"/>
    <x v="2"/>
    <x v="0"/>
  </r>
  <r>
    <x v="528"/>
    <x v="0"/>
    <x v="0"/>
    <x v="1"/>
    <x v="1"/>
    <x v="0"/>
    <n v="2679"/>
    <n v="1302"/>
    <n v="3981"/>
    <x v="4"/>
    <x v="70"/>
    <x v="1"/>
    <n v="360"/>
    <n v="1"/>
    <x v="2"/>
    <x v="0"/>
  </r>
  <r>
    <x v="529"/>
    <x v="0"/>
    <x v="0"/>
    <x v="0"/>
    <x v="1"/>
    <x v="0"/>
    <n v="6783"/>
    <n v="0"/>
    <n v="6783"/>
    <x v="1"/>
    <x v="56"/>
    <x v="0"/>
    <n v="360"/>
    <n v="1"/>
    <x v="2"/>
    <x v="0"/>
  </r>
  <r>
    <x v="530"/>
    <x v="0"/>
    <x v="1"/>
    <x v="0"/>
    <x v="0"/>
    <x v="0"/>
    <n v="1025"/>
    <n v="5500"/>
    <n v="6525"/>
    <x v="1"/>
    <x v="69"/>
    <x v="3"/>
    <n v="360"/>
    <s v="Unknown"/>
    <x v="1"/>
    <x v="0"/>
  </r>
  <r>
    <x v="531"/>
    <x v="0"/>
    <x v="1"/>
    <x v="3"/>
    <x v="0"/>
    <x v="0"/>
    <n v="4281"/>
    <n v="0"/>
    <n v="4281"/>
    <x v="4"/>
    <x v="15"/>
    <x v="4"/>
    <n v="360"/>
    <n v="1"/>
    <x v="0"/>
    <x v="0"/>
  </r>
  <r>
    <x v="532"/>
    <x v="0"/>
    <x v="0"/>
    <x v="2"/>
    <x v="0"/>
    <x v="0"/>
    <n v="3588"/>
    <n v="0"/>
    <n v="3588"/>
    <x v="2"/>
    <x v="26"/>
    <x v="4"/>
    <n v="360"/>
    <n v="0"/>
    <x v="1"/>
    <x v="1"/>
  </r>
  <r>
    <x v="533"/>
    <x v="0"/>
    <x v="0"/>
    <x v="1"/>
    <x v="0"/>
    <x v="0"/>
    <n v="11250"/>
    <n v="0"/>
    <n v="11250"/>
    <x v="3"/>
    <x v="186"/>
    <x v="3"/>
    <n v="360"/>
    <s v="Unknown"/>
    <x v="2"/>
    <x v="1"/>
  </r>
  <r>
    <x v="534"/>
    <x v="1"/>
    <x v="0"/>
    <x v="0"/>
    <x v="1"/>
    <x v="1"/>
    <n v="18165"/>
    <n v="0"/>
    <n v="18165"/>
    <x v="3"/>
    <x v="14"/>
    <x v="0"/>
    <n v="360"/>
    <n v="1"/>
    <x v="0"/>
    <x v="0"/>
  </r>
  <r>
    <x v="535"/>
    <x v="0"/>
    <x v="0"/>
    <x v="0"/>
    <x v="1"/>
    <x v="2"/>
    <n v="2550"/>
    <n v="2042"/>
    <n v="4592"/>
    <x v="4"/>
    <x v="48"/>
    <x v="0"/>
    <n v="360"/>
    <n v="1"/>
    <x v="1"/>
    <x v="0"/>
  </r>
  <r>
    <x v="536"/>
    <x v="0"/>
    <x v="1"/>
    <x v="0"/>
    <x v="0"/>
    <x v="0"/>
    <n v="6133"/>
    <n v="3906"/>
    <n v="10039"/>
    <x v="3"/>
    <x v="187"/>
    <x v="3"/>
    <n v="360"/>
    <n v="1"/>
    <x v="0"/>
    <x v="0"/>
  </r>
  <r>
    <x v="537"/>
    <x v="0"/>
    <x v="0"/>
    <x v="2"/>
    <x v="0"/>
    <x v="0"/>
    <n v="3617"/>
    <n v="0"/>
    <n v="3617"/>
    <x v="2"/>
    <x v="177"/>
    <x v="4"/>
    <n v="360"/>
    <n v="1"/>
    <x v="2"/>
    <x v="0"/>
  </r>
  <r>
    <x v="538"/>
    <x v="0"/>
    <x v="1"/>
    <x v="0"/>
    <x v="1"/>
    <x v="0"/>
    <n v="2917"/>
    <n v="536"/>
    <n v="3453"/>
    <x v="2"/>
    <x v="1"/>
    <x v="1"/>
    <n v="360"/>
    <n v="1"/>
    <x v="1"/>
    <x v="1"/>
  </r>
  <r>
    <x v="539"/>
    <x v="0"/>
    <x v="1"/>
    <x v="3"/>
    <x v="0"/>
    <x v="0"/>
    <n v="6417"/>
    <n v="0"/>
    <n v="6417"/>
    <x v="1"/>
    <x v="188"/>
    <x v="2"/>
    <n v="180"/>
    <n v="1"/>
    <x v="1"/>
    <x v="0"/>
  </r>
  <r>
    <x v="540"/>
    <x v="1"/>
    <x v="1"/>
    <x v="1"/>
    <x v="0"/>
    <x v="0"/>
    <n v="4608"/>
    <n v="2845"/>
    <n v="7453"/>
    <x v="1"/>
    <x v="122"/>
    <x v="2"/>
    <n v="180"/>
    <n v="1"/>
    <x v="2"/>
    <x v="0"/>
  </r>
  <r>
    <x v="541"/>
    <x v="1"/>
    <x v="0"/>
    <x v="0"/>
    <x v="0"/>
    <x v="0"/>
    <n v="2138"/>
    <n v="0"/>
    <n v="2138"/>
    <x v="2"/>
    <x v="45"/>
    <x v="4"/>
    <n v="360"/>
    <n v="0"/>
    <x v="2"/>
    <x v="1"/>
  </r>
  <r>
    <x v="542"/>
    <x v="1"/>
    <x v="0"/>
    <x v="1"/>
    <x v="0"/>
    <x v="2"/>
    <n v="3652"/>
    <n v="0"/>
    <n v="3652"/>
    <x v="2"/>
    <x v="5"/>
    <x v="4"/>
    <n v="360"/>
    <n v="1"/>
    <x v="2"/>
    <x v="0"/>
  </r>
  <r>
    <x v="543"/>
    <x v="0"/>
    <x v="1"/>
    <x v="1"/>
    <x v="1"/>
    <x v="0"/>
    <n v="2239"/>
    <n v="2524"/>
    <n v="4763"/>
    <x v="4"/>
    <x v="0"/>
    <x v="0"/>
    <n v="360"/>
    <n v="1"/>
    <x v="0"/>
    <x v="0"/>
  </r>
  <r>
    <x v="544"/>
    <x v="1"/>
    <x v="1"/>
    <x v="0"/>
    <x v="1"/>
    <x v="0"/>
    <n v="3017"/>
    <n v="663"/>
    <n v="3680"/>
    <x v="2"/>
    <x v="83"/>
    <x v="4"/>
    <n v="360"/>
    <s v="Unknown"/>
    <x v="2"/>
    <x v="0"/>
  </r>
  <r>
    <x v="545"/>
    <x v="0"/>
    <x v="1"/>
    <x v="0"/>
    <x v="0"/>
    <x v="0"/>
    <n v="2768"/>
    <n v="1950"/>
    <n v="4718"/>
    <x v="4"/>
    <x v="123"/>
    <x v="2"/>
    <n v="360"/>
    <n v="1"/>
    <x v="1"/>
    <x v="0"/>
  </r>
  <r>
    <x v="546"/>
    <x v="0"/>
    <x v="0"/>
    <x v="0"/>
    <x v="1"/>
    <x v="0"/>
    <n v="3358"/>
    <n v="0"/>
    <n v="3358"/>
    <x v="2"/>
    <x v="34"/>
    <x v="1"/>
    <n v="36"/>
    <n v="1"/>
    <x v="2"/>
    <x v="1"/>
  </r>
  <r>
    <x v="547"/>
    <x v="0"/>
    <x v="0"/>
    <x v="0"/>
    <x v="0"/>
    <x v="0"/>
    <n v="2526"/>
    <n v="1783"/>
    <n v="4309"/>
    <x v="4"/>
    <x v="189"/>
    <x v="2"/>
    <n v="360"/>
    <n v="1"/>
    <x v="1"/>
    <x v="0"/>
  </r>
  <r>
    <x v="548"/>
    <x v="1"/>
    <x v="0"/>
    <x v="0"/>
    <x v="0"/>
    <x v="0"/>
    <n v="5000"/>
    <n v="0"/>
    <n v="5000"/>
    <x v="0"/>
    <x v="155"/>
    <x v="4"/>
    <n v="360"/>
    <n v="0"/>
    <x v="2"/>
    <x v="1"/>
  </r>
  <r>
    <x v="549"/>
    <x v="0"/>
    <x v="1"/>
    <x v="0"/>
    <x v="0"/>
    <x v="0"/>
    <n v="2785"/>
    <n v="2016"/>
    <n v="4801"/>
    <x v="0"/>
    <x v="26"/>
    <x v="4"/>
    <n v="360"/>
    <n v="1"/>
    <x v="1"/>
    <x v="0"/>
  </r>
  <r>
    <x v="550"/>
    <x v="0"/>
    <x v="1"/>
    <x v="2"/>
    <x v="0"/>
    <x v="1"/>
    <n v="6633"/>
    <n v="0"/>
    <n v="6633"/>
    <x v="1"/>
    <x v="0"/>
    <x v="0"/>
    <n v="360"/>
    <n v="0"/>
    <x v="1"/>
    <x v="1"/>
  </r>
  <r>
    <x v="551"/>
    <x v="0"/>
    <x v="1"/>
    <x v="1"/>
    <x v="1"/>
    <x v="0"/>
    <n v="2492"/>
    <n v="2375"/>
    <n v="4867"/>
    <x v="0"/>
    <x v="0"/>
    <x v="0"/>
    <n v="360"/>
    <n v="1"/>
    <x v="1"/>
    <x v="0"/>
  </r>
  <r>
    <x v="552"/>
    <x v="0"/>
    <x v="1"/>
    <x v="1"/>
    <x v="0"/>
    <x v="0"/>
    <n v="3333"/>
    <n v="3250"/>
    <n v="6583"/>
    <x v="1"/>
    <x v="6"/>
    <x v="2"/>
    <n v="360"/>
    <n v="1"/>
    <x v="0"/>
    <x v="0"/>
  </r>
  <r>
    <x v="553"/>
    <x v="0"/>
    <x v="1"/>
    <x v="0"/>
    <x v="1"/>
    <x v="0"/>
    <n v="2454"/>
    <n v="2333"/>
    <n v="4787"/>
    <x v="4"/>
    <x v="190"/>
    <x v="3"/>
    <n v="360"/>
    <n v="0"/>
    <x v="0"/>
    <x v="1"/>
  </r>
  <r>
    <x v="554"/>
    <x v="0"/>
    <x v="1"/>
    <x v="0"/>
    <x v="0"/>
    <x v="0"/>
    <n v="3593"/>
    <n v="4266"/>
    <n v="7859"/>
    <x v="1"/>
    <x v="137"/>
    <x v="0"/>
    <n v="180"/>
    <n v="0"/>
    <x v="1"/>
    <x v="1"/>
  </r>
  <r>
    <x v="555"/>
    <x v="0"/>
    <x v="1"/>
    <x v="1"/>
    <x v="0"/>
    <x v="0"/>
    <n v="5468"/>
    <n v="1032"/>
    <n v="6500"/>
    <x v="1"/>
    <x v="191"/>
    <x v="1"/>
    <n v="360"/>
    <n v="1"/>
    <x v="2"/>
    <x v="0"/>
  </r>
  <r>
    <x v="556"/>
    <x v="1"/>
    <x v="0"/>
    <x v="0"/>
    <x v="0"/>
    <x v="0"/>
    <n v="2667"/>
    <n v="1625"/>
    <n v="4292"/>
    <x v="4"/>
    <x v="85"/>
    <x v="1"/>
    <n v="360"/>
    <s v="Unknown"/>
    <x v="0"/>
    <x v="0"/>
  </r>
  <r>
    <x v="557"/>
    <x v="0"/>
    <x v="1"/>
    <x v="3"/>
    <x v="0"/>
    <x v="1"/>
    <n v="10139"/>
    <n v="0"/>
    <n v="10139"/>
    <x v="3"/>
    <x v="102"/>
    <x v="3"/>
    <n v="360"/>
    <n v="1"/>
    <x v="2"/>
    <x v="0"/>
  </r>
  <r>
    <x v="558"/>
    <x v="0"/>
    <x v="1"/>
    <x v="0"/>
    <x v="0"/>
    <x v="0"/>
    <n v="3887"/>
    <n v="2669"/>
    <n v="6556"/>
    <x v="1"/>
    <x v="169"/>
    <x v="2"/>
    <n v="360"/>
    <n v="1"/>
    <x v="2"/>
    <x v="0"/>
  </r>
  <r>
    <x v="559"/>
    <x v="1"/>
    <x v="1"/>
    <x v="0"/>
    <x v="0"/>
    <x v="0"/>
    <n v="4180"/>
    <n v="2306"/>
    <n v="6486"/>
    <x v="1"/>
    <x v="81"/>
    <x v="3"/>
    <n v="360"/>
    <n v="1"/>
    <x v="2"/>
    <x v="0"/>
  </r>
  <r>
    <x v="560"/>
    <x v="0"/>
    <x v="1"/>
    <x v="2"/>
    <x v="1"/>
    <x v="0"/>
    <n v="3675"/>
    <n v="242"/>
    <n v="3917"/>
    <x v="4"/>
    <x v="103"/>
    <x v="4"/>
    <n v="360"/>
    <n v="1"/>
    <x v="2"/>
    <x v="0"/>
  </r>
  <r>
    <x v="561"/>
    <x v="1"/>
    <x v="1"/>
    <x v="1"/>
    <x v="0"/>
    <x v="1"/>
    <n v="19484"/>
    <n v="0"/>
    <n v="19484"/>
    <x v="3"/>
    <x v="90"/>
    <x v="3"/>
    <n v="360"/>
    <n v="1"/>
    <x v="2"/>
    <x v="0"/>
  </r>
  <r>
    <x v="562"/>
    <x v="0"/>
    <x v="1"/>
    <x v="0"/>
    <x v="0"/>
    <x v="0"/>
    <n v="5923"/>
    <n v="2054"/>
    <n v="7977"/>
    <x v="1"/>
    <x v="192"/>
    <x v="3"/>
    <n v="360"/>
    <n v="1"/>
    <x v="1"/>
    <x v="0"/>
  </r>
  <r>
    <x v="563"/>
    <x v="0"/>
    <x v="0"/>
    <x v="0"/>
    <x v="1"/>
    <x v="1"/>
    <n v="5800"/>
    <n v="0"/>
    <n v="5800"/>
    <x v="0"/>
    <x v="137"/>
    <x v="0"/>
    <n v="360"/>
    <n v="1"/>
    <x v="2"/>
    <x v="0"/>
  </r>
  <r>
    <x v="564"/>
    <x v="0"/>
    <x v="1"/>
    <x v="2"/>
    <x v="0"/>
    <x v="0"/>
    <n v="8799"/>
    <n v="0"/>
    <n v="8799"/>
    <x v="3"/>
    <x v="47"/>
    <x v="3"/>
    <n v="360"/>
    <n v="0"/>
    <x v="0"/>
    <x v="1"/>
  </r>
  <r>
    <x v="565"/>
    <x v="0"/>
    <x v="1"/>
    <x v="0"/>
    <x v="1"/>
    <x v="0"/>
    <n v="4467"/>
    <n v="0"/>
    <n v="4467"/>
    <x v="4"/>
    <x v="2"/>
    <x v="0"/>
    <n v="360"/>
    <s v="Unknown"/>
    <x v="1"/>
    <x v="0"/>
  </r>
  <r>
    <x v="566"/>
    <x v="0"/>
    <x v="0"/>
    <x v="0"/>
    <x v="0"/>
    <x v="0"/>
    <n v="3333"/>
    <n v="0"/>
    <n v="3333"/>
    <x v="2"/>
    <x v="9"/>
    <x v="1"/>
    <n v="360"/>
    <n v="1"/>
    <x v="0"/>
    <x v="0"/>
  </r>
  <r>
    <x v="567"/>
    <x v="0"/>
    <x v="1"/>
    <x v="3"/>
    <x v="0"/>
    <x v="0"/>
    <n v="3400"/>
    <n v="2500"/>
    <n v="5900"/>
    <x v="0"/>
    <x v="124"/>
    <x v="0"/>
    <n v="360"/>
    <n v="0"/>
    <x v="1"/>
    <x v="1"/>
  </r>
  <r>
    <x v="568"/>
    <x v="1"/>
    <x v="0"/>
    <x v="0"/>
    <x v="0"/>
    <x v="0"/>
    <n v="2378"/>
    <n v="0"/>
    <n v="2378"/>
    <x v="2"/>
    <x v="193"/>
    <x v="1"/>
    <n v="360"/>
    <n v="1"/>
    <x v="0"/>
    <x v="1"/>
  </r>
  <r>
    <x v="569"/>
    <x v="0"/>
    <x v="1"/>
    <x v="0"/>
    <x v="0"/>
    <x v="0"/>
    <n v="3166"/>
    <n v="2064"/>
    <n v="5230"/>
    <x v="0"/>
    <x v="19"/>
    <x v="4"/>
    <n v="360"/>
    <n v="0"/>
    <x v="0"/>
    <x v="1"/>
  </r>
  <r>
    <x v="570"/>
    <x v="0"/>
    <x v="1"/>
    <x v="1"/>
    <x v="0"/>
    <x v="0"/>
    <n v="3417"/>
    <n v="1750"/>
    <n v="5167"/>
    <x v="0"/>
    <x v="175"/>
    <x v="3"/>
    <n v="360"/>
    <n v="1"/>
    <x v="0"/>
    <x v="0"/>
  </r>
  <r>
    <x v="571"/>
    <x v="0"/>
    <x v="1"/>
    <x v="4"/>
    <x v="0"/>
    <x v="0"/>
    <n v="5116"/>
    <n v="1451"/>
    <n v="6567"/>
    <x v="1"/>
    <x v="46"/>
    <x v="2"/>
    <n v="360"/>
    <n v="0"/>
    <x v="0"/>
    <x v="1"/>
  </r>
  <r>
    <x v="572"/>
    <x v="0"/>
    <x v="1"/>
    <x v="2"/>
    <x v="0"/>
    <x v="0"/>
    <n v="16666"/>
    <n v="0"/>
    <n v="16666"/>
    <x v="3"/>
    <x v="93"/>
    <x v="3"/>
    <n v="360"/>
    <n v="1"/>
    <x v="0"/>
    <x v="0"/>
  </r>
  <r>
    <x v="573"/>
    <x v="0"/>
    <x v="1"/>
    <x v="2"/>
    <x v="1"/>
    <x v="0"/>
    <n v="6125"/>
    <n v="1625"/>
    <n v="7750"/>
    <x v="1"/>
    <x v="53"/>
    <x v="3"/>
    <n v="480"/>
    <n v="1"/>
    <x v="2"/>
    <x v="1"/>
  </r>
  <r>
    <x v="574"/>
    <x v="0"/>
    <x v="1"/>
    <x v="3"/>
    <x v="0"/>
    <x v="0"/>
    <n v="6406"/>
    <n v="0"/>
    <n v="6406"/>
    <x v="1"/>
    <x v="129"/>
    <x v="2"/>
    <n v="360"/>
    <n v="1"/>
    <x v="2"/>
    <x v="1"/>
  </r>
  <r>
    <x v="575"/>
    <x v="0"/>
    <x v="1"/>
    <x v="2"/>
    <x v="0"/>
    <x v="0"/>
    <n v="3159"/>
    <n v="461"/>
    <n v="3620"/>
    <x v="2"/>
    <x v="103"/>
    <x v="4"/>
    <n v="84"/>
    <n v="1"/>
    <x v="0"/>
    <x v="0"/>
  </r>
  <r>
    <x v="576"/>
    <x v="2"/>
    <x v="1"/>
    <x v="0"/>
    <x v="0"/>
    <x v="0"/>
    <n v="3087"/>
    <n v="2210"/>
    <n v="5297"/>
    <x v="0"/>
    <x v="50"/>
    <x v="2"/>
    <n v="360"/>
    <n v="0"/>
    <x v="2"/>
    <x v="1"/>
  </r>
  <r>
    <x v="577"/>
    <x v="0"/>
    <x v="0"/>
    <x v="0"/>
    <x v="0"/>
    <x v="0"/>
    <n v="3229"/>
    <n v="2739"/>
    <n v="5968"/>
    <x v="0"/>
    <x v="26"/>
    <x v="4"/>
    <n v="360"/>
    <n v="1"/>
    <x v="0"/>
    <x v="0"/>
  </r>
  <r>
    <x v="578"/>
    <x v="0"/>
    <x v="1"/>
    <x v="1"/>
    <x v="0"/>
    <x v="0"/>
    <n v="1782"/>
    <n v="2232"/>
    <n v="4014"/>
    <x v="4"/>
    <x v="177"/>
    <x v="4"/>
    <n v="360"/>
    <n v="1"/>
    <x v="1"/>
    <x v="0"/>
  </r>
  <r>
    <x v="579"/>
    <x v="0"/>
    <x v="0"/>
    <x v="0"/>
    <x v="0"/>
    <x v="2"/>
    <n v="3182"/>
    <n v="2917"/>
    <n v="6099"/>
    <x v="1"/>
    <x v="185"/>
    <x v="2"/>
    <n v="360"/>
    <n v="1"/>
    <x v="0"/>
    <x v="0"/>
  </r>
  <r>
    <x v="580"/>
    <x v="0"/>
    <x v="1"/>
    <x v="2"/>
    <x v="0"/>
    <x v="0"/>
    <n v="6540"/>
    <n v="0"/>
    <n v="6540"/>
    <x v="1"/>
    <x v="194"/>
    <x v="3"/>
    <n v="360"/>
    <n v="1"/>
    <x v="2"/>
    <x v="0"/>
  </r>
  <r>
    <x v="581"/>
    <x v="0"/>
    <x v="0"/>
    <x v="0"/>
    <x v="0"/>
    <x v="0"/>
    <n v="1836"/>
    <n v="33837"/>
    <n v="35673"/>
    <x v="3"/>
    <x v="109"/>
    <x v="1"/>
    <n v="360"/>
    <n v="1"/>
    <x v="0"/>
    <x v="1"/>
  </r>
  <r>
    <x v="582"/>
    <x v="1"/>
    <x v="1"/>
    <x v="0"/>
    <x v="0"/>
    <x v="0"/>
    <n v="3166"/>
    <n v="0"/>
    <n v="3166"/>
    <x v="2"/>
    <x v="195"/>
    <x v="1"/>
    <n v="360"/>
    <n v="1"/>
    <x v="2"/>
    <x v="0"/>
  </r>
  <r>
    <x v="583"/>
    <x v="0"/>
    <x v="1"/>
    <x v="1"/>
    <x v="0"/>
    <x v="0"/>
    <n v="1880"/>
    <n v="0"/>
    <n v="1880"/>
    <x v="2"/>
    <x v="196"/>
    <x v="1"/>
    <n v="360"/>
    <s v="Unknown"/>
    <x v="1"/>
    <x v="1"/>
  </r>
  <r>
    <x v="584"/>
    <x v="0"/>
    <x v="1"/>
    <x v="1"/>
    <x v="0"/>
    <x v="0"/>
    <n v="2787"/>
    <n v="1917"/>
    <n v="4704"/>
    <x v="4"/>
    <x v="197"/>
    <x v="2"/>
    <n v="360"/>
    <n v="0"/>
    <x v="1"/>
    <x v="1"/>
  </r>
  <r>
    <x v="585"/>
    <x v="0"/>
    <x v="1"/>
    <x v="1"/>
    <x v="0"/>
    <x v="0"/>
    <n v="4283"/>
    <n v="3000"/>
    <n v="7283"/>
    <x v="1"/>
    <x v="51"/>
    <x v="2"/>
    <n v="84"/>
    <n v="1"/>
    <x v="1"/>
    <x v="1"/>
  </r>
  <r>
    <x v="586"/>
    <x v="0"/>
    <x v="1"/>
    <x v="0"/>
    <x v="0"/>
    <x v="0"/>
    <n v="2297"/>
    <n v="1522"/>
    <n v="3819"/>
    <x v="4"/>
    <x v="19"/>
    <x v="4"/>
    <n v="360"/>
    <n v="1"/>
    <x v="0"/>
    <x v="0"/>
  </r>
  <r>
    <x v="587"/>
    <x v="1"/>
    <x v="0"/>
    <x v="0"/>
    <x v="1"/>
    <x v="0"/>
    <n v="2165"/>
    <n v="0"/>
    <n v="2165"/>
    <x v="2"/>
    <x v="9"/>
    <x v="1"/>
    <n v="360"/>
    <n v="1"/>
    <x v="2"/>
    <x v="0"/>
  </r>
  <r>
    <x v="588"/>
    <x v="2"/>
    <x v="0"/>
    <x v="0"/>
    <x v="0"/>
    <x v="0"/>
    <n v="4750"/>
    <n v="0"/>
    <n v="4750"/>
    <x v="4"/>
    <x v="70"/>
    <x v="1"/>
    <n v="360"/>
    <n v="1"/>
    <x v="2"/>
    <x v="0"/>
  </r>
  <r>
    <x v="589"/>
    <x v="0"/>
    <x v="1"/>
    <x v="2"/>
    <x v="0"/>
    <x v="1"/>
    <n v="2726"/>
    <n v="0"/>
    <n v="2726"/>
    <x v="2"/>
    <x v="30"/>
    <x v="4"/>
    <n v="360"/>
    <n v="0"/>
    <x v="2"/>
    <x v="1"/>
  </r>
  <r>
    <x v="590"/>
    <x v="0"/>
    <x v="1"/>
    <x v="0"/>
    <x v="0"/>
    <x v="0"/>
    <n v="3000"/>
    <n v="3416"/>
    <n v="6416"/>
    <x v="1"/>
    <x v="139"/>
    <x v="1"/>
    <n v="180"/>
    <n v="1"/>
    <x v="2"/>
    <x v="0"/>
  </r>
  <r>
    <x v="591"/>
    <x v="0"/>
    <x v="1"/>
    <x v="2"/>
    <x v="0"/>
    <x v="1"/>
    <n v="6000"/>
    <n v="0"/>
    <n v="6000"/>
    <x v="1"/>
    <x v="194"/>
    <x v="3"/>
    <n v="240"/>
    <n v="1"/>
    <x v="2"/>
    <x v="1"/>
  </r>
  <r>
    <x v="592"/>
    <x v="2"/>
    <x v="0"/>
    <x v="3"/>
    <x v="0"/>
    <x v="1"/>
    <n v="9357"/>
    <n v="0"/>
    <n v="9357"/>
    <x v="3"/>
    <x v="198"/>
    <x v="3"/>
    <n v="360"/>
    <n v="1"/>
    <x v="2"/>
    <x v="0"/>
  </r>
  <r>
    <x v="593"/>
    <x v="0"/>
    <x v="1"/>
    <x v="0"/>
    <x v="0"/>
    <x v="0"/>
    <n v="3859"/>
    <n v="3300"/>
    <n v="7159"/>
    <x v="1"/>
    <x v="199"/>
    <x v="2"/>
    <n v="180"/>
    <n v="1"/>
    <x v="1"/>
    <x v="0"/>
  </r>
  <r>
    <x v="594"/>
    <x v="0"/>
    <x v="1"/>
    <x v="0"/>
    <x v="0"/>
    <x v="1"/>
    <n v="16120"/>
    <n v="0"/>
    <n v="16120"/>
    <x v="3"/>
    <x v="102"/>
    <x v="3"/>
    <n v="360"/>
    <n v="1"/>
    <x v="0"/>
    <x v="0"/>
  </r>
  <r>
    <x v="595"/>
    <x v="0"/>
    <x v="0"/>
    <x v="0"/>
    <x v="1"/>
    <x v="0"/>
    <n v="3833"/>
    <n v="0"/>
    <n v="3833"/>
    <x v="4"/>
    <x v="26"/>
    <x v="4"/>
    <n v="360"/>
    <n v="1"/>
    <x v="1"/>
    <x v="0"/>
  </r>
  <r>
    <x v="596"/>
    <x v="0"/>
    <x v="1"/>
    <x v="2"/>
    <x v="1"/>
    <x v="1"/>
    <n v="6383"/>
    <n v="1000"/>
    <n v="7383"/>
    <x v="1"/>
    <x v="53"/>
    <x v="3"/>
    <n v="360"/>
    <n v="1"/>
    <x v="1"/>
    <x v="1"/>
  </r>
  <r>
    <x v="597"/>
    <x v="0"/>
    <x v="0"/>
    <x v="4"/>
    <x v="0"/>
    <x v="0"/>
    <n v="2987"/>
    <n v="0"/>
    <n v="2987"/>
    <x v="2"/>
    <x v="39"/>
    <x v="1"/>
    <n v="360"/>
    <n v="0"/>
    <x v="2"/>
    <x v="1"/>
  </r>
  <r>
    <x v="598"/>
    <x v="0"/>
    <x v="1"/>
    <x v="0"/>
    <x v="0"/>
    <x v="1"/>
    <n v="9963"/>
    <n v="0"/>
    <n v="9963"/>
    <x v="3"/>
    <x v="44"/>
    <x v="3"/>
    <n v="360"/>
    <n v="1"/>
    <x v="1"/>
    <x v="0"/>
  </r>
  <r>
    <x v="599"/>
    <x v="0"/>
    <x v="1"/>
    <x v="2"/>
    <x v="0"/>
    <x v="0"/>
    <n v="5780"/>
    <n v="0"/>
    <n v="5780"/>
    <x v="0"/>
    <x v="126"/>
    <x v="3"/>
    <n v="360"/>
    <n v="1"/>
    <x v="0"/>
    <x v="0"/>
  </r>
  <r>
    <x v="600"/>
    <x v="1"/>
    <x v="0"/>
    <x v="3"/>
    <x v="0"/>
    <x v="2"/>
    <n v="416"/>
    <n v="41667"/>
    <n v="42083"/>
    <x v="3"/>
    <x v="200"/>
    <x v="3"/>
    <n v="180"/>
    <s v="Unknown"/>
    <x v="0"/>
    <x v="1"/>
  </r>
  <r>
    <x v="601"/>
    <x v="0"/>
    <x v="1"/>
    <x v="0"/>
    <x v="1"/>
    <x v="2"/>
    <n v="2894"/>
    <n v="2792"/>
    <n v="5686"/>
    <x v="0"/>
    <x v="123"/>
    <x v="2"/>
    <n v="360"/>
    <n v="1"/>
    <x v="1"/>
    <x v="0"/>
  </r>
  <r>
    <x v="602"/>
    <x v="0"/>
    <x v="1"/>
    <x v="3"/>
    <x v="0"/>
    <x v="0"/>
    <n v="5703"/>
    <n v="0"/>
    <n v="5703"/>
    <x v="0"/>
    <x v="0"/>
    <x v="0"/>
    <n v="360"/>
    <n v="1"/>
    <x v="0"/>
    <x v="0"/>
  </r>
  <r>
    <x v="603"/>
    <x v="0"/>
    <x v="0"/>
    <x v="0"/>
    <x v="0"/>
    <x v="0"/>
    <n v="3676"/>
    <n v="4301"/>
    <n v="7977"/>
    <x v="1"/>
    <x v="51"/>
    <x v="2"/>
    <n v="360"/>
    <n v="1"/>
    <x v="1"/>
    <x v="0"/>
  </r>
  <r>
    <x v="604"/>
    <x v="1"/>
    <x v="1"/>
    <x v="1"/>
    <x v="0"/>
    <x v="0"/>
    <n v="12000"/>
    <n v="0"/>
    <n v="12000"/>
    <x v="3"/>
    <x v="201"/>
    <x v="3"/>
    <n v="360"/>
    <n v="1"/>
    <x v="2"/>
    <x v="0"/>
  </r>
  <r>
    <x v="605"/>
    <x v="0"/>
    <x v="1"/>
    <x v="0"/>
    <x v="1"/>
    <x v="0"/>
    <n v="2400"/>
    <n v="3800"/>
    <n v="6200"/>
    <x v="1"/>
    <x v="0"/>
    <x v="0"/>
    <n v="180"/>
    <n v="1"/>
    <x v="0"/>
    <x v="1"/>
  </r>
  <r>
    <x v="606"/>
    <x v="0"/>
    <x v="1"/>
    <x v="1"/>
    <x v="0"/>
    <x v="0"/>
    <n v="3400"/>
    <n v="2500"/>
    <n v="5900"/>
    <x v="0"/>
    <x v="146"/>
    <x v="2"/>
    <n v="360"/>
    <n v="1"/>
    <x v="2"/>
    <x v="0"/>
  </r>
  <r>
    <x v="607"/>
    <x v="0"/>
    <x v="1"/>
    <x v="2"/>
    <x v="1"/>
    <x v="0"/>
    <n v="3987"/>
    <n v="1411"/>
    <n v="5398"/>
    <x v="0"/>
    <x v="188"/>
    <x v="2"/>
    <n v="360"/>
    <n v="1"/>
    <x v="1"/>
    <x v="0"/>
  </r>
  <r>
    <x v="608"/>
    <x v="0"/>
    <x v="1"/>
    <x v="0"/>
    <x v="0"/>
    <x v="0"/>
    <n v="3232"/>
    <n v="1950"/>
    <n v="5182"/>
    <x v="0"/>
    <x v="103"/>
    <x v="4"/>
    <n v="360"/>
    <n v="1"/>
    <x v="1"/>
    <x v="0"/>
  </r>
  <r>
    <x v="609"/>
    <x v="1"/>
    <x v="0"/>
    <x v="0"/>
    <x v="0"/>
    <x v="0"/>
    <n v="2900"/>
    <n v="0"/>
    <n v="2900"/>
    <x v="2"/>
    <x v="144"/>
    <x v="1"/>
    <n v="360"/>
    <n v="1"/>
    <x v="1"/>
    <x v="0"/>
  </r>
  <r>
    <x v="610"/>
    <x v="0"/>
    <x v="1"/>
    <x v="3"/>
    <x v="0"/>
    <x v="0"/>
    <n v="4106"/>
    <n v="0"/>
    <n v="4106"/>
    <x v="4"/>
    <x v="181"/>
    <x v="1"/>
    <n v="180"/>
    <n v="1"/>
    <x v="1"/>
    <x v="0"/>
  </r>
  <r>
    <x v="611"/>
    <x v="0"/>
    <x v="1"/>
    <x v="1"/>
    <x v="0"/>
    <x v="0"/>
    <n v="8072"/>
    <n v="240"/>
    <n v="8312"/>
    <x v="3"/>
    <x v="202"/>
    <x v="3"/>
    <n v="360"/>
    <n v="1"/>
    <x v="0"/>
    <x v="0"/>
  </r>
  <r>
    <x v="612"/>
    <x v="0"/>
    <x v="1"/>
    <x v="2"/>
    <x v="0"/>
    <x v="0"/>
    <n v="7583"/>
    <n v="0"/>
    <n v="7583"/>
    <x v="1"/>
    <x v="53"/>
    <x v="3"/>
    <n v="360"/>
    <n v="1"/>
    <x v="0"/>
    <x v="0"/>
  </r>
  <r>
    <x v="613"/>
    <x v="1"/>
    <x v="0"/>
    <x v="0"/>
    <x v="0"/>
    <x v="1"/>
    <n v="4583"/>
    <n v="0"/>
    <n v="4583"/>
    <x v="4"/>
    <x v="17"/>
    <x v="0"/>
    <n v="360"/>
    <n v="0"/>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3FBC13-EAD6-465C-816A-8A72F68A656E}" name="PivotTable4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0:B21" firstHeaderRow="1" firstDataRow="1" firstDataCol="0"/>
  <pivotFields count="16">
    <pivotField dataField="1" showAll="0">
      <items count="61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t="default"/>
      </items>
    </pivotField>
    <pivotField showAll="0">
      <items count="4">
        <item x="1"/>
        <item x="0"/>
        <item x="2"/>
        <item t="default"/>
      </items>
    </pivotField>
    <pivotField showAll="0">
      <items count="4">
        <item x="1"/>
        <item x="0"/>
        <item x="2"/>
        <item t="default"/>
      </items>
    </pivotField>
    <pivotField showAll="0">
      <items count="6">
        <item x="0"/>
        <item x="1"/>
        <item x="2"/>
        <item x="3"/>
        <item x="4"/>
        <item t="default"/>
      </items>
    </pivotField>
    <pivotField showAll="0">
      <items count="3">
        <item x="0"/>
        <item x="1"/>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pivotField showAll="0">
      <items count="4">
        <item x="1"/>
        <item x="2"/>
        <item x="0"/>
        <item t="default"/>
      </items>
    </pivotField>
    <pivotField showAll="0"/>
  </pivotFields>
  <rowItems count="1">
    <i/>
  </rowItems>
  <colItems count="1">
    <i/>
  </colItems>
  <dataFields count="1">
    <dataField name="Count of Loan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B4E63C-DCD0-44E0-984A-3763836012B5}" name="PivotTable4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1:E18" firstHeaderRow="1" firstDataRow="2" firstDataCol="1"/>
  <pivotFields count="16">
    <pivotField showAll="0"/>
    <pivotField showAll="0">
      <items count="4">
        <item x="1"/>
        <item x="0"/>
        <item x="2"/>
        <item t="default"/>
      </items>
    </pivotField>
    <pivotField showAll="0">
      <items count="4">
        <item x="1"/>
        <item x="0"/>
        <item x="2"/>
        <item t="default"/>
      </items>
    </pivotField>
    <pivotField showAll="0">
      <items count="6">
        <item x="0"/>
        <item x="1"/>
        <item x="2"/>
        <item x="3"/>
        <item x="4"/>
        <item t="default"/>
      </items>
    </pivotField>
    <pivotField showAll="0">
      <items count="3">
        <item x="0"/>
        <item x="1"/>
        <item t="default"/>
      </items>
    </pivotField>
    <pivotField showAll="0">
      <items count="4">
        <item x="0"/>
        <item x="1"/>
        <item x="2"/>
        <item t="default"/>
      </items>
    </pivotField>
    <pivotField showAll="0"/>
    <pivotField showAll="0"/>
    <pivotField showAll="0"/>
    <pivotField showAll="0"/>
    <pivotField showAll="0">
      <items count="204">
        <item x="193"/>
        <item x="13"/>
        <item x="65"/>
        <item x="191"/>
        <item x="88"/>
        <item x="27"/>
        <item x="195"/>
        <item x="181"/>
        <item x="120"/>
        <item x="40"/>
        <item x="156"/>
        <item x="147"/>
        <item x="35"/>
        <item x="105"/>
        <item x="60"/>
        <item x="158"/>
        <item x="133"/>
        <item x="112"/>
        <item x="139"/>
        <item x="104"/>
        <item x="113"/>
        <item x="118"/>
        <item x="196"/>
        <item x="160"/>
        <item x="95"/>
        <item x="157"/>
        <item x="1"/>
        <item x="100"/>
        <item x="9"/>
        <item x="144"/>
        <item x="117"/>
        <item x="101"/>
        <item x="29"/>
        <item x="36"/>
        <item x="16"/>
        <item x="132"/>
        <item x="34"/>
        <item x="52"/>
        <item x="108"/>
        <item x="85"/>
        <item x="76"/>
        <item x="171"/>
        <item x="97"/>
        <item x="39"/>
        <item x="134"/>
        <item x="109"/>
        <item x="79"/>
        <item x="70"/>
        <item x="5"/>
        <item x="38"/>
        <item x="42"/>
        <item x="92"/>
        <item x="45"/>
        <item x="15"/>
        <item x="98"/>
        <item x="83"/>
        <item x="155"/>
        <item x="19"/>
        <item x="136"/>
        <item x="30"/>
        <item x="177"/>
        <item x="103"/>
        <item x="10"/>
        <item x="26"/>
        <item x="57"/>
        <item x="22"/>
        <item x="54"/>
        <item x="12"/>
        <item x="18"/>
        <item x="21"/>
        <item x="143"/>
        <item x="73"/>
        <item x="176"/>
        <item x="2"/>
        <item x="94"/>
        <item x="25"/>
        <item x="124"/>
        <item x="111"/>
        <item x="14"/>
        <item x="48"/>
        <item x="114"/>
        <item x="0"/>
        <item x="87"/>
        <item x="56"/>
        <item x="63"/>
        <item x="137"/>
        <item x="17"/>
        <item x="37"/>
        <item x="43"/>
        <item x="50"/>
        <item x="66"/>
        <item x="119"/>
        <item x="71"/>
        <item x="122"/>
        <item x="3"/>
        <item x="199"/>
        <item x="135"/>
        <item x="32"/>
        <item x="189"/>
        <item x="197"/>
        <item x="165"/>
        <item x="167"/>
        <item x="129"/>
        <item x="23"/>
        <item x="72"/>
        <item x="168"/>
        <item x="75"/>
        <item x="123"/>
        <item x="154"/>
        <item x="188"/>
        <item x="6"/>
        <item x="140"/>
        <item x="67"/>
        <item x="185"/>
        <item x="169"/>
        <item x="106"/>
        <item x="46"/>
        <item x="110"/>
        <item x="58"/>
        <item x="7"/>
        <item x="107"/>
        <item x="51"/>
        <item x="146"/>
        <item x="62"/>
        <item x="55"/>
        <item x="162"/>
        <item x="44"/>
        <item x="190"/>
        <item x="81"/>
        <item x="33"/>
        <item x="74"/>
        <item x="175"/>
        <item x="53"/>
        <item x="64"/>
        <item x="166"/>
        <item x="24"/>
        <item x="126"/>
        <item x="78"/>
        <item x="186"/>
        <item x="11"/>
        <item x="28"/>
        <item x="194"/>
        <item x="130"/>
        <item x="179"/>
        <item x="178"/>
        <item x="61"/>
        <item x="192"/>
        <item x="115"/>
        <item x="69"/>
        <item x="161"/>
        <item x="68"/>
        <item x="148"/>
        <item x="170"/>
        <item x="172"/>
        <item x="150"/>
        <item x="163"/>
        <item x="116"/>
        <item x="86"/>
        <item x="180"/>
        <item x="89"/>
        <item x="173"/>
        <item x="182"/>
        <item x="202"/>
        <item x="91"/>
        <item x="47"/>
        <item x="77"/>
        <item x="102"/>
        <item x="59"/>
        <item x="4"/>
        <item x="93"/>
        <item x="125"/>
        <item x="121"/>
        <item x="41"/>
        <item x="84"/>
        <item x="198"/>
        <item x="153"/>
        <item x="141"/>
        <item x="127"/>
        <item x="149"/>
        <item x="183"/>
        <item x="49"/>
        <item x="20"/>
        <item x="31"/>
        <item x="187"/>
        <item x="128"/>
        <item x="8"/>
        <item x="200"/>
        <item x="159"/>
        <item x="80"/>
        <item x="142"/>
        <item x="152"/>
        <item x="184"/>
        <item x="164"/>
        <item x="131"/>
        <item x="138"/>
        <item x="145"/>
        <item x="99"/>
        <item x="201"/>
        <item x="174"/>
        <item x="151"/>
        <item x="90"/>
        <item x="82"/>
        <item x="96"/>
        <item t="default"/>
      </items>
    </pivotField>
    <pivotField axis="axisRow" showAll="0">
      <items count="6">
        <item x="3"/>
        <item x="2"/>
        <item x="0"/>
        <item x="4"/>
        <item x="1"/>
        <item t="default"/>
      </items>
    </pivotField>
    <pivotField showAll="0"/>
    <pivotField showAll="0"/>
    <pivotField showAll="0">
      <items count="4">
        <item x="1"/>
        <item x="2"/>
        <item x="0"/>
        <item t="default"/>
      </items>
    </pivotField>
    <pivotField axis="axisCol" dataField="1" showAll="0">
      <items count="3">
        <item x="0"/>
        <item x="1"/>
        <item t="default"/>
      </items>
    </pivotField>
  </pivotFields>
  <rowFields count="1">
    <field x="11"/>
  </rowFields>
  <rowItems count="6">
    <i>
      <x/>
    </i>
    <i>
      <x v="1"/>
    </i>
    <i>
      <x v="2"/>
    </i>
    <i>
      <x v="3"/>
    </i>
    <i>
      <x v="4"/>
    </i>
    <i t="grand">
      <x/>
    </i>
  </rowItems>
  <colFields count="1">
    <field x="15"/>
  </colFields>
  <colItems count="3">
    <i>
      <x/>
    </i>
    <i>
      <x v="1"/>
    </i>
    <i t="grand">
      <x/>
    </i>
  </colItems>
  <dataFields count="1">
    <dataField name="Count of Loan_Status"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06B7D0-698F-48B3-8D55-2B7B03419026}"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2:E9" firstHeaderRow="1" firstDataRow="2" firstDataCol="1"/>
  <pivotFields count="16">
    <pivotField showAll="0"/>
    <pivotField showAll="0">
      <items count="4">
        <item x="1"/>
        <item x="0"/>
        <item x="2"/>
        <item t="default"/>
      </items>
    </pivotField>
    <pivotField showAll="0">
      <items count="4">
        <item x="1"/>
        <item x="0"/>
        <item x="2"/>
        <item t="default"/>
      </items>
    </pivotField>
    <pivotField showAll="0">
      <items count="6">
        <item x="0"/>
        <item x="1"/>
        <item x="2"/>
        <item x="3"/>
        <item x="4"/>
        <item t="default"/>
      </items>
    </pivotField>
    <pivotField showAll="0">
      <items count="3">
        <item x="0"/>
        <item x="1"/>
        <item t="default"/>
      </items>
    </pivotField>
    <pivotField showAll="0">
      <items count="4">
        <item x="0"/>
        <item x="1"/>
        <item x="2"/>
        <item t="default"/>
      </items>
    </pivotField>
    <pivotField showAll="0"/>
    <pivotField showAll="0"/>
    <pivotField showAll="0"/>
    <pivotField axis="axisRow" showAll="0">
      <items count="11">
        <item m="1" x="6"/>
        <item m="1" x="8"/>
        <item m="1" x="5"/>
        <item m="1" x="9"/>
        <item m="1" x="7"/>
        <item x="3"/>
        <item x="1"/>
        <item x="0"/>
        <item x="4"/>
        <item x="2"/>
        <item t="default"/>
      </items>
    </pivotField>
    <pivotField showAll="0"/>
    <pivotField showAll="0"/>
    <pivotField showAll="0"/>
    <pivotField showAll="0"/>
    <pivotField showAll="0">
      <items count="4">
        <item x="1"/>
        <item x="2"/>
        <item x="0"/>
        <item t="default"/>
      </items>
    </pivotField>
    <pivotField axis="axisCol" dataField="1" showAll="0">
      <items count="3">
        <item x="0"/>
        <item x="1"/>
        <item t="default"/>
      </items>
    </pivotField>
  </pivotFields>
  <rowFields count="1">
    <field x="9"/>
  </rowFields>
  <rowItems count="6">
    <i>
      <x v="5"/>
    </i>
    <i>
      <x v="6"/>
    </i>
    <i>
      <x v="7"/>
    </i>
    <i>
      <x v="8"/>
    </i>
    <i>
      <x v="9"/>
    </i>
    <i t="grand">
      <x/>
    </i>
  </rowItems>
  <colFields count="1">
    <field x="15"/>
  </colFields>
  <colItems count="3">
    <i>
      <x/>
    </i>
    <i>
      <x v="1"/>
    </i>
    <i t="grand">
      <x/>
    </i>
  </colItems>
  <dataFields count="1">
    <dataField name="Count of Loan_Status" fld="15" subtotal="count" baseField="0" baseItem="0" numFmtId="1"/>
  </dataFields>
  <formats count="2">
    <format dxfId="1">
      <pivotArea collapsedLevelsAreSubtotals="1" fieldPosition="0">
        <references count="2">
          <reference field="9" count="4">
            <x v="5"/>
            <x v="6"/>
            <x v="7"/>
            <x v="9"/>
          </reference>
          <reference field="15" count="1" selected="0">
            <x v="0"/>
          </reference>
        </references>
      </pivotArea>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A8EF88D-030E-4D8B-94FB-583D2E93CA37}" autoFormatId="16" applyNumberFormats="0" applyBorderFormats="0" applyFontFormats="0" applyPatternFormats="0" applyAlignmentFormats="0" applyWidthHeightFormats="0">
  <queryTableRefresh nextId="19">
    <queryTableFields count="18">
      <queryTableField id="1" name="Loan_ID" tableColumnId="1"/>
      <queryTableField id="2" name="Gender" tableColumnId="2"/>
      <queryTableField id="3" name="Married" tableColumnId="3"/>
      <queryTableField id="4" name="Dependents" tableColumnId="4"/>
      <queryTableField id="5" name="Education" tableColumnId="5"/>
      <queryTableField id="6" name="Self_Employed" tableColumnId="6"/>
      <queryTableField id="7" name="ApplicantIncome" tableColumnId="7"/>
      <queryTableField id="8" name="CoapplicantIncome" tableColumnId="8"/>
      <queryTableField id="9" name="CombinedIncome" tableColumnId="9"/>
      <queryTableField id="10" name="Income_Bracket" tableColumnId="10"/>
      <queryTableField id="11" name="LoanAmount" tableColumnId="11"/>
      <queryTableField id="12" name="Loan_Bracket" tableColumnId="12"/>
      <queryTableField id="13" name="Loan_Amount_Term" tableColumnId="13"/>
      <queryTableField id="14" name="Credit_History" tableColumnId="14"/>
      <queryTableField id="15" name="Property_Area" tableColumnId="15"/>
      <queryTableField id="16" name="Loan_Status" tableColumnId="16"/>
      <queryTableField id="17" name="Loan_Approved" tableColumnId="17"/>
      <queryTableField id="18" name="Loan_Denied"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1" xr10:uid="{1FEDD1D3-3BA5-4B34-A8B8-B1ECC0C3ED28}" sourceName="Married">
  <pivotTables>
    <pivotTable tabId="7" name="PivotTable11"/>
    <pivotTable tabId="7" name="PivotTable44"/>
    <pivotTable tabId="7" name="PivotTable45"/>
  </pivotTables>
  <data>
    <tabular pivotCacheId="738451415">
      <items count="3">
        <i x="1" s="1"/>
        <i x="0" s="1"/>
        <i x="2"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5C4B158-EF3B-4B1A-A754-B3E3CB98E9EE}" sourceName="Education">
  <extLst>
    <x:ext xmlns:x15="http://schemas.microsoft.com/office/spreadsheetml/2010/11/main" uri="{2F2917AC-EB37-4324-AD4E-5DD8C200BD13}">
      <x15:tableSlicerCache tableId="3" column="5"/>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_Employed" xr10:uid="{BA0DE1FB-C94B-4DAA-91CD-B8E42DE24060}" sourceName="Self_Employed">
  <extLst>
    <x:ext xmlns:x15="http://schemas.microsoft.com/office/spreadsheetml/2010/11/main" uri="{2F2917AC-EB37-4324-AD4E-5DD8C200BD13}">
      <x15:tableSlicerCache tableId="3" column="6"/>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perty_Area1" xr10:uid="{7A3C8A16-E036-4ABE-9BB7-E78F48C4510A}" sourceName="Property_Area">
  <extLst>
    <x:ext xmlns:x15="http://schemas.microsoft.com/office/spreadsheetml/2010/11/main" uri="{2F2917AC-EB37-4324-AD4E-5DD8C200BD13}">
      <x15:tableSlicerCache tableId="3" column="15"/>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an_Status" xr10:uid="{0CF7F3E1-E0C2-496C-ABC5-71BCE6710812}" sourceName="Loan_Status">
  <extLst>
    <x:ext xmlns:x15="http://schemas.microsoft.com/office/spreadsheetml/2010/11/main" uri="{2F2917AC-EB37-4324-AD4E-5DD8C200BD13}">
      <x15:tableSlicerCache tableId="3" column="16"/>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8A823DEE-94B3-4F6B-8256-09E3C3632C78}" sourceName="Gender">
  <pivotTables>
    <pivotTable tabId="7" name="PivotTable11"/>
    <pivotTable tabId="7" name="PivotTable44"/>
    <pivotTable tabId="7" name="PivotTable45"/>
  </pivotTables>
  <data>
    <tabular pivotCacheId="738451415">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endents1" xr10:uid="{E3658B50-89A5-45D3-813A-92510899B423}" sourceName="Dependents">
  <pivotTables>
    <pivotTable tabId="7" name="PivotTable11"/>
    <pivotTable tabId="7" name="PivotTable44"/>
    <pivotTable tabId="7" name="PivotTable45"/>
  </pivotTables>
  <data>
    <tabular pivotCacheId="738451415">
      <items count="5">
        <i x="0" s="1"/>
        <i x="1" s="1"/>
        <i x="2"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perty_Area" xr10:uid="{9FA94BD9-7DC7-448D-BAD0-B9044A00A564}" sourceName="Property_Area">
  <pivotTables>
    <pivotTable tabId="7" name="PivotTable11"/>
    <pivotTable tabId="7" name="PivotTable44"/>
    <pivotTable tabId="7" name="PivotTable45"/>
  </pivotTables>
  <data>
    <tabular pivotCacheId="738451415">
      <items count="3">
        <i x="1"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_Employed1" xr10:uid="{F8C7B2E6-F7AD-4791-B8A4-C6D73968DF34}" sourceName="Self_Employed">
  <pivotTables>
    <pivotTable tabId="7" name="PivotTable11"/>
    <pivotTable tabId="7" name="PivotTable44"/>
    <pivotTable tabId="7" name="PivotTable45"/>
  </pivotTables>
  <data>
    <tabular pivotCacheId="738451415">
      <items count="3">
        <i x="0" s="1"/>
        <i x="1"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B5760CC5-1EBA-4DA2-A9A0-67C0A08E2B8D}" sourceName="Education">
  <pivotTables>
    <pivotTable tabId="7" name="PivotTable11"/>
    <pivotTable tabId="7" name="PivotTable44"/>
    <pivotTable tabId="7" name="PivotTable45"/>
  </pivotTables>
  <data>
    <tabular pivotCacheId="738451415">
      <items count="2">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C4D7829-5991-431E-8823-D71B22255097}" sourceName="Gender">
  <extLst>
    <x:ext xmlns:x15="http://schemas.microsoft.com/office/spreadsheetml/2010/11/main" uri="{2F2917AC-EB37-4324-AD4E-5DD8C200BD13}">
      <x15:tableSlicerCache tableId="3" column="2"/>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 xr10:uid="{D5B47E7A-9FF4-4F06-942F-276287038283}" sourceName="Married">
  <extLst>
    <x:ext xmlns:x15="http://schemas.microsoft.com/office/spreadsheetml/2010/11/main" uri="{2F2917AC-EB37-4324-AD4E-5DD8C200BD13}">
      <x15:tableSlicerCache tableId="3" column="3"/>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endents" xr10:uid="{CB14A170-D822-4F0E-9F0E-08C882609A42}" sourceName="Dependents">
  <extLst>
    <x:ext xmlns:x15="http://schemas.microsoft.com/office/spreadsheetml/2010/11/main" uri="{2F2917AC-EB37-4324-AD4E-5DD8C200BD13}">
      <x15:tableSlicerCache tableId="3"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1" xr10:uid="{9221C70A-9776-45CF-AE42-426C97118492}" cache="Slicer_Married1" caption="Married" rowHeight="241300"/>
  <slicer name="Gender 1" xr10:uid="{098E865C-6266-44E0-B9D7-9B6DE031B2A2}" cache="Slicer_Gender1" caption="Gender" rowHeight="241300"/>
  <slicer name="Dependents 1" xr10:uid="{52E941AE-4486-4041-9413-A580BB4BE580}" cache="Slicer_Dependents1" caption="Dependents" rowHeight="241300"/>
  <slicer name="Property_Area 2" xr10:uid="{A552E792-6141-43EF-8EC0-4A02468E443D}" cache="Slicer_Property_Area" caption="Property Area" rowHeight="241300"/>
  <slicer name="Self_Employed 1" xr10:uid="{AAB70CDE-0549-4D03-AB70-BE478808AB2E}" cache="Slicer_Self_Employed1" caption="Employment" rowHeight="241300"/>
  <slicer name="Education 1" xr10:uid="{B87B43EB-C68C-4C0B-BC2C-A8F0BB39D0B8}" cache="Slicer_Education1" caption="Educat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B244A1D-0F85-4F2B-88F3-E34FE6155506}" cache="Slicer_Gender" caption="Gender" rowHeight="241300"/>
  <slicer name="Married" xr10:uid="{BC5F3ED1-0E70-4447-BB0F-CDD14A644268}" cache="Slicer_Married" caption="Married" rowHeight="241300"/>
  <slicer name="Dependents" xr10:uid="{3D2F0C9F-77DF-46BF-9FEA-3595D4622C56}" cache="Slicer_Dependents" caption="Dependents" rowHeight="241300"/>
  <slicer name="Education" xr10:uid="{B1372394-87CF-4648-BBDD-B4F72058097D}" cache="Slicer_Education" caption="Education" rowHeight="241300"/>
  <slicer name="Self_Employed" xr10:uid="{41A26303-F4D7-4DD8-9FBF-3A1ADCD436E8}" cache="Slicer_Self_Employed" caption="Employment" rowHeight="241300"/>
  <slicer name="Property_Area 1" xr10:uid="{2E1230A6-FFE5-49B3-9EE3-95DF36EC972C}" cache="Slicer_Property_Area1" caption="Property Area" rowHeight="241300"/>
  <slicer name="Loan_Status" xr10:uid="{51E21401-026C-4D07-BA1C-1D79E88B66E9}" cache="Slicer_Loan_Status" caption="Loan Status" rowHeight="241300"/>
</slicers>
</file>

<file path=xl/tables/_rels/table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EA181E-B2A1-40B5-A5A0-BB5694731C9F}" name="Table1" displayName="Table1" ref="A1:M615" totalsRowShown="0">
  <autoFilter ref="A1:M615" xr:uid="{1CEA181E-B2A1-40B5-A5A0-BB5694731C9F}"/>
  <tableColumns count="13">
    <tableColumn id="1" xr3:uid="{90AD094B-F15B-4838-8F5A-C721C7BD7FE1}" name="Loan_ID"/>
    <tableColumn id="2" xr3:uid="{F8B662C6-BC89-4214-B764-EE0278C98ADE}" name="Gender"/>
    <tableColumn id="3" xr3:uid="{48DCAB88-8A52-4963-8695-B6F10D9EBEA3}" name="Married"/>
    <tableColumn id="4" xr3:uid="{AB02EC03-122B-45DB-82C0-06DC33B95786}" name="Dependents"/>
    <tableColumn id="5" xr3:uid="{C0A1A322-92A7-402E-B10E-CFD943AD8545}" name="Education"/>
    <tableColumn id="6" xr3:uid="{9BF49ADA-5B83-4C0E-81A9-FF9A42236C55}" name="Self_Employed"/>
    <tableColumn id="7" xr3:uid="{044400BF-3473-4498-8340-93C7B88A5DF3}" name="ApplicantIncome"/>
    <tableColumn id="8" xr3:uid="{91845D5D-2B04-4EBE-B15E-D0A9DB430D22}" name="CoapplicantIncome"/>
    <tableColumn id="9" xr3:uid="{1530C34C-B831-41BF-A8D8-4C90E3802ABF}" name="LoanAmount"/>
    <tableColumn id="10" xr3:uid="{3B6F26D3-07C1-4EEE-A447-2FD1F8FCE6AD}" name="Loan_Amount_Term"/>
    <tableColumn id="11" xr3:uid="{48F154B2-3E0A-4933-86B2-52819D921219}" name="Credit_History"/>
    <tableColumn id="12" xr3:uid="{3B2425D1-ACEF-4E98-B6D5-A8E87D9C4914}" name="Property_Area"/>
    <tableColumn id="13" xr3:uid="{918E70B3-AC0B-4355-8EE9-526F7F559FED}" name="Loan_Statu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73CCAA9-6455-4D34-95FD-66F6342DAB7F}" name="Table2" displayName="Table2" ref="A1:R615" totalsRowShown="0">
  <autoFilter ref="A1:R615" xr:uid="{00000000-0009-0000-0000-000001000000}"/>
  <tableColumns count="18">
    <tableColumn id="1" xr3:uid="{48157A92-319E-43FC-B938-B401A65AEAEB}" name="Loan_ID"/>
    <tableColumn id="2" xr3:uid="{E74DD472-928E-421B-A599-8DB74153CC42}" name="Gender"/>
    <tableColumn id="3" xr3:uid="{F1FFF597-0869-42DD-B471-E34C7D9C81C9}" name="Married"/>
    <tableColumn id="4" xr3:uid="{899D2A15-B6E9-4A0B-8BCD-281E4D67C0CD}" name="Dependents"/>
    <tableColumn id="5" xr3:uid="{11B1738F-C009-42E4-9B76-304552CFFC43}" name="Education"/>
    <tableColumn id="6" xr3:uid="{5F2D4944-A1C7-4F2D-81E7-CF56003B7A34}" name="Self_Employed"/>
    <tableColumn id="7" xr3:uid="{59578291-6E43-45BB-A35E-43CB82921F05}" name="ApplicantIncome"/>
    <tableColumn id="8" xr3:uid="{BF90B956-1ECA-4EFB-9A80-CBBF3F2AC50F}" name="CoapplicantIncome"/>
    <tableColumn id="9" xr3:uid="{9F7A6745-8742-492B-89BD-95D1D49BD47D}" name="CombinedIncome">
      <calculatedColumnFormula>G2+H2</calculatedColumnFormula>
    </tableColumn>
    <tableColumn id="10" xr3:uid="{6158EA25-07CE-48E1-B4E1-381C3288F2FA}" name="Income_Bracket" dataDxfId="24">
      <calculatedColumnFormula>VLOOKUP(Table2[[#This Row],[CombinedIncome]],Income_Groups[#All],2,TRUE)</calculatedColumnFormula>
    </tableColumn>
    <tableColumn id="11" xr3:uid="{77747537-13AE-48AF-8221-83BC10E810D6}" name="LoanAmount"/>
    <tableColumn id="12" xr3:uid="{F0B8DE8B-737F-46F0-8FCC-70280DBF82D4}" name="Loan_Bracket" dataDxfId="23">
      <calculatedColumnFormula>VLOOKUP(Table2[[#This Row],[LoanAmount]],Loan_Amount_Groups[#All],2,TRUE)</calculatedColumnFormula>
    </tableColumn>
    <tableColumn id="13" xr3:uid="{2BF1372D-BE7F-45DB-A24A-CC3975C6BF08}" name="Loan_Amount_Term"/>
    <tableColumn id="14" xr3:uid="{324944CD-ECBD-4546-9F48-9C927D09E185}" name="Credit_History"/>
    <tableColumn id="15" xr3:uid="{0619B06D-D368-4FF7-A80F-488C4E391F5F}" name="Property_Area"/>
    <tableColumn id="16" xr3:uid="{0657AB65-EAC5-47CE-AE3A-1987BDEE3111}" name="Loan_Status"/>
    <tableColumn id="18" xr3:uid="{B4E7CD2A-0433-4437-9B21-28B8692811F9}" name="Loan_Approved" dataDxfId="22">
      <calculatedColumnFormula>IF(Table2[[#This Row],[Loan_Status]]="Approved",Table2[[#This Row],[LoanAmount]],NA())</calculatedColumnFormula>
    </tableColumn>
    <tableColumn id="17" xr3:uid="{B592CF75-FE50-4F8A-ADC8-BBA52ECAAA14}" name="Loan_Denied" dataDxfId="21">
      <calculatedColumnFormula>IF(Table2[[#This Row],[Loan_Status]]="Denied",Table2[[#This Row],[LoanAmount]],NA())</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654459F-0F6B-45DB-9CE0-F062F0805C64}" name="Income_Groups" displayName="Income_Groups" ref="A1:B6" totalsRowShown="0">
  <autoFilter ref="A1:B6" xr:uid="{F654459F-0F6B-45DB-9CE0-F062F0805C64}"/>
  <tableColumns count="2">
    <tableColumn id="1" xr3:uid="{B827F59E-9E7C-4FCA-8E95-BFE5F654E453}" name="Income Min"/>
    <tableColumn id="2" xr3:uid="{4C7B8FE7-0ED5-46AB-9200-5F0085707426}" name="Income Group"/>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760266D-10F5-4434-93DD-F0B23E942E50}" name="Loan_Amount_Groups" displayName="Loan_Amount_Groups" ref="A8:B13" totalsRowShown="0">
  <autoFilter ref="A8:B13" xr:uid="{9760266D-10F5-4434-93DD-F0B23E942E50}"/>
  <tableColumns count="2">
    <tableColumn id="1" xr3:uid="{5D2706D1-26D1-426A-A5C1-D2F52A1C9EDB}" name="Loan Min"/>
    <tableColumn id="2" xr3:uid="{77D576E5-9C86-45F7-87FF-9ED178C9731D}" name="Loan Group" dataDxfId="2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D3FD6AF-EA32-4ABB-99E8-D3B78D6278D8}" name="Table_HomeLoanWorksheet" displayName="Table_HomeLoanWorksheet" ref="A1:R616" tableType="queryTable" totalsRowCount="1">
  <autoFilter ref="A1:R615" xr:uid="{BD3FD6AF-EA32-4ABB-99E8-D3B78D6278D8}"/>
  <tableColumns count="18">
    <tableColumn id="1" xr3:uid="{47C8B562-B863-4554-A48E-B988738BAAD0}" uniqueName="1" name="Loan_ID" queryTableFieldId="1" dataDxfId="19" totalsRowDxfId="18"/>
    <tableColumn id="2" xr3:uid="{18EA3819-B3AC-413A-8B1F-F0EB28BEEBD0}" uniqueName="2" name="Gender" queryTableFieldId="2" dataDxfId="17" totalsRowDxfId="16"/>
    <tableColumn id="3" xr3:uid="{B0912420-F043-4640-A084-0B820DB6F6DB}" uniqueName="3" name="Married" queryTableFieldId="3" dataDxfId="15" totalsRowDxfId="14"/>
    <tableColumn id="4" xr3:uid="{20B91FB4-D1A0-438C-AE00-C3427CADAC1C}" uniqueName="4" name="Dependents" queryTableFieldId="4"/>
    <tableColumn id="5" xr3:uid="{02D6BE72-EA79-41A0-809F-440CDF621DB1}" uniqueName="5" name="Education" queryTableFieldId="5" dataDxfId="13" totalsRowDxfId="12"/>
    <tableColumn id="6" xr3:uid="{01B77824-F184-4417-A02D-239D585C2007}" uniqueName="6" name="Self_Employed" queryTableFieldId="6" dataDxfId="11" totalsRowDxfId="10"/>
    <tableColumn id="7" xr3:uid="{D67337EF-49E6-429E-B404-2A5491C3B98B}" uniqueName="7" name="ApplicantIncome" queryTableFieldId="7"/>
    <tableColumn id="8" xr3:uid="{5214A09C-569F-440C-971E-8622AD47FB45}" uniqueName="8" name="CoapplicantIncome" queryTableFieldId="8"/>
    <tableColumn id="9" xr3:uid="{D73E0CD4-B8E5-4C71-9E9D-66C67D3FA114}" uniqueName="9" name="CombinedIncome" queryTableFieldId="9"/>
    <tableColumn id="10" xr3:uid="{83000840-61B6-49C3-A37A-30F4DD3987A7}" uniqueName="10" name="Income_Bracket" queryTableFieldId="10" dataDxfId="9" totalsRowDxfId="8"/>
    <tableColumn id="11" xr3:uid="{EF43B32B-96B0-467F-BAA5-BD7791FAA59F}" uniqueName="11" name="LoanAmount" queryTableFieldId="11"/>
    <tableColumn id="12" xr3:uid="{8BF4558B-D475-43DA-A7B2-ECB79BA5FB17}" uniqueName="12" name="Loan_Bracket" queryTableFieldId="12" dataDxfId="7" totalsRowDxfId="6"/>
    <tableColumn id="13" xr3:uid="{682067BB-1B62-4FAC-A185-5390E338B635}" uniqueName="13" name="Loan_Amount_Term" queryTableFieldId="13"/>
    <tableColumn id="14" xr3:uid="{C4924AFF-2227-4635-AEB8-DC028D3AB15D}" uniqueName="14" name="Credit_History" queryTableFieldId="14"/>
    <tableColumn id="15" xr3:uid="{AC7EA731-9EBC-46FA-8699-A8EFF9D76372}" uniqueName="15" name="Property_Area" queryTableFieldId="15" dataDxfId="5" totalsRowDxfId="4"/>
    <tableColumn id="16" xr3:uid="{2A1DC7CF-A147-41C6-B472-4E59FBEBD3A6}" uniqueName="16" name="Loan_Status" queryTableFieldId="16" dataDxfId="3" totalsRowDxfId="2"/>
    <tableColumn id="17" xr3:uid="{0987E5D1-2DC3-440A-A323-96DDC6A39542}" uniqueName="17" name="Loan Approved" queryTableFieldId="17"/>
    <tableColumn id="18" xr3:uid="{649CD003-AA45-4704-8BDF-9B3AED59E841}" uniqueName="18" name="Loan Denied" queryTableFieldId="1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Z89"/>
  <sheetViews>
    <sheetView showGridLines="0" tabSelected="1" topLeftCell="A2" zoomScale="58" zoomScaleNormal="48" workbookViewId="0">
      <selection activeCell="AB19" sqref="AB19"/>
    </sheetView>
  </sheetViews>
  <sheetFormatPr defaultRowHeight="14.25" x14ac:dyDescent="0.45"/>
  <sheetData>
    <row r="1" spans="1:26" x14ac:dyDescent="0.45">
      <c r="A1" s="7" t="s">
        <v>672</v>
      </c>
      <c r="B1" s="7"/>
      <c r="C1" s="7"/>
      <c r="D1" s="7"/>
      <c r="E1" s="7"/>
      <c r="F1" s="7"/>
      <c r="G1" s="7"/>
      <c r="H1" s="7"/>
      <c r="I1" s="7"/>
      <c r="J1" s="7"/>
      <c r="K1" s="7"/>
      <c r="L1" s="7"/>
      <c r="M1" s="7"/>
      <c r="N1" s="7"/>
      <c r="O1" s="7"/>
      <c r="P1" s="7"/>
      <c r="Q1" s="7"/>
      <c r="R1" s="7"/>
      <c r="S1" s="7"/>
      <c r="T1" s="7"/>
      <c r="U1" s="7"/>
      <c r="V1" s="7"/>
      <c r="W1" s="7"/>
      <c r="X1" s="7"/>
      <c r="Y1" s="7"/>
      <c r="Z1" s="7"/>
    </row>
    <row r="2" spans="1:26" x14ac:dyDescent="0.45">
      <c r="A2" s="7"/>
      <c r="B2" s="7"/>
      <c r="C2" s="7"/>
      <c r="D2" s="7"/>
      <c r="E2" s="7"/>
      <c r="F2" s="7"/>
      <c r="G2" s="7"/>
      <c r="H2" s="7"/>
      <c r="I2" s="7"/>
      <c r="J2" s="7"/>
      <c r="K2" s="7"/>
      <c r="L2" s="7"/>
      <c r="M2" s="7"/>
      <c r="N2" s="7"/>
      <c r="O2" s="7"/>
      <c r="P2" s="7"/>
      <c r="Q2" s="7"/>
      <c r="R2" s="7"/>
      <c r="S2" s="7"/>
      <c r="T2" s="7"/>
      <c r="U2" s="7"/>
      <c r="V2" s="7"/>
      <c r="W2" s="7"/>
      <c r="X2" s="7"/>
      <c r="Y2" s="7"/>
      <c r="Z2" s="7"/>
    </row>
    <row r="3" spans="1:26" x14ac:dyDescent="0.45">
      <c r="A3" s="7"/>
      <c r="B3" s="7"/>
      <c r="C3" s="7"/>
      <c r="D3" s="7"/>
      <c r="E3" s="7"/>
      <c r="F3" s="7"/>
      <c r="G3" s="7"/>
      <c r="H3" s="7"/>
      <c r="I3" s="7"/>
      <c r="J3" s="7"/>
      <c r="K3" s="7"/>
      <c r="L3" s="7"/>
      <c r="M3" s="7"/>
      <c r="N3" s="7"/>
      <c r="O3" s="7"/>
      <c r="P3" s="7"/>
      <c r="Q3" s="7"/>
      <c r="R3" s="7"/>
      <c r="S3" s="7"/>
      <c r="T3" s="7"/>
      <c r="U3" s="7"/>
      <c r="V3" s="7"/>
      <c r="W3" s="7"/>
      <c r="X3" s="7"/>
      <c r="Y3" s="7"/>
      <c r="Z3" s="7"/>
    </row>
    <row r="4" spans="1:26" x14ac:dyDescent="0.45">
      <c r="A4" s="7"/>
      <c r="B4" s="7"/>
      <c r="C4" s="7"/>
      <c r="D4" s="7"/>
      <c r="E4" s="7"/>
      <c r="F4" s="7"/>
      <c r="G4" s="7"/>
      <c r="H4" s="7"/>
      <c r="I4" s="7"/>
      <c r="J4" s="7"/>
      <c r="K4" s="7"/>
      <c r="L4" s="7"/>
      <c r="M4" s="7"/>
      <c r="N4" s="7"/>
      <c r="O4" s="7"/>
      <c r="P4" s="7"/>
      <c r="Q4" s="7"/>
      <c r="R4" s="7"/>
      <c r="S4" s="7"/>
      <c r="T4" s="7"/>
      <c r="U4" s="7"/>
      <c r="V4" s="7"/>
      <c r="W4" s="7"/>
      <c r="X4" s="7"/>
      <c r="Y4" s="7"/>
      <c r="Z4" s="7"/>
    </row>
    <row r="5" spans="1:26" x14ac:dyDescent="0.45">
      <c r="A5" s="7"/>
      <c r="B5" s="7"/>
      <c r="C5" s="7"/>
      <c r="D5" s="7"/>
      <c r="E5" s="7"/>
      <c r="F5" s="7"/>
      <c r="G5" s="7"/>
      <c r="H5" s="7"/>
      <c r="I5" s="7"/>
      <c r="J5" s="7"/>
      <c r="K5" s="7"/>
      <c r="L5" s="7"/>
      <c r="M5" s="7"/>
      <c r="N5" s="7"/>
      <c r="O5" s="7"/>
      <c r="P5" s="7"/>
      <c r="Q5" s="7"/>
      <c r="R5" s="7"/>
      <c r="S5" s="7"/>
      <c r="T5" s="7"/>
      <c r="U5" s="7"/>
      <c r="V5" s="7"/>
      <c r="W5" s="7"/>
      <c r="X5" s="7"/>
      <c r="Y5" s="7"/>
      <c r="Z5" s="7"/>
    </row>
    <row r="6" spans="1:26" x14ac:dyDescent="0.45">
      <c r="A6" s="7"/>
      <c r="B6" s="7"/>
      <c r="C6" s="7"/>
      <c r="D6" s="7"/>
      <c r="E6" s="7"/>
      <c r="F6" s="7"/>
      <c r="G6" s="7"/>
      <c r="H6" s="7"/>
      <c r="I6" s="7"/>
      <c r="J6" s="7"/>
      <c r="K6" s="7"/>
      <c r="L6" s="7"/>
      <c r="M6" s="7"/>
      <c r="N6" s="7"/>
      <c r="O6" s="7"/>
      <c r="P6" s="7"/>
      <c r="Q6" s="7"/>
      <c r="R6" s="7"/>
      <c r="S6" s="7"/>
      <c r="T6" s="7"/>
      <c r="U6" s="7"/>
      <c r="V6" s="7"/>
      <c r="W6" s="7"/>
      <c r="X6" s="7"/>
      <c r="Y6" s="7"/>
      <c r="Z6" s="7"/>
    </row>
    <row r="57" spans="1:26" x14ac:dyDescent="0.45">
      <c r="A57" s="7" t="s">
        <v>673</v>
      </c>
      <c r="B57" s="7"/>
      <c r="C57" s="7"/>
      <c r="D57" s="7"/>
      <c r="E57" s="7"/>
      <c r="F57" s="7"/>
      <c r="G57" s="7"/>
      <c r="H57" s="7"/>
      <c r="I57" s="7"/>
      <c r="J57" s="7"/>
      <c r="K57" s="7"/>
      <c r="L57" s="7"/>
      <c r="M57" s="7"/>
      <c r="N57" s="7"/>
      <c r="O57" s="7"/>
      <c r="P57" s="7"/>
      <c r="Q57" s="7"/>
      <c r="R57" s="7"/>
      <c r="S57" s="7"/>
      <c r="T57" s="7"/>
      <c r="U57" s="7"/>
      <c r="V57" s="7"/>
      <c r="W57" s="7"/>
      <c r="X57" s="7"/>
      <c r="Y57" s="7"/>
      <c r="Z57" s="7"/>
    </row>
    <row r="58" spans="1:26" x14ac:dyDescent="0.45">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x14ac:dyDescent="0.45">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x14ac:dyDescent="0.45">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x14ac:dyDescent="0.45">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x14ac:dyDescent="0.45">
      <c r="A62" s="7"/>
      <c r="B62" s="7"/>
      <c r="C62" s="7"/>
      <c r="D62" s="7"/>
      <c r="E62" s="7"/>
      <c r="F62" s="7"/>
      <c r="G62" s="7"/>
      <c r="H62" s="7"/>
      <c r="I62" s="7"/>
      <c r="J62" s="7"/>
      <c r="K62" s="7"/>
      <c r="L62" s="7"/>
      <c r="M62" s="7"/>
      <c r="N62" s="7"/>
      <c r="O62" s="7"/>
      <c r="P62" s="7"/>
      <c r="Q62" s="7"/>
      <c r="R62" s="7"/>
      <c r="S62" s="7"/>
      <c r="T62" s="7"/>
      <c r="U62" s="7"/>
      <c r="V62" s="7"/>
      <c r="W62" s="7"/>
      <c r="X62" s="7"/>
      <c r="Y62" s="7"/>
      <c r="Z62" s="7"/>
    </row>
    <row r="78" spans="4:6" x14ac:dyDescent="0.45">
      <c r="D78" s="9" t="s">
        <v>674</v>
      </c>
      <c r="E78" s="9"/>
      <c r="F78" s="9"/>
    </row>
    <row r="79" spans="4:6" x14ac:dyDescent="0.45">
      <c r="D79" s="9"/>
      <c r="E79" s="9"/>
      <c r="F79" s="9"/>
    </row>
    <row r="80" spans="4:6" x14ac:dyDescent="0.45">
      <c r="D80" s="9"/>
      <c r="E80" s="9"/>
      <c r="F80" s="9"/>
    </row>
    <row r="81" spans="4:6" x14ac:dyDescent="0.45">
      <c r="D81" s="9"/>
      <c r="E81" s="9"/>
      <c r="F81" s="9"/>
    </row>
    <row r="82" spans="4:6" x14ac:dyDescent="0.45">
      <c r="D82" s="9"/>
      <c r="E82" s="9"/>
      <c r="F82" s="9"/>
    </row>
    <row r="83" spans="4:6" x14ac:dyDescent="0.45">
      <c r="D83" s="8">
        <f>GETPIVOTDATA("Loan_ID",Pivot_tables!$B$20)</f>
        <v>614</v>
      </c>
      <c r="E83" s="8"/>
      <c r="F83" s="8"/>
    </row>
    <row r="84" spans="4:6" x14ac:dyDescent="0.45">
      <c r="D84" s="8"/>
      <c r="E84" s="8"/>
      <c r="F84" s="8"/>
    </row>
    <row r="85" spans="4:6" x14ac:dyDescent="0.45">
      <c r="D85" s="8"/>
      <c r="E85" s="8"/>
      <c r="F85" s="8"/>
    </row>
    <row r="86" spans="4:6" x14ac:dyDescent="0.45">
      <c r="D86" s="8"/>
      <c r="E86" s="8"/>
      <c r="F86" s="8"/>
    </row>
    <row r="87" spans="4:6" x14ac:dyDescent="0.45">
      <c r="D87" s="8"/>
      <c r="E87" s="8"/>
      <c r="F87" s="8"/>
    </row>
    <row r="88" spans="4:6" x14ac:dyDescent="0.45">
      <c r="D88" s="8"/>
      <c r="E88" s="8"/>
      <c r="F88" s="8"/>
    </row>
    <row r="89" spans="4:6" x14ac:dyDescent="0.45">
      <c r="D89" s="8"/>
      <c r="E89" s="8"/>
      <c r="F89" s="8"/>
    </row>
  </sheetData>
  <mergeCells count="4">
    <mergeCell ref="A1:Z6"/>
    <mergeCell ref="A57:Z62"/>
    <mergeCell ref="D83:F89"/>
    <mergeCell ref="D78:F8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615"/>
  <sheetViews>
    <sheetView workbookViewId="0">
      <selection sqref="A1:M615"/>
    </sheetView>
  </sheetViews>
  <sheetFormatPr defaultRowHeight="14.25" x14ac:dyDescent="0.45"/>
  <cols>
    <col min="1" max="1" width="9.1328125" customWidth="1"/>
    <col min="4" max="4" width="12.53125" customWidth="1"/>
    <col min="5" max="5" width="10.6640625" customWidth="1"/>
    <col min="6" max="6" width="14.6640625" customWidth="1"/>
    <col min="7" max="7" width="28.9296875" customWidth="1"/>
    <col min="8" max="8" width="25.73046875" customWidth="1"/>
    <col min="9" max="9" width="13.1328125" customWidth="1"/>
    <col min="10" max="10" width="19.19921875" customWidth="1"/>
    <col min="11" max="11" width="14.19921875" customWidth="1"/>
    <col min="12" max="12" width="14.3984375" customWidth="1"/>
    <col min="13" max="13" width="12.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t="s">
        <v>13</v>
      </c>
      <c r="B2" t="s">
        <v>14</v>
      </c>
      <c r="C2" t="s">
        <v>15</v>
      </c>
      <c r="D2">
        <v>0</v>
      </c>
      <c r="E2" t="s">
        <v>16</v>
      </c>
      <c r="F2" t="s">
        <v>15</v>
      </c>
      <c r="G2">
        <v>5849</v>
      </c>
      <c r="H2">
        <v>0</v>
      </c>
      <c r="J2">
        <v>360</v>
      </c>
      <c r="K2">
        <v>1</v>
      </c>
      <c r="L2" t="s">
        <v>17</v>
      </c>
      <c r="M2" t="s">
        <v>18</v>
      </c>
    </row>
    <row r="3" spans="1:13" x14ac:dyDescent="0.45">
      <c r="A3" t="s">
        <v>19</v>
      </c>
      <c r="B3" t="s">
        <v>14</v>
      </c>
      <c r="C3" t="s">
        <v>20</v>
      </c>
      <c r="D3">
        <v>1</v>
      </c>
      <c r="E3" t="s">
        <v>16</v>
      </c>
      <c r="F3" t="s">
        <v>15</v>
      </c>
      <c r="G3">
        <v>4583</v>
      </c>
      <c r="H3">
        <v>1508</v>
      </c>
      <c r="I3">
        <v>128</v>
      </c>
      <c r="J3">
        <v>360</v>
      </c>
      <c r="K3">
        <v>1</v>
      </c>
      <c r="L3" t="s">
        <v>21</v>
      </c>
      <c r="M3" t="s">
        <v>22</v>
      </c>
    </row>
    <row r="4" spans="1:13" x14ac:dyDescent="0.45">
      <c r="A4" t="s">
        <v>23</v>
      </c>
      <c r="B4" t="s">
        <v>14</v>
      </c>
      <c r="C4" t="s">
        <v>20</v>
      </c>
      <c r="D4">
        <v>0</v>
      </c>
      <c r="E4" t="s">
        <v>16</v>
      </c>
      <c r="F4" t="s">
        <v>20</v>
      </c>
      <c r="G4">
        <v>3000</v>
      </c>
      <c r="H4">
        <v>0</v>
      </c>
      <c r="I4">
        <v>66</v>
      </c>
      <c r="J4">
        <v>360</v>
      </c>
      <c r="K4">
        <v>1</v>
      </c>
      <c r="L4" t="s">
        <v>17</v>
      </c>
      <c r="M4" t="s">
        <v>18</v>
      </c>
    </row>
    <row r="5" spans="1:13" x14ac:dyDescent="0.45">
      <c r="A5" t="s">
        <v>24</v>
      </c>
      <c r="B5" t="s">
        <v>14</v>
      </c>
      <c r="C5" t="s">
        <v>20</v>
      </c>
      <c r="D5">
        <v>0</v>
      </c>
      <c r="E5" t="s">
        <v>25</v>
      </c>
      <c r="F5" t="s">
        <v>15</v>
      </c>
      <c r="G5">
        <v>2583</v>
      </c>
      <c r="H5">
        <v>2358</v>
      </c>
      <c r="I5">
        <v>120</v>
      </c>
      <c r="J5">
        <v>360</v>
      </c>
      <c r="K5">
        <v>1</v>
      </c>
      <c r="L5" t="s">
        <v>17</v>
      </c>
      <c r="M5" t="s">
        <v>18</v>
      </c>
    </row>
    <row r="6" spans="1:13" x14ac:dyDescent="0.45">
      <c r="A6" t="s">
        <v>26</v>
      </c>
      <c r="B6" t="s">
        <v>14</v>
      </c>
      <c r="C6" t="s">
        <v>15</v>
      </c>
      <c r="D6">
        <v>0</v>
      </c>
      <c r="E6" t="s">
        <v>16</v>
      </c>
      <c r="F6" t="s">
        <v>15</v>
      </c>
      <c r="G6">
        <v>6000</v>
      </c>
      <c r="H6">
        <v>0</v>
      </c>
      <c r="I6">
        <v>141</v>
      </c>
      <c r="J6">
        <v>360</v>
      </c>
      <c r="K6">
        <v>1</v>
      </c>
      <c r="L6" t="s">
        <v>17</v>
      </c>
      <c r="M6" t="s">
        <v>18</v>
      </c>
    </row>
    <row r="7" spans="1:13" x14ac:dyDescent="0.45">
      <c r="A7" t="s">
        <v>27</v>
      </c>
      <c r="B7" t="s">
        <v>14</v>
      </c>
      <c r="C7" t="s">
        <v>20</v>
      </c>
      <c r="D7">
        <v>2</v>
      </c>
      <c r="E7" t="s">
        <v>16</v>
      </c>
      <c r="F7" t="s">
        <v>20</v>
      </c>
      <c r="G7">
        <v>5417</v>
      </c>
      <c r="H7">
        <v>4196</v>
      </c>
      <c r="I7">
        <v>267</v>
      </c>
      <c r="J7">
        <v>360</v>
      </c>
      <c r="K7">
        <v>1</v>
      </c>
      <c r="L7" t="s">
        <v>17</v>
      </c>
      <c r="M7" t="s">
        <v>18</v>
      </c>
    </row>
    <row r="8" spans="1:13" x14ac:dyDescent="0.45">
      <c r="A8" t="s">
        <v>28</v>
      </c>
      <c r="B8" t="s">
        <v>14</v>
      </c>
      <c r="C8" t="s">
        <v>20</v>
      </c>
      <c r="D8">
        <v>0</v>
      </c>
      <c r="E8" t="s">
        <v>25</v>
      </c>
      <c r="F8" t="s">
        <v>15</v>
      </c>
      <c r="G8">
        <v>2333</v>
      </c>
      <c r="H8">
        <v>1516</v>
      </c>
      <c r="I8">
        <v>95</v>
      </c>
      <c r="J8">
        <v>360</v>
      </c>
      <c r="K8">
        <v>1</v>
      </c>
      <c r="L8" t="s">
        <v>17</v>
      </c>
      <c r="M8" t="s">
        <v>18</v>
      </c>
    </row>
    <row r="9" spans="1:13" x14ac:dyDescent="0.45">
      <c r="A9" t="s">
        <v>29</v>
      </c>
      <c r="B9" t="s">
        <v>14</v>
      </c>
      <c r="C9" t="s">
        <v>20</v>
      </c>
      <c r="D9" t="s">
        <v>30</v>
      </c>
      <c r="E9" t="s">
        <v>16</v>
      </c>
      <c r="F9" t="s">
        <v>15</v>
      </c>
      <c r="G9">
        <v>3036</v>
      </c>
      <c r="H9">
        <v>2504</v>
      </c>
      <c r="I9">
        <v>158</v>
      </c>
      <c r="J9">
        <v>360</v>
      </c>
      <c r="K9">
        <v>0</v>
      </c>
      <c r="L9" t="s">
        <v>31</v>
      </c>
      <c r="M9" t="s">
        <v>22</v>
      </c>
    </row>
    <row r="10" spans="1:13" x14ac:dyDescent="0.45">
      <c r="A10" t="s">
        <v>32</v>
      </c>
      <c r="B10" t="s">
        <v>14</v>
      </c>
      <c r="C10" t="s">
        <v>20</v>
      </c>
      <c r="D10">
        <v>2</v>
      </c>
      <c r="E10" t="s">
        <v>16</v>
      </c>
      <c r="F10" t="s">
        <v>15</v>
      </c>
      <c r="G10">
        <v>4006</v>
      </c>
      <c r="H10">
        <v>1526</v>
      </c>
      <c r="I10">
        <v>168</v>
      </c>
      <c r="J10">
        <v>360</v>
      </c>
      <c r="K10">
        <v>1</v>
      </c>
      <c r="L10" t="s">
        <v>17</v>
      </c>
      <c r="M10" t="s">
        <v>18</v>
      </c>
    </row>
    <row r="11" spans="1:13" x14ac:dyDescent="0.45">
      <c r="A11" t="s">
        <v>33</v>
      </c>
      <c r="B11" t="s">
        <v>14</v>
      </c>
      <c r="C11" t="s">
        <v>20</v>
      </c>
      <c r="D11">
        <v>1</v>
      </c>
      <c r="E11" t="s">
        <v>16</v>
      </c>
      <c r="F11" t="s">
        <v>15</v>
      </c>
      <c r="G11">
        <v>12841</v>
      </c>
      <c r="H11">
        <v>10968</v>
      </c>
      <c r="I11">
        <v>349</v>
      </c>
      <c r="J11">
        <v>360</v>
      </c>
      <c r="K11">
        <v>1</v>
      </c>
      <c r="L11" t="s">
        <v>31</v>
      </c>
      <c r="M11" t="s">
        <v>22</v>
      </c>
    </row>
    <row r="12" spans="1:13" x14ac:dyDescent="0.45">
      <c r="A12" t="s">
        <v>34</v>
      </c>
      <c r="B12" t="s">
        <v>14</v>
      </c>
      <c r="C12" t="s">
        <v>20</v>
      </c>
      <c r="D12">
        <v>2</v>
      </c>
      <c r="E12" t="s">
        <v>16</v>
      </c>
      <c r="F12" t="s">
        <v>15</v>
      </c>
      <c r="G12">
        <v>3200</v>
      </c>
      <c r="H12">
        <v>700</v>
      </c>
      <c r="I12">
        <v>70</v>
      </c>
      <c r="J12">
        <v>360</v>
      </c>
      <c r="K12">
        <v>1</v>
      </c>
      <c r="L12" t="s">
        <v>17</v>
      </c>
      <c r="M12" t="s">
        <v>18</v>
      </c>
    </row>
    <row r="13" spans="1:13" x14ac:dyDescent="0.45">
      <c r="A13" t="s">
        <v>35</v>
      </c>
      <c r="B13" t="s">
        <v>14</v>
      </c>
      <c r="C13" t="s">
        <v>20</v>
      </c>
      <c r="D13">
        <v>2</v>
      </c>
      <c r="E13" t="s">
        <v>16</v>
      </c>
      <c r="G13">
        <v>2500</v>
      </c>
      <c r="H13">
        <v>1840</v>
      </c>
      <c r="I13">
        <v>109</v>
      </c>
      <c r="J13">
        <v>360</v>
      </c>
      <c r="K13">
        <v>1</v>
      </c>
      <c r="L13" t="s">
        <v>17</v>
      </c>
      <c r="M13" t="s">
        <v>18</v>
      </c>
    </row>
    <row r="14" spans="1:13" x14ac:dyDescent="0.45">
      <c r="A14" t="s">
        <v>36</v>
      </c>
      <c r="B14" t="s">
        <v>14</v>
      </c>
      <c r="C14" t="s">
        <v>20</v>
      </c>
      <c r="D14">
        <v>2</v>
      </c>
      <c r="E14" t="s">
        <v>16</v>
      </c>
      <c r="F14" t="s">
        <v>15</v>
      </c>
      <c r="G14">
        <v>3073</v>
      </c>
      <c r="H14">
        <v>8106</v>
      </c>
      <c r="I14">
        <v>200</v>
      </c>
      <c r="J14">
        <v>360</v>
      </c>
      <c r="K14">
        <v>1</v>
      </c>
      <c r="L14" t="s">
        <v>17</v>
      </c>
      <c r="M14" t="s">
        <v>18</v>
      </c>
    </row>
    <row r="15" spans="1:13" x14ac:dyDescent="0.45">
      <c r="A15" t="s">
        <v>37</v>
      </c>
      <c r="B15" t="s">
        <v>14</v>
      </c>
      <c r="C15" t="s">
        <v>15</v>
      </c>
      <c r="D15">
        <v>0</v>
      </c>
      <c r="E15" t="s">
        <v>16</v>
      </c>
      <c r="F15" t="s">
        <v>15</v>
      </c>
      <c r="G15">
        <v>1853</v>
      </c>
      <c r="H15">
        <v>2840</v>
      </c>
      <c r="I15">
        <v>114</v>
      </c>
      <c r="J15">
        <v>360</v>
      </c>
      <c r="K15">
        <v>1</v>
      </c>
      <c r="L15" t="s">
        <v>21</v>
      </c>
      <c r="M15" t="s">
        <v>22</v>
      </c>
    </row>
    <row r="16" spans="1:13" x14ac:dyDescent="0.45">
      <c r="A16" t="s">
        <v>38</v>
      </c>
      <c r="B16" t="s">
        <v>14</v>
      </c>
      <c r="C16" t="s">
        <v>20</v>
      </c>
      <c r="D16">
        <v>2</v>
      </c>
      <c r="E16" t="s">
        <v>16</v>
      </c>
      <c r="F16" t="s">
        <v>15</v>
      </c>
      <c r="G16">
        <v>1299</v>
      </c>
      <c r="H16">
        <v>1086</v>
      </c>
      <c r="I16">
        <v>17</v>
      </c>
      <c r="J16">
        <v>120</v>
      </c>
      <c r="K16">
        <v>1</v>
      </c>
      <c r="L16" t="s">
        <v>17</v>
      </c>
      <c r="M16" t="s">
        <v>18</v>
      </c>
    </row>
    <row r="17" spans="1:13" x14ac:dyDescent="0.45">
      <c r="A17" t="s">
        <v>39</v>
      </c>
      <c r="B17" t="s">
        <v>14</v>
      </c>
      <c r="C17" t="s">
        <v>15</v>
      </c>
      <c r="D17">
        <v>0</v>
      </c>
      <c r="E17" t="s">
        <v>16</v>
      </c>
      <c r="F17" t="s">
        <v>15</v>
      </c>
      <c r="G17">
        <v>4950</v>
      </c>
      <c r="H17">
        <v>0</v>
      </c>
      <c r="I17">
        <v>125</v>
      </c>
      <c r="J17">
        <v>360</v>
      </c>
      <c r="K17">
        <v>1</v>
      </c>
      <c r="L17" t="s">
        <v>17</v>
      </c>
      <c r="M17" t="s">
        <v>18</v>
      </c>
    </row>
    <row r="18" spans="1:13" x14ac:dyDescent="0.45">
      <c r="A18" t="s">
        <v>40</v>
      </c>
      <c r="B18" t="s">
        <v>14</v>
      </c>
      <c r="C18" t="s">
        <v>15</v>
      </c>
      <c r="D18">
        <v>1</v>
      </c>
      <c r="E18" t="s">
        <v>25</v>
      </c>
      <c r="F18" t="s">
        <v>15</v>
      </c>
      <c r="G18">
        <v>3596</v>
      </c>
      <c r="H18">
        <v>0</v>
      </c>
      <c r="I18">
        <v>100</v>
      </c>
      <c r="J18">
        <v>240</v>
      </c>
      <c r="L18" t="s">
        <v>17</v>
      </c>
      <c r="M18" t="s">
        <v>18</v>
      </c>
    </row>
    <row r="19" spans="1:13" x14ac:dyDescent="0.45">
      <c r="A19" t="s">
        <v>41</v>
      </c>
      <c r="B19" t="s">
        <v>42</v>
      </c>
      <c r="C19" t="s">
        <v>15</v>
      </c>
      <c r="D19">
        <v>0</v>
      </c>
      <c r="E19" t="s">
        <v>16</v>
      </c>
      <c r="F19" t="s">
        <v>15</v>
      </c>
      <c r="G19">
        <v>3510</v>
      </c>
      <c r="H19">
        <v>0</v>
      </c>
      <c r="I19">
        <v>76</v>
      </c>
      <c r="J19">
        <v>360</v>
      </c>
      <c r="K19">
        <v>0</v>
      </c>
      <c r="L19" t="s">
        <v>17</v>
      </c>
      <c r="M19" t="s">
        <v>22</v>
      </c>
    </row>
    <row r="20" spans="1:13" x14ac:dyDescent="0.45">
      <c r="A20" t="s">
        <v>43</v>
      </c>
      <c r="B20" t="s">
        <v>14</v>
      </c>
      <c r="C20" t="s">
        <v>20</v>
      </c>
      <c r="D20">
        <v>0</v>
      </c>
      <c r="E20" t="s">
        <v>25</v>
      </c>
      <c r="F20" t="s">
        <v>15</v>
      </c>
      <c r="G20">
        <v>4887</v>
      </c>
      <c r="H20">
        <v>0</v>
      </c>
      <c r="I20">
        <v>133</v>
      </c>
      <c r="J20">
        <v>360</v>
      </c>
      <c r="K20">
        <v>1</v>
      </c>
      <c r="L20" t="s">
        <v>21</v>
      </c>
      <c r="M20" t="s">
        <v>22</v>
      </c>
    </row>
    <row r="21" spans="1:13" x14ac:dyDescent="0.45">
      <c r="A21" t="s">
        <v>44</v>
      </c>
      <c r="B21" t="s">
        <v>14</v>
      </c>
      <c r="C21" t="s">
        <v>20</v>
      </c>
      <c r="D21">
        <v>0</v>
      </c>
      <c r="E21" t="s">
        <v>16</v>
      </c>
      <c r="G21">
        <v>2600</v>
      </c>
      <c r="H21">
        <v>3500</v>
      </c>
      <c r="I21">
        <v>115</v>
      </c>
      <c r="K21">
        <v>1</v>
      </c>
      <c r="L21" t="s">
        <v>17</v>
      </c>
      <c r="M21" t="s">
        <v>18</v>
      </c>
    </row>
    <row r="22" spans="1:13" x14ac:dyDescent="0.45">
      <c r="A22" t="s">
        <v>45</v>
      </c>
      <c r="B22" t="s">
        <v>14</v>
      </c>
      <c r="C22" t="s">
        <v>20</v>
      </c>
      <c r="D22">
        <v>0</v>
      </c>
      <c r="E22" t="s">
        <v>25</v>
      </c>
      <c r="F22" t="s">
        <v>15</v>
      </c>
      <c r="G22">
        <v>7660</v>
      </c>
      <c r="H22">
        <v>0</v>
      </c>
      <c r="I22">
        <v>104</v>
      </c>
      <c r="J22">
        <v>360</v>
      </c>
      <c r="K22">
        <v>0</v>
      </c>
      <c r="L22" t="s">
        <v>17</v>
      </c>
      <c r="M22" t="s">
        <v>22</v>
      </c>
    </row>
    <row r="23" spans="1:13" x14ac:dyDescent="0.45">
      <c r="A23" t="s">
        <v>46</v>
      </c>
      <c r="B23" t="s">
        <v>14</v>
      </c>
      <c r="C23" t="s">
        <v>20</v>
      </c>
      <c r="D23">
        <v>1</v>
      </c>
      <c r="E23" t="s">
        <v>16</v>
      </c>
      <c r="F23" t="s">
        <v>15</v>
      </c>
      <c r="G23">
        <v>5955</v>
      </c>
      <c r="H23">
        <v>5625</v>
      </c>
      <c r="I23">
        <v>315</v>
      </c>
      <c r="J23">
        <v>360</v>
      </c>
      <c r="K23">
        <v>1</v>
      </c>
      <c r="L23" t="s">
        <v>17</v>
      </c>
      <c r="M23" t="s">
        <v>18</v>
      </c>
    </row>
    <row r="24" spans="1:13" x14ac:dyDescent="0.45">
      <c r="A24" t="s">
        <v>47</v>
      </c>
      <c r="B24" t="s">
        <v>14</v>
      </c>
      <c r="C24" t="s">
        <v>20</v>
      </c>
      <c r="D24">
        <v>0</v>
      </c>
      <c r="E24" t="s">
        <v>25</v>
      </c>
      <c r="F24" t="s">
        <v>15</v>
      </c>
      <c r="G24">
        <v>2600</v>
      </c>
      <c r="H24">
        <v>1911</v>
      </c>
      <c r="I24">
        <v>116</v>
      </c>
      <c r="J24">
        <v>360</v>
      </c>
      <c r="K24">
        <v>0</v>
      </c>
      <c r="L24" t="s">
        <v>31</v>
      </c>
      <c r="M24" t="s">
        <v>22</v>
      </c>
    </row>
    <row r="25" spans="1:13" x14ac:dyDescent="0.45">
      <c r="A25" t="s">
        <v>48</v>
      </c>
      <c r="C25" t="s">
        <v>20</v>
      </c>
      <c r="D25">
        <v>2</v>
      </c>
      <c r="E25" t="s">
        <v>25</v>
      </c>
      <c r="F25" t="s">
        <v>15</v>
      </c>
      <c r="G25">
        <v>3365</v>
      </c>
      <c r="H25">
        <v>1917</v>
      </c>
      <c r="I25">
        <v>112</v>
      </c>
      <c r="J25">
        <v>360</v>
      </c>
      <c r="K25">
        <v>0</v>
      </c>
      <c r="L25" t="s">
        <v>21</v>
      </c>
      <c r="M25" t="s">
        <v>22</v>
      </c>
    </row>
    <row r="26" spans="1:13" x14ac:dyDescent="0.45">
      <c r="A26" t="s">
        <v>49</v>
      </c>
      <c r="B26" t="s">
        <v>14</v>
      </c>
      <c r="C26" t="s">
        <v>20</v>
      </c>
      <c r="D26">
        <v>1</v>
      </c>
      <c r="E26" t="s">
        <v>16</v>
      </c>
      <c r="G26">
        <v>3717</v>
      </c>
      <c r="H26">
        <v>2925</v>
      </c>
      <c r="I26">
        <v>151</v>
      </c>
      <c r="J26">
        <v>360</v>
      </c>
      <c r="L26" t="s">
        <v>31</v>
      </c>
      <c r="M26" t="s">
        <v>22</v>
      </c>
    </row>
    <row r="27" spans="1:13" x14ac:dyDescent="0.45">
      <c r="A27" t="s">
        <v>50</v>
      </c>
      <c r="B27" t="s">
        <v>14</v>
      </c>
      <c r="C27" t="s">
        <v>20</v>
      </c>
      <c r="D27">
        <v>0</v>
      </c>
      <c r="E27" t="s">
        <v>16</v>
      </c>
      <c r="F27" t="s">
        <v>20</v>
      </c>
      <c r="G27">
        <v>9560</v>
      </c>
      <c r="H27">
        <v>0</v>
      </c>
      <c r="I27">
        <v>191</v>
      </c>
      <c r="J27">
        <v>360</v>
      </c>
      <c r="K27">
        <v>1</v>
      </c>
      <c r="L27" t="s">
        <v>31</v>
      </c>
      <c r="M27" t="s">
        <v>18</v>
      </c>
    </row>
    <row r="28" spans="1:13" x14ac:dyDescent="0.45">
      <c r="A28" t="s">
        <v>51</v>
      </c>
      <c r="B28" t="s">
        <v>14</v>
      </c>
      <c r="C28" t="s">
        <v>20</v>
      </c>
      <c r="D28">
        <v>0</v>
      </c>
      <c r="E28" t="s">
        <v>16</v>
      </c>
      <c r="F28" t="s">
        <v>15</v>
      </c>
      <c r="G28">
        <v>2799</v>
      </c>
      <c r="H28">
        <v>2253</v>
      </c>
      <c r="I28">
        <v>122</v>
      </c>
      <c r="J28">
        <v>360</v>
      </c>
      <c r="K28">
        <v>1</v>
      </c>
      <c r="L28" t="s">
        <v>31</v>
      </c>
      <c r="M28" t="s">
        <v>18</v>
      </c>
    </row>
    <row r="29" spans="1:13" x14ac:dyDescent="0.45">
      <c r="A29" t="s">
        <v>52</v>
      </c>
      <c r="B29" t="s">
        <v>14</v>
      </c>
      <c r="C29" t="s">
        <v>20</v>
      </c>
      <c r="D29">
        <v>2</v>
      </c>
      <c r="E29" t="s">
        <v>25</v>
      </c>
      <c r="F29" t="s">
        <v>15</v>
      </c>
      <c r="G29">
        <v>4226</v>
      </c>
      <c r="H29">
        <v>1040</v>
      </c>
      <c r="I29">
        <v>110</v>
      </c>
      <c r="J29">
        <v>360</v>
      </c>
      <c r="K29">
        <v>1</v>
      </c>
      <c r="L29" t="s">
        <v>17</v>
      </c>
      <c r="M29" t="s">
        <v>18</v>
      </c>
    </row>
    <row r="30" spans="1:13" x14ac:dyDescent="0.45">
      <c r="A30" t="s">
        <v>53</v>
      </c>
      <c r="B30" t="s">
        <v>14</v>
      </c>
      <c r="C30" t="s">
        <v>15</v>
      </c>
      <c r="D30">
        <v>0</v>
      </c>
      <c r="E30" t="s">
        <v>25</v>
      </c>
      <c r="F30" t="s">
        <v>15</v>
      </c>
      <c r="G30">
        <v>1442</v>
      </c>
      <c r="H30">
        <v>0</v>
      </c>
      <c r="I30">
        <v>35</v>
      </c>
      <c r="J30">
        <v>360</v>
      </c>
      <c r="K30">
        <v>1</v>
      </c>
      <c r="L30" t="s">
        <v>17</v>
      </c>
      <c r="M30" t="s">
        <v>22</v>
      </c>
    </row>
    <row r="31" spans="1:13" x14ac:dyDescent="0.45">
      <c r="A31" t="s">
        <v>54</v>
      </c>
      <c r="B31" t="s">
        <v>42</v>
      </c>
      <c r="C31" t="s">
        <v>15</v>
      </c>
      <c r="D31">
        <v>2</v>
      </c>
      <c r="E31" t="s">
        <v>16</v>
      </c>
      <c r="G31">
        <v>3750</v>
      </c>
      <c r="H31">
        <v>2083</v>
      </c>
      <c r="I31">
        <v>120</v>
      </c>
      <c r="J31">
        <v>360</v>
      </c>
      <c r="K31">
        <v>1</v>
      </c>
      <c r="L31" t="s">
        <v>31</v>
      </c>
      <c r="M31" t="s">
        <v>18</v>
      </c>
    </row>
    <row r="32" spans="1:13" x14ac:dyDescent="0.45">
      <c r="A32" t="s">
        <v>55</v>
      </c>
      <c r="B32" t="s">
        <v>14</v>
      </c>
      <c r="C32" t="s">
        <v>20</v>
      </c>
      <c r="D32">
        <v>1</v>
      </c>
      <c r="E32" t="s">
        <v>16</v>
      </c>
      <c r="G32">
        <v>4166</v>
      </c>
      <c r="H32">
        <v>3369</v>
      </c>
      <c r="I32">
        <v>201</v>
      </c>
      <c r="J32">
        <v>360</v>
      </c>
      <c r="L32" t="s">
        <v>17</v>
      </c>
      <c r="M32" t="s">
        <v>22</v>
      </c>
    </row>
    <row r="33" spans="1:13" x14ac:dyDescent="0.45">
      <c r="A33" t="s">
        <v>56</v>
      </c>
      <c r="B33" t="s">
        <v>14</v>
      </c>
      <c r="C33" t="s">
        <v>15</v>
      </c>
      <c r="D33">
        <v>0</v>
      </c>
      <c r="E33" t="s">
        <v>16</v>
      </c>
      <c r="F33" t="s">
        <v>15</v>
      </c>
      <c r="G33">
        <v>3167</v>
      </c>
      <c r="H33">
        <v>0</v>
      </c>
      <c r="I33">
        <v>74</v>
      </c>
      <c r="J33">
        <v>360</v>
      </c>
      <c r="K33">
        <v>1</v>
      </c>
      <c r="L33" t="s">
        <v>17</v>
      </c>
      <c r="M33" t="s">
        <v>22</v>
      </c>
    </row>
    <row r="34" spans="1:13" x14ac:dyDescent="0.45">
      <c r="A34" t="s">
        <v>57</v>
      </c>
      <c r="B34" t="s">
        <v>14</v>
      </c>
      <c r="C34" t="s">
        <v>15</v>
      </c>
      <c r="D34">
        <v>1</v>
      </c>
      <c r="E34" t="s">
        <v>16</v>
      </c>
      <c r="F34" t="s">
        <v>20</v>
      </c>
      <c r="G34">
        <v>4692</v>
      </c>
      <c r="H34">
        <v>0</v>
      </c>
      <c r="I34">
        <v>106</v>
      </c>
      <c r="J34">
        <v>360</v>
      </c>
      <c r="K34">
        <v>1</v>
      </c>
      <c r="L34" t="s">
        <v>21</v>
      </c>
      <c r="M34" t="s">
        <v>22</v>
      </c>
    </row>
    <row r="35" spans="1:13" x14ac:dyDescent="0.45">
      <c r="A35" t="s">
        <v>58</v>
      </c>
      <c r="B35" t="s">
        <v>14</v>
      </c>
      <c r="C35" t="s">
        <v>20</v>
      </c>
      <c r="D35">
        <v>0</v>
      </c>
      <c r="E35" t="s">
        <v>16</v>
      </c>
      <c r="F35" t="s">
        <v>15</v>
      </c>
      <c r="G35">
        <v>3500</v>
      </c>
      <c r="H35">
        <v>1667</v>
      </c>
      <c r="I35">
        <v>114</v>
      </c>
      <c r="J35">
        <v>360</v>
      </c>
      <c r="K35">
        <v>1</v>
      </c>
      <c r="L35" t="s">
        <v>31</v>
      </c>
      <c r="M35" t="s">
        <v>18</v>
      </c>
    </row>
    <row r="36" spans="1:13" x14ac:dyDescent="0.45">
      <c r="A36" t="s">
        <v>59</v>
      </c>
      <c r="B36" t="s">
        <v>14</v>
      </c>
      <c r="C36" t="s">
        <v>15</v>
      </c>
      <c r="D36" t="s">
        <v>30</v>
      </c>
      <c r="E36" t="s">
        <v>16</v>
      </c>
      <c r="F36" t="s">
        <v>15</v>
      </c>
      <c r="G36">
        <v>12500</v>
      </c>
      <c r="H36">
        <v>3000</v>
      </c>
      <c r="I36">
        <v>320</v>
      </c>
      <c r="J36">
        <v>360</v>
      </c>
      <c r="K36">
        <v>1</v>
      </c>
      <c r="L36" t="s">
        <v>21</v>
      </c>
      <c r="M36" t="s">
        <v>22</v>
      </c>
    </row>
    <row r="37" spans="1:13" x14ac:dyDescent="0.45">
      <c r="A37" t="s">
        <v>60</v>
      </c>
      <c r="B37" t="s">
        <v>14</v>
      </c>
      <c r="C37" t="s">
        <v>20</v>
      </c>
      <c r="D37">
        <v>0</v>
      </c>
      <c r="E37" t="s">
        <v>16</v>
      </c>
      <c r="F37" t="s">
        <v>15</v>
      </c>
      <c r="G37">
        <v>2275</v>
      </c>
      <c r="H37">
        <v>2067</v>
      </c>
      <c r="J37">
        <v>360</v>
      </c>
      <c r="K37">
        <v>1</v>
      </c>
      <c r="L37" t="s">
        <v>17</v>
      </c>
      <c r="M37" t="s">
        <v>18</v>
      </c>
    </row>
    <row r="38" spans="1:13" x14ac:dyDescent="0.45">
      <c r="A38" t="s">
        <v>61</v>
      </c>
      <c r="B38" t="s">
        <v>14</v>
      </c>
      <c r="C38" t="s">
        <v>20</v>
      </c>
      <c r="D38">
        <v>0</v>
      </c>
      <c r="E38" t="s">
        <v>16</v>
      </c>
      <c r="F38" t="s">
        <v>15</v>
      </c>
      <c r="G38">
        <v>1828</v>
      </c>
      <c r="H38">
        <v>1330</v>
      </c>
      <c r="I38">
        <v>100</v>
      </c>
      <c r="K38">
        <v>0</v>
      </c>
      <c r="L38" t="s">
        <v>17</v>
      </c>
      <c r="M38" t="s">
        <v>22</v>
      </c>
    </row>
    <row r="39" spans="1:13" x14ac:dyDescent="0.45">
      <c r="A39" t="s">
        <v>62</v>
      </c>
      <c r="B39" t="s">
        <v>42</v>
      </c>
      <c r="C39" t="s">
        <v>20</v>
      </c>
      <c r="D39">
        <v>0</v>
      </c>
      <c r="E39" t="s">
        <v>16</v>
      </c>
      <c r="F39" t="s">
        <v>15</v>
      </c>
      <c r="G39">
        <v>3667</v>
      </c>
      <c r="H39">
        <v>1459</v>
      </c>
      <c r="I39">
        <v>144</v>
      </c>
      <c r="J39">
        <v>360</v>
      </c>
      <c r="K39">
        <v>1</v>
      </c>
      <c r="L39" t="s">
        <v>31</v>
      </c>
      <c r="M39" t="s">
        <v>18</v>
      </c>
    </row>
    <row r="40" spans="1:13" x14ac:dyDescent="0.45">
      <c r="A40" t="s">
        <v>63</v>
      </c>
      <c r="B40" t="s">
        <v>14</v>
      </c>
      <c r="C40" t="s">
        <v>15</v>
      </c>
      <c r="D40">
        <v>0</v>
      </c>
      <c r="E40" t="s">
        <v>16</v>
      </c>
      <c r="F40" t="s">
        <v>15</v>
      </c>
      <c r="G40">
        <v>4166</v>
      </c>
      <c r="H40">
        <v>7210</v>
      </c>
      <c r="I40">
        <v>184</v>
      </c>
      <c r="J40">
        <v>360</v>
      </c>
      <c r="K40">
        <v>1</v>
      </c>
      <c r="L40" t="s">
        <v>17</v>
      </c>
      <c r="M40" t="s">
        <v>18</v>
      </c>
    </row>
    <row r="41" spans="1:13" x14ac:dyDescent="0.45">
      <c r="A41" t="s">
        <v>64</v>
      </c>
      <c r="B41" t="s">
        <v>14</v>
      </c>
      <c r="C41" t="s">
        <v>15</v>
      </c>
      <c r="D41">
        <v>0</v>
      </c>
      <c r="E41" t="s">
        <v>25</v>
      </c>
      <c r="F41" t="s">
        <v>15</v>
      </c>
      <c r="G41">
        <v>3748</v>
      </c>
      <c r="H41">
        <v>1668</v>
      </c>
      <c r="I41">
        <v>110</v>
      </c>
      <c r="J41">
        <v>360</v>
      </c>
      <c r="K41">
        <v>1</v>
      </c>
      <c r="L41" t="s">
        <v>31</v>
      </c>
      <c r="M41" t="s">
        <v>18</v>
      </c>
    </row>
    <row r="42" spans="1:13" x14ac:dyDescent="0.45">
      <c r="A42" t="s">
        <v>65</v>
      </c>
      <c r="B42" t="s">
        <v>14</v>
      </c>
      <c r="C42" t="s">
        <v>15</v>
      </c>
      <c r="D42">
        <v>0</v>
      </c>
      <c r="E42" t="s">
        <v>16</v>
      </c>
      <c r="F42" t="s">
        <v>15</v>
      </c>
      <c r="G42">
        <v>3600</v>
      </c>
      <c r="H42">
        <v>0</v>
      </c>
      <c r="I42">
        <v>80</v>
      </c>
      <c r="J42">
        <v>360</v>
      </c>
      <c r="K42">
        <v>1</v>
      </c>
      <c r="L42" t="s">
        <v>17</v>
      </c>
      <c r="M42" t="s">
        <v>22</v>
      </c>
    </row>
    <row r="43" spans="1:13" x14ac:dyDescent="0.45">
      <c r="A43" t="s">
        <v>66</v>
      </c>
      <c r="B43" t="s">
        <v>14</v>
      </c>
      <c r="C43" t="s">
        <v>15</v>
      </c>
      <c r="D43">
        <v>0</v>
      </c>
      <c r="E43" t="s">
        <v>16</v>
      </c>
      <c r="F43" t="s">
        <v>15</v>
      </c>
      <c r="G43">
        <v>1800</v>
      </c>
      <c r="H43">
        <v>1213</v>
      </c>
      <c r="I43">
        <v>47</v>
      </c>
      <c r="J43">
        <v>360</v>
      </c>
      <c r="K43">
        <v>1</v>
      </c>
      <c r="L43" t="s">
        <v>17</v>
      </c>
      <c r="M43" t="s">
        <v>18</v>
      </c>
    </row>
    <row r="44" spans="1:13" x14ac:dyDescent="0.45">
      <c r="A44" t="s">
        <v>67</v>
      </c>
      <c r="B44" t="s">
        <v>14</v>
      </c>
      <c r="C44" t="s">
        <v>20</v>
      </c>
      <c r="D44">
        <v>0</v>
      </c>
      <c r="E44" t="s">
        <v>16</v>
      </c>
      <c r="F44" t="s">
        <v>15</v>
      </c>
      <c r="G44">
        <v>2400</v>
      </c>
      <c r="H44">
        <v>0</v>
      </c>
      <c r="I44">
        <v>75</v>
      </c>
      <c r="J44">
        <v>360</v>
      </c>
      <c r="L44" t="s">
        <v>17</v>
      </c>
      <c r="M44" t="s">
        <v>18</v>
      </c>
    </row>
    <row r="45" spans="1:13" x14ac:dyDescent="0.45">
      <c r="A45" t="s">
        <v>68</v>
      </c>
      <c r="B45" t="s">
        <v>14</v>
      </c>
      <c r="C45" t="s">
        <v>20</v>
      </c>
      <c r="D45">
        <v>0</v>
      </c>
      <c r="E45" t="s">
        <v>16</v>
      </c>
      <c r="F45" t="s">
        <v>15</v>
      </c>
      <c r="G45">
        <v>3941</v>
      </c>
      <c r="H45">
        <v>2336</v>
      </c>
      <c r="I45">
        <v>134</v>
      </c>
      <c r="J45">
        <v>360</v>
      </c>
      <c r="K45">
        <v>1</v>
      </c>
      <c r="L45" t="s">
        <v>31</v>
      </c>
      <c r="M45" t="s">
        <v>18</v>
      </c>
    </row>
    <row r="46" spans="1:13" x14ac:dyDescent="0.45">
      <c r="A46" t="s">
        <v>69</v>
      </c>
      <c r="B46" t="s">
        <v>14</v>
      </c>
      <c r="C46" t="s">
        <v>20</v>
      </c>
      <c r="D46">
        <v>0</v>
      </c>
      <c r="E46" t="s">
        <v>25</v>
      </c>
      <c r="F46" t="s">
        <v>20</v>
      </c>
      <c r="G46">
        <v>4695</v>
      </c>
      <c r="H46">
        <v>0</v>
      </c>
      <c r="I46">
        <v>96</v>
      </c>
      <c r="K46">
        <v>1</v>
      </c>
      <c r="L46" t="s">
        <v>17</v>
      </c>
      <c r="M46" t="s">
        <v>18</v>
      </c>
    </row>
    <row r="47" spans="1:13" x14ac:dyDescent="0.45">
      <c r="A47" t="s">
        <v>70</v>
      </c>
      <c r="B47" t="s">
        <v>42</v>
      </c>
      <c r="C47" t="s">
        <v>15</v>
      </c>
      <c r="D47">
        <v>0</v>
      </c>
      <c r="E47" t="s">
        <v>16</v>
      </c>
      <c r="F47" t="s">
        <v>15</v>
      </c>
      <c r="G47">
        <v>3410</v>
      </c>
      <c r="H47">
        <v>0</v>
      </c>
      <c r="I47">
        <v>88</v>
      </c>
      <c r="K47">
        <v>1</v>
      </c>
      <c r="L47" t="s">
        <v>17</v>
      </c>
      <c r="M47" t="s">
        <v>18</v>
      </c>
    </row>
    <row r="48" spans="1:13" x14ac:dyDescent="0.45">
      <c r="A48" t="s">
        <v>71</v>
      </c>
      <c r="B48" t="s">
        <v>14</v>
      </c>
      <c r="C48" t="s">
        <v>20</v>
      </c>
      <c r="D48">
        <v>1</v>
      </c>
      <c r="E48" t="s">
        <v>16</v>
      </c>
      <c r="F48" t="s">
        <v>15</v>
      </c>
      <c r="G48">
        <v>5649</v>
      </c>
      <c r="H48">
        <v>0</v>
      </c>
      <c r="I48">
        <v>44</v>
      </c>
      <c r="J48">
        <v>360</v>
      </c>
      <c r="K48">
        <v>1</v>
      </c>
      <c r="L48" t="s">
        <v>17</v>
      </c>
      <c r="M48" t="s">
        <v>18</v>
      </c>
    </row>
    <row r="49" spans="1:13" x14ac:dyDescent="0.45">
      <c r="A49" t="s">
        <v>72</v>
      </c>
      <c r="B49" t="s">
        <v>14</v>
      </c>
      <c r="C49" t="s">
        <v>20</v>
      </c>
      <c r="D49">
        <v>0</v>
      </c>
      <c r="E49" t="s">
        <v>16</v>
      </c>
      <c r="F49" t="s">
        <v>15</v>
      </c>
      <c r="G49">
        <v>5821</v>
      </c>
      <c r="H49">
        <v>0</v>
      </c>
      <c r="I49">
        <v>144</v>
      </c>
      <c r="J49">
        <v>360</v>
      </c>
      <c r="K49">
        <v>1</v>
      </c>
      <c r="L49" t="s">
        <v>17</v>
      </c>
      <c r="M49" t="s">
        <v>18</v>
      </c>
    </row>
    <row r="50" spans="1:13" x14ac:dyDescent="0.45">
      <c r="A50" t="s">
        <v>73</v>
      </c>
      <c r="B50" t="s">
        <v>42</v>
      </c>
      <c r="C50" t="s">
        <v>20</v>
      </c>
      <c r="D50">
        <v>0</v>
      </c>
      <c r="E50" t="s">
        <v>16</v>
      </c>
      <c r="F50" t="s">
        <v>15</v>
      </c>
      <c r="G50">
        <v>2645</v>
      </c>
      <c r="H50">
        <v>3440</v>
      </c>
      <c r="I50">
        <v>120</v>
      </c>
      <c r="J50">
        <v>360</v>
      </c>
      <c r="K50">
        <v>0</v>
      </c>
      <c r="L50" t="s">
        <v>17</v>
      </c>
      <c r="M50" t="s">
        <v>22</v>
      </c>
    </row>
    <row r="51" spans="1:13" x14ac:dyDescent="0.45">
      <c r="A51" t="s">
        <v>74</v>
      </c>
      <c r="B51" t="s">
        <v>42</v>
      </c>
      <c r="C51" t="s">
        <v>15</v>
      </c>
      <c r="D51">
        <v>0</v>
      </c>
      <c r="E51" t="s">
        <v>16</v>
      </c>
      <c r="F51" t="s">
        <v>15</v>
      </c>
      <c r="G51">
        <v>4000</v>
      </c>
      <c r="H51">
        <v>2275</v>
      </c>
      <c r="I51">
        <v>144</v>
      </c>
      <c r="J51">
        <v>360</v>
      </c>
      <c r="K51">
        <v>1</v>
      </c>
      <c r="L51" t="s">
        <v>31</v>
      </c>
      <c r="M51" t="s">
        <v>18</v>
      </c>
    </row>
    <row r="52" spans="1:13" x14ac:dyDescent="0.45">
      <c r="A52" t="s">
        <v>75</v>
      </c>
      <c r="B52" t="s">
        <v>42</v>
      </c>
      <c r="C52" t="s">
        <v>20</v>
      </c>
      <c r="D52">
        <v>0</v>
      </c>
      <c r="E52" t="s">
        <v>25</v>
      </c>
      <c r="F52" t="s">
        <v>15</v>
      </c>
      <c r="G52">
        <v>1928</v>
      </c>
      <c r="H52">
        <v>1644</v>
      </c>
      <c r="I52">
        <v>100</v>
      </c>
      <c r="J52">
        <v>360</v>
      </c>
      <c r="K52">
        <v>1</v>
      </c>
      <c r="L52" t="s">
        <v>31</v>
      </c>
      <c r="M52" t="s">
        <v>18</v>
      </c>
    </row>
    <row r="53" spans="1:13" x14ac:dyDescent="0.45">
      <c r="A53" t="s">
        <v>76</v>
      </c>
      <c r="B53" t="s">
        <v>42</v>
      </c>
      <c r="C53" t="s">
        <v>15</v>
      </c>
      <c r="D53">
        <v>0</v>
      </c>
      <c r="E53" t="s">
        <v>16</v>
      </c>
      <c r="F53" t="s">
        <v>15</v>
      </c>
      <c r="G53">
        <v>3086</v>
      </c>
      <c r="H53">
        <v>0</v>
      </c>
      <c r="I53">
        <v>120</v>
      </c>
      <c r="J53">
        <v>360</v>
      </c>
      <c r="K53">
        <v>1</v>
      </c>
      <c r="L53" t="s">
        <v>31</v>
      </c>
      <c r="M53" t="s">
        <v>18</v>
      </c>
    </row>
    <row r="54" spans="1:13" x14ac:dyDescent="0.45">
      <c r="A54" t="s">
        <v>77</v>
      </c>
      <c r="B54" t="s">
        <v>42</v>
      </c>
      <c r="C54" t="s">
        <v>15</v>
      </c>
      <c r="D54">
        <v>0</v>
      </c>
      <c r="E54" t="s">
        <v>16</v>
      </c>
      <c r="F54" t="s">
        <v>15</v>
      </c>
      <c r="G54">
        <v>4230</v>
      </c>
      <c r="H54">
        <v>0</v>
      </c>
      <c r="I54">
        <v>112</v>
      </c>
      <c r="J54">
        <v>360</v>
      </c>
      <c r="K54">
        <v>1</v>
      </c>
      <c r="L54" t="s">
        <v>31</v>
      </c>
      <c r="M54" t="s">
        <v>22</v>
      </c>
    </row>
    <row r="55" spans="1:13" x14ac:dyDescent="0.45">
      <c r="A55" t="s">
        <v>78</v>
      </c>
      <c r="B55" t="s">
        <v>14</v>
      </c>
      <c r="C55" t="s">
        <v>20</v>
      </c>
      <c r="D55">
        <v>2</v>
      </c>
      <c r="E55" t="s">
        <v>16</v>
      </c>
      <c r="F55" t="s">
        <v>15</v>
      </c>
      <c r="G55">
        <v>4616</v>
      </c>
      <c r="H55">
        <v>0</v>
      </c>
      <c r="I55">
        <v>134</v>
      </c>
      <c r="J55">
        <v>360</v>
      </c>
      <c r="K55">
        <v>1</v>
      </c>
      <c r="L55" t="s">
        <v>17</v>
      </c>
      <c r="M55" t="s">
        <v>22</v>
      </c>
    </row>
    <row r="56" spans="1:13" x14ac:dyDescent="0.45">
      <c r="A56" t="s">
        <v>79</v>
      </c>
      <c r="B56" t="s">
        <v>42</v>
      </c>
      <c r="C56" t="s">
        <v>20</v>
      </c>
      <c r="D56">
        <v>1</v>
      </c>
      <c r="E56" t="s">
        <v>16</v>
      </c>
      <c r="F56" t="s">
        <v>20</v>
      </c>
      <c r="G56">
        <v>11500</v>
      </c>
      <c r="H56">
        <v>0</v>
      </c>
      <c r="I56">
        <v>286</v>
      </c>
      <c r="J56">
        <v>360</v>
      </c>
      <c r="K56">
        <v>0</v>
      </c>
      <c r="L56" t="s">
        <v>17</v>
      </c>
      <c r="M56" t="s">
        <v>22</v>
      </c>
    </row>
    <row r="57" spans="1:13" x14ac:dyDescent="0.45">
      <c r="A57" t="s">
        <v>80</v>
      </c>
      <c r="B57" t="s">
        <v>14</v>
      </c>
      <c r="C57" t="s">
        <v>20</v>
      </c>
      <c r="D57">
        <v>2</v>
      </c>
      <c r="E57" t="s">
        <v>16</v>
      </c>
      <c r="F57" t="s">
        <v>15</v>
      </c>
      <c r="G57">
        <v>2708</v>
      </c>
      <c r="H57">
        <v>1167</v>
      </c>
      <c r="I57">
        <v>97</v>
      </c>
      <c r="J57">
        <v>360</v>
      </c>
      <c r="K57">
        <v>1</v>
      </c>
      <c r="L57" t="s">
        <v>31</v>
      </c>
      <c r="M57" t="s">
        <v>18</v>
      </c>
    </row>
    <row r="58" spans="1:13" x14ac:dyDescent="0.45">
      <c r="A58" t="s">
        <v>81</v>
      </c>
      <c r="B58" t="s">
        <v>14</v>
      </c>
      <c r="C58" t="s">
        <v>20</v>
      </c>
      <c r="D58">
        <v>0</v>
      </c>
      <c r="E58" t="s">
        <v>16</v>
      </c>
      <c r="F58" t="s">
        <v>15</v>
      </c>
      <c r="G58">
        <v>2132</v>
      </c>
      <c r="H58">
        <v>1591</v>
      </c>
      <c r="I58">
        <v>96</v>
      </c>
      <c r="J58">
        <v>360</v>
      </c>
      <c r="K58">
        <v>1</v>
      </c>
      <c r="L58" t="s">
        <v>31</v>
      </c>
      <c r="M58" t="s">
        <v>18</v>
      </c>
    </row>
    <row r="59" spans="1:13" x14ac:dyDescent="0.45">
      <c r="A59" t="s">
        <v>82</v>
      </c>
      <c r="B59" t="s">
        <v>14</v>
      </c>
      <c r="C59" t="s">
        <v>20</v>
      </c>
      <c r="D59">
        <v>0</v>
      </c>
      <c r="E59" t="s">
        <v>16</v>
      </c>
      <c r="F59" t="s">
        <v>15</v>
      </c>
      <c r="G59">
        <v>3366</v>
      </c>
      <c r="H59">
        <v>2200</v>
      </c>
      <c r="I59">
        <v>135</v>
      </c>
      <c r="J59">
        <v>360</v>
      </c>
      <c r="K59">
        <v>1</v>
      </c>
      <c r="L59" t="s">
        <v>21</v>
      </c>
      <c r="M59" t="s">
        <v>22</v>
      </c>
    </row>
    <row r="60" spans="1:13" x14ac:dyDescent="0.45">
      <c r="A60" t="s">
        <v>83</v>
      </c>
      <c r="B60" t="s">
        <v>14</v>
      </c>
      <c r="C60" t="s">
        <v>20</v>
      </c>
      <c r="D60">
        <v>1</v>
      </c>
      <c r="E60" t="s">
        <v>16</v>
      </c>
      <c r="F60" t="s">
        <v>15</v>
      </c>
      <c r="G60">
        <v>8080</v>
      </c>
      <c r="H60">
        <v>2250</v>
      </c>
      <c r="I60">
        <v>180</v>
      </c>
      <c r="J60">
        <v>360</v>
      </c>
      <c r="K60">
        <v>1</v>
      </c>
      <c r="L60" t="s">
        <v>17</v>
      </c>
      <c r="M60" t="s">
        <v>18</v>
      </c>
    </row>
    <row r="61" spans="1:13" x14ac:dyDescent="0.45">
      <c r="A61" t="s">
        <v>84</v>
      </c>
      <c r="B61" t="s">
        <v>14</v>
      </c>
      <c r="C61" t="s">
        <v>20</v>
      </c>
      <c r="D61">
        <v>2</v>
      </c>
      <c r="E61" t="s">
        <v>25</v>
      </c>
      <c r="F61" t="s">
        <v>15</v>
      </c>
      <c r="G61">
        <v>3357</v>
      </c>
      <c r="H61">
        <v>2859</v>
      </c>
      <c r="I61">
        <v>144</v>
      </c>
      <c r="J61">
        <v>360</v>
      </c>
      <c r="K61">
        <v>1</v>
      </c>
      <c r="L61" t="s">
        <v>17</v>
      </c>
      <c r="M61" t="s">
        <v>18</v>
      </c>
    </row>
    <row r="62" spans="1:13" x14ac:dyDescent="0.45">
      <c r="A62" t="s">
        <v>85</v>
      </c>
      <c r="B62" t="s">
        <v>14</v>
      </c>
      <c r="C62" t="s">
        <v>20</v>
      </c>
      <c r="D62">
        <v>0</v>
      </c>
      <c r="E62" t="s">
        <v>16</v>
      </c>
      <c r="F62" t="s">
        <v>15</v>
      </c>
      <c r="G62">
        <v>2500</v>
      </c>
      <c r="H62">
        <v>3796</v>
      </c>
      <c r="I62">
        <v>120</v>
      </c>
      <c r="J62">
        <v>360</v>
      </c>
      <c r="K62">
        <v>1</v>
      </c>
      <c r="L62" t="s">
        <v>17</v>
      </c>
      <c r="M62" t="s">
        <v>18</v>
      </c>
    </row>
    <row r="63" spans="1:13" x14ac:dyDescent="0.45">
      <c r="A63" t="s">
        <v>86</v>
      </c>
      <c r="B63" t="s">
        <v>14</v>
      </c>
      <c r="C63" t="s">
        <v>20</v>
      </c>
      <c r="D63" t="s">
        <v>30</v>
      </c>
      <c r="E63" t="s">
        <v>16</v>
      </c>
      <c r="F63" t="s">
        <v>15</v>
      </c>
      <c r="G63">
        <v>3029</v>
      </c>
      <c r="H63">
        <v>0</v>
      </c>
      <c r="I63">
        <v>99</v>
      </c>
      <c r="J63">
        <v>360</v>
      </c>
      <c r="K63">
        <v>1</v>
      </c>
      <c r="L63" t="s">
        <v>17</v>
      </c>
      <c r="M63" t="s">
        <v>18</v>
      </c>
    </row>
    <row r="64" spans="1:13" x14ac:dyDescent="0.45">
      <c r="A64" t="s">
        <v>87</v>
      </c>
      <c r="B64" t="s">
        <v>14</v>
      </c>
      <c r="C64" t="s">
        <v>20</v>
      </c>
      <c r="D64">
        <v>0</v>
      </c>
      <c r="E64" t="s">
        <v>25</v>
      </c>
      <c r="F64" t="s">
        <v>20</v>
      </c>
      <c r="G64">
        <v>2609</v>
      </c>
      <c r="H64">
        <v>3449</v>
      </c>
      <c r="I64">
        <v>165</v>
      </c>
      <c r="J64">
        <v>180</v>
      </c>
      <c r="K64">
        <v>0</v>
      </c>
      <c r="L64" t="s">
        <v>21</v>
      </c>
      <c r="M64" t="s">
        <v>22</v>
      </c>
    </row>
    <row r="65" spans="1:13" x14ac:dyDescent="0.45">
      <c r="A65" t="s">
        <v>88</v>
      </c>
      <c r="B65" t="s">
        <v>14</v>
      </c>
      <c r="C65" t="s">
        <v>20</v>
      </c>
      <c r="D65">
        <v>1</v>
      </c>
      <c r="E65" t="s">
        <v>16</v>
      </c>
      <c r="F65" t="s">
        <v>15</v>
      </c>
      <c r="G65">
        <v>4945</v>
      </c>
      <c r="H65">
        <v>0</v>
      </c>
      <c r="J65">
        <v>360</v>
      </c>
      <c r="K65">
        <v>0</v>
      </c>
      <c r="L65" t="s">
        <v>21</v>
      </c>
      <c r="M65" t="s">
        <v>22</v>
      </c>
    </row>
    <row r="66" spans="1:13" x14ac:dyDescent="0.45">
      <c r="A66" t="s">
        <v>89</v>
      </c>
      <c r="B66" t="s">
        <v>42</v>
      </c>
      <c r="C66" t="s">
        <v>15</v>
      </c>
      <c r="D66">
        <v>0</v>
      </c>
      <c r="E66" t="s">
        <v>16</v>
      </c>
      <c r="F66" t="s">
        <v>15</v>
      </c>
      <c r="G66">
        <v>4166</v>
      </c>
      <c r="H66">
        <v>0</v>
      </c>
      <c r="I66">
        <v>116</v>
      </c>
      <c r="J66">
        <v>360</v>
      </c>
      <c r="K66">
        <v>0</v>
      </c>
      <c r="L66" t="s">
        <v>31</v>
      </c>
      <c r="M66" t="s">
        <v>22</v>
      </c>
    </row>
    <row r="67" spans="1:13" x14ac:dyDescent="0.45">
      <c r="A67" t="s">
        <v>90</v>
      </c>
      <c r="B67" t="s">
        <v>14</v>
      </c>
      <c r="C67" t="s">
        <v>20</v>
      </c>
      <c r="D67">
        <v>0</v>
      </c>
      <c r="E67" t="s">
        <v>16</v>
      </c>
      <c r="F67" t="s">
        <v>15</v>
      </c>
      <c r="G67">
        <v>5726</v>
      </c>
      <c r="H67">
        <v>4595</v>
      </c>
      <c r="I67">
        <v>258</v>
      </c>
      <c r="J67">
        <v>360</v>
      </c>
      <c r="K67">
        <v>1</v>
      </c>
      <c r="L67" t="s">
        <v>31</v>
      </c>
      <c r="M67" t="s">
        <v>22</v>
      </c>
    </row>
    <row r="68" spans="1:13" x14ac:dyDescent="0.45">
      <c r="A68" t="s">
        <v>91</v>
      </c>
      <c r="B68" t="s">
        <v>14</v>
      </c>
      <c r="C68" t="s">
        <v>15</v>
      </c>
      <c r="D68">
        <v>0</v>
      </c>
      <c r="E68" t="s">
        <v>25</v>
      </c>
      <c r="F68" t="s">
        <v>15</v>
      </c>
      <c r="G68">
        <v>3200</v>
      </c>
      <c r="H68">
        <v>2254</v>
      </c>
      <c r="I68">
        <v>126</v>
      </c>
      <c r="J68">
        <v>180</v>
      </c>
      <c r="K68">
        <v>0</v>
      </c>
      <c r="L68" t="s">
        <v>17</v>
      </c>
      <c r="M68" t="s">
        <v>22</v>
      </c>
    </row>
    <row r="69" spans="1:13" x14ac:dyDescent="0.45">
      <c r="A69" t="s">
        <v>92</v>
      </c>
      <c r="B69" t="s">
        <v>14</v>
      </c>
      <c r="C69" t="s">
        <v>20</v>
      </c>
      <c r="D69">
        <v>1</v>
      </c>
      <c r="E69" t="s">
        <v>16</v>
      </c>
      <c r="F69" t="s">
        <v>15</v>
      </c>
      <c r="G69">
        <v>10750</v>
      </c>
      <c r="H69">
        <v>0</v>
      </c>
      <c r="I69">
        <v>312</v>
      </c>
      <c r="J69">
        <v>360</v>
      </c>
      <c r="K69">
        <v>1</v>
      </c>
      <c r="L69" t="s">
        <v>17</v>
      </c>
      <c r="M69" t="s">
        <v>18</v>
      </c>
    </row>
    <row r="70" spans="1:13" x14ac:dyDescent="0.45">
      <c r="A70" t="s">
        <v>93</v>
      </c>
      <c r="B70" t="s">
        <v>14</v>
      </c>
      <c r="C70" t="s">
        <v>20</v>
      </c>
      <c r="D70" t="s">
        <v>30</v>
      </c>
      <c r="E70" t="s">
        <v>25</v>
      </c>
      <c r="F70" t="s">
        <v>20</v>
      </c>
      <c r="G70">
        <v>7100</v>
      </c>
      <c r="H70">
        <v>0</v>
      </c>
      <c r="I70">
        <v>125</v>
      </c>
      <c r="J70">
        <v>60</v>
      </c>
      <c r="K70">
        <v>1</v>
      </c>
      <c r="L70" t="s">
        <v>17</v>
      </c>
      <c r="M70" t="s">
        <v>18</v>
      </c>
    </row>
    <row r="71" spans="1:13" x14ac:dyDescent="0.45">
      <c r="A71" t="s">
        <v>94</v>
      </c>
      <c r="B71" t="s">
        <v>42</v>
      </c>
      <c r="C71" t="s">
        <v>15</v>
      </c>
      <c r="D71">
        <v>0</v>
      </c>
      <c r="E71" t="s">
        <v>16</v>
      </c>
      <c r="F71" t="s">
        <v>15</v>
      </c>
      <c r="G71">
        <v>4300</v>
      </c>
      <c r="H71">
        <v>0</v>
      </c>
      <c r="I71">
        <v>136</v>
      </c>
      <c r="J71">
        <v>360</v>
      </c>
      <c r="K71">
        <v>0</v>
      </c>
      <c r="L71" t="s">
        <v>31</v>
      </c>
      <c r="M71" t="s">
        <v>22</v>
      </c>
    </row>
    <row r="72" spans="1:13" x14ac:dyDescent="0.45">
      <c r="A72" t="s">
        <v>95</v>
      </c>
      <c r="B72" t="s">
        <v>14</v>
      </c>
      <c r="C72" t="s">
        <v>20</v>
      </c>
      <c r="D72">
        <v>0</v>
      </c>
      <c r="E72" t="s">
        <v>16</v>
      </c>
      <c r="F72" t="s">
        <v>15</v>
      </c>
      <c r="G72">
        <v>3208</v>
      </c>
      <c r="H72">
        <v>3066</v>
      </c>
      <c r="I72">
        <v>172</v>
      </c>
      <c r="J72">
        <v>360</v>
      </c>
      <c r="K72">
        <v>1</v>
      </c>
      <c r="L72" t="s">
        <v>17</v>
      </c>
      <c r="M72" t="s">
        <v>18</v>
      </c>
    </row>
    <row r="73" spans="1:13" x14ac:dyDescent="0.45">
      <c r="A73" t="s">
        <v>96</v>
      </c>
      <c r="B73" t="s">
        <v>14</v>
      </c>
      <c r="C73" t="s">
        <v>20</v>
      </c>
      <c r="D73">
        <v>2</v>
      </c>
      <c r="E73" t="s">
        <v>25</v>
      </c>
      <c r="F73" t="s">
        <v>20</v>
      </c>
      <c r="G73">
        <v>1875</v>
      </c>
      <c r="H73">
        <v>1875</v>
      </c>
      <c r="I73">
        <v>97</v>
      </c>
      <c r="J73">
        <v>360</v>
      </c>
      <c r="K73">
        <v>1</v>
      </c>
      <c r="L73" t="s">
        <v>31</v>
      </c>
      <c r="M73" t="s">
        <v>18</v>
      </c>
    </row>
    <row r="74" spans="1:13" x14ac:dyDescent="0.45">
      <c r="A74" t="s">
        <v>97</v>
      </c>
      <c r="B74" t="s">
        <v>14</v>
      </c>
      <c r="C74" t="s">
        <v>15</v>
      </c>
      <c r="D74">
        <v>0</v>
      </c>
      <c r="E74" t="s">
        <v>16</v>
      </c>
      <c r="F74" t="s">
        <v>15</v>
      </c>
      <c r="G74">
        <v>3500</v>
      </c>
      <c r="H74">
        <v>0</v>
      </c>
      <c r="I74">
        <v>81</v>
      </c>
      <c r="J74">
        <v>300</v>
      </c>
      <c r="K74">
        <v>1</v>
      </c>
      <c r="L74" t="s">
        <v>31</v>
      </c>
      <c r="M74" t="s">
        <v>18</v>
      </c>
    </row>
    <row r="75" spans="1:13" x14ac:dyDescent="0.45">
      <c r="A75" t="s">
        <v>98</v>
      </c>
      <c r="B75" t="s">
        <v>14</v>
      </c>
      <c r="C75" t="s">
        <v>20</v>
      </c>
      <c r="D75" t="s">
        <v>30</v>
      </c>
      <c r="E75" t="s">
        <v>25</v>
      </c>
      <c r="F75" t="s">
        <v>15</v>
      </c>
      <c r="G75">
        <v>4755</v>
      </c>
      <c r="H75">
        <v>0</v>
      </c>
      <c r="I75">
        <v>95</v>
      </c>
      <c r="K75">
        <v>0</v>
      </c>
      <c r="L75" t="s">
        <v>31</v>
      </c>
      <c r="M75" t="s">
        <v>22</v>
      </c>
    </row>
    <row r="76" spans="1:13" x14ac:dyDescent="0.45">
      <c r="A76" t="s">
        <v>99</v>
      </c>
      <c r="B76" t="s">
        <v>14</v>
      </c>
      <c r="C76" t="s">
        <v>20</v>
      </c>
      <c r="D76" t="s">
        <v>30</v>
      </c>
      <c r="E76" t="s">
        <v>16</v>
      </c>
      <c r="F76" t="s">
        <v>20</v>
      </c>
      <c r="G76">
        <v>5266</v>
      </c>
      <c r="H76">
        <v>1774</v>
      </c>
      <c r="I76">
        <v>187</v>
      </c>
      <c r="J76">
        <v>360</v>
      </c>
      <c r="K76">
        <v>1</v>
      </c>
      <c r="L76" t="s">
        <v>31</v>
      </c>
      <c r="M76" t="s">
        <v>18</v>
      </c>
    </row>
    <row r="77" spans="1:13" x14ac:dyDescent="0.45">
      <c r="A77" t="s">
        <v>100</v>
      </c>
      <c r="B77" t="s">
        <v>14</v>
      </c>
      <c r="C77" t="s">
        <v>15</v>
      </c>
      <c r="D77">
        <v>0</v>
      </c>
      <c r="E77" t="s">
        <v>16</v>
      </c>
      <c r="F77" t="s">
        <v>15</v>
      </c>
      <c r="G77">
        <v>3750</v>
      </c>
      <c r="H77">
        <v>0</v>
      </c>
      <c r="I77">
        <v>113</v>
      </c>
      <c r="J77">
        <v>480</v>
      </c>
      <c r="K77">
        <v>1</v>
      </c>
      <c r="L77" t="s">
        <v>17</v>
      </c>
      <c r="M77" t="s">
        <v>22</v>
      </c>
    </row>
    <row r="78" spans="1:13" x14ac:dyDescent="0.45">
      <c r="A78" t="s">
        <v>101</v>
      </c>
      <c r="B78" t="s">
        <v>14</v>
      </c>
      <c r="C78" t="s">
        <v>15</v>
      </c>
      <c r="D78">
        <v>0</v>
      </c>
      <c r="E78" t="s">
        <v>16</v>
      </c>
      <c r="F78" t="s">
        <v>15</v>
      </c>
      <c r="G78">
        <v>3750</v>
      </c>
      <c r="H78">
        <v>4750</v>
      </c>
      <c r="I78">
        <v>176</v>
      </c>
      <c r="J78">
        <v>360</v>
      </c>
      <c r="K78">
        <v>1</v>
      </c>
      <c r="L78" t="s">
        <v>17</v>
      </c>
      <c r="M78" t="s">
        <v>22</v>
      </c>
    </row>
    <row r="79" spans="1:13" x14ac:dyDescent="0.45">
      <c r="A79" t="s">
        <v>102</v>
      </c>
      <c r="B79" t="s">
        <v>14</v>
      </c>
      <c r="C79" t="s">
        <v>20</v>
      </c>
      <c r="D79">
        <v>1</v>
      </c>
      <c r="E79" t="s">
        <v>16</v>
      </c>
      <c r="F79" t="s">
        <v>20</v>
      </c>
      <c r="G79">
        <v>1000</v>
      </c>
      <c r="H79">
        <v>3022</v>
      </c>
      <c r="I79">
        <v>110</v>
      </c>
      <c r="J79">
        <v>360</v>
      </c>
      <c r="K79">
        <v>1</v>
      </c>
      <c r="L79" t="s">
        <v>17</v>
      </c>
      <c r="M79" t="s">
        <v>22</v>
      </c>
    </row>
    <row r="80" spans="1:13" x14ac:dyDescent="0.45">
      <c r="A80" t="s">
        <v>103</v>
      </c>
      <c r="B80" t="s">
        <v>14</v>
      </c>
      <c r="C80" t="s">
        <v>20</v>
      </c>
      <c r="D80" t="s">
        <v>30</v>
      </c>
      <c r="E80" t="s">
        <v>16</v>
      </c>
      <c r="F80" t="s">
        <v>15</v>
      </c>
      <c r="G80">
        <v>3167</v>
      </c>
      <c r="H80">
        <v>4000</v>
      </c>
      <c r="I80">
        <v>180</v>
      </c>
      <c r="J80">
        <v>300</v>
      </c>
      <c r="K80">
        <v>0</v>
      </c>
      <c r="L80" t="s">
        <v>31</v>
      </c>
      <c r="M80" t="s">
        <v>22</v>
      </c>
    </row>
    <row r="81" spans="1:13" x14ac:dyDescent="0.45">
      <c r="A81" t="s">
        <v>104</v>
      </c>
      <c r="B81" t="s">
        <v>14</v>
      </c>
      <c r="C81" t="s">
        <v>20</v>
      </c>
      <c r="D81" t="s">
        <v>30</v>
      </c>
      <c r="E81" t="s">
        <v>25</v>
      </c>
      <c r="F81" t="s">
        <v>20</v>
      </c>
      <c r="G81">
        <v>3333</v>
      </c>
      <c r="H81">
        <v>2166</v>
      </c>
      <c r="I81">
        <v>130</v>
      </c>
      <c r="J81">
        <v>360</v>
      </c>
      <c r="L81" t="s">
        <v>31</v>
      </c>
      <c r="M81" t="s">
        <v>18</v>
      </c>
    </row>
    <row r="82" spans="1:13" x14ac:dyDescent="0.45">
      <c r="A82" t="s">
        <v>105</v>
      </c>
      <c r="B82" t="s">
        <v>42</v>
      </c>
      <c r="C82" t="s">
        <v>15</v>
      </c>
      <c r="D82">
        <v>0</v>
      </c>
      <c r="E82" t="s">
        <v>16</v>
      </c>
      <c r="F82" t="s">
        <v>15</v>
      </c>
      <c r="G82">
        <v>3846</v>
      </c>
      <c r="H82">
        <v>0</v>
      </c>
      <c r="I82">
        <v>111</v>
      </c>
      <c r="J82">
        <v>360</v>
      </c>
      <c r="K82">
        <v>1</v>
      </c>
      <c r="L82" t="s">
        <v>31</v>
      </c>
      <c r="M82" t="s">
        <v>18</v>
      </c>
    </row>
    <row r="83" spans="1:13" x14ac:dyDescent="0.45">
      <c r="A83" t="s">
        <v>106</v>
      </c>
      <c r="B83" t="s">
        <v>14</v>
      </c>
      <c r="C83" t="s">
        <v>20</v>
      </c>
      <c r="D83">
        <v>1</v>
      </c>
      <c r="E83" t="s">
        <v>16</v>
      </c>
      <c r="F83" t="s">
        <v>20</v>
      </c>
      <c r="G83">
        <v>2395</v>
      </c>
      <c r="H83">
        <v>0</v>
      </c>
      <c r="J83">
        <v>360</v>
      </c>
      <c r="K83">
        <v>1</v>
      </c>
      <c r="L83" t="s">
        <v>31</v>
      </c>
      <c r="M83" t="s">
        <v>18</v>
      </c>
    </row>
    <row r="84" spans="1:13" x14ac:dyDescent="0.45">
      <c r="A84" t="s">
        <v>107</v>
      </c>
      <c r="B84" t="s">
        <v>42</v>
      </c>
      <c r="C84" t="s">
        <v>20</v>
      </c>
      <c r="D84">
        <v>2</v>
      </c>
      <c r="E84" t="s">
        <v>16</v>
      </c>
      <c r="F84" t="s">
        <v>15</v>
      </c>
      <c r="G84">
        <v>1378</v>
      </c>
      <c r="H84">
        <v>1881</v>
      </c>
      <c r="I84">
        <v>167</v>
      </c>
      <c r="J84">
        <v>360</v>
      </c>
      <c r="K84">
        <v>1</v>
      </c>
      <c r="L84" t="s">
        <v>17</v>
      </c>
      <c r="M84" t="s">
        <v>22</v>
      </c>
    </row>
    <row r="85" spans="1:13" x14ac:dyDescent="0.45">
      <c r="A85" t="s">
        <v>108</v>
      </c>
      <c r="B85" t="s">
        <v>14</v>
      </c>
      <c r="C85" t="s">
        <v>20</v>
      </c>
      <c r="D85">
        <v>0</v>
      </c>
      <c r="E85" t="s">
        <v>16</v>
      </c>
      <c r="F85" t="s">
        <v>15</v>
      </c>
      <c r="G85">
        <v>6000</v>
      </c>
      <c r="H85">
        <v>2250</v>
      </c>
      <c r="I85">
        <v>265</v>
      </c>
      <c r="J85">
        <v>360</v>
      </c>
      <c r="L85" t="s">
        <v>31</v>
      </c>
      <c r="M85" t="s">
        <v>22</v>
      </c>
    </row>
    <row r="86" spans="1:13" x14ac:dyDescent="0.45">
      <c r="A86" t="s">
        <v>109</v>
      </c>
      <c r="B86" t="s">
        <v>14</v>
      </c>
      <c r="C86" t="s">
        <v>20</v>
      </c>
      <c r="D86">
        <v>1</v>
      </c>
      <c r="E86" t="s">
        <v>16</v>
      </c>
      <c r="F86" t="s">
        <v>15</v>
      </c>
      <c r="G86">
        <v>3988</v>
      </c>
      <c r="H86">
        <v>0</v>
      </c>
      <c r="I86">
        <v>50</v>
      </c>
      <c r="J86">
        <v>240</v>
      </c>
      <c r="K86">
        <v>1</v>
      </c>
      <c r="L86" t="s">
        <v>17</v>
      </c>
      <c r="M86" t="s">
        <v>18</v>
      </c>
    </row>
    <row r="87" spans="1:13" x14ac:dyDescent="0.45">
      <c r="A87" t="s">
        <v>110</v>
      </c>
      <c r="B87" t="s">
        <v>14</v>
      </c>
      <c r="C87" t="s">
        <v>15</v>
      </c>
      <c r="D87">
        <v>0</v>
      </c>
      <c r="E87" t="s">
        <v>16</v>
      </c>
      <c r="F87" t="s">
        <v>15</v>
      </c>
      <c r="G87">
        <v>2366</v>
      </c>
      <c r="H87">
        <v>2531</v>
      </c>
      <c r="I87">
        <v>136</v>
      </c>
      <c r="J87">
        <v>360</v>
      </c>
      <c r="K87">
        <v>1</v>
      </c>
      <c r="L87" t="s">
        <v>31</v>
      </c>
      <c r="M87" t="s">
        <v>18</v>
      </c>
    </row>
    <row r="88" spans="1:13" x14ac:dyDescent="0.45">
      <c r="A88" t="s">
        <v>111</v>
      </c>
      <c r="B88" t="s">
        <v>14</v>
      </c>
      <c r="C88" t="s">
        <v>20</v>
      </c>
      <c r="D88">
        <v>2</v>
      </c>
      <c r="E88" t="s">
        <v>25</v>
      </c>
      <c r="F88" t="s">
        <v>15</v>
      </c>
      <c r="G88">
        <v>3333</v>
      </c>
      <c r="H88">
        <v>2000</v>
      </c>
      <c r="I88">
        <v>99</v>
      </c>
      <c r="J88">
        <v>360</v>
      </c>
      <c r="L88" t="s">
        <v>31</v>
      </c>
      <c r="M88" t="s">
        <v>18</v>
      </c>
    </row>
    <row r="89" spans="1:13" x14ac:dyDescent="0.45">
      <c r="A89" t="s">
        <v>112</v>
      </c>
      <c r="B89" t="s">
        <v>14</v>
      </c>
      <c r="C89" t="s">
        <v>20</v>
      </c>
      <c r="D89">
        <v>0</v>
      </c>
      <c r="E89" t="s">
        <v>16</v>
      </c>
      <c r="F89" t="s">
        <v>15</v>
      </c>
      <c r="G89">
        <v>2500</v>
      </c>
      <c r="H89">
        <v>2118</v>
      </c>
      <c r="I89">
        <v>104</v>
      </c>
      <c r="J89">
        <v>360</v>
      </c>
      <c r="K89">
        <v>1</v>
      </c>
      <c r="L89" t="s">
        <v>31</v>
      </c>
      <c r="M89" t="s">
        <v>18</v>
      </c>
    </row>
    <row r="90" spans="1:13" x14ac:dyDescent="0.45">
      <c r="A90" t="s">
        <v>113</v>
      </c>
      <c r="B90" t="s">
        <v>14</v>
      </c>
      <c r="C90" t="s">
        <v>15</v>
      </c>
      <c r="D90">
        <v>0</v>
      </c>
      <c r="E90" t="s">
        <v>16</v>
      </c>
      <c r="F90" t="s">
        <v>15</v>
      </c>
      <c r="G90">
        <v>8566</v>
      </c>
      <c r="H90">
        <v>0</v>
      </c>
      <c r="I90">
        <v>210</v>
      </c>
      <c r="J90">
        <v>360</v>
      </c>
      <c r="K90">
        <v>1</v>
      </c>
      <c r="L90" t="s">
        <v>17</v>
      </c>
      <c r="M90" t="s">
        <v>18</v>
      </c>
    </row>
    <row r="91" spans="1:13" x14ac:dyDescent="0.45">
      <c r="A91" t="s">
        <v>114</v>
      </c>
      <c r="B91" t="s">
        <v>14</v>
      </c>
      <c r="C91" t="s">
        <v>20</v>
      </c>
      <c r="D91">
        <v>0</v>
      </c>
      <c r="E91" t="s">
        <v>16</v>
      </c>
      <c r="F91" t="s">
        <v>15</v>
      </c>
      <c r="G91">
        <v>5695</v>
      </c>
      <c r="H91">
        <v>4167</v>
      </c>
      <c r="I91">
        <v>175</v>
      </c>
      <c r="J91">
        <v>360</v>
      </c>
      <c r="K91">
        <v>1</v>
      </c>
      <c r="L91" t="s">
        <v>31</v>
      </c>
      <c r="M91" t="s">
        <v>18</v>
      </c>
    </row>
    <row r="92" spans="1:13" x14ac:dyDescent="0.45">
      <c r="A92" t="s">
        <v>115</v>
      </c>
      <c r="B92" t="s">
        <v>14</v>
      </c>
      <c r="C92" t="s">
        <v>20</v>
      </c>
      <c r="D92">
        <v>0</v>
      </c>
      <c r="E92" t="s">
        <v>16</v>
      </c>
      <c r="F92" t="s">
        <v>15</v>
      </c>
      <c r="G92">
        <v>2958</v>
      </c>
      <c r="H92">
        <v>2900</v>
      </c>
      <c r="I92">
        <v>131</v>
      </c>
      <c r="J92">
        <v>360</v>
      </c>
      <c r="K92">
        <v>1</v>
      </c>
      <c r="L92" t="s">
        <v>31</v>
      </c>
      <c r="M92" t="s">
        <v>18</v>
      </c>
    </row>
    <row r="93" spans="1:13" x14ac:dyDescent="0.45">
      <c r="A93" t="s">
        <v>116</v>
      </c>
      <c r="B93" t="s">
        <v>14</v>
      </c>
      <c r="C93" t="s">
        <v>20</v>
      </c>
      <c r="D93">
        <v>2</v>
      </c>
      <c r="E93" t="s">
        <v>16</v>
      </c>
      <c r="F93" t="s">
        <v>15</v>
      </c>
      <c r="G93">
        <v>6250</v>
      </c>
      <c r="H93">
        <v>5654</v>
      </c>
      <c r="I93">
        <v>188</v>
      </c>
      <c r="J93">
        <v>180</v>
      </c>
      <c r="K93">
        <v>1</v>
      </c>
      <c r="L93" t="s">
        <v>31</v>
      </c>
      <c r="M93" t="s">
        <v>18</v>
      </c>
    </row>
    <row r="94" spans="1:13" x14ac:dyDescent="0.45">
      <c r="A94" t="s">
        <v>117</v>
      </c>
      <c r="B94" t="s">
        <v>14</v>
      </c>
      <c r="C94" t="s">
        <v>20</v>
      </c>
      <c r="D94">
        <v>2</v>
      </c>
      <c r="E94" t="s">
        <v>25</v>
      </c>
      <c r="F94" t="s">
        <v>15</v>
      </c>
      <c r="G94">
        <v>3273</v>
      </c>
      <c r="H94">
        <v>1820</v>
      </c>
      <c r="I94">
        <v>81</v>
      </c>
      <c r="J94">
        <v>360</v>
      </c>
      <c r="K94">
        <v>1</v>
      </c>
      <c r="L94" t="s">
        <v>17</v>
      </c>
      <c r="M94" t="s">
        <v>18</v>
      </c>
    </row>
    <row r="95" spans="1:13" x14ac:dyDescent="0.45">
      <c r="A95" t="s">
        <v>118</v>
      </c>
      <c r="B95" t="s">
        <v>14</v>
      </c>
      <c r="C95" t="s">
        <v>15</v>
      </c>
      <c r="D95">
        <v>0</v>
      </c>
      <c r="E95" t="s">
        <v>16</v>
      </c>
      <c r="F95" t="s">
        <v>15</v>
      </c>
      <c r="G95">
        <v>4133</v>
      </c>
      <c r="H95">
        <v>0</v>
      </c>
      <c r="I95">
        <v>122</v>
      </c>
      <c r="J95">
        <v>360</v>
      </c>
      <c r="K95">
        <v>1</v>
      </c>
      <c r="L95" t="s">
        <v>31</v>
      </c>
      <c r="M95" t="s">
        <v>18</v>
      </c>
    </row>
    <row r="96" spans="1:13" x14ac:dyDescent="0.45">
      <c r="A96" t="s">
        <v>119</v>
      </c>
      <c r="B96" t="s">
        <v>14</v>
      </c>
      <c r="C96" t="s">
        <v>15</v>
      </c>
      <c r="D96">
        <v>0</v>
      </c>
      <c r="E96" t="s">
        <v>25</v>
      </c>
      <c r="F96" t="s">
        <v>15</v>
      </c>
      <c r="G96">
        <v>3620</v>
      </c>
      <c r="H96">
        <v>0</v>
      </c>
      <c r="I96">
        <v>25</v>
      </c>
      <c r="J96">
        <v>120</v>
      </c>
      <c r="K96">
        <v>1</v>
      </c>
      <c r="L96" t="s">
        <v>31</v>
      </c>
      <c r="M96" t="s">
        <v>18</v>
      </c>
    </row>
    <row r="97" spans="1:13" x14ac:dyDescent="0.45">
      <c r="A97" t="s">
        <v>120</v>
      </c>
      <c r="B97" t="s">
        <v>14</v>
      </c>
      <c r="C97" t="s">
        <v>15</v>
      </c>
      <c r="D97">
        <v>0</v>
      </c>
      <c r="E97" t="s">
        <v>16</v>
      </c>
      <c r="G97">
        <v>6782</v>
      </c>
      <c r="H97">
        <v>0</v>
      </c>
      <c r="J97">
        <v>360</v>
      </c>
      <c r="L97" t="s">
        <v>17</v>
      </c>
      <c r="M97" t="s">
        <v>22</v>
      </c>
    </row>
    <row r="98" spans="1:13" x14ac:dyDescent="0.45">
      <c r="A98" t="s">
        <v>121</v>
      </c>
      <c r="B98" t="s">
        <v>42</v>
      </c>
      <c r="C98" t="s">
        <v>20</v>
      </c>
      <c r="D98">
        <v>0</v>
      </c>
      <c r="E98" t="s">
        <v>16</v>
      </c>
      <c r="F98" t="s">
        <v>15</v>
      </c>
      <c r="G98">
        <v>2484</v>
      </c>
      <c r="H98">
        <v>2302</v>
      </c>
      <c r="I98">
        <v>137</v>
      </c>
      <c r="J98">
        <v>360</v>
      </c>
      <c r="K98">
        <v>1</v>
      </c>
      <c r="L98" t="s">
        <v>31</v>
      </c>
      <c r="M98" t="s">
        <v>18</v>
      </c>
    </row>
    <row r="99" spans="1:13" x14ac:dyDescent="0.45">
      <c r="A99" t="s">
        <v>122</v>
      </c>
      <c r="B99" t="s">
        <v>14</v>
      </c>
      <c r="C99" t="s">
        <v>20</v>
      </c>
      <c r="D99">
        <v>0</v>
      </c>
      <c r="E99" t="s">
        <v>16</v>
      </c>
      <c r="F99" t="s">
        <v>15</v>
      </c>
      <c r="G99">
        <v>1977</v>
      </c>
      <c r="H99">
        <v>997</v>
      </c>
      <c r="I99">
        <v>50</v>
      </c>
      <c r="J99">
        <v>360</v>
      </c>
      <c r="K99">
        <v>1</v>
      </c>
      <c r="L99" t="s">
        <v>31</v>
      </c>
      <c r="M99" t="s">
        <v>18</v>
      </c>
    </row>
    <row r="100" spans="1:13" x14ac:dyDescent="0.45">
      <c r="A100" t="s">
        <v>123</v>
      </c>
      <c r="B100" t="s">
        <v>14</v>
      </c>
      <c r="C100" t="s">
        <v>20</v>
      </c>
      <c r="D100">
        <v>0</v>
      </c>
      <c r="E100" t="s">
        <v>25</v>
      </c>
      <c r="F100" t="s">
        <v>15</v>
      </c>
      <c r="G100">
        <v>4188</v>
      </c>
      <c r="H100">
        <v>0</v>
      </c>
      <c r="I100">
        <v>115</v>
      </c>
      <c r="J100">
        <v>180</v>
      </c>
      <c r="K100">
        <v>1</v>
      </c>
      <c r="L100" t="s">
        <v>31</v>
      </c>
      <c r="M100" t="s">
        <v>18</v>
      </c>
    </row>
    <row r="101" spans="1:13" x14ac:dyDescent="0.45">
      <c r="A101" t="s">
        <v>124</v>
      </c>
      <c r="B101" t="s">
        <v>14</v>
      </c>
      <c r="C101" t="s">
        <v>20</v>
      </c>
      <c r="D101">
        <v>0</v>
      </c>
      <c r="E101" t="s">
        <v>16</v>
      </c>
      <c r="F101" t="s">
        <v>15</v>
      </c>
      <c r="G101">
        <v>1759</v>
      </c>
      <c r="H101">
        <v>3541</v>
      </c>
      <c r="I101">
        <v>131</v>
      </c>
      <c r="J101">
        <v>360</v>
      </c>
      <c r="K101">
        <v>1</v>
      </c>
      <c r="L101" t="s">
        <v>31</v>
      </c>
      <c r="M101" t="s">
        <v>18</v>
      </c>
    </row>
    <row r="102" spans="1:13" x14ac:dyDescent="0.45">
      <c r="A102" t="s">
        <v>125</v>
      </c>
      <c r="B102" t="s">
        <v>14</v>
      </c>
      <c r="C102" t="s">
        <v>20</v>
      </c>
      <c r="D102">
        <v>2</v>
      </c>
      <c r="E102" t="s">
        <v>25</v>
      </c>
      <c r="F102" t="s">
        <v>15</v>
      </c>
      <c r="G102">
        <v>4288</v>
      </c>
      <c r="H102">
        <v>3263</v>
      </c>
      <c r="I102">
        <v>133</v>
      </c>
      <c r="J102">
        <v>180</v>
      </c>
      <c r="K102">
        <v>1</v>
      </c>
      <c r="L102" t="s">
        <v>17</v>
      </c>
      <c r="M102" t="s">
        <v>18</v>
      </c>
    </row>
    <row r="103" spans="1:13" x14ac:dyDescent="0.45">
      <c r="A103" t="s">
        <v>126</v>
      </c>
      <c r="B103" t="s">
        <v>14</v>
      </c>
      <c r="C103" t="s">
        <v>15</v>
      </c>
      <c r="D103">
        <v>0</v>
      </c>
      <c r="E103" t="s">
        <v>16</v>
      </c>
      <c r="F103" t="s">
        <v>15</v>
      </c>
      <c r="G103">
        <v>4843</v>
      </c>
      <c r="H103">
        <v>3806</v>
      </c>
      <c r="I103">
        <v>151</v>
      </c>
      <c r="J103">
        <v>360</v>
      </c>
      <c r="K103">
        <v>1</v>
      </c>
      <c r="L103" t="s">
        <v>31</v>
      </c>
      <c r="M103" t="s">
        <v>18</v>
      </c>
    </row>
    <row r="104" spans="1:13" x14ac:dyDescent="0.45">
      <c r="A104" t="s">
        <v>127</v>
      </c>
      <c r="B104" t="s">
        <v>14</v>
      </c>
      <c r="C104" t="s">
        <v>20</v>
      </c>
      <c r="E104" t="s">
        <v>16</v>
      </c>
      <c r="F104" t="s">
        <v>15</v>
      </c>
      <c r="G104">
        <v>13650</v>
      </c>
      <c r="H104">
        <v>0</v>
      </c>
      <c r="J104">
        <v>360</v>
      </c>
      <c r="K104">
        <v>1</v>
      </c>
      <c r="L104" t="s">
        <v>17</v>
      </c>
      <c r="M104" t="s">
        <v>18</v>
      </c>
    </row>
    <row r="105" spans="1:13" x14ac:dyDescent="0.45">
      <c r="A105" t="s">
        <v>128</v>
      </c>
      <c r="B105" t="s">
        <v>14</v>
      </c>
      <c r="C105" t="s">
        <v>20</v>
      </c>
      <c r="D105">
        <v>0</v>
      </c>
      <c r="E105" t="s">
        <v>16</v>
      </c>
      <c r="F105" t="s">
        <v>15</v>
      </c>
      <c r="G105">
        <v>4652</v>
      </c>
      <c r="H105">
        <v>3583</v>
      </c>
      <c r="J105">
        <v>360</v>
      </c>
      <c r="K105">
        <v>1</v>
      </c>
      <c r="L105" t="s">
        <v>31</v>
      </c>
      <c r="M105" t="s">
        <v>18</v>
      </c>
    </row>
    <row r="106" spans="1:13" x14ac:dyDescent="0.45">
      <c r="A106" t="s">
        <v>129</v>
      </c>
      <c r="B106" t="s">
        <v>14</v>
      </c>
      <c r="E106" t="s">
        <v>16</v>
      </c>
      <c r="F106" t="s">
        <v>15</v>
      </c>
      <c r="G106">
        <v>3816</v>
      </c>
      <c r="H106">
        <v>754</v>
      </c>
      <c r="I106">
        <v>160</v>
      </c>
      <c r="J106">
        <v>360</v>
      </c>
      <c r="K106">
        <v>1</v>
      </c>
      <c r="L106" t="s">
        <v>17</v>
      </c>
      <c r="M106" t="s">
        <v>18</v>
      </c>
    </row>
    <row r="107" spans="1:13" x14ac:dyDescent="0.45">
      <c r="A107" t="s">
        <v>130</v>
      </c>
      <c r="B107" t="s">
        <v>14</v>
      </c>
      <c r="C107" t="s">
        <v>20</v>
      </c>
      <c r="D107">
        <v>1</v>
      </c>
      <c r="E107" t="s">
        <v>16</v>
      </c>
      <c r="F107" t="s">
        <v>15</v>
      </c>
      <c r="G107">
        <v>3052</v>
      </c>
      <c r="H107">
        <v>1030</v>
      </c>
      <c r="I107">
        <v>100</v>
      </c>
      <c r="J107">
        <v>360</v>
      </c>
      <c r="K107">
        <v>1</v>
      </c>
      <c r="L107" t="s">
        <v>17</v>
      </c>
      <c r="M107" t="s">
        <v>18</v>
      </c>
    </row>
    <row r="108" spans="1:13" x14ac:dyDescent="0.45">
      <c r="A108" t="s">
        <v>131</v>
      </c>
      <c r="B108" t="s">
        <v>14</v>
      </c>
      <c r="C108" t="s">
        <v>20</v>
      </c>
      <c r="D108">
        <v>2</v>
      </c>
      <c r="E108" t="s">
        <v>16</v>
      </c>
      <c r="F108" t="s">
        <v>15</v>
      </c>
      <c r="G108">
        <v>11417</v>
      </c>
      <c r="H108">
        <v>1126</v>
      </c>
      <c r="I108">
        <v>225</v>
      </c>
      <c r="J108">
        <v>360</v>
      </c>
      <c r="K108">
        <v>1</v>
      </c>
      <c r="L108" t="s">
        <v>17</v>
      </c>
      <c r="M108" t="s">
        <v>18</v>
      </c>
    </row>
    <row r="109" spans="1:13" x14ac:dyDescent="0.45">
      <c r="A109" t="s">
        <v>132</v>
      </c>
      <c r="B109" t="s">
        <v>14</v>
      </c>
      <c r="C109" t="s">
        <v>15</v>
      </c>
      <c r="D109">
        <v>0</v>
      </c>
      <c r="E109" t="s">
        <v>25</v>
      </c>
      <c r="G109">
        <v>7333</v>
      </c>
      <c r="H109">
        <v>0</v>
      </c>
      <c r="I109">
        <v>120</v>
      </c>
      <c r="J109">
        <v>360</v>
      </c>
      <c r="K109">
        <v>1</v>
      </c>
      <c r="L109" t="s">
        <v>21</v>
      </c>
      <c r="M109" t="s">
        <v>22</v>
      </c>
    </row>
    <row r="110" spans="1:13" x14ac:dyDescent="0.45">
      <c r="A110" t="s">
        <v>133</v>
      </c>
      <c r="B110" t="s">
        <v>14</v>
      </c>
      <c r="C110" t="s">
        <v>20</v>
      </c>
      <c r="D110">
        <v>2</v>
      </c>
      <c r="E110" t="s">
        <v>16</v>
      </c>
      <c r="F110" t="s">
        <v>15</v>
      </c>
      <c r="G110">
        <v>3800</v>
      </c>
      <c r="H110">
        <v>3600</v>
      </c>
      <c r="I110">
        <v>216</v>
      </c>
      <c r="J110">
        <v>360</v>
      </c>
      <c r="K110">
        <v>0</v>
      </c>
      <c r="L110" t="s">
        <v>17</v>
      </c>
      <c r="M110" t="s">
        <v>22</v>
      </c>
    </row>
    <row r="111" spans="1:13" x14ac:dyDescent="0.45">
      <c r="A111" t="s">
        <v>134</v>
      </c>
      <c r="B111" t="s">
        <v>14</v>
      </c>
      <c r="C111" t="s">
        <v>20</v>
      </c>
      <c r="D111" t="s">
        <v>30</v>
      </c>
      <c r="E111" t="s">
        <v>25</v>
      </c>
      <c r="F111" t="s">
        <v>15</v>
      </c>
      <c r="G111">
        <v>2071</v>
      </c>
      <c r="H111">
        <v>754</v>
      </c>
      <c r="I111">
        <v>94</v>
      </c>
      <c r="J111">
        <v>480</v>
      </c>
      <c r="K111">
        <v>1</v>
      </c>
      <c r="L111" t="s">
        <v>31</v>
      </c>
      <c r="M111" t="s">
        <v>18</v>
      </c>
    </row>
    <row r="112" spans="1:13" x14ac:dyDescent="0.45">
      <c r="A112" t="s">
        <v>135</v>
      </c>
      <c r="B112" t="s">
        <v>14</v>
      </c>
      <c r="C112" t="s">
        <v>15</v>
      </c>
      <c r="D112">
        <v>0</v>
      </c>
      <c r="E112" t="s">
        <v>16</v>
      </c>
      <c r="F112" t="s">
        <v>15</v>
      </c>
      <c r="G112">
        <v>5316</v>
      </c>
      <c r="H112">
        <v>0</v>
      </c>
      <c r="I112">
        <v>136</v>
      </c>
      <c r="J112">
        <v>360</v>
      </c>
      <c r="K112">
        <v>1</v>
      </c>
      <c r="L112" t="s">
        <v>17</v>
      </c>
      <c r="M112" t="s">
        <v>18</v>
      </c>
    </row>
    <row r="113" spans="1:13" x14ac:dyDescent="0.45">
      <c r="A113" t="s">
        <v>136</v>
      </c>
      <c r="B113" t="s">
        <v>42</v>
      </c>
      <c r="C113" t="s">
        <v>20</v>
      </c>
      <c r="D113">
        <v>0</v>
      </c>
      <c r="E113" t="s">
        <v>16</v>
      </c>
      <c r="G113">
        <v>2929</v>
      </c>
      <c r="H113">
        <v>2333</v>
      </c>
      <c r="I113">
        <v>139</v>
      </c>
      <c r="J113">
        <v>360</v>
      </c>
      <c r="K113">
        <v>1</v>
      </c>
      <c r="L113" t="s">
        <v>31</v>
      </c>
      <c r="M113" t="s">
        <v>18</v>
      </c>
    </row>
    <row r="114" spans="1:13" x14ac:dyDescent="0.45">
      <c r="A114" t="s">
        <v>137</v>
      </c>
      <c r="B114" t="s">
        <v>14</v>
      </c>
      <c r="C114" t="s">
        <v>20</v>
      </c>
      <c r="D114">
        <v>0</v>
      </c>
      <c r="E114" t="s">
        <v>25</v>
      </c>
      <c r="F114" t="s">
        <v>15</v>
      </c>
      <c r="G114">
        <v>3572</v>
      </c>
      <c r="H114">
        <v>4114</v>
      </c>
      <c r="I114">
        <v>152</v>
      </c>
      <c r="K114">
        <v>0</v>
      </c>
      <c r="L114" t="s">
        <v>21</v>
      </c>
      <c r="M114" t="s">
        <v>22</v>
      </c>
    </row>
    <row r="115" spans="1:13" x14ac:dyDescent="0.45">
      <c r="A115" t="s">
        <v>138</v>
      </c>
      <c r="B115" t="s">
        <v>42</v>
      </c>
      <c r="C115" t="s">
        <v>15</v>
      </c>
      <c r="D115">
        <v>1</v>
      </c>
      <c r="E115" t="s">
        <v>16</v>
      </c>
      <c r="F115" t="s">
        <v>20</v>
      </c>
      <c r="G115">
        <v>7451</v>
      </c>
      <c r="H115">
        <v>0</v>
      </c>
      <c r="J115">
        <v>360</v>
      </c>
      <c r="K115">
        <v>1</v>
      </c>
      <c r="L115" t="s">
        <v>31</v>
      </c>
      <c r="M115" t="s">
        <v>18</v>
      </c>
    </row>
    <row r="116" spans="1:13" x14ac:dyDescent="0.45">
      <c r="A116" t="s">
        <v>139</v>
      </c>
      <c r="B116" t="s">
        <v>14</v>
      </c>
      <c r="C116" t="s">
        <v>15</v>
      </c>
      <c r="D116">
        <v>0</v>
      </c>
      <c r="E116" t="s">
        <v>16</v>
      </c>
      <c r="G116">
        <v>5050</v>
      </c>
      <c r="H116">
        <v>0</v>
      </c>
      <c r="I116">
        <v>118</v>
      </c>
      <c r="J116">
        <v>360</v>
      </c>
      <c r="K116">
        <v>1</v>
      </c>
      <c r="L116" t="s">
        <v>31</v>
      </c>
      <c r="M116" t="s">
        <v>18</v>
      </c>
    </row>
    <row r="117" spans="1:13" x14ac:dyDescent="0.45">
      <c r="A117" t="s">
        <v>140</v>
      </c>
      <c r="B117" t="s">
        <v>14</v>
      </c>
      <c r="C117" t="s">
        <v>20</v>
      </c>
      <c r="D117">
        <v>1</v>
      </c>
      <c r="E117" t="s">
        <v>16</v>
      </c>
      <c r="F117" t="s">
        <v>15</v>
      </c>
      <c r="G117">
        <v>14583</v>
      </c>
      <c r="H117">
        <v>0</v>
      </c>
      <c r="I117">
        <v>185</v>
      </c>
      <c r="J117">
        <v>180</v>
      </c>
      <c r="K117">
        <v>1</v>
      </c>
      <c r="L117" t="s">
        <v>21</v>
      </c>
      <c r="M117" t="s">
        <v>18</v>
      </c>
    </row>
    <row r="118" spans="1:13" x14ac:dyDescent="0.45">
      <c r="A118" t="s">
        <v>141</v>
      </c>
      <c r="B118" t="s">
        <v>42</v>
      </c>
      <c r="C118" t="s">
        <v>20</v>
      </c>
      <c r="D118">
        <v>0</v>
      </c>
      <c r="E118" t="s">
        <v>16</v>
      </c>
      <c r="F118" t="s">
        <v>15</v>
      </c>
      <c r="G118">
        <v>3167</v>
      </c>
      <c r="H118">
        <v>2283</v>
      </c>
      <c r="I118">
        <v>154</v>
      </c>
      <c r="J118">
        <v>360</v>
      </c>
      <c r="K118">
        <v>1</v>
      </c>
      <c r="L118" t="s">
        <v>31</v>
      </c>
      <c r="M118" t="s">
        <v>18</v>
      </c>
    </row>
    <row r="119" spans="1:13" x14ac:dyDescent="0.45">
      <c r="A119" t="s">
        <v>142</v>
      </c>
      <c r="B119" t="s">
        <v>14</v>
      </c>
      <c r="C119" t="s">
        <v>20</v>
      </c>
      <c r="D119">
        <v>1</v>
      </c>
      <c r="E119" t="s">
        <v>16</v>
      </c>
      <c r="F119" t="s">
        <v>15</v>
      </c>
      <c r="G119">
        <v>2214</v>
      </c>
      <c r="H119">
        <v>1398</v>
      </c>
      <c r="I119">
        <v>85</v>
      </c>
      <c r="J119">
        <v>360</v>
      </c>
      <c r="L119" t="s">
        <v>17</v>
      </c>
      <c r="M119" t="s">
        <v>18</v>
      </c>
    </row>
    <row r="120" spans="1:13" x14ac:dyDescent="0.45">
      <c r="A120" t="s">
        <v>143</v>
      </c>
      <c r="B120" t="s">
        <v>14</v>
      </c>
      <c r="C120" t="s">
        <v>20</v>
      </c>
      <c r="D120">
        <v>0</v>
      </c>
      <c r="E120" t="s">
        <v>16</v>
      </c>
      <c r="F120" t="s">
        <v>15</v>
      </c>
      <c r="G120">
        <v>5568</v>
      </c>
      <c r="H120">
        <v>2142</v>
      </c>
      <c r="I120">
        <v>175</v>
      </c>
      <c r="J120">
        <v>360</v>
      </c>
      <c r="K120">
        <v>1</v>
      </c>
      <c r="L120" t="s">
        <v>21</v>
      </c>
      <c r="M120" t="s">
        <v>22</v>
      </c>
    </row>
    <row r="121" spans="1:13" x14ac:dyDescent="0.45">
      <c r="A121" t="s">
        <v>144</v>
      </c>
      <c r="B121" t="s">
        <v>42</v>
      </c>
      <c r="C121" t="s">
        <v>15</v>
      </c>
      <c r="D121">
        <v>0</v>
      </c>
      <c r="E121" t="s">
        <v>16</v>
      </c>
      <c r="F121" t="s">
        <v>15</v>
      </c>
      <c r="G121">
        <v>10408</v>
      </c>
      <c r="H121">
        <v>0</v>
      </c>
      <c r="I121">
        <v>259</v>
      </c>
      <c r="J121">
        <v>360</v>
      </c>
      <c r="K121">
        <v>1</v>
      </c>
      <c r="L121" t="s">
        <v>17</v>
      </c>
      <c r="M121" t="s">
        <v>18</v>
      </c>
    </row>
    <row r="122" spans="1:13" x14ac:dyDescent="0.45">
      <c r="A122" t="s">
        <v>145</v>
      </c>
      <c r="B122" t="s">
        <v>14</v>
      </c>
      <c r="C122" t="s">
        <v>20</v>
      </c>
      <c r="E122" t="s">
        <v>16</v>
      </c>
      <c r="F122" t="s">
        <v>15</v>
      </c>
      <c r="G122">
        <v>5667</v>
      </c>
      <c r="H122">
        <v>2667</v>
      </c>
      <c r="I122">
        <v>180</v>
      </c>
      <c r="J122">
        <v>360</v>
      </c>
      <c r="K122">
        <v>1</v>
      </c>
      <c r="L122" t="s">
        <v>21</v>
      </c>
      <c r="M122" t="s">
        <v>18</v>
      </c>
    </row>
    <row r="123" spans="1:13" x14ac:dyDescent="0.45">
      <c r="A123" t="s">
        <v>146</v>
      </c>
      <c r="B123" t="s">
        <v>42</v>
      </c>
      <c r="C123" t="s">
        <v>15</v>
      </c>
      <c r="D123">
        <v>0</v>
      </c>
      <c r="E123" t="s">
        <v>16</v>
      </c>
      <c r="F123" t="s">
        <v>15</v>
      </c>
      <c r="G123">
        <v>4166</v>
      </c>
      <c r="H123">
        <v>0</v>
      </c>
      <c r="I123">
        <v>44</v>
      </c>
      <c r="J123">
        <v>360</v>
      </c>
      <c r="K123">
        <v>1</v>
      </c>
      <c r="L123" t="s">
        <v>31</v>
      </c>
      <c r="M123" t="s">
        <v>18</v>
      </c>
    </row>
    <row r="124" spans="1:13" x14ac:dyDescent="0.45">
      <c r="A124" t="s">
        <v>147</v>
      </c>
      <c r="B124" t="s">
        <v>42</v>
      </c>
      <c r="C124" t="s">
        <v>15</v>
      </c>
      <c r="D124">
        <v>0</v>
      </c>
      <c r="E124" t="s">
        <v>16</v>
      </c>
      <c r="F124" t="s">
        <v>15</v>
      </c>
      <c r="G124">
        <v>2137</v>
      </c>
      <c r="H124">
        <v>8980</v>
      </c>
      <c r="I124">
        <v>137</v>
      </c>
      <c r="J124">
        <v>360</v>
      </c>
      <c r="K124">
        <v>0</v>
      </c>
      <c r="L124" t="s">
        <v>31</v>
      </c>
      <c r="M124" t="s">
        <v>18</v>
      </c>
    </row>
    <row r="125" spans="1:13" x14ac:dyDescent="0.45">
      <c r="A125" t="s">
        <v>148</v>
      </c>
      <c r="B125" t="s">
        <v>14</v>
      </c>
      <c r="C125" t="s">
        <v>20</v>
      </c>
      <c r="D125">
        <v>2</v>
      </c>
      <c r="E125" t="s">
        <v>16</v>
      </c>
      <c r="F125" t="s">
        <v>15</v>
      </c>
      <c r="G125">
        <v>2957</v>
      </c>
      <c r="H125">
        <v>0</v>
      </c>
      <c r="I125">
        <v>81</v>
      </c>
      <c r="J125">
        <v>360</v>
      </c>
      <c r="K125">
        <v>1</v>
      </c>
      <c r="L125" t="s">
        <v>31</v>
      </c>
      <c r="M125" t="s">
        <v>18</v>
      </c>
    </row>
    <row r="126" spans="1:13" x14ac:dyDescent="0.45">
      <c r="A126" t="s">
        <v>149</v>
      </c>
      <c r="B126" t="s">
        <v>14</v>
      </c>
      <c r="C126" t="s">
        <v>20</v>
      </c>
      <c r="D126">
        <v>0</v>
      </c>
      <c r="E126" t="s">
        <v>25</v>
      </c>
      <c r="F126" t="s">
        <v>15</v>
      </c>
      <c r="G126">
        <v>4300</v>
      </c>
      <c r="H126">
        <v>2014</v>
      </c>
      <c r="I126">
        <v>194</v>
      </c>
      <c r="J126">
        <v>360</v>
      </c>
      <c r="K126">
        <v>1</v>
      </c>
      <c r="L126" t="s">
        <v>21</v>
      </c>
      <c r="M126" t="s">
        <v>18</v>
      </c>
    </row>
    <row r="127" spans="1:13" x14ac:dyDescent="0.45">
      <c r="A127" t="s">
        <v>150</v>
      </c>
      <c r="B127" t="s">
        <v>42</v>
      </c>
      <c r="C127" t="s">
        <v>15</v>
      </c>
      <c r="D127">
        <v>0</v>
      </c>
      <c r="E127" t="s">
        <v>16</v>
      </c>
      <c r="F127" t="s">
        <v>15</v>
      </c>
      <c r="G127">
        <v>3692</v>
      </c>
      <c r="H127">
        <v>0</v>
      </c>
      <c r="I127">
        <v>93</v>
      </c>
      <c r="J127">
        <v>360</v>
      </c>
      <c r="L127" t="s">
        <v>21</v>
      </c>
      <c r="M127" t="s">
        <v>18</v>
      </c>
    </row>
    <row r="128" spans="1:13" x14ac:dyDescent="0.45">
      <c r="A128" t="s">
        <v>151</v>
      </c>
      <c r="C128" t="s">
        <v>20</v>
      </c>
      <c r="D128" t="s">
        <v>30</v>
      </c>
      <c r="E128" t="s">
        <v>16</v>
      </c>
      <c r="F128" t="s">
        <v>15</v>
      </c>
      <c r="G128">
        <v>23803</v>
      </c>
      <c r="H128">
        <v>0</v>
      </c>
      <c r="I128">
        <v>370</v>
      </c>
      <c r="J128">
        <v>360</v>
      </c>
      <c r="K128">
        <v>1</v>
      </c>
      <c r="L128" t="s">
        <v>21</v>
      </c>
      <c r="M128" t="s">
        <v>18</v>
      </c>
    </row>
    <row r="129" spans="1:13" x14ac:dyDescent="0.45">
      <c r="A129" t="s">
        <v>152</v>
      </c>
      <c r="B129" t="s">
        <v>14</v>
      </c>
      <c r="C129" t="s">
        <v>15</v>
      </c>
      <c r="D129">
        <v>0</v>
      </c>
      <c r="E129" t="s">
        <v>16</v>
      </c>
      <c r="F129" t="s">
        <v>15</v>
      </c>
      <c r="G129">
        <v>3865</v>
      </c>
      <c r="H129">
        <v>1640</v>
      </c>
      <c r="J129">
        <v>360</v>
      </c>
      <c r="K129">
        <v>1</v>
      </c>
      <c r="L129" t="s">
        <v>21</v>
      </c>
      <c r="M129" t="s">
        <v>18</v>
      </c>
    </row>
    <row r="130" spans="1:13" x14ac:dyDescent="0.45">
      <c r="A130" t="s">
        <v>153</v>
      </c>
      <c r="B130" t="s">
        <v>14</v>
      </c>
      <c r="C130" t="s">
        <v>20</v>
      </c>
      <c r="D130">
        <v>1</v>
      </c>
      <c r="E130" t="s">
        <v>16</v>
      </c>
      <c r="F130" t="s">
        <v>20</v>
      </c>
      <c r="G130">
        <v>10513</v>
      </c>
      <c r="H130">
        <v>3850</v>
      </c>
      <c r="I130">
        <v>160</v>
      </c>
      <c r="J130">
        <v>180</v>
      </c>
      <c r="K130">
        <v>0</v>
      </c>
      <c r="L130" t="s">
        <v>17</v>
      </c>
      <c r="M130" t="s">
        <v>22</v>
      </c>
    </row>
    <row r="131" spans="1:13" x14ac:dyDescent="0.45">
      <c r="A131" t="s">
        <v>154</v>
      </c>
      <c r="B131" t="s">
        <v>14</v>
      </c>
      <c r="C131" t="s">
        <v>20</v>
      </c>
      <c r="D131">
        <v>0</v>
      </c>
      <c r="E131" t="s">
        <v>16</v>
      </c>
      <c r="F131" t="s">
        <v>15</v>
      </c>
      <c r="G131">
        <v>6080</v>
      </c>
      <c r="H131">
        <v>2569</v>
      </c>
      <c r="I131">
        <v>182</v>
      </c>
      <c r="J131">
        <v>360</v>
      </c>
      <c r="L131" t="s">
        <v>21</v>
      </c>
      <c r="M131" t="s">
        <v>22</v>
      </c>
    </row>
    <row r="132" spans="1:13" x14ac:dyDescent="0.45">
      <c r="A132" t="s">
        <v>155</v>
      </c>
      <c r="B132" t="s">
        <v>14</v>
      </c>
      <c r="C132" t="s">
        <v>15</v>
      </c>
      <c r="D132">
        <v>0</v>
      </c>
      <c r="E132" t="s">
        <v>16</v>
      </c>
      <c r="F132" t="s">
        <v>20</v>
      </c>
      <c r="G132">
        <v>20166</v>
      </c>
      <c r="H132">
        <v>0</v>
      </c>
      <c r="I132">
        <v>650</v>
      </c>
      <c r="J132">
        <v>480</v>
      </c>
      <c r="L132" t="s">
        <v>17</v>
      </c>
      <c r="M132" t="s">
        <v>18</v>
      </c>
    </row>
    <row r="133" spans="1:13" x14ac:dyDescent="0.45">
      <c r="A133" t="s">
        <v>156</v>
      </c>
      <c r="B133" t="s">
        <v>14</v>
      </c>
      <c r="C133" t="s">
        <v>15</v>
      </c>
      <c r="D133">
        <v>0</v>
      </c>
      <c r="E133" t="s">
        <v>16</v>
      </c>
      <c r="F133" t="s">
        <v>15</v>
      </c>
      <c r="G133">
        <v>2014</v>
      </c>
      <c r="H133">
        <v>1929</v>
      </c>
      <c r="I133">
        <v>74</v>
      </c>
      <c r="J133">
        <v>360</v>
      </c>
      <c r="K133">
        <v>1</v>
      </c>
      <c r="L133" t="s">
        <v>17</v>
      </c>
      <c r="M133" t="s">
        <v>18</v>
      </c>
    </row>
    <row r="134" spans="1:13" x14ac:dyDescent="0.45">
      <c r="A134" t="s">
        <v>157</v>
      </c>
      <c r="B134" t="s">
        <v>14</v>
      </c>
      <c r="C134" t="s">
        <v>15</v>
      </c>
      <c r="D134">
        <v>0</v>
      </c>
      <c r="E134" t="s">
        <v>16</v>
      </c>
      <c r="F134" t="s">
        <v>15</v>
      </c>
      <c r="G134">
        <v>2718</v>
      </c>
      <c r="H134">
        <v>0</v>
      </c>
      <c r="I134">
        <v>70</v>
      </c>
      <c r="J134">
        <v>360</v>
      </c>
      <c r="K134">
        <v>1</v>
      </c>
      <c r="L134" t="s">
        <v>31</v>
      </c>
      <c r="M134" t="s">
        <v>18</v>
      </c>
    </row>
    <row r="135" spans="1:13" x14ac:dyDescent="0.45">
      <c r="A135" t="s">
        <v>158</v>
      </c>
      <c r="B135" t="s">
        <v>14</v>
      </c>
      <c r="C135" t="s">
        <v>20</v>
      </c>
      <c r="D135">
        <v>0</v>
      </c>
      <c r="E135" t="s">
        <v>16</v>
      </c>
      <c r="F135" t="s">
        <v>20</v>
      </c>
      <c r="G135">
        <v>3459</v>
      </c>
      <c r="H135">
        <v>0</v>
      </c>
      <c r="I135">
        <v>25</v>
      </c>
      <c r="J135">
        <v>120</v>
      </c>
      <c r="K135">
        <v>1</v>
      </c>
      <c r="L135" t="s">
        <v>31</v>
      </c>
      <c r="M135" t="s">
        <v>18</v>
      </c>
    </row>
    <row r="136" spans="1:13" x14ac:dyDescent="0.45">
      <c r="A136" t="s">
        <v>159</v>
      </c>
      <c r="B136" t="s">
        <v>14</v>
      </c>
      <c r="C136" t="s">
        <v>15</v>
      </c>
      <c r="D136">
        <v>0</v>
      </c>
      <c r="E136" t="s">
        <v>16</v>
      </c>
      <c r="F136" t="s">
        <v>15</v>
      </c>
      <c r="G136">
        <v>4895</v>
      </c>
      <c r="H136">
        <v>0</v>
      </c>
      <c r="I136">
        <v>102</v>
      </c>
      <c r="J136">
        <v>360</v>
      </c>
      <c r="K136">
        <v>1</v>
      </c>
      <c r="L136" t="s">
        <v>31</v>
      </c>
      <c r="M136" t="s">
        <v>18</v>
      </c>
    </row>
    <row r="137" spans="1:13" x14ac:dyDescent="0.45">
      <c r="A137" t="s">
        <v>160</v>
      </c>
      <c r="B137" t="s">
        <v>14</v>
      </c>
      <c r="C137" t="s">
        <v>20</v>
      </c>
      <c r="D137" t="s">
        <v>30</v>
      </c>
      <c r="E137" t="s">
        <v>16</v>
      </c>
      <c r="F137" t="s">
        <v>15</v>
      </c>
      <c r="G137">
        <v>4000</v>
      </c>
      <c r="H137">
        <v>7750</v>
      </c>
      <c r="I137">
        <v>290</v>
      </c>
      <c r="J137">
        <v>360</v>
      </c>
      <c r="K137">
        <v>1</v>
      </c>
      <c r="L137" t="s">
        <v>31</v>
      </c>
      <c r="M137" t="s">
        <v>22</v>
      </c>
    </row>
    <row r="138" spans="1:13" x14ac:dyDescent="0.45">
      <c r="A138" t="s">
        <v>161</v>
      </c>
      <c r="B138" t="s">
        <v>42</v>
      </c>
      <c r="C138" t="s">
        <v>20</v>
      </c>
      <c r="D138">
        <v>0</v>
      </c>
      <c r="E138" t="s">
        <v>16</v>
      </c>
      <c r="F138" t="s">
        <v>15</v>
      </c>
      <c r="G138">
        <v>4583</v>
      </c>
      <c r="H138">
        <v>0</v>
      </c>
      <c r="I138">
        <v>84</v>
      </c>
      <c r="J138">
        <v>360</v>
      </c>
      <c r="K138">
        <v>1</v>
      </c>
      <c r="L138" t="s">
        <v>21</v>
      </c>
      <c r="M138" t="s">
        <v>22</v>
      </c>
    </row>
    <row r="139" spans="1:13" x14ac:dyDescent="0.45">
      <c r="A139" t="s">
        <v>162</v>
      </c>
      <c r="B139" t="s">
        <v>14</v>
      </c>
      <c r="C139" t="s">
        <v>20</v>
      </c>
      <c r="D139">
        <v>2</v>
      </c>
      <c r="E139" t="s">
        <v>16</v>
      </c>
      <c r="F139" t="s">
        <v>20</v>
      </c>
      <c r="G139">
        <v>3316</v>
      </c>
      <c r="H139">
        <v>3500</v>
      </c>
      <c r="I139">
        <v>88</v>
      </c>
      <c r="J139">
        <v>360</v>
      </c>
      <c r="K139">
        <v>1</v>
      </c>
      <c r="L139" t="s">
        <v>17</v>
      </c>
      <c r="M139" t="s">
        <v>18</v>
      </c>
    </row>
    <row r="140" spans="1:13" x14ac:dyDescent="0.45">
      <c r="A140" t="s">
        <v>163</v>
      </c>
      <c r="B140" t="s">
        <v>14</v>
      </c>
      <c r="C140" t="s">
        <v>15</v>
      </c>
      <c r="D140">
        <v>0</v>
      </c>
      <c r="E140" t="s">
        <v>16</v>
      </c>
      <c r="F140" t="s">
        <v>15</v>
      </c>
      <c r="G140">
        <v>14999</v>
      </c>
      <c r="H140">
        <v>0</v>
      </c>
      <c r="I140">
        <v>242</v>
      </c>
      <c r="J140">
        <v>360</v>
      </c>
      <c r="K140">
        <v>0</v>
      </c>
      <c r="L140" t="s">
        <v>31</v>
      </c>
      <c r="M140" t="s">
        <v>22</v>
      </c>
    </row>
    <row r="141" spans="1:13" x14ac:dyDescent="0.45">
      <c r="A141" t="s">
        <v>164</v>
      </c>
      <c r="B141" t="s">
        <v>14</v>
      </c>
      <c r="C141" t="s">
        <v>20</v>
      </c>
      <c r="D141">
        <v>2</v>
      </c>
      <c r="E141" t="s">
        <v>25</v>
      </c>
      <c r="F141" t="s">
        <v>15</v>
      </c>
      <c r="G141">
        <v>4200</v>
      </c>
      <c r="H141">
        <v>1430</v>
      </c>
      <c r="I141">
        <v>129</v>
      </c>
      <c r="J141">
        <v>360</v>
      </c>
      <c r="K141">
        <v>1</v>
      </c>
      <c r="L141" t="s">
        <v>21</v>
      </c>
      <c r="M141" t="s">
        <v>22</v>
      </c>
    </row>
    <row r="142" spans="1:13" x14ac:dyDescent="0.45">
      <c r="A142" t="s">
        <v>165</v>
      </c>
      <c r="B142" t="s">
        <v>14</v>
      </c>
      <c r="C142" t="s">
        <v>20</v>
      </c>
      <c r="D142">
        <v>2</v>
      </c>
      <c r="E142" t="s">
        <v>16</v>
      </c>
      <c r="F142" t="s">
        <v>15</v>
      </c>
      <c r="G142">
        <v>5042</v>
      </c>
      <c r="H142">
        <v>2083</v>
      </c>
      <c r="I142">
        <v>185</v>
      </c>
      <c r="J142">
        <v>360</v>
      </c>
      <c r="K142">
        <v>1</v>
      </c>
      <c r="L142" t="s">
        <v>21</v>
      </c>
      <c r="M142" t="s">
        <v>22</v>
      </c>
    </row>
    <row r="143" spans="1:13" x14ac:dyDescent="0.45">
      <c r="A143" t="s">
        <v>166</v>
      </c>
      <c r="B143" t="s">
        <v>14</v>
      </c>
      <c r="C143" t="s">
        <v>15</v>
      </c>
      <c r="D143">
        <v>0</v>
      </c>
      <c r="E143" t="s">
        <v>16</v>
      </c>
      <c r="F143" t="s">
        <v>15</v>
      </c>
      <c r="G143">
        <v>5417</v>
      </c>
      <c r="H143">
        <v>0</v>
      </c>
      <c r="I143">
        <v>168</v>
      </c>
      <c r="J143">
        <v>360</v>
      </c>
      <c r="K143">
        <v>1</v>
      </c>
      <c r="L143" t="s">
        <v>17</v>
      </c>
      <c r="M143" t="s">
        <v>18</v>
      </c>
    </row>
    <row r="144" spans="1:13" x14ac:dyDescent="0.45">
      <c r="A144" t="s">
        <v>167</v>
      </c>
      <c r="B144" t="s">
        <v>14</v>
      </c>
      <c r="C144" t="s">
        <v>15</v>
      </c>
      <c r="D144">
        <v>0</v>
      </c>
      <c r="E144" t="s">
        <v>16</v>
      </c>
      <c r="F144" t="s">
        <v>20</v>
      </c>
      <c r="G144">
        <v>6950</v>
      </c>
      <c r="H144">
        <v>0</v>
      </c>
      <c r="I144">
        <v>175</v>
      </c>
      <c r="J144">
        <v>180</v>
      </c>
      <c r="K144">
        <v>1</v>
      </c>
      <c r="L144" t="s">
        <v>31</v>
      </c>
      <c r="M144" t="s">
        <v>18</v>
      </c>
    </row>
    <row r="145" spans="1:13" x14ac:dyDescent="0.45">
      <c r="A145" t="s">
        <v>168</v>
      </c>
      <c r="B145" t="s">
        <v>14</v>
      </c>
      <c r="C145" t="s">
        <v>20</v>
      </c>
      <c r="D145">
        <v>0</v>
      </c>
      <c r="E145" t="s">
        <v>16</v>
      </c>
      <c r="F145" t="s">
        <v>15</v>
      </c>
      <c r="G145">
        <v>2698</v>
      </c>
      <c r="H145">
        <v>2034</v>
      </c>
      <c r="I145">
        <v>122</v>
      </c>
      <c r="J145">
        <v>360</v>
      </c>
      <c r="K145">
        <v>1</v>
      </c>
      <c r="L145" t="s">
        <v>31</v>
      </c>
      <c r="M145" t="s">
        <v>18</v>
      </c>
    </row>
    <row r="146" spans="1:13" x14ac:dyDescent="0.45">
      <c r="A146" t="s">
        <v>169</v>
      </c>
      <c r="B146" t="s">
        <v>14</v>
      </c>
      <c r="C146" t="s">
        <v>20</v>
      </c>
      <c r="D146">
        <v>2</v>
      </c>
      <c r="E146" t="s">
        <v>16</v>
      </c>
      <c r="F146" t="s">
        <v>15</v>
      </c>
      <c r="G146">
        <v>11757</v>
      </c>
      <c r="H146">
        <v>0</v>
      </c>
      <c r="I146">
        <v>187</v>
      </c>
      <c r="J146">
        <v>180</v>
      </c>
      <c r="K146">
        <v>1</v>
      </c>
      <c r="L146" t="s">
        <v>17</v>
      </c>
      <c r="M146" t="s">
        <v>18</v>
      </c>
    </row>
    <row r="147" spans="1:13" x14ac:dyDescent="0.45">
      <c r="A147" t="s">
        <v>170</v>
      </c>
      <c r="B147" t="s">
        <v>42</v>
      </c>
      <c r="C147" t="s">
        <v>20</v>
      </c>
      <c r="D147">
        <v>0</v>
      </c>
      <c r="E147" t="s">
        <v>16</v>
      </c>
      <c r="F147" t="s">
        <v>15</v>
      </c>
      <c r="G147">
        <v>2330</v>
      </c>
      <c r="H147">
        <v>4486</v>
      </c>
      <c r="I147">
        <v>100</v>
      </c>
      <c r="J147">
        <v>360</v>
      </c>
      <c r="K147">
        <v>1</v>
      </c>
      <c r="L147" t="s">
        <v>31</v>
      </c>
      <c r="M147" t="s">
        <v>18</v>
      </c>
    </row>
    <row r="148" spans="1:13" x14ac:dyDescent="0.45">
      <c r="A148" t="s">
        <v>171</v>
      </c>
      <c r="B148" t="s">
        <v>42</v>
      </c>
      <c r="C148" t="s">
        <v>20</v>
      </c>
      <c r="D148">
        <v>2</v>
      </c>
      <c r="E148" t="s">
        <v>16</v>
      </c>
      <c r="F148" t="s">
        <v>15</v>
      </c>
      <c r="G148">
        <v>14866</v>
      </c>
      <c r="H148">
        <v>0</v>
      </c>
      <c r="I148">
        <v>70</v>
      </c>
      <c r="J148">
        <v>360</v>
      </c>
      <c r="K148">
        <v>1</v>
      </c>
      <c r="L148" t="s">
        <v>17</v>
      </c>
      <c r="M148" t="s">
        <v>18</v>
      </c>
    </row>
    <row r="149" spans="1:13" x14ac:dyDescent="0.45">
      <c r="A149" t="s">
        <v>172</v>
      </c>
      <c r="B149" t="s">
        <v>14</v>
      </c>
      <c r="C149" t="s">
        <v>20</v>
      </c>
      <c r="D149">
        <v>1</v>
      </c>
      <c r="E149" t="s">
        <v>16</v>
      </c>
      <c r="F149" t="s">
        <v>15</v>
      </c>
      <c r="G149">
        <v>1538</v>
      </c>
      <c r="H149">
        <v>1425</v>
      </c>
      <c r="I149">
        <v>30</v>
      </c>
      <c r="J149">
        <v>360</v>
      </c>
      <c r="K149">
        <v>1</v>
      </c>
      <c r="L149" t="s">
        <v>17</v>
      </c>
      <c r="M149" t="s">
        <v>18</v>
      </c>
    </row>
    <row r="150" spans="1:13" x14ac:dyDescent="0.45">
      <c r="A150" t="s">
        <v>173</v>
      </c>
      <c r="B150" t="s">
        <v>42</v>
      </c>
      <c r="C150" t="s">
        <v>15</v>
      </c>
      <c r="D150">
        <v>0</v>
      </c>
      <c r="E150" t="s">
        <v>16</v>
      </c>
      <c r="F150" t="s">
        <v>15</v>
      </c>
      <c r="G150">
        <v>10000</v>
      </c>
      <c r="H150">
        <v>1666</v>
      </c>
      <c r="I150">
        <v>225</v>
      </c>
      <c r="J150">
        <v>360</v>
      </c>
      <c r="K150">
        <v>1</v>
      </c>
      <c r="L150" t="s">
        <v>21</v>
      </c>
      <c r="M150" t="s">
        <v>22</v>
      </c>
    </row>
    <row r="151" spans="1:13" x14ac:dyDescent="0.45">
      <c r="A151" t="s">
        <v>174</v>
      </c>
      <c r="B151" t="s">
        <v>14</v>
      </c>
      <c r="C151" t="s">
        <v>20</v>
      </c>
      <c r="D151">
        <v>0</v>
      </c>
      <c r="E151" t="s">
        <v>16</v>
      </c>
      <c r="F151" t="s">
        <v>15</v>
      </c>
      <c r="G151">
        <v>4860</v>
      </c>
      <c r="H151">
        <v>830</v>
      </c>
      <c r="I151">
        <v>125</v>
      </c>
      <c r="J151">
        <v>360</v>
      </c>
      <c r="K151">
        <v>1</v>
      </c>
      <c r="L151" t="s">
        <v>31</v>
      </c>
      <c r="M151" t="s">
        <v>18</v>
      </c>
    </row>
    <row r="152" spans="1:13" x14ac:dyDescent="0.45">
      <c r="A152" t="s">
        <v>175</v>
      </c>
      <c r="B152" t="s">
        <v>14</v>
      </c>
      <c r="C152" t="s">
        <v>15</v>
      </c>
      <c r="D152">
        <v>0</v>
      </c>
      <c r="E152" t="s">
        <v>16</v>
      </c>
      <c r="F152" t="s">
        <v>15</v>
      </c>
      <c r="G152">
        <v>6277</v>
      </c>
      <c r="H152">
        <v>0</v>
      </c>
      <c r="I152">
        <v>118</v>
      </c>
      <c r="J152">
        <v>360</v>
      </c>
      <c r="K152">
        <v>0</v>
      </c>
      <c r="L152" t="s">
        <v>21</v>
      </c>
      <c r="M152" t="s">
        <v>22</v>
      </c>
    </row>
    <row r="153" spans="1:13" x14ac:dyDescent="0.45">
      <c r="A153" t="s">
        <v>176</v>
      </c>
      <c r="B153" t="s">
        <v>14</v>
      </c>
      <c r="C153" t="s">
        <v>20</v>
      </c>
      <c r="D153">
        <v>0</v>
      </c>
      <c r="E153" t="s">
        <v>16</v>
      </c>
      <c r="F153" t="s">
        <v>20</v>
      </c>
      <c r="G153">
        <v>2577</v>
      </c>
      <c r="H153">
        <v>3750</v>
      </c>
      <c r="I153">
        <v>152</v>
      </c>
      <c r="J153">
        <v>360</v>
      </c>
      <c r="K153">
        <v>1</v>
      </c>
      <c r="L153" t="s">
        <v>21</v>
      </c>
      <c r="M153" t="s">
        <v>18</v>
      </c>
    </row>
    <row r="154" spans="1:13" x14ac:dyDescent="0.45">
      <c r="A154" t="s">
        <v>177</v>
      </c>
      <c r="B154" t="s">
        <v>14</v>
      </c>
      <c r="C154" t="s">
        <v>15</v>
      </c>
      <c r="D154">
        <v>0</v>
      </c>
      <c r="E154" t="s">
        <v>16</v>
      </c>
      <c r="F154" t="s">
        <v>15</v>
      </c>
      <c r="G154">
        <v>9166</v>
      </c>
      <c r="H154">
        <v>0</v>
      </c>
      <c r="I154">
        <v>244</v>
      </c>
      <c r="J154">
        <v>360</v>
      </c>
      <c r="K154">
        <v>1</v>
      </c>
      <c r="L154" t="s">
        <v>17</v>
      </c>
      <c r="M154" t="s">
        <v>22</v>
      </c>
    </row>
    <row r="155" spans="1:13" x14ac:dyDescent="0.45">
      <c r="A155" t="s">
        <v>178</v>
      </c>
      <c r="B155" t="s">
        <v>14</v>
      </c>
      <c r="C155" t="s">
        <v>20</v>
      </c>
      <c r="D155">
        <v>2</v>
      </c>
      <c r="E155" t="s">
        <v>25</v>
      </c>
      <c r="F155" t="s">
        <v>15</v>
      </c>
      <c r="G155">
        <v>2281</v>
      </c>
      <c r="H155">
        <v>0</v>
      </c>
      <c r="I155">
        <v>113</v>
      </c>
      <c r="J155">
        <v>360</v>
      </c>
      <c r="K155">
        <v>1</v>
      </c>
      <c r="L155" t="s">
        <v>21</v>
      </c>
      <c r="M155" t="s">
        <v>22</v>
      </c>
    </row>
    <row r="156" spans="1:13" x14ac:dyDescent="0.45">
      <c r="A156" t="s">
        <v>179</v>
      </c>
      <c r="B156" t="s">
        <v>14</v>
      </c>
      <c r="C156" t="s">
        <v>15</v>
      </c>
      <c r="D156">
        <v>0</v>
      </c>
      <c r="E156" t="s">
        <v>16</v>
      </c>
      <c r="F156" t="s">
        <v>15</v>
      </c>
      <c r="G156">
        <v>3254</v>
      </c>
      <c r="H156">
        <v>0</v>
      </c>
      <c r="I156">
        <v>50</v>
      </c>
      <c r="J156">
        <v>360</v>
      </c>
      <c r="K156">
        <v>1</v>
      </c>
      <c r="L156" t="s">
        <v>17</v>
      </c>
      <c r="M156" t="s">
        <v>18</v>
      </c>
    </row>
    <row r="157" spans="1:13" x14ac:dyDescent="0.45">
      <c r="A157" t="s">
        <v>180</v>
      </c>
      <c r="B157" t="s">
        <v>14</v>
      </c>
      <c r="C157" t="s">
        <v>20</v>
      </c>
      <c r="D157" t="s">
        <v>30</v>
      </c>
      <c r="E157" t="s">
        <v>16</v>
      </c>
      <c r="F157" t="s">
        <v>15</v>
      </c>
      <c r="G157">
        <v>39999</v>
      </c>
      <c r="H157">
        <v>0</v>
      </c>
      <c r="I157">
        <v>600</v>
      </c>
      <c r="J157">
        <v>180</v>
      </c>
      <c r="K157">
        <v>0</v>
      </c>
      <c r="L157" t="s">
        <v>31</v>
      </c>
      <c r="M157" t="s">
        <v>18</v>
      </c>
    </row>
    <row r="158" spans="1:13" x14ac:dyDescent="0.45">
      <c r="A158" t="s">
        <v>181</v>
      </c>
      <c r="B158" t="s">
        <v>14</v>
      </c>
      <c r="C158" t="s">
        <v>20</v>
      </c>
      <c r="D158">
        <v>1</v>
      </c>
      <c r="E158" t="s">
        <v>16</v>
      </c>
      <c r="F158" t="s">
        <v>15</v>
      </c>
      <c r="G158">
        <v>6000</v>
      </c>
      <c r="H158">
        <v>0</v>
      </c>
      <c r="I158">
        <v>160</v>
      </c>
      <c r="J158">
        <v>360</v>
      </c>
      <c r="L158" t="s">
        <v>21</v>
      </c>
      <c r="M158" t="s">
        <v>18</v>
      </c>
    </row>
    <row r="159" spans="1:13" x14ac:dyDescent="0.45">
      <c r="A159" t="s">
        <v>182</v>
      </c>
      <c r="B159" t="s">
        <v>14</v>
      </c>
      <c r="C159" t="s">
        <v>20</v>
      </c>
      <c r="D159">
        <v>1</v>
      </c>
      <c r="E159" t="s">
        <v>16</v>
      </c>
      <c r="F159" t="s">
        <v>15</v>
      </c>
      <c r="G159">
        <v>9538</v>
      </c>
      <c r="H159">
        <v>0</v>
      </c>
      <c r="I159">
        <v>187</v>
      </c>
      <c r="J159">
        <v>360</v>
      </c>
      <c r="K159">
        <v>1</v>
      </c>
      <c r="L159" t="s">
        <v>17</v>
      </c>
      <c r="M159" t="s">
        <v>18</v>
      </c>
    </row>
    <row r="160" spans="1:13" x14ac:dyDescent="0.45">
      <c r="A160" t="s">
        <v>183</v>
      </c>
      <c r="B160" t="s">
        <v>14</v>
      </c>
      <c r="C160" t="s">
        <v>15</v>
      </c>
      <c r="D160">
        <v>0</v>
      </c>
      <c r="E160" t="s">
        <v>16</v>
      </c>
      <c r="G160">
        <v>2980</v>
      </c>
      <c r="H160">
        <v>2083</v>
      </c>
      <c r="I160">
        <v>120</v>
      </c>
      <c r="J160">
        <v>360</v>
      </c>
      <c r="K160">
        <v>1</v>
      </c>
      <c r="L160" t="s">
        <v>21</v>
      </c>
      <c r="M160" t="s">
        <v>18</v>
      </c>
    </row>
    <row r="161" spans="1:13" x14ac:dyDescent="0.45">
      <c r="A161" t="s">
        <v>184</v>
      </c>
      <c r="B161" t="s">
        <v>14</v>
      </c>
      <c r="C161" t="s">
        <v>20</v>
      </c>
      <c r="D161">
        <v>0</v>
      </c>
      <c r="E161" t="s">
        <v>16</v>
      </c>
      <c r="F161" t="s">
        <v>15</v>
      </c>
      <c r="G161">
        <v>4583</v>
      </c>
      <c r="H161">
        <v>5625</v>
      </c>
      <c r="I161">
        <v>255</v>
      </c>
      <c r="J161">
        <v>360</v>
      </c>
      <c r="K161">
        <v>1</v>
      </c>
      <c r="L161" t="s">
        <v>31</v>
      </c>
      <c r="M161" t="s">
        <v>18</v>
      </c>
    </row>
    <row r="162" spans="1:13" x14ac:dyDescent="0.45">
      <c r="A162" t="s">
        <v>185</v>
      </c>
      <c r="B162" t="s">
        <v>14</v>
      </c>
      <c r="C162" t="s">
        <v>20</v>
      </c>
      <c r="D162">
        <v>0</v>
      </c>
      <c r="E162" t="s">
        <v>25</v>
      </c>
      <c r="F162" t="s">
        <v>15</v>
      </c>
      <c r="G162">
        <v>1863</v>
      </c>
      <c r="H162">
        <v>1041</v>
      </c>
      <c r="I162">
        <v>98</v>
      </c>
      <c r="J162">
        <v>360</v>
      </c>
      <c r="K162">
        <v>1</v>
      </c>
      <c r="L162" t="s">
        <v>31</v>
      </c>
      <c r="M162" t="s">
        <v>18</v>
      </c>
    </row>
    <row r="163" spans="1:13" x14ac:dyDescent="0.45">
      <c r="A163" t="s">
        <v>186</v>
      </c>
      <c r="B163" t="s">
        <v>14</v>
      </c>
      <c r="C163" t="s">
        <v>20</v>
      </c>
      <c r="D163">
        <v>0</v>
      </c>
      <c r="E163" t="s">
        <v>16</v>
      </c>
      <c r="F163" t="s">
        <v>15</v>
      </c>
      <c r="G163">
        <v>7933</v>
      </c>
      <c r="H163">
        <v>0</v>
      </c>
      <c r="I163">
        <v>275</v>
      </c>
      <c r="J163">
        <v>360</v>
      </c>
      <c r="K163">
        <v>1</v>
      </c>
      <c r="L163" t="s">
        <v>17</v>
      </c>
      <c r="M163" t="s">
        <v>22</v>
      </c>
    </row>
    <row r="164" spans="1:13" x14ac:dyDescent="0.45">
      <c r="A164" t="s">
        <v>187</v>
      </c>
      <c r="B164" t="s">
        <v>14</v>
      </c>
      <c r="C164" t="s">
        <v>20</v>
      </c>
      <c r="D164">
        <v>1</v>
      </c>
      <c r="E164" t="s">
        <v>16</v>
      </c>
      <c r="F164" t="s">
        <v>15</v>
      </c>
      <c r="G164">
        <v>3089</v>
      </c>
      <c r="H164">
        <v>1280</v>
      </c>
      <c r="I164">
        <v>121</v>
      </c>
      <c r="J164">
        <v>360</v>
      </c>
      <c r="K164">
        <v>0</v>
      </c>
      <c r="L164" t="s">
        <v>31</v>
      </c>
      <c r="M164" t="s">
        <v>22</v>
      </c>
    </row>
    <row r="165" spans="1:13" x14ac:dyDescent="0.45">
      <c r="A165" t="s">
        <v>188</v>
      </c>
      <c r="B165" t="s">
        <v>14</v>
      </c>
      <c r="C165" t="s">
        <v>20</v>
      </c>
      <c r="D165">
        <v>2</v>
      </c>
      <c r="E165" t="s">
        <v>16</v>
      </c>
      <c r="F165" t="s">
        <v>15</v>
      </c>
      <c r="G165">
        <v>4167</v>
      </c>
      <c r="H165">
        <v>1447</v>
      </c>
      <c r="I165">
        <v>158</v>
      </c>
      <c r="J165">
        <v>360</v>
      </c>
      <c r="K165">
        <v>1</v>
      </c>
      <c r="L165" t="s">
        <v>21</v>
      </c>
      <c r="M165" t="s">
        <v>18</v>
      </c>
    </row>
    <row r="166" spans="1:13" x14ac:dyDescent="0.45">
      <c r="A166" t="s">
        <v>189</v>
      </c>
      <c r="B166" t="s">
        <v>14</v>
      </c>
      <c r="C166" t="s">
        <v>20</v>
      </c>
      <c r="D166">
        <v>0</v>
      </c>
      <c r="E166" t="s">
        <v>16</v>
      </c>
      <c r="F166" t="s">
        <v>15</v>
      </c>
      <c r="G166">
        <v>9323</v>
      </c>
      <c r="H166">
        <v>0</v>
      </c>
      <c r="I166">
        <v>75</v>
      </c>
      <c r="J166">
        <v>180</v>
      </c>
      <c r="K166">
        <v>1</v>
      </c>
      <c r="L166" t="s">
        <v>17</v>
      </c>
      <c r="M166" t="s">
        <v>18</v>
      </c>
    </row>
    <row r="167" spans="1:13" x14ac:dyDescent="0.45">
      <c r="A167" t="s">
        <v>190</v>
      </c>
      <c r="B167" t="s">
        <v>14</v>
      </c>
      <c r="C167" t="s">
        <v>20</v>
      </c>
      <c r="D167">
        <v>0</v>
      </c>
      <c r="E167" t="s">
        <v>16</v>
      </c>
      <c r="F167" t="s">
        <v>15</v>
      </c>
      <c r="G167">
        <v>3707</v>
      </c>
      <c r="H167">
        <v>3166</v>
      </c>
      <c r="I167">
        <v>182</v>
      </c>
      <c r="K167">
        <v>1</v>
      </c>
      <c r="L167" t="s">
        <v>21</v>
      </c>
      <c r="M167" t="s">
        <v>18</v>
      </c>
    </row>
    <row r="168" spans="1:13" x14ac:dyDescent="0.45">
      <c r="A168" t="s">
        <v>191</v>
      </c>
      <c r="B168" t="s">
        <v>42</v>
      </c>
      <c r="C168" t="s">
        <v>20</v>
      </c>
      <c r="D168">
        <v>0</v>
      </c>
      <c r="E168" t="s">
        <v>16</v>
      </c>
      <c r="F168" t="s">
        <v>15</v>
      </c>
      <c r="G168">
        <v>4583</v>
      </c>
      <c r="H168">
        <v>0</v>
      </c>
      <c r="I168">
        <v>112</v>
      </c>
      <c r="J168">
        <v>360</v>
      </c>
      <c r="K168">
        <v>1</v>
      </c>
      <c r="L168" t="s">
        <v>21</v>
      </c>
      <c r="M168" t="s">
        <v>22</v>
      </c>
    </row>
    <row r="169" spans="1:13" x14ac:dyDescent="0.45">
      <c r="A169" t="s">
        <v>192</v>
      </c>
      <c r="B169" t="s">
        <v>14</v>
      </c>
      <c r="C169" t="s">
        <v>20</v>
      </c>
      <c r="D169">
        <v>0</v>
      </c>
      <c r="E169" t="s">
        <v>16</v>
      </c>
      <c r="F169" t="s">
        <v>15</v>
      </c>
      <c r="G169">
        <v>2439</v>
      </c>
      <c r="H169">
        <v>3333</v>
      </c>
      <c r="I169">
        <v>129</v>
      </c>
      <c r="J169">
        <v>360</v>
      </c>
      <c r="K169">
        <v>1</v>
      </c>
      <c r="L169" t="s">
        <v>21</v>
      </c>
      <c r="M169" t="s">
        <v>18</v>
      </c>
    </row>
    <row r="170" spans="1:13" x14ac:dyDescent="0.45">
      <c r="A170" t="s">
        <v>193</v>
      </c>
      <c r="B170" t="s">
        <v>14</v>
      </c>
      <c r="C170" t="s">
        <v>15</v>
      </c>
      <c r="D170">
        <v>0</v>
      </c>
      <c r="E170" t="s">
        <v>16</v>
      </c>
      <c r="F170" t="s">
        <v>15</v>
      </c>
      <c r="G170">
        <v>2237</v>
      </c>
      <c r="H170">
        <v>0</v>
      </c>
      <c r="I170">
        <v>63</v>
      </c>
      <c r="J170">
        <v>480</v>
      </c>
      <c r="K170">
        <v>0</v>
      </c>
      <c r="L170" t="s">
        <v>31</v>
      </c>
      <c r="M170" t="s">
        <v>22</v>
      </c>
    </row>
    <row r="171" spans="1:13" x14ac:dyDescent="0.45">
      <c r="A171" t="s">
        <v>194</v>
      </c>
      <c r="B171" t="s">
        <v>14</v>
      </c>
      <c r="C171" t="s">
        <v>20</v>
      </c>
      <c r="D171">
        <v>2</v>
      </c>
      <c r="E171" t="s">
        <v>16</v>
      </c>
      <c r="F171" t="s">
        <v>15</v>
      </c>
      <c r="G171">
        <v>8000</v>
      </c>
      <c r="H171">
        <v>0</v>
      </c>
      <c r="I171">
        <v>200</v>
      </c>
      <c r="J171">
        <v>360</v>
      </c>
      <c r="K171">
        <v>1</v>
      </c>
      <c r="L171" t="s">
        <v>31</v>
      </c>
      <c r="M171" t="s">
        <v>18</v>
      </c>
    </row>
    <row r="172" spans="1:13" x14ac:dyDescent="0.45">
      <c r="A172" t="s">
        <v>195</v>
      </c>
      <c r="B172" t="s">
        <v>14</v>
      </c>
      <c r="C172" t="s">
        <v>20</v>
      </c>
      <c r="D172">
        <v>0</v>
      </c>
      <c r="E172" t="s">
        <v>25</v>
      </c>
      <c r="G172">
        <v>1820</v>
      </c>
      <c r="H172">
        <v>1769</v>
      </c>
      <c r="I172">
        <v>95</v>
      </c>
      <c r="J172">
        <v>360</v>
      </c>
      <c r="K172">
        <v>1</v>
      </c>
      <c r="L172" t="s">
        <v>21</v>
      </c>
      <c r="M172" t="s">
        <v>18</v>
      </c>
    </row>
    <row r="173" spans="1:13" x14ac:dyDescent="0.45">
      <c r="A173" t="s">
        <v>196</v>
      </c>
      <c r="C173" t="s">
        <v>20</v>
      </c>
      <c r="D173" t="s">
        <v>30</v>
      </c>
      <c r="E173" t="s">
        <v>16</v>
      </c>
      <c r="F173" t="s">
        <v>15</v>
      </c>
      <c r="G173">
        <v>51763</v>
      </c>
      <c r="H173">
        <v>0</v>
      </c>
      <c r="I173">
        <v>700</v>
      </c>
      <c r="J173">
        <v>300</v>
      </c>
      <c r="K173">
        <v>1</v>
      </c>
      <c r="L173" t="s">
        <v>17</v>
      </c>
      <c r="M173" t="s">
        <v>18</v>
      </c>
    </row>
    <row r="174" spans="1:13" x14ac:dyDescent="0.45">
      <c r="A174" t="s">
        <v>197</v>
      </c>
      <c r="B174" t="s">
        <v>14</v>
      </c>
      <c r="C174" t="s">
        <v>20</v>
      </c>
      <c r="D174" t="s">
        <v>30</v>
      </c>
      <c r="E174" t="s">
        <v>25</v>
      </c>
      <c r="F174" t="s">
        <v>15</v>
      </c>
      <c r="G174">
        <v>3522</v>
      </c>
      <c r="H174">
        <v>0</v>
      </c>
      <c r="I174">
        <v>81</v>
      </c>
      <c r="J174">
        <v>180</v>
      </c>
      <c r="K174">
        <v>1</v>
      </c>
      <c r="L174" t="s">
        <v>21</v>
      </c>
      <c r="M174" t="s">
        <v>22</v>
      </c>
    </row>
    <row r="175" spans="1:13" x14ac:dyDescent="0.45">
      <c r="A175" t="s">
        <v>198</v>
      </c>
      <c r="B175" t="s">
        <v>14</v>
      </c>
      <c r="C175" t="s">
        <v>20</v>
      </c>
      <c r="D175">
        <v>0</v>
      </c>
      <c r="E175" t="s">
        <v>16</v>
      </c>
      <c r="F175" t="s">
        <v>15</v>
      </c>
      <c r="G175">
        <v>5708</v>
      </c>
      <c r="H175">
        <v>5625</v>
      </c>
      <c r="I175">
        <v>187</v>
      </c>
      <c r="J175">
        <v>360</v>
      </c>
      <c r="K175">
        <v>1</v>
      </c>
      <c r="L175" t="s">
        <v>31</v>
      </c>
      <c r="M175" t="s">
        <v>18</v>
      </c>
    </row>
    <row r="176" spans="1:13" x14ac:dyDescent="0.45">
      <c r="A176" t="s">
        <v>199</v>
      </c>
      <c r="B176" t="s">
        <v>14</v>
      </c>
      <c r="C176" t="s">
        <v>20</v>
      </c>
      <c r="D176">
        <v>0</v>
      </c>
      <c r="E176" t="s">
        <v>25</v>
      </c>
      <c r="F176" t="s">
        <v>20</v>
      </c>
      <c r="G176">
        <v>4344</v>
      </c>
      <c r="H176">
        <v>736</v>
      </c>
      <c r="I176">
        <v>87</v>
      </c>
      <c r="J176">
        <v>360</v>
      </c>
      <c r="K176">
        <v>1</v>
      </c>
      <c r="L176" t="s">
        <v>31</v>
      </c>
      <c r="M176" t="s">
        <v>22</v>
      </c>
    </row>
    <row r="177" spans="1:13" x14ac:dyDescent="0.45">
      <c r="A177" t="s">
        <v>200</v>
      </c>
      <c r="B177" t="s">
        <v>14</v>
      </c>
      <c r="C177" t="s">
        <v>20</v>
      </c>
      <c r="D177">
        <v>0</v>
      </c>
      <c r="E177" t="s">
        <v>16</v>
      </c>
      <c r="F177" t="s">
        <v>15</v>
      </c>
      <c r="G177">
        <v>3497</v>
      </c>
      <c r="H177">
        <v>1964</v>
      </c>
      <c r="I177">
        <v>116</v>
      </c>
      <c r="J177">
        <v>360</v>
      </c>
      <c r="K177">
        <v>1</v>
      </c>
      <c r="L177" t="s">
        <v>21</v>
      </c>
      <c r="M177" t="s">
        <v>18</v>
      </c>
    </row>
    <row r="178" spans="1:13" x14ac:dyDescent="0.45">
      <c r="A178" t="s">
        <v>201</v>
      </c>
      <c r="B178" t="s">
        <v>14</v>
      </c>
      <c r="C178" t="s">
        <v>20</v>
      </c>
      <c r="D178">
        <v>2</v>
      </c>
      <c r="E178" t="s">
        <v>16</v>
      </c>
      <c r="F178" t="s">
        <v>15</v>
      </c>
      <c r="G178">
        <v>2045</v>
      </c>
      <c r="H178">
        <v>1619</v>
      </c>
      <c r="I178">
        <v>101</v>
      </c>
      <c r="J178">
        <v>360</v>
      </c>
      <c r="K178">
        <v>1</v>
      </c>
      <c r="L178" t="s">
        <v>21</v>
      </c>
      <c r="M178" t="s">
        <v>18</v>
      </c>
    </row>
    <row r="179" spans="1:13" x14ac:dyDescent="0.45">
      <c r="A179" t="s">
        <v>202</v>
      </c>
      <c r="B179" t="s">
        <v>14</v>
      </c>
      <c r="C179" t="s">
        <v>20</v>
      </c>
      <c r="D179" t="s">
        <v>30</v>
      </c>
      <c r="E179" t="s">
        <v>16</v>
      </c>
      <c r="F179" t="s">
        <v>15</v>
      </c>
      <c r="G179">
        <v>5516</v>
      </c>
      <c r="H179">
        <v>11300</v>
      </c>
      <c r="I179">
        <v>495</v>
      </c>
      <c r="J179">
        <v>360</v>
      </c>
      <c r="K179">
        <v>0</v>
      </c>
      <c r="L179" t="s">
        <v>31</v>
      </c>
      <c r="M179" t="s">
        <v>22</v>
      </c>
    </row>
    <row r="180" spans="1:13" x14ac:dyDescent="0.45">
      <c r="A180" t="s">
        <v>203</v>
      </c>
      <c r="B180" t="s">
        <v>14</v>
      </c>
      <c r="C180" t="s">
        <v>20</v>
      </c>
      <c r="D180">
        <v>1</v>
      </c>
      <c r="E180" t="s">
        <v>16</v>
      </c>
      <c r="F180" t="s">
        <v>15</v>
      </c>
      <c r="G180">
        <v>3750</v>
      </c>
      <c r="H180">
        <v>0</v>
      </c>
      <c r="I180">
        <v>116</v>
      </c>
      <c r="J180">
        <v>360</v>
      </c>
      <c r="K180">
        <v>1</v>
      </c>
      <c r="L180" t="s">
        <v>31</v>
      </c>
      <c r="M180" t="s">
        <v>18</v>
      </c>
    </row>
    <row r="181" spans="1:13" x14ac:dyDescent="0.45">
      <c r="A181" t="s">
        <v>204</v>
      </c>
      <c r="B181" t="s">
        <v>14</v>
      </c>
      <c r="C181" t="s">
        <v>15</v>
      </c>
      <c r="D181">
        <v>0</v>
      </c>
      <c r="E181" t="s">
        <v>25</v>
      </c>
      <c r="F181" t="s">
        <v>15</v>
      </c>
      <c r="G181">
        <v>2333</v>
      </c>
      <c r="H181">
        <v>1451</v>
      </c>
      <c r="I181">
        <v>102</v>
      </c>
      <c r="J181">
        <v>480</v>
      </c>
      <c r="K181">
        <v>0</v>
      </c>
      <c r="L181" t="s">
        <v>17</v>
      </c>
      <c r="M181" t="s">
        <v>22</v>
      </c>
    </row>
    <row r="182" spans="1:13" x14ac:dyDescent="0.45">
      <c r="A182" t="s">
        <v>205</v>
      </c>
      <c r="B182" t="s">
        <v>14</v>
      </c>
      <c r="C182" t="s">
        <v>20</v>
      </c>
      <c r="D182">
        <v>1</v>
      </c>
      <c r="E182" t="s">
        <v>16</v>
      </c>
      <c r="F182" t="s">
        <v>15</v>
      </c>
      <c r="G182">
        <v>6400</v>
      </c>
      <c r="H182">
        <v>7250</v>
      </c>
      <c r="I182">
        <v>180</v>
      </c>
      <c r="J182">
        <v>360</v>
      </c>
      <c r="K182">
        <v>0</v>
      </c>
      <c r="L182" t="s">
        <v>17</v>
      </c>
      <c r="M182" t="s">
        <v>22</v>
      </c>
    </row>
    <row r="183" spans="1:13" x14ac:dyDescent="0.45">
      <c r="A183" t="s">
        <v>206</v>
      </c>
      <c r="B183" t="s">
        <v>14</v>
      </c>
      <c r="C183" t="s">
        <v>15</v>
      </c>
      <c r="D183">
        <v>0</v>
      </c>
      <c r="E183" t="s">
        <v>16</v>
      </c>
      <c r="F183" t="s">
        <v>15</v>
      </c>
      <c r="G183">
        <v>1916</v>
      </c>
      <c r="H183">
        <v>5063</v>
      </c>
      <c r="I183">
        <v>67</v>
      </c>
      <c r="J183">
        <v>360</v>
      </c>
      <c r="L183" t="s">
        <v>21</v>
      </c>
      <c r="M183" t="s">
        <v>22</v>
      </c>
    </row>
    <row r="184" spans="1:13" x14ac:dyDescent="0.45">
      <c r="A184" t="s">
        <v>207</v>
      </c>
      <c r="B184" t="s">
        <v>14</v>
      </c>
      <c r="C184" t="s">
        <v>20</v>
      </c>
      <c r="D184">
        <v>0</v>
      </c>
      <c r="E184" t="s">
        <v>16</v>
      </c>
      <c r="F184" t="s">
        <v>15</v>
      </c>
      <c r="G184">
        <v>4600</v>
      </c>
      <c r="H184">
        <v>0</v>
      </c>
      <c r="I184">
        <v>73</v>
      </c>
      <c r="J184">
        <v>180</v>
      </c>
      <c r="K184">
        <v>1</v>
      </c>
      <c r="L184" t="s">
        <v>31</v>
      </c>
      <c r="M184" t="s">
        <v>18</v>
      </c>
    </row>
    <row r="185" spans="1:13" x14ac:dyDescent="0.45">
      <c r="A185" t="s">
        <v>208</v>
      </c>
      <c r="B185" t="s">
        <v>14</v>
      </c>
      <c r="C185" t="s">
        <v>20</v>
      </c>
      <c r="D185">
        <v>1</v>
      </c>
      <c r="E185" t="s">
        <v>16</v>
      </c>
      <c r="F185" t="s">
        <v>15</v>
      </c>
      <c r="G185">
        <v>33846</v>
      </c>
      <c r="H185">
        <v>0</v>
      </c>
      <c r="I185">
        <v>260</v>
      </c>
      <c r="J185">
        <v>360</v>
      </c>
      <c r="K185">
        <v>1</v>
      </c>
      <c r="L185" t="s">
        <v>31</v>
      </c>
      <c r="M185" t="s">
        <v>22</v>
      </c>
    </row>
    <row r="186" spans="1:13" x14ac:dyDescent="0.45">
      <c r="A186" t="s">
        <v>209</v>
      </c>
      <c r="B186" t="s">
        <v>42</v>
      </c>
      <c r="C186" t="s">
        <v>20</v>
      </c>
      <c r="D186">
        <v>0</v>
      </c>
      <c r="E186" t="s">
        <v>16</v>
      </c>
      <c r="F186" t="s">
        <v>15</v>
      </c>
      <c r="G186">
        <v>3625</v>
      </c>
      <c r="H186">
        <v>0</v>
      </c>
      <c r="I186">
        <v>108</v>
      </c>
      <c r="J186">
        <v>360</v>
      </c>
      <c r="K186">
        <v>1</v>
      </c>
      <c r="L186" t="s">
        <v>31</v>
      </c>
      <c r="M186" t="s">
        <v>18</v>
      </c>
    </row>
    <row r="187" spans="1:13" x14ac:dyDescent="0.45">
      <c r="A187" t="s">
        <v>210</v>
      </c>
      <c r="B187" t="s">
        <v>14</v>
      </c>
      <c r="C187" t="s">
        <v>20</v>
      </c>
      <c r="D187">
        <v>0</v>
      </c>
      <c r="E187" t="s">
        <v>16</v>
      </c>
      <c r="F187" t="s">
        <v>20</v>
      </c>
      <c r="G187">
        <v>39147</v>
      </c>
      <c r="H187">
        <v>4750</v>
      </c>
      <c r="I187">
        <v>120</v>
      </c>
      <c r="J187">
        <v>360</v>
      </c>
      <c r="K187">
        <v>1</v>
      </c>
      <c r="L187" t="s">
        <v>31</v>
      </c>
      <c r="M187" t="s">
        <v>18</v>
      </c>
    </row>
    <row r="188" spans="1:13" x14ac:dyDescent="0.45">
      <c r="A188" t="s">
        <v>211</v>
      </c>
      <c r="B188" t="s">
        <v>14</v>
      </c>
      <c r="C188" t="s">
        <v>20</v>
      </c>
      <c r="D188">
        <v>1</v>
      </c>
      <c r="E188" t="s">
        <v>16</v>
      </c>
      <c r="F188" t="s">
        <v>20</v>
      </c>
      <c r="G188">
        <v>2178</v>
      </c>
      <c r="H188">
        <v>0</v>
      </c>
      <c r="I188">
        <v>66</v>
      </c>
      <c r="J188">
        <v>300</v>
      </c>
      <c r="K188">
        <v>0</v>
      </c>
      <c r="L188" t="s">
        <v>21</v>
      </c>
      <c r="M188" t="s">
        <v>22</v>
      </c>
    </row>
    <row r="189" spans="1:13" x14ac:dyDescent="0.45">
      <c r="A189" t="s">
        <v>212</v>
      </c>
      <c r="B189" t="s">
        <v>14</v>
      </c>
      <c r="C189" t="s">
        <v>20</v>
      </c>
      <c r="D189">
        <v>0</v>
      </c>
      <c r="E189" t="s">
        <v>16</v>
      </c>
      <c r="F189" t="s">
        <v>15</v>
      </c>
      <c r="G189">
        <v>2383</v>
      </c>
      <c r="H189">
        <v>2138</v>
      </c>
      <c r="I189">
        <v>58</v>
      </c>
      <c r="J189">
        <v>360</v>
      </c>
      <c r="L189" t="s">
        <v>21</v>
      </c>
      <c r="M189" t="s">
        <v>18</v>
      </c>
    </row>
    <row r="190" spans="1:13" x14ac:dyDescent="0.45">
      <c r="A190" t="s">
        <v>213</v>
      </c>
      <c r="C190" t="s">
        <v>20</v>
      </c>
      <c r="D190">
        <v>0</v>
      </c>
      <c r="E190" t="s">
        <v>16</v>
      </c>
      <c r="F190" t="s">
        <v>20</v>
      </c>
      <c r="G190">
        <v>674</v>
      </c>
      <c r="H190">
        <v>5296</v>
      </c>
      <c r="I190">
        <v>168</v>
      </c>
      <c r="J190">
        <v>360</v>
      </c>
      <c r="K190">
        <v>1</v>
      </c>
      <c r="L190" t="s">
        <v>21</v>
      </c>
      <c r="M190" t="s">
        <v>18</v>
      </c>
    </row>
    <row r="191" spans="1:13" x14ac:dyDescent="0.45">
      <c r="A191" t="s">
        <v>214</v>
      </c>
      <c r="B191" t="s">
        <v>14</v>
      </c>
      <c r="C191" t="s">
        <v>20</v>
      </c>
      <c r="D191">
        <v>0</v>
      </c>
      <c r="E191" t="s">
        <v>16</v>
      </c>
      <c r="F191" t="s">
        <v>15</v>
      </c>
      <c r="G191">
        <v>9328</v>
      </c>
      <c r="H191">
        <v>0</v>
      </c>
      <c r="I191">
        <v>188</v>
      </c>
      <c r="J191">
        <v>180</v>
      </c>
      <c r="K191">
        <v>1</v>
      </c>
      <c r="L191" t="s">
        <v>21</v>
      </c>
      <c r="M191" t="s">
        <v>18</v>
      </c>
    </row>
    <row r="192" spans="1:13" x14ac:dyDescent="0.45">
      <c r="A192" t="s">
        <v>215</v>
      </c>
      <c r="B192" t="s">
        <v>14</v>
      </c>
      <c r="C192" t="s">
        <v>15</v>
      </c>
      <c r="D192">
        <v>0</v>
      </c>
      <c r="E192" t="s">
        <v>25</v>
      </c>
      <c r="F192" t="s">
        <v>15</v>
      </c>
      <c r="G192">
        <v>4885</v>
      </c>
      <c r="H192">
        <v>0</v>
      </c>
      <c r="I192">
        <v>48</v>
      </c>
      <c r="J192">
        <v>360</v>
      </c>
      <c r="K192">
        <v>1</v>
      </c>
      <c r="L192" t="s">
        <v>21</v>
      </c>
      <c r="M192" t="s">
        <v>18</v>
      </c>
    </row>
    <row r="193" spans="1:13" x14ac:dyDescent="0.45">
      <c r="A193" t="s">
        <v>216</v>
      </c>
      <c r="B193" t="s">
        <v>14</v>
      </c>
      <c r="C193" t="s">
        <v>15</v>
      </c>
      <c r="D193">
        <v>0</v>
      </c>
      <c r="E193" t="s">
        <v>16</v>
      </c>
      <c r="F193" t="s">
        <v>15</v>
      </c>
      <c r="G193">
        <v>12000</v>
      </c>
      <c r="H193">
        <v>0</v>
      </c>
      <c r="I193">
        <v>164</v>
      </c>
      <c r="J193">
        <v>360</v>
      </c>
      <c r="K193">
        <v>1</v>
      </c>
      <c r="L193" t="s">
        <v>31</v>
      </c>
      <c r="M193" t="s">
        <v>22</v>
      </c>
    </row>
    <row r="194" spans="1:13" x14ac:dyDescent="0.45">
      <c r="A194" t="s">
        <v>217</v>
      </c>
      <c r="B194" t="s">
        <v>14</v>
      </c>
      <c r="C194" t="s">
        <v>20</v>
      </c>
      <c r="D194">
        <v>0</v>
      </c>
      <c r="E194" t="s">
        <v>25</v>
      </c>
      <c r="F194" t="s">
        <v>15</v>
      </c>
      <c r="G194">
        <v>6033</v>
      </c>
      <c r="H194">
        <v>0</v>
      </c>
      <c r="I194">
        <v>160</v>
      </c>
      <c r="J194">
        <v>360</v>
      </c>
      <c r="K194">
        <v>1</v>
      </c>
      <c r="L194" t="s">
        <v>17</v>
      </c>
      <c r="M194" t="s">
        <v>22</v>
      </c>
    </row>
    <row r="195" spans="1:13" x14ac:dyDescent="0.45">
      <c r="A195" t="s">
        <v>218</v>
      </c>
      <c r="B195" t="s">
        <v>14</v>
      </c>
      <c r="C195" t="s">
        <v>15</v>
      </c>
      <c r="D195">
        <v>0</v>
      </c>
      <c r="E195" t="s">
        <v>16</v>
      </c>
      <c r="F195" t="s">
        <v>15</v>
      </c>
      <c r="G195">
        <v>3858</v>
      </c>
      <c r="H195">
        <v>0</v>
      </c>
      <c r="I195">
        <v>76</v>
      </c>
      <c r="J195">
        <v>360</v>
      </c>
      <c r="K195">
        <v>1</v>
      </c>
      <c r="L195" t="s">
        <v>31</v>
      </c>
      <c r="M195" t="s">
        <v>18</v>
      </c>
    </row>
    <row r="196" spans="1:13" x14ac:dyDescent="0.45">
      <c r="A196" t="s">
        <v>219</v>
      </c>
      <c r="B196" t="s">
        <v>14</v>
      </c>
      <c r="C196" t="s">
        <v>15</v>
      </c>
      <c r="D196">
        <v>0</v>
      </c>
      <c r="E196" t="s">
        <v>16</v>
      </c>
      <c r="F196" t="s">
        <v>15</v>
      </c>
      <c r="G196">
        <v>4191</v>
      </c>
      <c r="H196">
        <v>0</v>
      </c>
      <c r="I196">
        <v>120</v>
      </c>
      <c r="J196">
        <v>360</v>
      </c>
      <c r="K196">
        <v>1</v>
      </c>
      <c r="L196" t="s">
        <v>21</v>
      </c>
      <c r="M196" t="s">
        <v>18</v>
      </c>
    </row>
    <row r="197" spans="1:13" x14ac:dyDescent="0.45">
      <c r="A197" t="s">
        <v>220</v>
      </c>
      <c r="B197" t="s">
        <v>14</v>
      </c>
      <c r="C197" t="s">
        <v>20</v>
      </c>
      <c r="D197">
        <v>1</v>
      </c>
      <c r="E197" t="s">
        <v>16</v>
      </c>
      <c r="F197" t="s">
        <v>15</v>
      </c>
      <c r="G197">
        <v>3125</v>
      </c>
      <c r="H197">
        <v>2583</v>
      </c>
      <c r="I197">
        <v>170</v>
      </c>
      <c r="J197">
        <v>360</v>
      </c>
      <c r="K197">
        <v>1</v>
      </c>
      <c r="L197" t="s">
        <v>31</v>
      </c>
      <c r="M197" t="s">
        <v>22</v>
      </c>
    </row>
    <row r="198" spans="1:13" x14ac:dyDescent="0.45">
      <c r="A198" t="s">
        <v>221</v>
      </c>
      <c r="B198" t="s">
        <v>14</v>
      </c>
      <c r="C198" t="s">
        <v>15</v>
      </c>
      <c r="D198">
        <v>0</v>
      </c>
      <c r="E198" t="s">
        <v>16</v>
      </c>
      <c r="F198" t="s">
        <v>15</v>
      </c>
      <c r="G198">
        <v>8333</v>
      </c>
      <c r="H198">
        <v>3750</v>
      </c>
      <c r="I198">
        <v>187</v>
      </c>
      <c r="J198">
        <v>360</v>
      </c>
      <c r="K198">
        <v>1</v>
      </c>
      <c r="L198" t="s">
        <v>21</v>
      </c>
      <c r="M198" t="s">
        <v>18</v>
      </c>
    </row>
    <row r="199" spans="1:13" x14ac:dyDescent="0.45">
      <c r="A199" t="s">
        <v>222</v>
      </c>
      <c r="B199" t="s">
        <v>42</v>
      </c>
      <c r="C199" t="s">
        <v>15</v>
      </c>
      <c r="D199">
        <v>0</v>
      </c>
      <c r="E199" t="s">
        <v>25</v>
      </c>
      <c r="F199" t="s">
        <v>15</v>
      </c>
      <c r="G199">
        <v>1907</v>
      </c>
      <c r="H199">
        <v>2365</v>
      </c>
      <c r="I199">
        <v>120</v>
      </c>
      <c r="K199">
        <v>1</v>
      </c>
      <c r="L199" t="s">
        <v>17</v>
      </c>
      <c r="M199" t="s">
        <v>18</v>
      </c>
    </row>
    <row r="200" spans="1:13" x14ac:dyDescent="0.45">
      <c r="A200" t="s">
        <v>223</v>
      </c>
      <c r="B200" t="s">
        <v>42</v>
      </c>
      <c r="C200" t="s">
        <v>20</v>
      </c>
      <c r="D200">
        <v>0</v>
      </c>
      <c r="E200" t="s">
        <v>16</v>
      </c>
      <c r="F200" t="s">
        <v>15</v>
      </c>
      <c r="G200">
        <v>3416</v>
      </c>
      <c r="H200">
        <v>2816</v>
      </c>
      <c r="I200">
        <v>113</v>
      </c>
      <c r="J200">
        <v>360</v>
      </c>
      <c r="L200" t="s">
        <v>31</v>
      </c>
      <c r="M200" t="s">
        <v>18</v>
      </c>
    </row>
    <row r="201" spans="1:13" x14ac:dyDescent="0.45">
      <c r="A201" t="s">
        <v>224</v>
      </c>
      <c r="B201" t="s">
        <v>14</v>
      </c>
      <c r="C201" t="s">
        <v>15</v>
      </c>
      <c r="D201">
        <v>0</v>
      </c>
      <c r="E201" t="s">
        <v>16</v>
      </c>
      <c r="F201" t="s">
        <v>20</v>
      </c>
      <c r="G201">
        <v>11000</v>
      </c>
      <c r="H201">
        <v>0</v>
      </c>
      <c r="I201">
        <v>83</v>
      </c>
      <c r="J201">
        <v>360</v>
      </c>
      <c r="K201">
        <v>1</v>
      </c>
      <c r="L201" t="s">
        <v>17</v>
      </c>
      <c r="M201" t="s">
        <v>22</v>
      </c>
    </row>
    <row r="202" spans="1:13" x14ac:dyDescent="0.45">
      <c r="A202" t="s">
        <v>225</v>
      </c>
      <c r="B202" t="s">
        <v>14</v>
      </c>
      <c r="C202" t="s">
        <v>20</v>
      </c>
      <c r="D202">
        <v>1</v>
      </c>
      <c r="E202" t="s">
        <v>25</v>
      </c>
      <c r="F202" t="s">
        <v>15</v>
      </c>
      <c r="G202">
        <v>2600</v>
      </c>
      <c r="H202">
        <v>2500</v>
      </c>
      <c r="I202">
        <v>90</v>
      </c>
      <c r="J202">
        <v>360</v>
      </c>
      <c r="K202">
        <v>1</v>
      </c>
      <c r="L202" t="s">
        <v>31</v>
      </c>
      <c r="M202" t="s">
        <v>18</v>
      </c>
    </row>
    <row r="203" spans="1:13" x14ac:dyDescent="0.45">
      <c r="A203" t="s">
        <v>226</v>
      </c>
      <c r="B203" t="s">
        <v>14</v>
      </c>
      <c r="C203" t="s">
        <v>15</v>
      </c>
      <c r="D203">
        <v>2</v>
      </c>
      <c r="E203" t="s">
        <v>16</v>
      </c>
      <c r="F203" t="s">
        <v>15</v>
      </c>
      <c r="G203">
        <v>4923</v>
      </c>
      <c r="H203">
        <v>0</v>
      </c>
      <c r="I203">
        <v>166</v>
      </c>
      <c r="J203">
        <v>360</v>
      </c>
      <c r="K203">
        <v>0</v>
      </c>
      <c r="L203" t="s">
        <v>31</v>
      </c>
      <c r="M203" t="s">
        <v>18</v>
      </c>
    </row>
    <row r="204" spans="1:13" x14ac:dyDescent="0.45">
      <c r="A204" t="s">
        <v>227</v>
      </c>
      <c r="B204" t="s">
        <v>14</v>
      </c>
      <c r="C204" t="s">
        <v>20</v>
      </c>
      <c r="D204" t="s">
        <v>30</v>
      </c>
      <c r="E204" t="s">
        <v>25</v>
      </c>
      <c r="F204" t="s">
        <v>15</v>
      </c>
      <c r="G204">
        <v>3992</v>
      </c>
      <c r="H204">
        <v>0</v>
      </c>
      <c r="J204">
        <v>180</v>
      </c>
      <c r="K204">
        <v>1</v>
      </c>
      <c r="L204" t="s">
        <v>17</v>
      </c>
      <c r="M204" t="s">
        <v>22</v>
      </c>
    </row>
    <row r="205" spans="1:13" x14ac:dyDescent="0.45">
      <c r="A205" t="s">
        <v>228</v>
      </c>
      <c r="B205" t="s">
        <v>14</v>
      </c>
      <c r="C205" t="s">
        <v>20</v>
      </c>
      <c r="D205">
        <v>1</v>
      </c>
      <c r="E205" t="s">
        <v>25</v>
      </c>
      <c r="F205" t="s">
        <v>15</v>
      </c>
      <c r="G205">
        <v>3500</v>
      </c>
      <c r="H205">
        <v>1083</v>
      </c>
      <c r="I205">
        <v>135</v>
      </c>
      <c r="J205">
        <v>360</v>
      </c>
      <c r="K205">
        <v>1</v>
      </c>
      <c r="L205" t="s">
        <v>17</v>
      </c>
      <c r="M205" t="s">
        <v>18</v>
      </c>
    </row>
    <row r="206" spans="1:13" x14ac:dyDescent="0.45">
      <c r="A206" t="s">
        <v>229</v>
      </c>
      <c r="B206" t="s">
        <v>14</v>
      </c>
      <c r="C206" t="s">
        <v>20</v>
      </c>
      <c r="D206">
        <v>2</v>
      </c>
      <c r="E206" t="s">
        <v>25</v>
      </c>
      <c r="F206" t="s">
        <v>15</v>
      </c>
      <c r="G206">
        <v>3917</v>
      </c>
      <c r="H206">
        <v>0</v>
      </c>
      <c r="I206">
        <v>124</v>
      </c>
      <c r="J206">
        <v>360</v>
      </c>
      <c r="K206">
        <v>1</v>
      </c>
      <c r="L206" t="s">
        <v>31</v>
      </c>
      <c r="M206" t="s">
        <v>18</v>
      </c>
    </row>
    <row r="207" spans="1:13" x14ac:dyDescent="0.45">
      <c r="A207" t="s">
        <v>230</v>
      </c>
      <c r="B207" t="s">
        <v>42</v>
      </c>
      <c r="C207" t="s">
        <v>15</v>
      </c>
      <c r="D207">
        <v>0</v>
      </c>
      <c r="E207" t="s">
        <v>25</v>
      </c>
      <c r="F207" t="s">
        <v>15</v>
      </c>
      <c r="G207">
        <v>4408</v>
      </c>
      <c r="H207">
        <v>0</v>
      </c>
      <c r="I207">
        <v>120</v>
      </c>
      <c r="J207">
        <v>360</v>
      </c>
      <c r="K207">
        <v>1</v>
      </c>
      <c r="L207" t="s">
        <v>31</v>
      </c>
      <c r="M207" t="s">
        <v>18</v>
      </c>
    </row>
    <row r="208" spans="1:13" x14ac:dyDescent="0.45">
      <c r="A208" t="s">
        <v>231</v>
      </c>
      <c r="B208" t="s">
        <v>42</v>
      </c>
      <c r="C208" t="s">
        <v>15</v>
      </c>
      <c r="D208">
        <v>0</v>
      </c>
      <c r="E208" t="s">
        <v>16</v>
      </c>
      <c r="F208" t="s">
        <v>15</v>
      </c>
      <c r="G208">
        <v>3244</v>
      </c>
      <c r="H208">
        <v>0</v>
      </c>
      <c r="I208">
        <v>80</v>
      </c>
      <c r="J208">
        <v>360</v>
      </c>
      <c r="K208">
        <v>1</v>
      </c>
      <c r="L208" t="s">
        <v>17</v>
      </c>
      <c r="M208" t="s">
        <v>18</v>
      </c>
    </row>
    <row r="209" spans="1:13" x14ac:dyDescent="0.45">
      <c r="A209" t="s">
        <v>232</v>
      </c>
      <c r="B209" t="s">
        <v>14</v>
      </c>
      <c r="C209" t="s">
        <v>15</v>
      </c>
      <c r="D209">
        <v>0</v>
      </c>
      <c r="E209" t="s">
        <v>25</v>
      </c>
      <c r="F209" t="s">
        <v>15</v>
      </c>
      <c r="G209">
        <v>3975</v>
      </c>
      <c r="H209">
        <v>2531</v>
      </c>
      <c r="I209">
        <v>55</v>
      </c>
      <c r="J209">
        <v>360</v>
      </c>
      <c r="K209">
        <v>1</v>
      </c>
      <c r="L209" t="s">
        <v>21</v>
      </c>
      <c r="M209" t="s">
        <v>18</v>
      </c>
    </row>
    <row r="210" spans="1:13" x14ac:dyDescent="0.45">
      <c r="A210" t="s">
        <v>233</v>
      </c>
      <c r="B210" t="s">
        <v>14</v>
      </c>
      <c r="C210" t="s">
        <v>15</v>
      </c>
      <c r="D210">
        <v>0</v>
      </c>
      <c r="E210" t="s">
        <v>16</v>
      </c>
      <c r="F210" t="s">
        <v>15</v>
      </c>
      <c r="G210">
        <v>2479</v>
      </c>
      <c r="H210">
        <v>0</v>
      </c>
      <c r="I210">
        <v>59</v>
      </c>
      <c r="J210">
        <v>360</v>
      </c>
      <c r="K210">
        <v>1</v>
      </c>
      <c r="L210" t="s">
        <v>17</v>
      </c>
      <c r="M210" t="s">
        <v>18</v>
      </c>
    </row>
    <row r="211" spans="1:13" x14ac:dyDescent="0.45">
      <c r="A211" t="s">
        <v>234</v>
      </c>
      <c r="B211" t="s">
        <v>14</v>
      </c>
      <c r="C211" t="s">
        <v>15</v>
      </c>
      <c r="D211">
        <v>0</v>
      </c>
      <c r="E211" t="s">
        <v>16</v>
      </c>
      <c r="F211" t="s">
        <v>15</v>
      </c>
      <c r="G211">
        <v>3418</v>
      </c>
      <c r="H211">
        <v>0</v>
      </c>
      <c r="I211">
        <v>127</v>
      </c>
      <c r="J211">
        <v>360</v>
      </c>
      <c r="K211">
        <v>1</v>
      </c>
      <c r="L211" t="s">
        <v>31</v>
      </c>
      <c r="M211" t="s">
        <v>22</v>
      </c>
    </row>
    <row r="212" spans="1:13" x14ac:dyDescent="0.45">
      <c r="A212" t="s">
        <v>235</v>
      </c>
      <c r="B212" t="s">
        <v>42</v>
      </c>
      <c r="C212" t="s">
        <v>15</v>
      </c>
      <c r="D212">
        <v>0</v>
      </c>
      <c r="E212" t="s">
        <v>16</v>
      </c>
      <c r="F212" t="s">
        <v>15</v>
      </c>
      <c r="G212">
        <v>10000</v>
      </c>
      <c r="H212">
        <v>0</v>
      </c>
      <c r="I212">
        <v>214</v>
      </c>
      <c r="J212">
        <v>360</v>
      </c>
      <c r="K212">
        <v>1</v>
      </c>
      <c r="L212" t="s">
        <v>31</v>
      </c>
      <c r="M212" t="s">
        <v>22</v>
      </c>
    </row>
    <row r="213" spans="1:13" x14ac:dyDescent="0.45">
      <c r="A213" t="s">
        <v>236</v>
      </c>
      <c r="B213" t="s">
        <v>14</v>
      </c>
      <c r="C213" t="s">
        <v>20</v>
      </c>
      <c r="D213" t="s">
        <v>30</v>
      </c>
      <c r="E213" t="s">
        <v>16</v>
      </c>
      <c r="F213" t="s">
        <v>15</v>
      </c>
      <c r="G213">
        <v>3430</v>
      </c>
      <c r="H213">
        <v>1250</v>
      </c>
      <c r="I213">
        <v>128</v>
      </c>
      <c r="J213">
        <v>360</v>
      </c>
      <c r="K213">
        <v>0</v>
      </c>
      <c r="L213" t="s">
        <v>31</v>
      </c>
      <c r="M213" t="s">
        <v>22</v>
      </c>
    </row>
    <row r="214" spans="1:13" x14ac:dyDescent="0.45">
      <c r="A214" t="s">
        <v>237</v>
      </c>
      <c r="B214" t="s">
        <v>14</v>
      </c>
      <c r="C214" t="s">
        <v>20</v>
      </c>
      <c r="D214">
        <v>1</v>
      </c>
      <c r="E214" t="s">
        <v>16</v>
      </c>
      <c r="F214" t="s">
        <v>20</v>
      </c>
      <c r="G214">
        <v>7787</v>
      </c>
      <c r="H214">
        <v>0</v>
      </c>
      <c r="I214">
        <v>240</v>
      </c>
      <c r="J214">
        <v>360</v>
      </c>
      <c r="K214">
        <v>1</v>
      </c>
      <c r="L214" t="s">
        <v>17</v>
      </c>
      <c r="M214" t="s">
        <v>18</v>
      </c>
    </row>
    <row r="215" spans="1:13" x14ac:dyDescent="0.45">
      <c r="A215" t="s">
        <v>238</v>
      </c>
      <c r="B215" t="s">
        <v>14</v>
      </c>
      <c r="C215" t="s">
        <v>20</v>
      </c>
      <c r="D215" t="s">
        <v>30</v>
      </c>
      <c r="E215" t="s">
        <v>25</v>
      </c>
      <c r="F215" t="s">
        <v>20</v>
      </c>
      <c r="G215">
        <v>5703</v>
      </c>
      <c r="H215">
        <v>0</v>
      </c>
      <c r="I215">
        <v>130</v>
      </c>
      <c r="J215">
        <v>360</v>
      </c>
      <c r="K215">
        <v>1</v>
      </c>
      <c r="L215" t="s">
        <v>21</v>
      </c>
      <c r="M215" t="s">
        <v>18</v>
      </c>
    </row>
    <row r="216" spans="1:13" x14ac:dyDescent="0.45">
      <c r="A216" t="s">
        <v>239</v>
      </c>
      <c r="B216" t="s">
        <v>14</v>
      </c>
      <c r="C216" t="s">
        <v>20</v>
      </c>
      <c r="D216">
        <v>0</v>
      </c>
      <c r="E216" t="s">
        <v>16</v>
      </c>
      <c r="F216" t="s">
        <v>15</v>
      </c>
      <c r="G216">
        <v>3173</v>
      </c>
      <c r="H216">
        <v>3021</v>
      </c>
      <c r="I216">
        <v>137</v>
      </c>
      <c r="J216">
        <v>360</v>
      </c>
      <c r="K216">
        <v>1</v>
      </c>
      <c r="L216" t="s">
        <v>17</v>
      </c>
      <c r="M216" t="s">
        <v>18</v>
      </c>
    </row>
    <row r="217" spans="1:13" x14ac:dyDescent="0.45">
      <c r="A217" t="s">
        <v>240</v>
      </c>
      <c r="B217" t="s">
        <v>14</v>
      </c>
      <c r="C217" t="s">
        <v>20</v>
      </c>
      <c r="D217" t="s">
        <v>30</v>
      </c>
      <c r="E217" t="s">
        <v>25</v>
      </c>
      <c r="F217" t="s">
        <v>15</v>
      </c>
      <c r="G217">
        <v>3850</v>
      </c>
      <c r="H217">
        <v>983</v>
      </c>
      <c r="I217">
        <v>100</v>
      </c>
      <c r="J217">
        <v>360</v>
      </c>
      <c r="K217">
        <v>1</v>
      </c>
      <c r="L217" t="s">
        <v>31</v>
      </c>
      <c r="M217" t="s">
        <v>18</v>
      </c>
    </row>
    <row r="218" spans="1:13" x14ac:dyDescent="0.45">
      <c r="A218" t="s">
        <v>241</v>
      </c>
      <c r="B218" t="s">
        <v>14</v>
      </c>
      <c r="C218" t="s">
        <v>20</v>
      </c>
      <c r="D218">
        <v>0</v>
      </c>
      <c r="E218" t="s">
        <v>16</v>
      </c>
      <c r="F218" t="s">
        <v>15</v>
      </c>
      <c r="G218">
        <v>150</v>
      </c>
      <c r="H218">
        <v>1800</v>
      </c>
      <c r="I218">
        <v>135</v>
      </c>
      <c r="J218">
        <v>360</v>
      </c>
      <c r="K218">
        <v>1</v>
      </c>
      <c r="L218" t="s">
        <v>21</v>
      </c>
      <c r="M218" t="s">
        <v>22</v>
      </c>
    </row>
    <row r="219" spans="1:13" x14ac:dyDescent="0.45">
      <c r="A219" t="s">
        <v>242</v>
      </c>
      <c r="B219" t="s">
        <v>14</v>
      </c>
      <c r="C219" t="s">
        <v>20</v>
      </c>
      <c r="D219">
        <v>0</v>
      </c>
      <c r="E219" t="s">
        <v>16</v>
      </c>
      <c r="F219" t="s">
        <v>15</v>
      </c>
      <c r="G219">
        <v>3727</v>
      </c>
      <c r="H219">
        <v>1775</v>
      </c>
      <c r="I219">
        <v>131</v>
      </c>
      <c r="J219">
        <v>360</v>
      </c>
      <c r="K219">
        <v>1</v>
      </c>
      <c r="L219" t="s">
        <v>31</v>
      </c>
      <c r="M219" t="s">
        <v>18</v>
      </c>
    </row>
    <row r="220" spans="1:13" x14ac:dyDescent="0.45">
      <c r="A220" t="s">
        <v>243</v>
      </c>
      <c r="B220" t="s">
        <v>14</v>
      </c>
      <c r="C220" t="s">
        <v>20</v>
      </c>
      <c r="D220">
        <v>2</v>
      </c>
      <c r="E220" t="s">
        <v>16</v>
      </c>
      <c r="G220">
        <v>5000</v>
      </c>
      <c r="H220">
        <v>0</v>
      </c>
      <c r="I220">
        <v>72</v>
      </c>
      <c r="J220">
        <v>360</v>
      </c>
      <c r="K220">
        <v>0</v>
      </c>
      <c r="L220" t="s">
        <v>31</v>
      </c>
      <c r="M220" t="s">
        <v>22</v>
      </c>
    </row>
    <row r="221" spans="1:13" x14ac:dyDescent="0.45">
      <c r="A221" t="s">
        <v>244</v>
      </c>
      <c r="B221" t="s">
        <v>42</v>
      </c>
      <c r="C221" t="s">
        <v>20</v>
      </c>
      <c r="D221">
        <v>2</v>
      </c>
      <c r="E221" t="s">
        <v>16</v>
      </c>
      <c r="F221" t="s">
        <v>15</v>
      </c>
      <c r="G221">
        <v>4283</v>
      </c>
      <c r="H221">
        <v>2383</v>
      </c>
      <c r="I221">
        <v>127</v>
      </c>
      <c r="J221">
        <v>360</v>
      </c>
      <c r="L221" t="s">
        <v>31</v>
      </c>
      <c r="M221" t="s">
        <v>18</v>
      </c>
    </row>
    <row r="222" spans="1:13" x14ac:dyDescent="0.45">
      <c r="A222" t="s">
        <v>245</v>
      </c>
      <c r="B222" t="s">
        <v>14</v>
      </c>
      <c r="C222" t="s">
        <v>20</v>
      </c>
      <c r="D222">
        <v>0</v>
      </c>
      <c r="E222" t="s">
        <v>16</v>
      </c>
      <c r="F222" t="s">
        <v>15</v>
      </c>
      <c r="G222">
        <v>2221</v>
      </c>
      <c r="H222">
        <v>0</v>
      </c>
      <c r="I222">
        <v>60</v>
      </c>
      <c r="J222">
        <v>360</v>
      </c>
      <c r="K222">
        <v>0</v>
      </c>
      <c r="L222" t="s">
        <v>17</v>
      </c>
      <c r="M222" t="s">
        <v>22</v>
      </c>
    </row>
    <row r="223" spans="1:13" x14ac:dyDescent="0.45">
      <c r="A223" t="s">
        <v>246</v>
      </c>
      <c r="B223" t="s">
        <v>14</v>
      </c>
      <c r="C223" t="s">
        <v>20</v>
      </c>
      <c r="D223">
        <v>2</v>
      </c>
      <c r="E223" t="s">
        <v>16</v>
      </c>
      <c r="F223" t="s">
        <v>15</v>
      </c>
      <c r="G223">
        <v>4009</v>
      </c>
      <c r="H223">
        <v>1717</v>
      </c>
      <c r="I223">
        <v>116</v>
      </c>
      <c r="J223">
        <v>360</v>
      </c>
      <c r="K223">
        <v>1</v>
      </c>
      <c r="L223" t="s">
        <v>31</v>
      </c>
      <c r="M223" t="s">
        <v>18</v>
      </c>
    </row>
    <row r="224" spans="1:13" x14ac:dyDescent="0.45">
      <c r="A224" t="s">
        <v>247</v>
      </c>
      <c r="B224" t="s">
        <v>14</v>
      </c>
      <c r="C224" t="s">
        <v>15</v>
      </c>
      <c r="D224">
        <v>0</v>
      </c>
      <c r="E224" t="s">
        <v>16</v>
      </c>
      <c r="F224" t="s">
        <v>15</v>
      </c>
      <c r="G224">
        <v>2971</v>
      </c>
      <c r="H224">
        <v>2791</v>
      </c>
      <c r="I224">
        <v>144</v>
      </c>
      <c r="J224">
        <v>360</v>
      </c>
      <c r="K224">
        <v>1</v>
      </c>
      <c r="L224" t="s">
        <v>31</v>
      </c>
      <c r="M224" t="s">
        <v>18</v>
      </c>
    </row>
    <row r="225" spans="1:13" x14ac:dyDescent="0.45">
      <c r="A225" t="s">
        <v>248</v>
      </c>
      <c r="B225" t="s">
        <v>14</v>
      </c>
      <c r="C225" t="s">
        <v>20</v>
      </c>
      <c r="D225">
        <v>0</v>
      </c>
      <c r="E225" t="s">
        <v>16</v>
      </c>
      <c r="F225" t="s">
        <v>15</v>
      </c>
      <c r="G225">
        <v>7578</v>
      </c>
      <c r="H225">
        <v>1010</v>
      </c>
      <c r="I225">
        <v>175</v>
      </c>
      <c r="K225">
        <v>1</v>
      </c>
      <c r="L225" t="s">
        <v>31</v>
      </c>
      <c r="M225" t="s">
        <v>18</v>
      </c>
    </row>
    <row r="226" spans="1:13" x14ac:dyDescent="0.45">
      <c r="A226" t="s">
        <v>249</v>
      </c>
      <c r="B226" t="s">
        <v>14</v>
      </c>
      <c r="C226" t="s">
        <v>20</v>
      </c>
      <c r="D226">
        <v>0</v>
      </c>
      <c r="E226" t="s">
        <v>16</v>
      </c>
      <c r="F226" t="s">
        <v>15</v>
      </c>
      <c r="G226">
        <v>6250</v>
      </c>
      <c r="H226">
        <v>0</v>
      </c>
      <c r="I226">
        <v>128</v>
      </c>
      <c r="J226">
        <v>360</v>
      </c>
      <c r="K226">
        <v>1</v>
      </c>
      <c r="L226" t="s">
        <v>31</v>
      </c>
      <c r="M226" t="s">
        <v>18</v>
      </c>
    </row>
    <row r="227" spans="1:13" x14ac:dyDescent="0.45">
      <c r="A227" t="s">
        <v>250</v>
      </c>
      <c r="B227" t="s">
        <v>14</v>
      </c>
      <c r="C227" t="s">
        <v>20</v>
      </c>
      <c r="D227">
        <v>0</v>
      </c>
      <c r="E227" t="s">
        <v>16</v>
      </c>
      <c r="F227" t="s">
        <v>15</v>
      </c>
      <c r="G227">
        <v>3250</v>
      </c>
      <c r="H227">
        <v>0</v>
      </c>
      <c r="I227">
        <v>170</v>
      </c>
      <c r="J227">
        <v>360</v>
      </c>
      <c r="K227">
        <v>1</v>
      </c>
      <c r="L227" t="s">
        <v>21</v>
      </c>
      <c r="M227" t="s">
        <v>22</v>
      </c>
    </row>
    <row r="228" spans="1:13" x14ac:dyDescent="0.45">
      <c r="A228" t="s">
        <v>251</v>
      </c>
      <c r="B228" t="s">
        <v>14</v>
      </c>
      <c r="C228" t="s">
        <v>20</v>
      </c>
      <c r="E228" t="s">
        <v>25</v>
      </c>
      <c r="F228" t="s">
        <v>20</v>
      </c>
      <c r="G228">
        <v>4735</v>
      </c>
      <c r="H228">
        <v>0</v>
      </c>
      <c r="I228">
        <v>138</v>
      </c>
      <c r="J228">
        <v>360</v>
      </c>
      <c r="K228">
        <v>1</v>
      </c>
      <c r="L228" t="s">
        <v>17</v>
      </c>
      <c r="M228" t="s">
        <v>22</v>
      </c>
    </row>
    <row r="229" spans="1:13" x14ac:dyDescent="0.45">
      <c r="A229" t="s">
        <v>252</v>
      </c>
      <c r="B229" t="s">
        <v>14</v>
      </c>
      <c r="C229" t="s">
        <v>20</v>
      </c>
      <c r="D229">
        <v>2</v>
      </c>
      <c r="E229" t="s">
        <v>16</v>
      </c>
      <c r="F229" t="s">
        <v>15</v>
      </c>
      <c r="G229">
        <v>6250</v>
      </c>
      <c r="H229">
        <v>1695</v>
      </c>
      <c r="I229">
        <v>210</v>
      </c>
      <c r="J229">
        <v>360</v>
      </c>
      <c r="K229">
        <v>1</v>
      </c>
      <c r="L229" t="s">
        <v>31</v>
      </c>
      <c r="M229" t="s">
        <v>18</v>
      </c>
    </row>
    <row r="230" spans="1:13" x14ac:dyDescent="0.45">
      <c r="A230" t="s">
        <v>253</v>
      </c>
      <c r="B230" t="s">
        <v>14</v>
      </c>
      <c r="E230" t="s">
        <v>16</v>
      </c>
      <c r="F230" t="s">
        <v>15</v>
      </c>
      <c r="G230">
        <v>4758</v>
      </c>
      <c r="H230">
        <v>0</v>
      </c>
      <c r="I230">
        <v>158</v>
      </c>
      <c r="J230">
        <v>480</v>
      </c>
      <c r="K230">
        <v>1</v>
      </c>
      <c r="L230" t="s">
        <v>31</v>
      </c>
      <c r="M230" t="s">
        <v>18</v>
      </c>
    </row>
    <row r="231" spans="1:13" x14ac:dyDescent="0.45">
      <c r="A231" t="s">
        <v>254</v>
      </c>
      <c r="B231" t="s">
        <v>14</v>
      </c>
      <c r="C231" t="s">
        <v>15</v>
      </c>
      <c r="D231">
        <v>0</v>
      </c>
      <c r="E231" t="s">
        <v>16</v>
      </c>
      <c r="F231" t="s">
        <v>20</v>
      </c>
      <c r="G231">
        <v>6400</v>
      </c>
      <c r="H231">
        <v>0</v>
      </c>
      <c r="I231">
        <v>200</v>
      </c>
      <c r="J231">
        <v>360</v>
      </c>
      <c r="K231">
        <v>1</v>
      </c>
      <c r="L231" t="s">
        <v>21</v>
      </c>
      <c r="M231" t="s">
        <v>18</v>
      </c>
    </row>
    <row r="232" spans="1:13" x14ac:dyDescent="0.45">
      <c r="A232" t="s">
        <v>255</v>
      </c>
      <c r="B232" t="s">
        <v>14</v>
      </c>
      <c r="C232" t="s">
        <v>20</v>
      </c>
      <c r="D232">
        <v>1</v>
      </c>
      <c r="E232" t="s">
        <v>16</v>
      </c>
      <c r="F232" t="s">
        <v>15</v>
      </c>
      <c r="G232">
        <v>2491</v>
      </c>
      <c r="H232">
        <v>2054</v>
      </c>
      <c r="I232">
        <v>104</v>
      </c>
      <c r="J232">
        <v>360</v>
      </c>
      <c r="K232">
        <v>1</v>
      </c>
      <c r="L232" t="s">
        <v>31</v>
      </c>
      <c r="M232" t="s">
        <v>18</v>
      </c>
    </row>
    <row r="233" spans="1:13" x14ac:dyDescent="0.45">
      <c r="A233" t="s">
        <v>256</v>
      </c>
      <c r="B233" t="s">
        <v>14</v>
      </c>
      <c r="C233" t="s">
        <v>20</v>
      </c>
      <c r="D233">
        <v>0</v>
      </c>
      <c r="E233" t="s">
        <v>16</v>
      </c>
      <c r="G233">
        <v>3716</v>
      </c>
      <c r="H233">
        <v>0</v>
      </c>
      <c r="I233">
        <v>42</v>
      </c>
      <c r="J233">
        <v>180</v>
      </c>
      <c r="K233">
        <v>1</v>
      </c>
      <c r="L233" t="s">
        <v>21</v>
      </c>
      <c r="M233" t="s">
        <v>18</v>
      </c>
    </row>
    <row r="234" spans="1:13" x14ac:dyDescent="0.45">
      <c r="A234" t="s">
        <v>257</v>
      </c>
      <c r="B234" t="s">
        <v>14</v>
      </c>
      <c r="C234" t="s">
        <v>15</v>
      </c>
      <c r="D234">
        <v>0</v>
      </c>
      <c r="E234" t="s">
        <v>25</v>
      </c>
      <c r="F234" t="s">
        <v>15</v>
      </c>
      <c r="G234">
        <v>3189</v>
      </c>
      <c r="H234">
        <v>2598</v>
      </c>
      <c r="I234">
        <v>120</v>
      </c>
      <c r="K234">
        <v>1</v>
      </c>
      <c r="L234" t="s">
        <v>21</v>
      </c>
      <c r="M234" t="s">
        <v>18</v>
      </c>
    </row>
    <row r="235" spans="1:13" x14ac:dyDescent="0.45">
      <c r="A235" t="s">
        <v>258</v>
      </c>
      <c r="B235" t="s">
        <v>42</v>
      </c>
      <c r="C235" t="s">
        <v>15</v>
      </c>
      <c r="D235">
        <v>0</v>
      </c>
      <c r="E235" t="s">
        <v>16</v>
      </c>
      <c r="F235" t="s">
        <v>15</v>
      </c>
      <c r="G235">
        <v>8333</v>
      </c>
      <c r="H235">
        <v>0</v>
      </c>
      <c r="I235">
        <v>280</v>
      </c>
      <c r="J235">
        <v>360</v>
      </c>
      <c r="K235">
        <v>1</v>
      </c>
      <c r="L235" t="s">
        <v>31</v>
      </c>
      <c r="M235" t="s">
        <v>18</v>
      </c>
    </row>
    <row r="236" spans="1:13" x14ac:dyDescent="0.45">
      <c r="A236" t="s">
        <v>259</v>
      </c>
      <c r="B236" t="s">
        <v>14</v>
      </c>
      <c r="C236" t="s">
        <v>20</v>
      </c>
      <c r="D236">
        <v>1</v>
      </c>
      <c r="E236" t="s">
        <v>16</v>
      </c>
      <c r="F236" t="s">
        <v>15</v>
      </c>
      <c r="G236">
        <v>3155</v>
      </c>
      <c r="H236">
        <v>1779</v>
      </c>
      <c r="I236">
        <v>140</v>
      </c>
      <c r="J236">
        <v>360</v>
      </c>
      <c r="K236">
        <v>1</v>
      </c>
      <c r="L236" t="s">
        <v>31</v>
      </c>
      <c r="M236" t="s">
        <v>18</v>
      </c>
    </row>
    <row r="237" spans="1:13" x14ac:dyDescent="0.45">
      <c r="A237" t="s">
        <v>260</v>
      </c>
      <c r="B237" t="s">
        <v>14</v>
      </c>
      <c r="C237" t="s">
        <v>20</v>
      </c>
      <c r="D237">
        <v>1</v>
      </c>
      <c r="E237" t="s">
        <v>16</v>
      </c>
      <c r="F237" t="s">
        <v>15</v>
      </c>
      <c r="G237">
        <v>5500</v>
      </c>
      <c r="H237">
        <v>1260</v>
      </c>
      <c r="I237">
        <v>170</v>
      </c>
      <c r="J237">
        <v>360</v>
      </c>
      <c r="K237">
        <v>1</v>
      </c>
      <c r="L237" t="s">
        <v>21</v>
      </c>
      <c r="M237" t="s">
        <v>18</v>
      </c>
    </row>
    <row r="238" spans="1:13" x14ac:dyDescent="0.45">
      <c r="A238" t="s">
        <v>261</v>
      </c>
      <c r="B238" t="s">
        <v>14</v>
      </c>
      <c r="C238" t="s">
        <v>20</v>
      </c>
      <c r="D238">
        <v>0</v>
      </c>
      <c r="E238" t="s">
        <v>16</v>
      </c>
      <c r="G238">
        <v>5746</v>
      </c>
      <c r="H238">
        <v>0</v>
      </c>
      <c r="I238">
        <v>255</v>
      </c>
      <c r="J238">
        <v>360</v>
      </c>
      <c r="L238" t="s">
        <v>17</v>
      </c>
      <c r="M238" t="s">
        <v>22</v>
      </c>
    </row>
    <row r="239" spans="1:13" x14ac:dyDescent="0.45">
      <c r="A239" t="s">
        <v>262</v>
      </c>
      <c r="B239" t="s">
        <v>42</v>
      </c>
      <c r="C239" t="s">
        <v>15</v>
      </c>
      <c r="D239">
        <v>0</v>
      </c>
      <c r="E239" t="s">
        <v>16</v>
      </c>
      <c r="F239" t="s">
        <v>20</v>
      </c>
      <c r="G239">
        <v>3463</v>
      </c>
      <c r="H239">
        <v>0</v>
      </c>
      <c r="I239">
        <v>122</v>
      </c>
      <c r="J239">
        <v>360</v>
      </c>
      <c r="L239" t="s">
        <v>17</v>
      </c>
      <c r="M239" t="s">
        <v>18</v>
      </c>
    </row>
    <row r="240" spans="1:13" x14ac:dyDescent="0.45">
      <c r="A240" t="s">
        <v>263</v>
      </c>
      <c r="B240" t="s">
        <v>42</v>
      </c>
      <c r="C240" t="s">
        <v>15</v>
      </c>
      <c r="D240">
        <v>1</v>
      </c>
      <c r="E240" t="s">
        <v>16</v>
      </c>
      <c r="F240" t="s">
        <v>15</v>
      </c>
      <c r="G240">
        <v>3812</v>
      </c>
      <c r="H240">
        <v>0</v>
      </c>
      <c r="I240">
        <v>112</v>
      </c>
      <c r="J240">
        <v>360</v>
      </c>
      <c r="K240">
        <v>1</v>
      </c>
      <c r="L240" t="s">
        <v>21</v>
      </c>
      <c r="M240" t="s">
        <v>18</v>
      </c>
    </row>
    <row r="241" spans="1:13" x14ac:dyDescent="0.45">
      <c r="A241" t="s">
        <v>264</v>
      </c>
      <c r="B241" t="s">
        <v>14</v>
      </c>
      <c r="C241" t="s">
        <v>20</v>
      </c>
      <c r="D241">
        <v>1</v>
      </c>
      <c r="E241" t="s">
        <v>16</v>
      </c>
      <c r="F241" t="s">
        <v>15</v>
      </c>
      <c r="G241">
        <v>3315</v>
      </c>
      <c r="H241">
        <v>0</v>
      </c>
      <c r="I241">
        <v>96</v>
      </c>
      <c r="J241">
        <v>360</v>
      </c>
      <c r="K241">
        <v>1</v>
      </c>
      <c r="L241" t="s">
        <v>31</v>
      </c>
      <c r="M241" t="s">
        <v>18</v>
      </c>
    </row>
    <row r="242" spans="1:13" x14ac:dyDescent="0.45">
      <c r="A242" t="s">
        <v>265</v>
      </c>
      <c r="B242" t="s">
        <v>14</v>
      </c>
      <c r="C242" t="s">
        <v>20</v>
      </c>
      <c r="D242">
        <v>2</v>
      </c>
      <c r="E242" t="s">
        <v>16</v>
      </c>
      <c r="F242" t="s">
        <v>15</v>
      </c>
      <c r="G242">
        <v>5819</v>
      </c>
      <c r="H242">
        <v>5000</v>
      </c>
      <c r="I242">
        <v>120</v>
      </c>
      <c r="J242">
        <v>360</v>
      </c>
      <c r="K242">
        <v>1</v>
      </c>
      <c r="L242" t="s">
        <v>21</v>
      </c>
      <c r="M242" t="s">
        <v>18</v>
      </c>
    </row>
    <row r="243" spans="1:13" x14ac:dyDescent="0.45">
      <c r="A243" t="s">
        <v>266</v>
      </c>
      <c r="B243" t="s">
        <v>14</v>
      </c>
      <c r="C243" t="s">
        <v>20</v>
      </c>
      <c r="D243">
        <v>1</v>
      </c>
      <c r="E243" t="s">
        <v>25</v>
      </c>
      <c r="F243" t="s">
        <v>15</v>
      </c>
      <c r="G243">
        <v>2510</v>
      </c>
      <c r="H243">
        <v>1983</v>
      </c>
      <c r="I243">
        <v>140</v>
      </c>
      <c r="J243">
        <v>180</v>
      </c>
      <c r="K243">
        <v>1</v>
      </c>
      <c r="L243" t="s">
        <v>17</v>
      </c>
      <c r="M243" t="s">
        <v>22</v>
      </c>
    </row>
    <row r="244" spans="1:13" x14ac:dyDescent="0.45">
      <c r="A244" t="s">
        <v>267</v>
      </c>
      <c r="B244" t="s">
        <v>14</v>
      </c>
      <c r="C244" t="s">
        <v>15</v>
      </c>
      <c r="D244">
        <v>0</v>
      </c>
      <c r="E244" t="s">
        <v>16</v>
      </c>
      <c r="F244" t="s">
        <v>15</v>
      </c>
      <c r="G244">
        <v>2965</v>
      </c>
      <c r="H244">
        <v>5701</v>
      </c>
      <c r="I244">
        <v>155</v>
      </c>
      <c r="J244">
        <v>60</v>
      </c>
      <c r="K244">
        <v>1</v>
      </c>
      <c r="L244" t="s">
        <v>17</v>
      </c>
      <c r="M244" t="s">
        <v>18</v>
      </c>
    </row>
    <row r="245" spans="1:13" x14ac:dyDescent="0.45">
      <c r="A245" t="s">
        <v>268</v>
      </c>
      <c r="B245" t="s">
        <v>14</v>
      </c>
      <c r="C245" t="s">
        <v>20</v>
      </c>
      <c r="D245">
        <v>2</v>
      </c>
      <c r="E245" t="s">
        <v>16</v>
      </c>
      <c r="F245" t="s">
        <v>20</v>
      </c>
      <c r="G245">
        <v>6250</v>
      </c>
      <c r="H245">
        <v>1300</v>
      </c>
      <c r="I245">
        <v>108</v>
      </c>
      <c r="J245">
        <v>360</v>
      </c>
      <c r="K245">
        <v>1</v>
      </c>
      <c r="L245" t="s">
        <v>21</v>
      </c>
      <c r="M245" t="s">
        <v>18</v>
      </c>
    </row>
    <row r="246" spans="1:13" x14ac:dyDescent="0.45">
      <c r="A246" t="s">
        <v>269</v>
      </c>
      <c r="B246" t="s">
        <v>14</v>
      </c>
      <c r="C246" t="s">
        <v>20</v>
      </c>
      <c r="D246">
        <v>0</v>
      </c>
      <c r="E246" t="s">
        <v>25</v>
      </c>
      <c r="F246" t="s">
        <v>15</v>
      </c>
      <c r="G246">
        <v>3406</v>
      </c>
      <c r="H246">
        <v>4417</v>
      </c>
      <c r="I246">
        <v>123</v>
      </c>
      <c r="J246">
        <v>360</v>
      </c>
      <c r="K246">
        <v>1</v>
      </c>
      <c r="L246" t="s">
        <v>31</v>
      </c>
      <c r="M246" t="s">
        <v>18</v>
      </c>
    </row>
    <row r="247" spans="1:13" x14ac:dyDescent="0.45">
      <c r="A247" t="s">
        <v>270</v>
      </c>
      <c r="B247" t="s">
        <v>14</v>
      </c>
      <c r="C247" t="s">
        <v>15</v>
      </c>
      <c r="D247">
        <v>0</v>
      </c>
      <c r="E247" t="s">
        <v>16</v>
      </c>
      <c r="F247" t="s">
        <v>20</v>
      </c>
      <c r="G247">
        <v>6050</v>
      </c>
      <c r="H247">
        <v>4333</v>
      </c>
      <c r="I247">
        <v>120</v>
      </c>
      <c r="J247">
        <v>180</v>
      </c>
      <c r="K247">
        <v>1</v>
      </c>
      <c r="L247" t="s">
        <v>17</v>
      </c>
      <c r="M247" t="s">
        <v>22</v>
      </c>
    </row>
    <row r="248" spans="1:13" x14ac:dyDescent="0.45">
      <c r="A248" t="s">
        <v>271</v>
      </c>
      <c r="B248" t="s">
        <v>14</v>
      </c>
      <c r="C248" t="s">
        <v>20</v>
      </c>
      <c r="D248">
        <v>2</v>
      </c>
      <c r="E248" t="s">
        <v>16</v>
      </c>
      <c r="F248" t="s">
        <v>15</v>
      </c>
      <c r="G248">
        <v>9703</v>
      </c>
      <c r="H248">
        <v>0</v>
      </c>
      <c r="I248">
        <v>112</v>
      </c>
      <c r="J248">
        <v>360</v>
      </c>
      <c r="K248">
        <v>1</v>
      </c>
      <c r="L248" t="s">
        <v>17</v>
      </c>
      <c r="M248" t="s">
        <v>18</v>
      </c>
    </row>
    <row r="249" spans="1:13" x14ac:dyDescent="0.45">
      <c r="A249" t="s">
        <v>272</v>
      </c>
      <c r="B249" t="s">
        <v>14</v>
      </c>
      <c r="C249" t="s">
        <v>20</v>
      </c>
      <c r="D249">
        <v>1</v>
      </c>
      <c r="E249" t="s">
        <v>25</v>
      </c>
      <c r="F249" t="s">
        <v>15</v>
      </c>
      <c r="G249">
        <v>6608</v>
      </c>
      <c r="H249">
        <v>0</v>
      </c>
      <c r="I249">
        <v>137</v>
      </c>
      <c r="J249">
        <v>180</v>
      </c>
      <c r="K249">
        <v>1</v>
      </c>
      <c r="L249" t="s">
        <v>17</v>
      </c>
      <c r="M249" t="s">
        <v>18</v>
      </c>
    </row>
    <row r="250" spans="1:13" x14ac:dyDescent="0.45">
      <c r="A250" t="s">
        <v>273</v>
      </c>
      <c r="B250" t="s">
        <v>14</v>
      </c>
      <c r="C250" t="s">
        <v>20</v>
      </c>
      <c r="D250">
        <v>1</v>
      </c>
      <c r="E250" t="s">
        <v>16</v>
      </c>
      <c r="F250" t="s">
        <v>15</v>
      </c>
      <c r="G250">
        <v>2882</v>
      </c>
      <c r="H250">
        <v>1843</v>
      </c>
      <c r="I250">
        <v>123</v>
      </c>
      <c r="J250">
        <v>480</v>
      </c>
      <c r="K250">
        <v>1</v>
      </c>
      <c r="L250" t="s">
        <v>31</v>
      </c>
      <c r="M250" t="s">
        <v>18</v>
      </c>
    </row>
    <row r="251" spans="1:13" x14ac:dyDescent="0.45">
      <c r="A251" t="s">
        <v>274</v>
      </c>
      <c r="B251" t="s">
        <v>14</v>
      </c>
      <c r="C251" t="s">
        <v>20</v>
      </c>
      <c r="D251">
        <v>0</v>
      </c>
      <c r="E251" t="s">
        <v>16</v>
      </c>
      <c r="F251" t="s">
        <v>15</v>
      </c>
      <c r="G251">
        <v>1809</v>
      </c>
      <c r="H251">
        <v>1868</v>
      </c>
      <c r="I251">
        <v>90</v>
      </c>
      <c r="J251">
        <v>360</v>
      </c>
      <c r="K251">
        <v>1</v>
      </c>
      <c r="L251" t="s">
        <v>17</v>
      </c>
      <c r="M251" t="s">
        <v>18</v>
      </c>
    </row>
    <row r="252" spans="1:13" x14ac:dyDescent="0.45">
      <c r="A252" t="s">
        <v>275</v>
      </c>
      <c r="B252" t="s">
        <v>14</v>
      </c>
      <c r="C252" t="s">
        <v>20</v>
      </c>
      <c r="D252">
        <v>0</v>
      </c>
      <c r="E252" t="s">
        <v>25</v>
      </c>
      <c r="F252" t="s">
        <v>15</v>
      </c>
      <c r="G252">
        <v>1668</v>
      </c>
      <c r="H252">
        <v>3890</v>
      </c>
      <c r="I252">
        <v>201</v>
      </c>
      <c r="J252">
        <v>360</v>
      </c>
      <c r="K252">
        <v>0</v>
      </c>
      <c r="L252" t="s">
        <v>31</v>
      </c>
      <c r="M252" t="s">
        <v>22</v>
      </c>
    </row>
    <row r="253" spans="1:13" x14ac:dyDescent="0.45">
      <c r="A253" t="s">
        <v>276</v>
      </c>
      <c r="B253" t="s">
        <v>42</v>
      </c>
      <c r="C253" t="s">
        <v>15</v>
      </c>
      <c r="D253">
        <v>2</v>
      </c>
      <c r="E253" t="s">
        <v>16</v>
      </c>
      <c r="F253" t="s">
        <v>15</v>
      </c>
      <c r="G253">
        <v>3427</v>
      </c>
      <c r="H253">
        <v>0</v>
      </c>
      <c r="I253">
        <v>138</v>
      </c>
      <c r="J253">
        <v>360</v>
      </c>
      <c r="K253">
        <v>1</v>
      </c>
      <c r="L253" t="s">
        <v>17</v>
      </c>
      <c r="M253" t="s">
        <v>22</v>
      </c>
    </row>
    <row r="254" spans="1:13" x14ac:dyDescent="0.45">
      <c r="A254" t="s">
        <v>277</v>
      </c>
      <c r="B254" t="s">
        <v>14</v>
      </c>
      <c r="C254" t="s">
        <v>15</v>
      </c>
      <c r="D254">
        <v>0</v>
      </c>
      <c r="E254" t="s">
        <v>25</v>
      </c>
      <c r="F254" t="s">
        <v>20</v>
      </c>
      <c r="G254">
        <v>2583</v>
      </c>
      <c r="H254">
        <v>2167</v>
      </c>
      <c r="I254">
        <v>104</v>
      </c>
      <c r="J254">
        <v>360</v>
      </c>
      <c r="K254">
        <v>1</v>
      </c>
      <c r="L254" t="s">
        <v>21</v>
      </c>
      <c r="M254" t="s">
        <v>18</v>
      </c>
    </row>
    <row r="255" spans="1:13" x14ac:dyDescent="0.45">
      <c r="A255" t="s">
        <v>278</v>
      </c>
      <c r="B255" t="s">
        <v>14</v>
      </c>
      <c r="C255" t="s">
        <v>20</v>
      </c>
      <c r="D255">
        <v>1</v>
      </c>
      <c r="E255" t="s">
        <v>25</v>
      </c>
      <c r="F255" t="s">
        <v>15</v>
      </c>
      <c r="G255">
        <v>2661</v>
      </c>
      <c r="H255">
        <v>7101</v>
      </c>
      <c r="I255">
        <v>279</v>
      </c>
      <c r="J255">
        <v>180</v>
      </c>
      <c r="K255">
        <v>1</v>
      </c>
      <c r="L255" t="s">
        <v>31</v>
      </c>
      <c r="M255" t="s">
        <v>18</v>
      </c>
    </row>
    <row r="256" spans="1:13" x14ac:dyDescent="0.45">
      <c r="A256" t="s">
        <v>279</v>
      </c>
      <c r="B256" t="s">
        <v>14</v>
      </c>
      <c r="C256" t="s">
        <v>15</v>
      </c>
      <c r="D256">
        <v>0</v>
      </c>
      <c r="E256" t="s">
        <v>16</v>
      </c>
      <c r="F256" t="s">
        <v>20</v>
      </c>
      <c r="G256">
        <v>16250</v>
      </c>
      <c r="H256">
        <v>0</v>
      </c>
      <c r="I256">
        <v>192</v>
      </c>
      <c r="J256">
        <v>360</v>
      </c>
      <c r="K256">
        <v>0</v>
      </c>
      <c r="L256" t="s">
        <v>17</v>
      </c>
      <c r="M256" t="s">
        <v>22</v>
      </c>
    </row>
    <row r="257" spans="1:13" x14ac:dyDescent="0.45">
      <c r="A257" t="s">
        <v>280</v>
      </c>
      <c r="B257" t="s">
        <v>42</v>
      </c>
      <c r="C257" t="s">
        <v>15</v>
      </c>
      <c r="D257" t="s">
        <v>30</v>
      </c>
      <c r="E257" t="s">
        <v>16</v>
      </c>
      <c r="F257" t="s">
        <v>15</v>
      </c>
      <c r="G257">
        <v>3083</v>
      </c>
      <c r="H257">
        <v>0</v>
      </c>
      <c r="I257">
        <v>255</v>
      </c>
      <c r="J257">
        <v>360</v>
      </c>
      <c r="K257">
        <v>1</v>
      </c>
      <c r="L257" t="s">
        <v>21</v>
      </c>
      <c r="M257" t="s">
        <v>18</v>
      </c>
    </row>
    <row r="258" spans="1:13" x14ac:dyDescent="0.45">
      <c r="A258" t="s">
        <v>281</v>
      </c>
      <c r="B258" t="s">
        <v>14</v>
      </c>
      <c r="C258" t="s">
        <v>15</v>
      </c>
      <c r="D258">
        <v>0</v>
      </c>
      <c r="E258" t="s">
        <v>25</v>
      </c>
      <c r="F258" t="s">
        <v>15</v>
      </c>
      <c r="G258">
        <v>6045</v>
      </c>
      <c r="H258">
        <v>0</v>
      </c>
      <c r="I258">
        <v>115</v>
      </c>
      <c r="J258">
        <v>360</v>
      </c>
      <c r="K258">
        <v>0</v>
      </c>
      <c r="L258" t="s">
        <v>21</v>
      </c>
      <c r="M258" t="s">
        <v>22</v>
      </c>
    </row>
    <row r="259" spans="1:13" x14ac:dyDescent="0.45">
      <c r="A259" t="s">
        <v>282</v>
      </c>
      <c r="B259" t="s">
        <v>14</v>
      </c>
      <c r="C259" t="s">
        <v>20</v>
      </c>
      <c r="D259" t="s">
        <v>30</v>
      </c>
      <c r="E259" t="s">
        <v>16</v>
      </c>
      <c r="F259" t="s">
        <v>15</v>
      </c>
      <c r="G259">
        <v>5250</v>
      </c>
      <c r="H259">
        <v>0</v>
      </c>
      <c r="I259">
        <v>94</v>
      </c>
      <c r="J259">
        <v>360</v>
      </c>
      <c r="K259">
        <v>1</v>
      </c>
      <c r="L259" t="s">
        <v>17</v>
      </c>
      <c r="M259" t="s">
        <v>22</v>
      </c>
    </row>
    <row r="260" spans="1:13" x14ac:dyDescent="0.45">
      <c r="A260" t="s">
        <v>283</v>
      </c>
      <c r="B260" t="s">
        <v>14</v>
      </c>
      <c r="C260" t="s">
        <v>20</v>
      </c>
      <c r="D260">
        <v>0</v>
      </c>
      <c r="E260" t="s">
        <v>16</v>
      </c>
      <c r="F260" t="s">
        <v>15</v>
      </c>
      <c r="G260">
        <v>14683</v>
      </c>
      <c r="H260">
        <v>2100</v>
      </c>
      <c r="I260">
        <v>304</v>
      </c>
      <c r="J260">
        <v>360</v>
      </c>
      <c r="K260">
        <v>1</v>
      </c>
      <c r="L260" t="s">
        <v>21</v>
      </c>
      <c r="M260" t="s">
        <v>22</v>
      </c>
    </row>
    <row r="261" spans="1:13" x14ac:dyDescent="0.45">
      <c r="A261" t="s">
        <v>284</v>
      </c>
      <c r="B261" t="s">
        <v>14</v>
      </c>
      <c r="C261" t="s">
        <v>20</v>
      </c>
      <c r="D261" t="s">
        <v>30</v>
      </c>
      <c r="E261" t="s">
        <v>25</v>
      </c>
      <c r="F261" t="s">
        <v>15</v>
      </c>
      <c r="G261">
        <v>4931</v>
      </c>
      <c r="H261">
        <v>0</v>
      </c>
      <c r="I261">
        <v>128</v>
      </c>
      <c r="J261">
        <v>360</v>
      </c>
      <c r="L261" t="s">
        <v>31</v>
      </c>
      <c r="M261" t="s">
        <v>22</v>
      </c>
    </row>
    <row r="262" spans="1:13" x14ac:dyDescent="0.45">
      <c r="A262" t="s">
        <v>285</v>
      </c>
      <c r="B262" t="s">
        <v>14</v>
      </c>
      <c r="C262" t="s">
        <v>20</v>
      </c>
      <c r="D262">
        <v>1</v>
      </c>
      <c r="E262" t="s">
        <v>16</v>
      </c>
      <c r="F262" t="s">
        <v>15</v>
      </c>
      <c r="G262">
        <v>6083</v>
      </c>
      <c r="H262">
        <v>4250</v>
      </c>
      <c r="I262">
        <v>330</v>
      </c>
      <c r="J262">
        <v>360</v>
      </c>
      <c r="L262" t="s">
        <v>17</v>
      </c>
      <c r="M262" t="s">
        <v>18</v>
      </c>
    </row>
    <row r="263" spans="1:13" x14ac:dyDescent="0.45">
      <c r="A263" t="s">
        <v>286</v>
      </c>
      <c r="B263" t="s">
        <v>14</v>
      </c>
      <c r="C263" t="s">
        <v>15</v>
      </c>
      <c r="D263">
        <v>0</v>
      </c>
      <c r="E263" t="s">
        <v>16</v>
      </c>
      <c r="F263" t="s">
        <v>15</v>
      </c>
      <c r="G263">
        <v>2060</v>
      </c>
      <c r="H263">
        <v>2209</v>
      </c>
      <c r="I263">
        <v>134</v>
      </c>
      <c r="J263">
        <v>360</v>
      </c>
      <c r="K263">
        <v>1</v>
      </c>
      <c r="L263" t="s">
        <v>31</v>
      </c>
      <c r="M263" t="s">
        <v>18</v>
      </c>
    </row>
    <row r="264" spans="1:13" x14ac:dyDescent="0.45">
      <c r="A264" t="s">
        <v>287</v>
      </c>
      <c r="B264" t="s">
        <v>42</v>
      </c>
      <c r="C264" t="s">
        <v>15</v>
      </c>
      <c r="D264">
        <v>1</v>
      </c>
      <c r="E264" t="s">
        <v>16</v>
      </c>
      <c r="F264" t="s">
        <v>15</v>
      </c>
      <c r="G264">
        <v>3481</v>
      </c>
      <c r="H264">
        <v>0</v>
      </c>
      <c r="I264">
        <v>155</v>
      </c>
      <c r="J264">
        <v>36</v>
      </c>
      <c r="K264">
        <v>1</v>
      </c>
      <c r="L264" t="s">
        <v>31</v>
      </c>
      <c r="M264" t="s">
        <v>22</v>
      </c>
    </row>
    <row r="265" spans="1:13" x14ac:dyDescent="0.45">
      <c r="A265" t="s">
        <v>288</v>
      </c>
      <c r="B265" t="s">
        <v>42</v>
      </c>
      <c r="C265" t="s">
        <v>15</v>
      </c>
      <c r="D265">
        <v>0</v>
      </c>
      <c r="E265" t="s">
        <v>16</v>
      </c>
      <c r="F265" t="s">
        <v>15</v>
      </c>
      <c r="G265">
        <v>7200</v>
      </c>
      <c r="H265">
        <v>0</v>
      </c>
      <c r="I265">
        <v>120</v>
      </c>
      <c r="J265">
        <v>360</v>
      </c>
      <c r="K265">
        <v>1</v>
      </c>
      <c r="L265" t="s">
        <v>21</v>
      </c>
      <c r="M265" t="s">
        <v>18</v>
      </c>
    </row>
    <row r="266" spans="1:13" x14ac:dyDescent="0.45">
      <c r="A266" t="s">
        <v>289</v>
      </c>
      <c r="B266" t="s">
        <v>14</v>
      </c>
      <c r="C266" t="s">
        <v>15</v>
      </c>
      <c r="D266">
        <v>0</v>
      </c>
      <c r="E266" t="s">
        <v>16</v>
      </c>
      <c r="F266" t="s">
        <v>20</v>
      </c>
      <c r="G266">
        <v>5166</v>
      </c>
      <c r="H266">
        <v>0</v>
      </c>
      <c r="I266">
        <v>128</v>
      </c>
      <c r="J266">
        <v>360</v>
      </c>
      <c r="K266">
        <v>1</v>
      </c>
      <c r="L266" t="s">
        <v>31</v>
      </c>
      <c r="M266" t="s">
        <v>18</v>
      </c>
    </row>
    <row r="267" spans="1:13" x14ac:dyDescent="0.45">
      <c r="A267" t="s">
        <v>290</v>
      </c>
      <c r="B267" t="s">
        <v>14</v>
      </c>
      <c r="C267" t="s">
        <v>15</v>
      </c>
      <c r="D267">
        <v>0</v>
      </c>
      <c r="E267" t="s">
        <v>16</v>
      </c>
      <c r="F267" t="s">
        <v>15</v>
      </c>
      <c r="G267">
        <v>4095</v>
      </c>
      <c r="H267">
        <v>3447</v>
      </c>
      <c r="I267">
        <v>151</v>
      </c>
      <c r="J267">
        <v>360</v>
      </c>
      <c r="K267">
        <v>1</v>
      </c>
      <c r="L267" t="s">
        <v>21</v>
      </c>
      <c r="M267" t="s">
        <v>18</v>
      </c>
    </row>
    <row r="268" spans="1:13" x14ac:dyDescent="0.45">
      <c r="A268" t="s">
        <v>291</v>
      </c>
      <c r="B268" t="s">
        <v>14</v>
      </c>
      <c r="C268" t="s">
        <v>20</v>
      </c>
      <c r="D268">
        <v>2</v>
      </c>
      <c r="E268" t="s">
        <v>16</v>
      </c>
      <c r="F268" t="s">
        <v>15</v>
      </c>
      <c r="G268">
        <v>4708</v>
      </c>
      <c r="H268">
        <v>1387</v>
      </c>
      <c r="I268">
        <v>150</v>
      </c>
      <c r="J268">
        <v>360</v>
      </c>
      <c r="K268">
        <v>1</v>
      </c>
      <c r="L268" t="s">
        <v>31</v>
      </c>
      <c r="M268" t="s">
        <v>18</v>
      </c>
    </row>
    <row r="269" spans="1:13" x14ac:dyDescent="0.45">
      <c r="A269" t="s">
        <v>292</v>
      </c>
      <c r="B269" t="s">
        <v>14</v>
      </c>
      <c r="C269" t="s">
        <v>20</v>
      </c>
      <c r="D269" t="s">
        <v>30</v>
      </c>
      <c r="E269" t="s">
        <v>16</v>
      </c>
      <c r="F269" t="s">
        <v>15</v>
      </c>
      <c r="G269">
        <v>4333</v>
      </c>
      <c r="H269">
        <v>1811</v>
      </c>
      <c r="I269">
        <v>160</v>
      </c>
      <c r="J269">
        <v>360</v>
      </c>
      <c r="K269">
        <v>0</v>
      </c>
      <c r="L269" t="s">
        <v>17</v>
      </c>
      <c r="M269" t="s">
        <v>18</v>
      </c>
    </row>
    <row r="270" spans="1:13" x14ac:dyDescent="0.45">
      <c r="A270" t="s">
        <v>293</v>
      </c>
      <c r="B270" t="s">
        <v>42</v>
      </c>
      <c r="C270" t="s">
        <v>15</v>
      </c>
      <c r="D270">
        <v>0</v>
      </c>
      <c r="E270" t="s">
        <v>16</v>
      </c>
      <c r="G270">
        <v>3418</v>
      </c>
      <c r="H270">
        <v>0</v>
      </c>
      <c r="I270">
        <v>135</v>
      </c>
      <c r="J270">
        <v>360</v>
      </c>
      <c r="K270">
        <v>1</v>
      </c>
      <c r="L270" t="s">
        <v>21</v>
      </c>
      <c r="M270" t="s">
        <v>22</v>
      </c>
    </row>
    <row r="271" spans="1:13" x14ac:dyDescent="0.45">
      <c r="A271" t="s">
        <v>294</v>
      </c>
      <c r="B271" t="s">
        <v>42</v>
      </c>
      <c r="C271" t="s">
        <v>15</v>
      </c>
      <c r="D271">
        <v>1</v>
      </c>
      <c r="E271" t="s">
        <v>16</v>
      </c>
      <c r="F271" t="s">
        <v>15</v>
      </c>
      <c r="G271">
        <v>2876</v>
      </c>
      <c r="H271">
        <v>1560</v>
      </c>
      <c r="I271">
        <v>90</v>
      </c>
      <c r="J271">
        <v>360</v>
      </c>
      <c r="K271">
        <v>1</v>
      </c>
      <c r="L271" t="s">
        <v>17</v>
      </c>
      <c r="M271" t="s">
        <v>18</v>
      </c>
    </row>
    <row r="272" spans="1:13" x14ac:dyDescent="0.45">
      <c r="A272" t="s">
        <v>295</v>
      </c>
      <c r="B272" t="s">
        <v>42</v>
      </c>
      <c r="C272" t="s">
        <v>15</v>
      </c>
      <c r="D272">
        <v>0</v>
      </c>
      <c r="E272" t="s">
        <v>16</v>
      </c>
      <c r="F272" t="s">
        <v>15</v>
      </c>
      <c r="G272">
        <v>3237</v>
      </c>
      <c r="H272">
        <v>0</v>
      </c>
      <c r="I272">
        <v>30</v>
      </c>
      <c r="J272">
        <v>360</v>
      </c>
      <c r="K272">
        <v>1</v>
      </c>
      <c r="L272" t="s">
        <v>17</v>
      </c>
      <c r="M272" t="s">
        <v>18</v>
      </c>
    </row>
    <row r="273" spans="1:13" x14ac:dyDescent="0.45">
      <c r="A273" t="s">
        <v>296</v>
      </c>
      <c r="B273" t="s">
        <v>14</v>
      </c>
      <c r="C273" t="s">
        <v>20</v>
      </c>
      <c r="D273">
        <v>0</v>
      </c>
      <c r="E273" t="s">
        <v>16</v>
      </c>
      <c r="F273" t="s">
        <v>15</v>
      </c>
      <c r="G273">
        <v>11146</v>
      </c>
      <c r="H273">
        <v>0</v>
      </c>
      <c r="I273">
        <v>136</v>
      </c>
      <c r="J273">
        <v>360</v>
      </c>
      <c r="K273">
        <v>1</v>
      </c>
      <c r="L273" t="s">
        <v>17</v>
      </c>
      <c r="M273" t="s">
        <v>18</v>
      </c>
    </row>
    <row r="274" spans="1:13" x14ac:dyDescent="0.45">
      <c r="A274" t="s">
        <v>297</v>
      </c>
      <c r="B274" t="s">
        <v>14</v>
      </c>
      <c r="C274" t="s">
        <v>15</v>
      </c>
      <c r="D274">
        <v>0</v>
      </c>
      <c r="E274" t="s">
        <v>16</v>
      </c>
      <c r="F274" t="s">
        <v>15</v>
      </c>
      <c r="G274">
        <v>2833</v>
      </c>
      <c r="H274">
        <v>1857</v>
      </c>
      <c r="I274">
        <v>126</v>
      </c>
      <c r="J274">
        <v>360</v>
      </c>
      <c r="K274">
        <v>1</v>
      </c>
      <c r="L274" t="s">
        <v>21</v>
      </c>
      <c r="M274" t="s">
        <v>18</v>
      </c>
    </row>
    <row r="275" spans="1:13" x14ac:dyDescent="0.45">
      <c r="A275" t="s">
        <v>298</v>
      </c>
      <c r="B275" t="s">
        <v>14</v>
      </c>
      <c r="C275" t="s">
        <v>20</v>
      </c>
      <c r="D275">
        <v>0</v>
      </c>
      <c r="E275" t="s">
        <v>16</v>
      </c>
      <c r="F275" t="s">
        <v>15</v>
      </c>
      <c r="G275">
        <v>2620</v>
      </c>
      <c r="H275">
        <v>2223</v>
      </c>
      <c r="I275">
        <v>150</v>
      </c>
      <c r="J275">
        <v>360</v>
      </c>
      <c r="K275">
        <v>1</v>
      </c>
      <c r="L275" t="s">
        <v>31</v>
      </c>
      <c r="M275" t="s">
        <v>18</v>
      </c>
    </row>
    <row r="276" spans="1:13" x14ac:dyDescent="0.45">
      <c r="A276" t="s">
        <v>299</v>
      </c>
      <c r="B276" t="s">
        <v>14</v>
      </c>
      <c r="C276" t="s">
        <v>20</v>
      </c>
      <c r="D276">
        <v>2</v>
      </c>
      <c r="E276" t="s">
        <v>16</v>
      </c>
      <c r="F276" t="s">
        <v>15</v>
      </c>
      <c r="G276">
        <v>3900</v>
      </c>
      <c r="H276">
        <v>0</v>
      </c>
      <c r="I276">
        <v>90</v>
      </c>
      <c r="J276">
        <v>360</v>
      </c>
      <c r="K276">
        <v>1</v>
      </c>
      <c r="L276" t="s">
        <v>31</v>
      </c>
      <c r="M276" t="s">
        <v>18</v>
      </c>
    </row>
    <row r="277" spans="1:13" x14ac:dyDescent="0.45">
      <c r="A277" t="s">
        <v>300</v>
      </c>
      <c r="B277" t="s">
        <v>14</v>
      </c>
      <c r="C277" t="s">
        <v>20</v>
      </c>
      <c r="D277">
        <v>1</v>
      </c>
      <c r="E277" t="s">
        <v>16</v>
      </c>
      <c r="F277" t="s">
        <v>15</v>
      </c>
      <c r="G277">
        <v>2750</v>
      </c>
      <c r="H277">
        <v>1842</v>
      </c>
      <c r="I277">
        <v>115</v>
      </c>
      <c r="J277">
        <v>360</v>
      </c>
      <c r="K277">
        <v>1</v>
      </c>
      <c r="L277" t="s">
        <v>31</v>
      </c>
      <c r="M277" t="s">
        <v>18</v>
      </c>
    </row>
    <row r="278" spans="1:13" x14ac:dyDescent="0.45">
      <c r="A278" t="s">
        <v>301</v>
      </c>
      <c r="B278" t="s">
        <v>14</v>
      </c>
      <c r="C278" t="s">
        <v>20</v>
      </c>
      <c r="D278">
        <v>0</v>
      </c>
      <c r="E278" t="s">
        <v>16</v>
      </c>
      <c r="F278" t="s">
        <v>15</v>
      </c>
      <c r="G278">
        <v>3993</v>
      </c>
      <c r="H278">
        <v>3274</v>
      </c>
      <c r="I278">
        <v>207</v>
      </c>
      <c r="J278">
        <v>360</v>
      </c>
      <c r="K278">
        <v>1</v>
      </c>
      <c r="L278" t="s">
        <v>31</v>
      </c>
      <c r="M278" t="s">
        <v>18</v>
      </c>
    </row>
    <row r="279" spans="1:13" x14ac:dyDescent="0.45">
      <c r="A279" t="s">
        <v>302</v>
      </c>
      <c r="B279" t="s">
        <v>14</v>
      </c>
      <c r="C279" t="s">
        <v>20</v>
      </c>
      <c r="D279">
        <v>0</v>
      </c>
      <c r="E279" t="s">
        <v>16</v>
      </c>
      <c r="F279" t="s">
        <v>15</v>
      </c>
      <c r="G279">
        <v>3103</v>
      </c>
      <c r="H279">
        <v>1300</v>
      </c>
      <c r="I279">
        <v>80</v>
      </c>
      <c r="J279">
        <v>360</v>
      </c>
      <c r="K279">
        <v>1</v>
      </c>
      <c r="L279" t="s">
        <v>17</v>
      </c>
      <c r="M279" t="s">
        <v>18</v>
      </c>
    </row>
    <row r="280" spans="1:13" x14ac:dyDescent="0.45">
      <c r="A280" t="s">
        <v>303</v>
      </c>
      <c r="B280" t="s">
        <v>14</v>
      </c>
      <c r="C280" t="s">
        <v>20</v>
      </c>
      <c r="D280">
        <v>0</v>
      </c>
      <c r="E280" t="s">
        <v>16</v>
      </c>
      <c r="F280" t="s">
        <v>15</v>
      </c>
      <c r="G280">
        <v>14583</v>
      </c>
      <c r="H280">
        <v>0</v>
      </c>
      <c r="I280">
        <v>436</v>
      </c>
      <c r="J280">
        <v>360</v>
      </c>
      <c r="K280">
        <v>1</v>
      </c>
      <c r="L280" t="s">
        <v>31</v>
      </c>
      <c r="M280" t="s">
        <v>18</v>
      </c>
    </row>
    <row r="281" spans="1:13" x14ac:dyDescent="0.45">
      <c r="A281" t="s">
        <v>304</v>
      </c>
      <c r="B281" t="s">
        <v>42</v>
      </c>
      <c r="C281" t="s">
        <v>20</v>
      </c>
      <c r="D281">
        <v>0</v>
      </c>
      <c r="E281" t="s">
        <v>25</v>
      </c>
      <c r="F281" t="s">
        <v>15</v>
      </c>
      <c r="G281">
        <v>4100</v>
      </c>
      <c r="H281">
        <v>0</v>
      </c>
      <c r="I281">
        <v>124</v>
      </c>
      <c r="J281">
        <v>360</v>
      </c>
      <c r="L281" t="s">
        <v>21</v>
      </c>
      <c r="M281" t="s">
        <v>18</v>
      </c>
    </row>
    <row r="282" spans="1:13" x14ac:dyDescent="0.45">
      <c r="A282" t="s">
        <v>305</v>
      </c>
      <c r="B282" t="s">
        <v>14</v>
      </c>
      <c r="C282" t="s">
        <v>15</v>
      </c>
      <c r="D282">
        <v>1</v>
      </c>
      <c r="E282" t="s">
        <v>25</v>
      </c>
      <c r="F282" t="s">
        <v>20</v>
      </c>
      <c r="G282">
        <v>4053</v>
      </c>
      <c r="H282">
        <v>2426</v>
      </c>
      <c r="I282">
        <v>158</v>
      </c>
      <c r="J282">
        <v>360</v>
      </c>
      <c r="K282">
        <v>0</v>
      </c>
      <c r="L282" t="s">
        <v>17</v>
      </c>
      <c r="M282" t="s">
        <v>22</v>
      </c>
    </row>
    <row r="283" spans="1:13" x14ac:dyDescent="0.45">
      <c r="A283" t="s">
        <v>306</v>
      </c>
      <c r="B283" t="s">
        <v>14</v>
      </c>
      <c r="C283" t="s">
        <v>20</v>
      </c>
      <c r="D283">
        <v>0</v>
      </c>
      <c r="E283" t="s">
        <v>16</v>
      </c>
      <c r="F283" t="s">
        <v>15</v>
      </c>
      <c r="G283">
        <v>3927</v>
      </c>
      <c r="H283">
        <v>800</v>
      </c>
      <c r="I283">
        <v>112</v>
      </c>
      <c r="J283">
        <v>360</v>
      </c>
      <c r="K283">
        <v>1</v>
      </c>
      <c r="L283" t="s">
        <v>31</v>
      </c>
      <c r="M283" t="s">
        <v>18</v>
      </c>
    </row>
    <row r="284" spans="1:13" x14ac:dyDescent="0.45">
      <c r="A284" t="s">
        <v>307</v>
      </c>
      <c r="B284" t="s">
        <v>14</v>
      </c>
      <c r="C284" t="s">
        <v>20</v>
      </c>
      <c r="D284">
        <v>2</v>
      </c>
      <c r="E284" t="s">
        <v>16</v>
      </c>
      <c r="F284" t="s">
        <v>15</v>
      </c>
      <c r="G284">
        <v>2301</v>
      </c>
      <c r="H284">
        <v>985.79998780000005</v>
      </c>
      <c r="I284">
        <v>78</v>
      </c>
      <c r="J284">
        <v>180</v>
      </c>
      <c r="K284">
        <v>1</v>
      </c>
      <c r="L284" t="s">
        <v>17</v>
      </c>
      <c r="M284" t="s">
        <v>18</v>
      </c>
    </row>
    <row r="285" spans="1:13" x14ac:dyDescent="0.45">
      <c r="A285" t="s">
        <v>308</v>
      </c>
      <c r="B285" t="s">
        <v>42</v>
      </c>
      <c r="C285" t="s">
        <v>15</v>
      </c>
      <c r="D285">
        <v>0</v>
      </c>
      <c r="E285" t="s">
        <v>16</v>
      </c>
      <c r="F285" t="s">
        <v>15</v>
      </c>
      <c r="G285">
        <v>1811</v>
      </c>
      <c r="H285">
        <v>1666</v>
      </c>
      <c r="I285">
        <v>54</v>
      </c>
      <c r="J285">
        <v>360</v>
      </c>
      <c r="K285">
        <v>1</v>
      </c>
      <c r="L285" t="s">
        <v>17</v>
      </c>
      <c r="M285" t="s">
        <v>18</v>
      </c>
    </row>
    <row r="286" spans="1:13" x14ac:dyDescent="0.45">
      <c r="A286" t="s">
        <v>309</v>
      </c>
      <c r="B286" t="s">
        <v>14</v>
      </c>
      <c r="C286" t="s">
        <v>20</v>
      </c>
      <c r="D286">
        <v>0</v>
      </c>
      <c r="E286" t="s">
        <v>16</v>
      </c>
      <c r="F286" t="s">
        <v>15</v>
      </c>
      <c r="G286">
        <v>20667</v>
      </c>
      <c r="H286">
        <v>0</v>
      </c>
      <c r="J286">
        <v>360</v>
      </c>
      <c r="K286">
        <v>1</v>
      </c>
      <c r="L286" t="s">
        <v>21</v>
      </c>
      <c r="M286" t="s">
        <v>22</v>
      </c>
    </row>
    <row r="287" spans="1:13" x14ac:dyDescent="0.45">
      <c r="A287" t="s">
        <v>310</v>
      </c>
      <c r="B287" t="s">
        <v>14</v>
      </c>
      <c r="C287" t="s">
        <v>15</v>
      </c>
      <c r="D287">
        <v>0</v>
      </c>
      <c r="E287" t="s">
        <v>16</v>
      </c>
      <c r="F287" t="s">
        <v>15</v>
      </c>
      <c r="G287">
        <v>3158</v>
      </c>
      <c r="H287">
        <v>3053</v>
      </c>
      <c r="I287">
        <v>89</v>
      </c>
      <c r="J287">
        <v>360</v>
      </c>
      <c r="K287">
        <v>1</v>
      </c>
      <c r="L287" t="s">
        <v>21</v>
      </c>
      <c r="M287" t="s">
        <v>18</v>
      </c>
    </row>
    <row r="288" spans="1:13" x14ac:dyDescent="0.45">
      <c r="A288" t="s">
        <v>311</v>
      </c>
      <c r="B288" t="s">
        <v>42</v>
      </c>
      <c r="C288" t="s">
        <v>15</v>
      </c>
      <c r="D288">
        <v>0</v>
      </c>
      <c r="E288" t="s">
        <v>16</v>
      </c>
      <c r="F288" t="s">
        <v>20</v>
      </c>
      <c r="G288">
        <v>2600</v>
      </c>
      <c r="H288">
        <v>1717</v>
      </c>
      <c r="I288">
        <v>99</v>
      </c>
      <c r="J288">
        <v>300</v>
      </c>
      <c r="K288">
        <v>1</v>
      </c>
      <c r="L288" t="s">
        <v>31</v>
      </c>
      <c r="M288" t="s">
        <v>22</v>
      </c>
    </row>
    <row r="289" spans="1:13" x14ac:dyDescent="0.45">
      <c r="A289" t="s">
        <v>312</v>
      </c>
      <c r="B289" t="s">
        <v>14</v>
      </c>
      <c r="C289" t="s">
        <v>20</v>
      </c>
      <c r="D289">
        <v>0</v>
      </c>
      <c r="E289" t="s">
        <v>16</v>
      </c>
      <c r="F289" t="s">
        <v>15</v>
      </c>
      <c r="G289">
        <v>3704</v>
      </c>
      <c r="H289">
        <v>2000</v>
      </c>
      <c r="I289">
        <v>120</v>
      </c>
      <c r="J289">
        <v>360</v>
      </c>
      <c r="K289">
        <v>1</v>
      </c>
      <c r="L289" t="s">
        <v>21</v>
      </c>
      <c r="M289" t="s">
        <v>18</v>
      </c>
    </row>
    <row r="290" spans="1:13" x14ac:dyDescent="0.45">
      <c r="A290" t="s">
        <v>313</v>
      </c>
      <c r="B290" t="s">
        <v>42</v>
      </c>
      <c r="C290" t="s">
        <v>15</v>
      </c>
      <c r="D290">
        <v>0</v>
      </c>
      <c r="E290" t="s">
        <v>16</v>
      </c>
      <c r="F290" t="s">
        <v>15</v>
      </c>
      <c r="G290">
        <v>4124</v>
      </c>
      <c r="H290">
        <v>0</v>
      </c>
      <c r="I290">
        <v>115</v>
      </c>
      <c r="J290">
        <v>360</v>
      </c>
      <c r="K290">
        <v>1</v>
      </c>
      <c r="L290" t="s">
        <v>31</v>
      </c>
      <c r="M290" t="s">
        <v>18</v>
      </c>
    </row>
    <row r="291" spans="1:13" x14ac:dyDescent="0.45">
      <c r="A291" t="s">
        <v>314</v>
      </c>
      <c r="B291" t="s">
        <v>14</v>
      </c>
      <c r="C291" t="s">
        <v>15</v>
      </c>
      <c r="D291">
        <v>0</v>
      </c>
      <c r="E291" t="s">
        <v>16</v>
      </c>
      <c r="F291" t="s">
        <v>15</v>
      </c>
      <c r="G291">
        <v>9508</v>
      </c>
      <c r="H291">
        <v>0</v>
      </c>
      <c r="I291">
        <v>187</v>
      </c>
      <c r="J291">
        <v>360</v>
      </c>
      <c r="K291">
        <v>1</v>
      </c>
      <c r="L291" t="s">
        <v>21</v>
      </c>
      <c r="M291" t="s">
        <v>18</v>
      </c>
    </row>
    <row r="292" spans="1:13" x14ac:dyDescent="0.45">
      <c r="A292" t="s">
        <v>315</v>
      </c>
      <c r="B292" t="s">
        <v>14</v>
      </c>
      <c r="C292" t="s">
        <v>20</v>
      </c>
      <c r="D292">
        <v>0</v>
      </c>
      <c r="E292" t="s">
        <v>16</v>
      </c>
      <c r="F292" t="s">
        <v>15</v>
      </c>
      <c r="G292">
        <v>3075</v>
      </c>
      <c r="H292">
        <v>2416</v>
      </c>
      <c r="I292">
        <v>139</v>
      </c>
      <c r="J292">
        <v>360</v>
      </c>
      <c r="K292">
        <v>1</v>
      </c>
      <c r="L292" t="s">
        <v>21</v>
      </c>
      <c r="M292" t="s">
        <v>18</v>
      </c>
    </row>
    <row r="293" spans="1:13" x14ac:dyDescent="0.45">
      <c r="A293" t="s">
        <v>316</v>
      </c>
      <c r="B293" t="s">
        <v>14</v>
      </c>
      <c r="C293" t="s">
        <v>20</v>
      </c>
      <c r="D293">
        <v>2</v>
      </c>
      <c r="E293" t="s">
        <v>16</v>
      </c>
      <c r="F293" t="s">
        <v>15</v>
      </c>
      <c r="G293">
        <v>4400</v>
      </c>
      <c r="H293">
        <v>0</v>
      </c>
      <c r="I293">
        <v>127</v>
      </c>
      <c r="J293">
        <v>360</v>
      </c>
      <c r="K293">
        <v>0</v>
      </c>
      <c r="L293" t="s">
        <v>31</v>
      </c>
      <c r="M293" t="s">
        <v>22</v>
      </c>
    </row>
    <row r="294" spans="1:13" x14ac:dyDescent="0.45">
      <c r="A294" t="s">
        <v>317</v>
      </c>
      <c r="B294" t="s">
        <v>14</v>
      </c>
      <c r="C294" t="s">
        <v>20</v>
      </c>
      <c r="D294">
        <v>2</v>
      </c>
      <c r="E294" t="s">
        <v>16</v>
      </c>
      <c r="F294" t="s">
        <v>15</v>
      </c>
      <c r="G294">
        <v>3153</v>
      </c>
      <c r="H294">
        <v>1560</v>
      </c>
      <c r="I294">
        <v>134</v>
      </c>
      <c r="J294">
        <v>360</v>
      </c>
      <c r="K294">
        <v>1</v>
      </c>
      <c r="L294" t="s">
        <v>17</v>
      </c>
      <c r="M294" t="s">
        <v>18</v>
      </c>
    </row>
    <row r="295" spans="1:13" x14ac:dyDescent="0.45">
      <c r="A295" t="s">
        <v>318</v>
      </c>
      <c r="B295" t="s">
        <v>42</v>
      </c>
      <c r="C295" t="s">
        <v>15</v>
      </c>
      <c r="E295" t="s">
        <v>16</v>
      </c>
      <c r="F295" t="s">
        <v>15</v>
      </c>
      <c r="G295">
        <v>5417</v>
      </c>
      <c r="H295">
        <v>0</v>
      </c>
      <c r="I295">
        <v>143</v>
      </c>
      <c r="J295">
        <v>480</v>
      </c>
      <c r="K295">
        <v>0</v>
      </c>
      <c r="L295" t="s">
        <v>17</v>
      </c>
      <c r="M295" t="s">
        <v>22</v>
      </c>
    </row>
    <row r="296" spans="1:13" x14ac:dyDescent="0.45">
      <c r="A296" t="s">
        <v>319</v>
      </c>
      <c r="B296" t="s">
        <v>14</v>
      </c>
      <c r="C296" t="s">
        <v>20</v>
      </c>
      <c r="D296">
        <v>0</v>
      </c>
      <c r="E296" t="s">
        <v>16</v>
      </c>
      <c r="F296" t="s">
        <v>15</v>
      </c>
      <c r="G296">
        <v>2383</v>
      </c>
      <c r="H296">
        <v>3334</v>
      </c>
      <c r="I296">
        <v>172</v>
      </c>
      <c r="J296">
        <v>360</v>
      </c>
      <c r="K296">
        <v>1</v>
      </c>
      <c r="L296" t="s">
        <v>31</v>
      </c>
      <c r="M296" t="s">
        <v>18</v>
      </c>
    </row>
    <row r="297" spans="1:13" x14ac:dyDescent="0.45">
      <c r="A297" t="s">
        <v>320</v>
      </c>
      <c r="B297" t="s">
        <v>14</v>
      </c>
      <c r="C297" t="s">
        <v>20</v>
      </c>
      <c r="D297" t="s">
        <v>30</v>
      </c>
      <c r="E297" t="s">
        <v>16</v>
      </c>
      <c r="G297">
        <v>4416</v>
      </c>
      <c r="H297">
        <v>1250</v>
      </c>
      <c r="I297">
        <v>110</v>
      </c>
      <c r="J297">
        <v>360</v>
      </c>
      <c r="K297">
        <v>1</v>
      </c>
      <c r="L297" t="s">
        <v>17</v>
      </c>
      <c r="M297" t="s">
        <v>18</v>
      </c>
    </row>
    <row r="298" spans="1:13" x14ac:dyDescent="0.45">
      <c r="A298" t="s">
        <v>321</v>
      </c>
      <c r="B298" t="s">
        <v>14</v>
      </c>
      <c r="C298" t="s">
        <v>20</v>
      </c>
      <c r="D298">
        <v>1</v>
      </c>
      <c r="E298" t="s">
        <v>16</v>
      </c>
      <c r="F298" t="s">
        <v>15</v>
      </c>
      <c r="G298">
        <v>6875</v>
      </c>
      <c r="H298">
        <v>0</v>
      </c>
      <c r="I298">
        <v>200</v>
      </c>
      <c r="J298">
        <v>360</v>
      </c>
      <c r="K298">
        <v>1</v>
      </c>
      <c r="L298" t="s">
        <v>31</v>
      </c>
      <c r="M298" t="s">
        <v>18</v>
      </c>
    </row>
    <row r="299" spans="1:13" x14ac:dyDescent="0.45">
      <c r="A299" t="s">
        <v>322</v>
      </c>
      <c r="B299" t="s">
        <v>42</v>
      </c>
      <c r="C299" t="s">
        <v>20</v>
      </c>
      <c r="D299">
        <v>1</v>
      </c>
      <c r="E299" t="s">
        <v>16</v>
      </c>
      <c r="F299" t="s">
        <v>15</v>
      </c>
      <c r="G299">
        <v>4666</v>
      </c>
      <c r="H299">
        <v>0</v>
      </c>
      <c r="I299">
        <v>135</v>
      </c>
      <c r="J299">
        <v>360</v>
      </c>
      <c r="K299">
        <v>1</v>
      </c>
      <c r="L299" t="s">
        <v>17</v>
      </c>
      <c r="M299" t="s">
        <v>18</v>
      </c>
    </row>
    <row r="300" spans="1:13" x14ac:dyDescent="0.45">
      <c r="A300" t="s">
        <v>323</v>
      </c>
      <c r="B300" t="s">
        <v>42</v>
      </c>
      <c r="C300" t="s">
        <v>15</v>
      </c>
      <c r="D300">
        <v>0</v>
      </c>
      <c r="E300" t="s">
        <v>16</v>
      </c>
      <c r="F300" t="s">
        <v>15</v>
      </c>
      <c r="G300">
        <v>5000</v>
      </c>
      <c r="H300">
        <v>2541</v>
      </c>
      <c r="I300">
        <v>151</v>
      </c>
      <c r="J300">
        <v>480</v>
      </c>
      <c r="K300">
        <v>1</v>
      </c>
      <c r="L300" t="s">
        <v>21</v>
      </c>
      <c r="M300" t="s">
        <v>22</v>
      </c>
    </row>
    <row r="301" spans="1:13" x14ac:dyDescent="0.45">
      <c r="A301" t="s">
        <v>324</v>
      </c>
      <c r="B301" t="s">
        <v>14</v>
      </c>
      <c r="C301" t="s">
        <v>20</v>
      </c>
      <c r="D301">
        <v>1</v>
      </c>
      <c r="E301" t="s">
        <v>16</v>
      </c>
      <c r="F301" t="s">
        <v>15</v>
      </c>
      <c r="G301">
        <v>2014</v>
      </c>
      <c r="H301">
        <v>2925</v>
      </c>
      <c r="I301">
        <v>113</v>
      </c>
      <c r="J301">
        <v>360</v>
      </c>
      <c r="K301">
        <v>1</v>
      </c>
      <c r="L301" t="s">
        <v>17</v>
      </c>
      <c r="M301" t="s">
        <v>22</v>
      </c>
    </row>
    <row r="302" spans="1:13" x14ac:dyDescent="0.45">
      <c r="A302" t="s">
        <v>325</v>
      </c>
      <c r="B302" t="s">
        <v>14</v>
      </c>
      <c r="C302" t="s">
        <v>20</v>
      </c>
      <c r="D302">
        <v>0</v>
      </c>
      <c r="E302" t="s">
        <v>25</v>
      </c>
      <c r="F302" t="s">
        <v>15</v>
      </c>
      <c r="G302">
        <v>1800</v>
      </c>
      <c r="H302">
        <v>2934</v>
      </c>
      <c r="I302">
        <v>93</v>
      </c>
      <c r="J302">
        <v>360</v>
      </c>
      <c r="K302">
        <v>0</v>
      </c>
      <c r="L302" t="s">
        <v>17</v>
      </c>
      <c r="M302" t="s">
        <v>22</v>
      </c>
    </row>
    <row r="303" spans="1:13" x14ac:dyDescent="0.45">
      <c r="A303" t="s">
        <v>326</v>
      </c>
      <c r="B303" t="s">
        <v>14</v>
      </c>
      <c r="C303" t="s">
        <v>20</v>
      </c>
      <c r="E303" t="s">
        <v>25</v>
      </c>
      <c r="F303" t="s">
        <v>15</v>
      </c>
      <c r="G303">
        <v>2875</v>
      </c>
      <c r="H303">
        <v>1750</v>
      </c>
      <c r="I303">
        <v>105</v>
      </c>
      <c r="J303">
        <v>360</v>
      </c>
      <c r="K303">
        <v>1</v>
      </c>
      <c r="L303" t="s">
        <v>31</v>
      </c>
      <c r="M303" t="s">
        <v>18</v>
      </c>
    </row>
    <row r="304" spans="1:13" x14ac:dyDescent="0.45">
      <c r="A304" t="s">
        <v>327</v>
      </c>
      <c r="B304" t="s">
        <v>42</v>
      </c>
      <c r="C304" t="s">
        <v>15</v>
      </c>
      <c r="D304">
        <v>0</v>
      </c>
      <c r="E304" t="s">
        <v>16</v>
      </c>
      <c r="F304" t="s">
        <v>15</v>
      </c>
      <c r="G304">
        <v>5000</v>
      </c>
      <c r="H304">
        <v>0</v>
      </c>
      <c r="I304">
        <v>132</v>
      </c>
      <c r="J304">
        <v>360</v>
      </c>
      <c r="K304">
        <v>1</v>
      </c>
      <c r="L304" t="s">
        <v>21</v>
      </c>
      <c r="M304" t="s">
        <v>18</v>
      </c>
    </row>
    <row r="305" spans="1:13" x14ac:dyDescent="0.45">
      <c r="A305" t="s">
        <v>328</v>
      </c>
      <c r="B305" t="s">
        <v>14</v>
      </c>
      <c r="C305" t="s">
        <v>20</v>
      </c>
      <c r="D305">
        <v>1</v>
      </c>
      <c r="E305" t="s">
        <v>16</v>
      </c>
      <c r="F305" t="s">
        <v>15</v>
      </c>
      <c r="G305">
        <v>1625</v>
      </c>
      <c r="H305">
        <v>1803</v>
      </c>
      <c r="I305">
        <v>96</v>
      </c>
      <c r="J305">
        <v>360</v>
      </c>
      <c r="K305">
        <v>1</v>
      </c>
      <c r="L305" t="s">
        <v>17</v>
      </c>
      <c r="M305" t="s">
        <v>18</v>
      </c>
    </row>
    <row r="306" spans="1:13" x14ac:dyDescent="0.45">
      <c r="A306" t="s">
        <v>329</v>
      </c>
      <c r="B306" t="s">
        <v>14</v>
      </c>
      <c r="C306" t="s">
        <v>15</v>
      </c>
      <c r="D306">
        <v>0</v>
      </c>
      <c r="E306" t="s">
        <v>16</v>
      </c>
      <c r="F306" t="s">
        <v>15</v>
      </c>
      <c r="G306">
        <v>4000</v>
      </c>
      <c r="H306">
        <v>2500</v>
      </c>
      <c r="I306">
        <v>140</v>
      </c>
      <c r="J306">
        <v>360</v>
      </c>
      <c r="K306">
        <v>1</v>
      </c>
      <c r="L306" t="s">
        <v>21</v>
      </c>
      <c r="M306" t="s">
        <v>18</v>
      </c>
    </row>
    <row r="307" spans="1:13" x14ac:dyDescent="0.45">
      <c r="A307" t="s">
        <v>330</v>
      </c>
      <c r="B307" t="s">
        <v>14</v>
      </c>
      <c r="C307" t="s">
        <v>15</v>
      </c>
      <c r="D307">
        <v>0</v>
      </c>
      <c r="E307" t="s">
        <v>25</v>
      </c>
      <c r="F307" t="s">
        <v>15</v>
      </c>
      <c r="G307">
        <v>2000</v>
      </c>
      <c r="H307">
        <v>0</v>
      </c>
      <c r="J307">
        <v>360</v>
      </c>
      <c r="K307">
        <v>1</v>
      </c>
      <c r="L307" t="s">
        <v>17</v>
      </c>
      <c r="M307" t="s">
        <v>22</v>
      </c>
    </row>
    <row r="308" spans="1:13" x14ac:dyDescent="0.45">
      <c r="A308" t="s">
        <v>331</v>
      </c>
      <c r="B308" t="s">
        <v>42</v>
      </c>
      <c r="C308" t="s">
        <v>15</v>
      </c>
      <c r="D308">
        <v>0</v>
      </c>
      <c r="E308" t="s">
        <v>16</v>
      </c>
      <c r="F308" t="s">
        <v>15</v>
      </c>
      <c r="G308">
        <v>3762</v>
      </c>
      <c r="H308">
        <v>1666</v>
      </c>
      <c r="I308">
        <v>135</v>
      </c>
      <c r="J308">
        <v>360</v>
      </c>
      <c r="K308">
        <v>1</v>
      </c>
      <c r="L308" t="s">
        <v>21</v>
      </c>
      <c r="M308" t="s">
        <v>18</v>
      </c>
    </row>
    <row r="309" spans="1:13" x14ac:dyDescent="0.45">
      <c r="A309" t="s">
        <v>332</v>
      </c>
      <c r="B309" t="s">
        <v>42</v>
      </c>
      <c r="C309" t="s">
        <v>15</v>
      </c>
      <c r="D309">
        <v>0</v>
      </c>
      <c r="E309" t="s">
        <v>16</v>
      </c>
      <c r="F309" t="s">
        <v>15</v>
      </c>
      <c r="G309">
        <v>2400</v>
      </c>
      <c r="H309">
        <v>1863</v>
      </c>
      <c r="I309">
        <v>104</v>
      </c>
      <c r="J309">
        <v>360</v>
      </c>
      <c r="K309">
        <v>0</v>
      </c>
      <c r="L309" t="s">
        <v>17</v>
      </c>
      <c r="M309" t="s">
        <v>22</v>
      </c>
    </row>
    <row r="310" spans="1:13" x14ac:dyDescent="0.45">
      <c r="A310" t="s">
        <v>333</v>
      </c>
      <c r="B310" t="s">
        <v>14</v>
      </c>
      <c r="C310" t="s">
        <v>15</v>
      </c>
      <c r="D310">
        <v>0</v>
      </c>
      <c r="E310" t="s">
        <v>16</v>
      </c>
      <c r="F310" t="s">
        <v>15</v>
      </c>
      <c r="G310">
        <v>20233</v>
      </c>
      <c r="H310">
        <v>0</v>
      </c>
      <c r="I310">
        <v>480</v>
      </c>
      <c r="J310">
        <v>360</v>
      </c>
      <c r="K310">
        <v>1</v>
      </c>
      <c r="L310" t="s">
        <v>21</v>
      </c>
      <c r="M310" t="s">
        <v>22</v>
      </c>
    </row>
    <row r="311" spans="1:13" x14ac:dyDescent="0.45">
      <c r="A311" t="s">
        <v>334</v>
      </c>
      <c r="B311" t="s">
        <v>14</v>
      </c>
      <c r="C311" t="s">
        <v>20</v>
      </c>
      <c r="D311">
        <v>2</v>
      </c>
      <c r="E311" t="s">
        <v>25</v>
      </c>
      <c r="F311" t="s">
        <v>15</v>
      </c>
      <c r="G311">
        <v>7667</v>
      </c>
      <c r="H311">
        <v>0</v>
      </c>
      <c r="I311">
        <v>185</v>
      </c>
      <c r="J311">
        <v>360</v>
      </c>
      <c r="L311" t="s">
        <v>21</v>
      </c>
      <c r="M311" t="s">
        <v>18</v>
      </c>
    </row>
    <row r="312" spans="1:13" x14ac:dyDescent="0.45">
      <c r="A312" t="s">
        <v>335</v>
      </c>
      <c r="B312" t="s">
        <v>42</v>
      </c>
      <c r="C312" t="s">
        <v>15</v>
      </c>
      <c r="D312">
        <v>0</v>
      </c>
      <c r="E312" t="s">
        <v>16</v>
      </c>
      <c r="F312" t="s">
        <v>15</v>
      </c>
      <c r="G312">
        <v>2917</v>
      </c>
      <c r="H312">
        <v>0</v>
      </c>
      <c r="I312">
        <v>84</v>
      </c>
      <c r="J312">
        <v>360</v>
      </c>
      <c r="K312">
        <v>1</v>
      </c>
      <c r="L312" t="s">
        <v>31</v>
      </c>
      <c r="M312" t="s">
        <v>18</v>
      </c>
    </row>
    <row r="313" spans="1:13" x14ac:dyDescent="0.45">
      <c r="A313" t="s">
        <v>336</v>
      </c>
      <c r="B313" t="s">
        <v>14</v>
      </c>
      <c r="C313" t="s">
        <v>15</v>
      </c>
      <c r="D313">
        <v>0</v>
      </c>
      <c r="E313" t="s">
        <v>25</v>
      </c>
      <c r="F313" t="s">
        <v>15</v>
      </c>
      <c r="G313">
        <v>2927</v>
      </c>
      <c r="H313">
        <v>2405</v>
      </c>
      <c r="I313">
        <v>111</v>
      </c>
      <c r="J313">
        <v>360</v>
      </c>
      <c r="K313">
        <v>1</v>
      </c>
      <c r="L313" t="s">
        <v>31</v>
      </c>
      <c r="M313" t="s">
        <v>18</v>
      </c>
    </row>
    <row r="314" spans="1:13" x14ac:dyDescent="0.45">
      <c r="A314" t="s">
        <v>337</v>
      </c>
      <c r="B314" t="s">
        <v>42</v>
      </c>
      <c r="C314" t="s">
        <v>15</v>
      </c>
      <c r="D314">
        <v>0</v>
      </c>
      <c r="E314" t="s">
        <v>16</v>
      </c>
      <c r="F314" t="s">
        <v>15</v>
      </c>
      <c r="G314">
        <v>2507</v>
      </c>
      <c r="H314">
        <v>0</v>
      </c>
      <c r="I314">
        <v>56</v>
      </c>
      <c r="J314">
        <v>360</v>
      </c>
      <c r="K314">
        <v>1</v>
      </c>
      <c r="L314" t="s">
        <v>21</v>
      </c>
      <c r="M314" t="s">
        <v>18</v>
      </c>
    </row>
    <row r="315" spans="1:13" x14ac:dyDescent="0.45">
      <c r="A315" t="s">
        <v>338</v>
      </c>
      <c r="B315" t="s">
        <v>14</v>
      </c>
      <c r="C315" t="s">
        <v>20</v>
      </c>
      <c r="D315">
        <v>2</v>
      </c>
      <c r="E315" t="s">
        <v>16</v>
      </c>
      <c r="F315" t="s">
        <v>20</v>
      </c>
      <c r="G315">
        <v>5746</v>
      </c>
      <c r="H315">
        <v>0</v>
      </c>
      <c r="I315">
        <v>144</v>
      </c>
      <c r="J315">
        <v>84</v>
      </c>
      <c r="L315" t="s">
        <v>21</v>
      </c>
      <c r="M315" t="s">
        <v>18</v>
      </c>
    </row>
    <row r="316" spans="1:13" x14ac:dyDescent="0.45">
      <c r="A316" t="s">
        <v>339</v>
      </c>
      <c r="C316" t="s">
        <v>20</v>
      </c>
      <c r="D316">
        <v>0</v>
      </c>
      <c r="E316" t="s">
        <v>16</v>
      </c>
      <c r="F316" t="s">
        <v>15</v>
      </c>
      <c r="G316">
        <v>2473</v>
      </c>
      <c r="H316">
        <v>1843</v>
      </c>
      <c r="I316">
        <v>159</v>
      </c>
      <c r="J316">
        <v>360</v>
      </c>
      <c r="K316">
        <v>1</v>
      </c>
      <c r="L316" t="s">
        <v>21</v>
      </c>
      <c r="M316" t="s">
        <v>22</v>
      </c>
    </row>
    <row r="317" spans="1:13" x14ac:dyDescent="0.45">
      <c r="A317" t="s">
        <v>340</v>
      </c>
      <c r="B317" t="s">
        <v>14</v>
      </c>
      <c r="C317" t="s">
        <v>20</v>
      </c>
      <c r="D317">
        <v>1</v>
      </c>
      <c r="E317" t="s">
        <v>25</v>
      </c>
      <c r="F317" t="s">
        <v>15</v>
      </c>
      <c r="G317">
        <v>3399</v>
      </c>
      <c r="H317">
        <v>1640</v>
      </c>
      <c r="I317">
        <v>111</v>
      </c>
      <c r="J317">
        <v>180</v>
      </c>
      <c r="K317">
        <v>1</v>
      </c>
      <c r="L317" t="s">
        <v>17</v>
      </c>
      <c r="M317" t="s">
        <v>18</v>
      </c>
    </row>
    <row r="318" spans="1:13" x14ac:dyDescent="0.45">
      <c r="A318" t="s">
        <v>341</v>
      </c>
      <c r="B318" t="s">
        <v>14</v>
      </c>
      <c r="C318" t="s">
        <v>20</v>
      </c>
      <c r="D318">
        <v>2</v>
      </c>
      <c r="E318" t="s">
        <v>16</v>
      </c>
      <c r="F318" t="s">
        <v>15</v>
      </c>
      <c r="G318">
        <v>3717</v>
      </c>
      <c r="H318">
        <v>0</v>
      </c>
      <c r="I318">
        <v>120</v>
      </c>
      <c r="J318">
        <v>360</v>
      </c>
      <c r="K318">
        <v>1</v>
      </c>
      <c r="L318" t="s">
        <v>31</v>
      </c>
      <c r="M318" t="s">
        <v>18</v>
      </c>
    </row>
    <row r="319" spans="1:13" x14ac:dyDescent="0.45">
      <c r="A319" t="s">
        <v>342</v>
      </c>
      <c r="B319" t="s">
        <v>14</v>
      </c>
      <c r="C319" t="s">
        <v>20</v>
      </c>
      <c r="D319">
        <v>0</v>
      </c>
      <c r="E319" t="s">
        <v>16</v>
      </c>
      <c r="F319" t="s">
        <v>15</v>
      </c>
      <c r="G319">
        <v>2058</v>
      </c>
      <c r="H319">
        <v>2134</v>
      </c>
      <c r="I319">
        <v>88</v>
      </c>
      <c r="J319">
        <v>360</v>
      </c>
      <c r="L319" t="s">
        <v>17</v>
      </c>
      <c r="M319" t="s">
        <v>18</v>
      </c>
    </row>
    <row r="320" spans="1:13" x14ac:dyDescent="0.45">
      <c r="A320" t="s">
        <v>343</v>
      </c>
      <c r="B320" t="s">
        <v>42</v>
      </c>
      <c r="C320" t="s">
        <v>15</v>
      </c>
      <c r="D320">
        <v>1</v>
      </c>
      <c r="E320" t="s">
        <v>16</v>
      </c>
      <c r="F320" t="s">
        <v>15</v>
      </c>
      <c r="G320">
        <v>3541</v>
      </c>
      <c r="H320">
        <v>0</v>
      </c>
      <c r="I320">
        <v>112</v>
      </c>
      <c r="J320">
        <v>360</v>
      </c>
      <c r="L320" t="s">
        <v>31</v>
      </c>
      <c r="M320" t="s">
        <v>18</v>
      </c>
    </row>
    <row r="321" spans="1:13" x14ac:dyDescent="0.45">
      <c r="A321" t="s">
        <v>344</v>
      </c>
      <c r="B321" t="s">
        <v>14</v>
      </c>
      <c r="C321" t="s">
        <v>20</v>
      </c>
      <c r="D321">
        <v>1</v>
      </c>
      <c r="E321" t="s">
        <v>16</v>
      </c>
      <c r="F321" t="s">
        <v>20</v>
      </c>
      <c r="G321">
        <v>10000</v>
      </c>
      <c r="H321">
        <v>0</v>
      </c>
      <c r="I321">
        <v>155</v>
      </c>
      <c r="J321">
        <v>360</v>
      </c>
      <c r="K321">
        <v>1</v>
      </c>
      <c r="L321" t="s">
        <v>21</v>
      </c>
      <c r="M321" t="s">
        <v>22</v>
      </c>
    </row>
    <row r="322" spans="1:13" x14ac:dyDescent="0.45">
      <c r="A322" t="s">
        <v>345</v>
      </c>
      <c r="B322" t="s">
        <v>14</v>
      </c>
      <c r="C322" t="s">
        <v>20</v>
      </c>
      <c r="D322">
        <v>0</v>
      </c>
      <c r="E322" t="s">
        <v>16</v>
      </c>
      <c r="F322" t="s">
        <v>15</v>
      </c>
      <c r="G322">
        <v>2400</v>
      </c>
      <c r="H322">
        <v>2167</v>
      </c>
      <c r="I322">
        <v>115</v>
      </c>
      <c r="J322">
        <v>360</v>
      </c>
      <c r="K322">
        <v>1</v>
      </c>
      <c r="L322" t="s">
        <v>31</v>
      </c>
      <c r="M322" t="s">
        <v>18</v>
      </c>
    </row>
    <row r="323" spans="1:13" x14ac:dyDescent="0.45">
      <c r="A323" t="s">
        <v>346</v>
      </c>
      <c r="B323" t="s">
        <v>14</v>
      </c>
      <c r="C323" t="s">
        <v>20</v>
      </c>
      <c r="D323" t="s">
        <v>30</v>
      </c>
      <c r="E323" t="s">
        <v>16</v>
      </c>
      <c r="F323" t="s">
        <v>15</v>
      </c>
      <c r="G323">
        <v>4342</v>
      </c>
      <c r="H323">
        <v>189</v>
      </c>
      <c r="I323">
        <v>124</v>
      </c>
      <c r="J323">
        <v>360</v>
      </c>
      <c r="K323">
        <v>1</v>
      </c>
      <c r="L323" t="s">
        <v>31</v>
      </c>
      <c r="M323" t="s">
        <v>18</v>
      </c>
    </row>
    <row r="324" spans="1:13" x14ac:dyDescent="0.45">
      <c r="A324" t="s">
        <v>347</v>
      </c>
      <c r="B324" t="s">
        <v>14</v>
      </c>
      <c r="C324" t="s">
        <v>20</v>
      </c>
      <c r="D324">
        <v>2</v>
      </c>
      <c r="E324" t="s">
        <v>25</v>
      </c>
      <c r="F324" t="s">
        <v>15</v>
      </c>
      <c r="G324">
        <v>3601</v>
      </c>
      <c r="H324">
        <v>1590</v>
      </c>
      <c r="J324">
        <v>360</v>
      </c>
      <c r="K324">
        <v>1</v>
      </c>
      <c r="L324" t="s">
        <v>21</v>
      </c>
      <c r="M324" t="s">
        <v>18</v>
      </c>
    </row>
    <row r="325" spans="1:13" x14ac:dyDescent="0.45">
      <c r="A325" t="s">
        <v>348</v>
      </c>
      <c r="B325" t="s">
        <v>42</v>
      </c>
      <c r="C325" t="s">
        <v>15</v>
      </c>
      <c r="D325">
        <v>0</v>
      </c>
      <c r="E325" t="s">
        <v>16</v>
      </c>
      <c r="F325" t="s">
        <v>15</v>
      </c>
      <c r="G325">
        <v>3166</v>
      </c>
      <c r="H325">
        <v>2985</v>
      </c>
      <c r="I325">
        <v>132</v>
      </c>
      <c r="J325">
        <v>360</v>
      </c>
      <c r="L325" t="s">
        <v>21</v>
      </c>
      <c r="M325" t="s">
        <v>18</v>
      </c>
    </row>
    <row r="326" spans="1:13" x14ac:dyDescent="0.45">
      <c r="A326" t="s">
        <v>349</v>
      </c>
      <c r="B326" t="s">
        <v>14</v>
      </c>
      <c r="C326" t="s">
        <v>20</v>
      </c>
      <c r="D326" t="s">
        <v>30</v>
      </c>
      <c r="E326" t="s">
        <v>16</v>
      </c>
      <c r="F326" t="s">
        <v>15</v>
      </c>
      <c r="G326">
        <v>15000</v>
      </c>
      <c r="H326">
        <v>0</v>
      </c>
      <c r="I326">
        <v>300</v>
      </c>
      <c r="J326">
        <v>360</v>
      </c>
      <c r="K326">
        <v>1</v>
      </c>
      <c r="L326" t="s">
        <v>21</v>
      </c>
      <c r="M326" t="s">
        <v>18</v>
      </c>
    </row>
    <row r="327" spans="1:13" x14ac:dyDescent="0.45">
      <c r="A327" t="s">
        <v>350</v>
      </c>
      <c r="B327" t="s">
        <v>14</v>
      </c>
      <c r="C327" t="s">
        <v>20</v>
      </c>
      <c r="D327">
        <v>1</v>
      </c>
      <c r="E327" t="s">
        <v>16</v>
      </c>
      <c r="F327" t="s">
        <v>20</v>
      </c>
      <c r="G327">
        <v>8666</v>
      </c>
      <c r="H327">
        <v>4983</v>
      </c>
      <c r="I327">
        <v>376</v>
      </c>
      <c r="J327">
        <v>360</v>
      </c>
      <c r="K327">
        <v>0</v>
      </c>
      <c r="L327" t="s">
        <v>21</v>
      </c>
      <c r="M327" t="s">
        <v>22</v>
      </c>
    </row>
    <row r="328" spans="1:13" x14ac:dyDescent="0.45">
      <c r="A328" t="s">
        <v>351</v>
      </c>
      <c r="B328" t="s">
        <v>14</v>
      </c>
      <c r="C328" t="s">
        <v>15</v>
      </c>
      <c r="D328">
        <v>0</v>
      </c>
      <c r="E328" t="s">
        <v>16</v>
      </c>
      <c r="F328" t="s">
        <v>15</v>
      </c>
      <c r="G328">
        <v>4917</v>
      </c>
      <c r="H328">
        <v>0</v>
      </c>
      <c r="I328">
        <v>130</v>
      </c>
      <c r="J328">
        <v>360</v>
      </c>
      <c r="K328">
        <v>0</v>
      </c>
      <c r="L328" t="s">
        <v>21</v>
      </c>
      <c r="M328" t="s">
        <v>18</v>
      </c>
    </row>
    <row r="329" spans="1:13" x14ac:dyDescent="0.45">
      <c r="A329" t="s">
        <v>352</v>
      </c>
      <c r="B329" t="s">
        <v>14</v>
      </c>
      <c r="C329" t="s">
        <v>20</v>
      </c>
      <c r="D329">
        <v>0</v>
      </c>
      <c r="E329" t="s">
        <v>16</v>
      </c>
      <c r="F329" t="s">
        <v>20</v>
      </c>
      <c r="G329">
        <v>5818</v>
      </c>
      <c r="H329">
        <v>2160</v>
      </c>
      <c r="I329">
        <v>184</v>
      </c>
      <c r="J329">
        <v>360</v>
      </c>
      <c r="K329">
        <v>1</v>
      </c>
      <c r="L329" t="s">
        <v>31</v>
      </c>
      <c r="M329" t="s">
        <v>18</v>
      </c>
    </row>
    <row r="330" spans="1:13" x14ac:dyDescent="0.45">
      <c r="A330" t="s">
        <v>353</v>
      </c>
      <c r="B330" t="s">
        <v>42</v>
      </c>
      <c r="C330" t="s">
        <v>20</v>
      </c>
      <c r="D330">
        <v>0</v>
      </c>
      <c r="E330" t="s">
        <v>16</v>
      </c>
      <c r="F330" t="s">
        <v>15</v>
      </c>
      <c r="G330">
        <v>4333</v>
      </c>
      <c r="H330">
        <v>2451</v>
      </c>
      <c r="I330">
        <v>110</v>
      </c>
      <c r="J330">
        <v>360</v>
      </c>
      <c r="K330">
        <v>1</v>
      </c>
      <c r="L330" t="s">
        <v>17</v>
      </c>
      <c r="M330" t="s">
        <v>22</v>
      </c>
    </row>
    <row r="331" spans="1:13" x14ac:dyDescent="0.45">
      <c r="A331" t="s">
        <v>354</v>
      </c>
      <c r="B331" t="s">
        <v>42</v>
      </c>
      <c r="C331" t="s">
        <v>15</v>
      </c>
      <c r="D331">
        <v>0</v>
      </c>
      <c r="E331" t="s">
        <v>16</v>
      </c>
      <c r="F331" t="s">
        <v>15</v>
      </c>
      <c r="G331">
        <v>2500</v>
      </c>
      <c r="H331">
        <v>0</v>
      </c>
      <c r="I331">
        <v>67</v>
      </c>
      <c r="J331">
        <v>360</v>
      </c>
      <c r="K331">
        <v>1</v>
      </c>
      <c r="L331" t="s">
        <v>17</v>
      </c>
      <c r="M331" t="s">
        <v>18</v>
      </c>
    </row>
    <row r="332" spans="1:13" x14ac:dyDescent="0.45">
      <c r="A332" t="s">
        <v>355</v>
      </c>
      <c r="B332" t="s">
        <v>14</v>
      </c>
      <c r="C332" t="s">
        <v>15</v>
      </c>
      <c r="D332">
        <v>1</v>
      </c>
      <c r="E332" t="s">
        <v>16</v>
      </c>
      <c r="F332" t="s">
        <v>15</v>
      </c>
      <c r="G332">
        <v>4384</v>
      </c>
      <c r="H332">
        <v>1793</v>
      </c>
      <c r="I332">
        <v>117</v>
      </c>
      <c r="J332">
        <v>360</v>
      </c>
      <c r="K332">
        <v>1</v>
      </c>
      <c r="L332" t="s">
        <v>17</v>
      </c>
      <c r="M332" t="s">
        <v>18</v>
      </c>
    </row>
    <row r="333" spans="1:13" x14ac:dyDescent="0.45">
      <c r="A333" t="s">
        <v>356</v>
      </c>
      <c r="B333" t="s">
        <v>14</v>
      </c>
      <c r="C333" t="s">
        <v>15</v>
      </c>
      <c r="D333">
        <v>0</v>
      </c>
      <c r="E333" t="s">
        <v>16</v>
      </c>
      <c r="F333" t="s">
        <v>15</v>
      </c>
      <c r="G333">
        <v>2935</v>
      </c>
      <c r="H333">
        <v>0</v>
      </c>
      <c r="I333">
        <v>98</v>
      </c>
      <c r="J333">
        <v>360</v>
      </c>
      <c r="K333">
        <v>1</v>
      </c>
      <c r="L333" t="s">
        <v>31</v>
      </c>
      <c r="M333" t="s">
        <v>18</v>
      </c>
    </row>
    <row r="334" spans="1:13" x14ac:dyDescent="0.45">
      <c r="A334" t="s">
        <v>357</v>
      </c>
      <c r="B334" t="s">
        <v>14</v>
      </c>
      <c r="C334" t="s">
        <v>15</v>
      </c>
      <c r="E334" t="s">
        <v>16</v>
      </c>
      <c r="F334" t="s">
        <v>15</v>
      </c>
      <c r="G334">
        <v>2833</v>
      </c>
      <c r="H334">
        <v>0</v>
      </c>
      <c r="I334">
        <v>71</v>
      </c>
      <c r="J334">
        <v>360</v>
      </c>
      <c r="K334">
        <v>1</v>
      </c>
      <c r="L334" t="s">
        <v>17</v>
      </c>
      <c r="M334" t="s">
        <v>18</v>
      </c>
    </row>
    <row r="335" spans="1:13" x14ac:dyDescent="0.45">
      <c r="A335" t="s">
        <v>358</v>
      </c>
      <c r="B335" t="s">
        <v>14</v>
      </c>
      <c r="C335" t="s">
        <v>20</v>
      </c>
      <c r="D335">
        <v>0</v>
      </c>
      <c r="E335" t="s">
        <v>16</v>
      </c>
      <c r="G335">
        <v>63337</v>
      </c>
      <c r="H335">
        <v>0</v>
      </c>
      <c r="I335">
        <v>490</v>
      </c>
      <c r="J335">
        <v>180</v>
      </c>
      <c r="K335">
        <v>1</v>
      </c>
      <c r="L335" t="s">
        <v>17</v>
      </c>
      <c r="M335" t="s">
        <v>18</v>
      </c>
    </row>
    <row r="336" spans="1:13" x14ac:dyDescent="0.45">
      <c r="A336" t="s">
        <v>359</v>
      </c>
      <c r="C336" t="s">
        <v>20</v>
      </c>
      <c r="D336">
        <v>1</v>
      </c>
      <c r="E336" t="s">
        <v>16</v>
      </c>
      <c r="F336" t="s">
        <v>20</v>
      </c>
      <c r="G336">
        <v>9833</v>
      </c>
      <c r="H336">
        <v>1833</v>
      </c>
      <c r="I336">
        <v>182</v>
      </c>
      <c r="J336">
        <v>180</v>
      </c>
      <c r="K336">
        <v>1</v>
      </c>
      <c r="L336" t="s">
        <v>17</v>
      </c>
      <c r="M336" t="s">
        <v>18</v>
      </c>
    </row>
    <row r="337" spans="1:13" x14ac:dyDescent="0.45">
      <c r="A337" t="s">
        <v>360</v>
      </c>
      <c r="B337" t="s">
        <v>14</v>
      </c>
      <c r="C337" t="s">
        <v>20</v>
      </c>
      <c r="E337" t="s">
        <v>16</v>
      </c>
      <c r="F337" t="s">
        <v>20</v>
      </c>
      <c r="G337">
        <v>5503</v>
      </c>
      <c r="H337">
        <v>4490</v>
      </c>
      <c r="I337">
        <v>70</v>
      </c>
      <c r="K337">
        <v>1</v>
      </c>
      <c r="L337" t="s">
        <v>31</v>
      </c>
      <c r="M337" t="s">
        <v>18</v>
      </c>
    </row>
    <row r="338" spans="1:13" x14ac:dyDescent="0.45">
      <c r="A338" t="s">
        <v>361</v>
      </c>
      <c r="B338" t="s">
        <v>14</v>
      </c>
      <c r="C338" t="s">
        <v>20</v>
      </c>
      <c r="D338">
        <v>1</v>
      </c>
      <c r="E338" t="s">
        <v>16</v>
      </c>
      <c r="G338">
        <v>5250</v>
      </c>
      <c r="H338">
        <v>688</v>
      </c>
      <c r="I338">
        <v>160</v>
      </c>
      <c r="J338">
        <v>360</v>
      </c>
      <c r="K338">
        <v>1</v>
      </c>
      <c r="L338" t="s">
        <v>21</v>
      </c>
      <c r="M338" t="s">
        <v>18</v>
      </c>
    </row>
    <row r="339" spans="1:13" x14ac:dyDescent="0.45">
      <c r="A339" t="s">
        <v>362</v>
      </c>
      <c r="B339" t="s">
        <v>14</v>
      </c>
      <c r="C339" t="s">
        <v>20</v>
      </c>
      <c r="D339">
        <v>2</v>
      </c>
      <c r="E339" t="s">
        <v>16</v>
      </c>
      <c r="F339" t="s">
        <v>20</v>
      </c>
      <c r="G339">
        <v>2500</v>
      </c>
      <c r="H339">
        <v>4600</v>
      </c>
      <c r="I339">
        <v>176</v>
      </c>
      <c r="J339">
        <v>360</v>
      </c>
      <c r="K339">
        <v>1</v>
      </c>
      <c r="L339" t="s">
        <v>21</v>
      </c>
      <c r="M339" t="s">
        <v>18</v>
      </c>
    </row>
    <row r="340" spans="1:13" x14ac:dyDescent="0.45">
      <c r="A340" t="s">
        <v>363</v>
      </c>
      <c r="B340" t="s">
        <v>42</v>
      </c>
      <c r="C340" t="s">
        <v>15</v>
      </c>
      <c r="D340" t="s">
        <v>30</v>
      </c>
      <c r="E340" t="s">
        <v>25</v>
      </c>
      <c r="F340" t="s">
        <v>15</v>
      </c>
      <c r="G340">
        <v>1830</v>
      </c>
      <c r="H340">
        <v>0</v>
      </c>
      <c r="J340">
        <v>360</v>
      </c>
      <c r="K340">
        <v>0</v>
      </c>
      <c r="L340" t="s">
        <v>17</v>
      </c>
      <c r="M340" t="s">
        <v>22</v>
      </c>
    </row>
    <row r="341" spans="1:13" x14ac:dyDescent="0.45">
      <c r="A341" t="s">
        <v>364</v>
      </c>
      <c r="B341" t="s">
        <v>42</v>
      </c>
      <c r="C341" t="s">
        <v>15</v>
      </c>
      <c r="D341">
        <v>0</v>
      </c>
      <c r="E341" t="s">
        <v>16</v>
      </c>
      <c r="F341" t="s">
        <v>15</v>
      </c>
      <c r="G341">
        <v>4160</v>
      </c>
      <c r="H341">
        <v>0</v>
      </c>
      <c r="I341">
        <v>71</v>
      </c>
      <c r="J341">
        <v>360</v>
      </c>
      <c r="K341">
        <v>1</v>
      </c>
      <c r="L341" t="s">
        <v>31</v>
      </c>
      <c r="M341" t="s">
        <v>18</v>
      </c>
    </row>
    <row r="342" spans="1:13" x14ac:dyDescent="0.45">
      <c r="A342" t="s">
        <v>365</v>
      </c>
      <c r="B342" t="s">
        <v>14</v>
      </c>
      <c r="C342" t="s">
        <v>20</v>
      </c>
      <c r="D342" t="s">
        <v>30</v>
      </c>
      <c r="E342" t="s">
        <v>25</v>
      </c>
      <c r="F342" t="s">
        <v>15</v>
      </c>
      <c r="G342">
        <v>2647</v>
      </c>
      <c r="H342">
        <v>1587</v>
      </c>
      <c r="I342">
        <v>173</v>
      </c>
      <c r="J342">
        <v>360</v>
      </c>
      <c r="K342">
        <v>1</v>
      </c>
      <c r="L342" t="s">
        <v>21</v>
      </c>
      <c r="M342" t="s">
        <v>22</v>
      </c>
    </row>
    <row r="343" spans="1:13" x14ac:dyDescent="0.45">
      <c r="A343" t="s">
        <v>366</v>
      </c>
      <c r="B343" t="s">
        <v>42</v>
      </c>
      <c r="C343" t="s">
        <v>15</v>
      </c>
      <c r="D343">
        <v>0</v>
      </c>
      <c r="E343" t="s">
        <v>16</v>
      </c>
      <c r="F343" t="s">
        <v>15</v>
      </c>
      <c r="G343">
        <v>2378</v>
      </c>
      <c r="H343">
        <v>0</v>
      </c>
      <c r="I343">
        <v>46</v>
      </c>
      <c r="J343">
        <v>360</v>
      </c>
      <c r="K343">
        <v>1</v>
      </c>
      <c r="L343" t="s">
        <v>21</v>
      </c>
      <c r="M343" t="s">
        <v>22</v>
      </c>
    </row>
    <row r="344" spans="1:13" x14ac:dyDescent="0.45">
      <c r="A344" t="s">
        <v>367</v>
      </c>
      <c r="B344" t="s">
        <v>14</v>
      </c>
      <c r="C344" t="s">
        <v>20</v>
      </c>
      <c r="D344">
        <v>1</v>
      </c>
      <c r="E344" t="s">
        <v>25</v>
      </c>
      <c r="F344" t="s">
        <v>15</v>
      </c>
      <c r="G344">
        <v>4554</v>
      </c>
      <c r="H344">
        <v>1229</v>
      </c>
      <c r="I344">
        <v>158</v>
      </c>
      <c r="J344">
        <v>360</v>
      </c>
      <c r="K344">
        <v>1</v>
      </c>
      <c r="L344" t="s">
        <v>17</v>
      </c>
      <c r="M344" t="s">
        <v>18</v>
      </c>
    </row>
    <row r="345" spans="1:13" x14ac:dyDescent="0.45">
      <c r="A345" t="s">
        <v>368</v>
      </c>
      <c r="B345" t="s">
        <v>14</v>
      </c>
      <c r="C345" t="s">
        <v>20</v>
      </c>
      <c r="D345" t="s">
        <v>30</v>
      </c>
      <c r="E345" t="s">
        <v>25</v>
      </c>
      <c r="F345" t="s">
        <v>15</v>
      </c>
      <c r="G345">
        <v>3173</v>
      </c>
      <c r="H345">
        <v>0</v>
      </c>
      <c r="I345">
        <v>74</v>
      </c>
      <c r="J345">
        <v>360</v>
      </c>
      <c r="K345">
        <v>1</v>
      </c>
      <c r="L345" t="s">
        <v>31</v>
      </c>
      <c r="M345" t="s">
        <v>18</v>
      </c>
    </row>
    <row r="346" spans="1:13" x14ac:dyDescent="0.45">
      <c r="A346" t="s">
        <v>369</v>
      </c>
      <c r="B346" t="s">
        <v>14</v>
      </c>
      <c r="C346" t="s">
        <v>20</v>
      </c>
      <c r="D346">
        <v>2</v>
      </c>
      <c r="E346" t="s">
        <v>16</v>
      </c>
      <c r="G346">
        <v>2583</v>
      </c>
      <c r="H346">
        <v>2330</v>
      </c>
      <c r="I346">
        <v>125</v>
      </c>
      <c r="J346">
        <v>360</v>
      </c>
      <c r="K346">
        <v>1</v>
      </c>
      <c r="L346" t="s">
        <v>21</v>
      </c>
      <c r="M346" t="s">
        <v>18</v>
      </c>
    </row>
    <row r="347" spans="1:13" x14ac:dyDescent="0.45">
      <c r="A347" t="s">
        <v>370</v>
      </c>
      <c r="B347" t="s">
        <v>14</v>
      </c>
      <c r="C347" t="s">
        <v>20</v>
      </c>
      <c r="D347">
        <v>0</v>
      </c>
      <c r="E347" t="s">
        <v>16</v>
      </c>
      <c r="F347" t="s">
        <v>15</v>
      </c>
      <c r="G347">
        <v>2499</v>
      </c>
      <c r="H347">
        <v>2458</v>
      </c>
      <c r="I347">
        <v>160</v>
      </c>
      <c r="J347">
        <v>360</v>
      </c>
      <c r="K347">
        <v>1</v>
      </c>
      <c r="L347" t="s">
        <v>31</v>
      </c>
      <c r="M347" t="s">
        <v>18</v>
      </c>
    </row>
    <row r="348" spans="1:13" x14ac:dyDescent="0.45">
      <c r="A348" t="s">
        <v>371</v>
      </c>
      <c r="B348" t="s">
        <v>14</v>
      </c>
      <c r="C348" t="s">
        <v>20</v>
      </c>
      <c r="E348" t="s">
        <v>25</v>
      </c>
      <c r="F348" t="s">
        <v>15</v>
      </c>
      <c r="G348">
        <v>3523</v>
      </c>
      <c r="H348">
        <v>3230</v>
      </c>
      <c r="I348">
        <v>152</v>
      </c>
      <c r="J348">
        <v>360</v>
      </c>
      <c r="K348">
        <v>0</v>
      </c>
      <c r="L348" t="s">
        <v>21</v>
      </c>
      <c r="M348" t="s">
        <v>22</v>
      </c>
    </row>
    <row r="349" spans="1:13" x14ac:dyDescent="0.45">
      <c r="A349" t="s">
        <v>372</v>
      </c>
      <c r="B349" t="s">
        <v>14</v>
      </c>
      <c r="C349" t="s">
        <v>20</v>
      </c>
      <c r="D349">
        <v>2</v>
      </c>
      <c r="E349" t="s">
        <v>25</v>
      </c>
      <c r="F349" t="s">
        <v>15</v>
      </c>
      <c r="G349">
        <v>3083</v>
      </c>
      <c r="H349">
        <v>2168</v>
      </c>
      <c r="I349">
        <v>126</v>
      </c>
      <c r="J349">
        <v>360</v>
      </c>
      <c r="K349">
        <v>1</v>
      </c>
      <c r="L349" t="s">
        <v>17</v>
      </c>
      <c r="M349" t="s">
        <v>18</v>
      </c>
    </row>
    <row r="350" spans="1:13" x14ac:dyDescent="0.45">
      <c r="A350" t="s">
        <v>373</v>
      </c>
      <c r="B350" t="s">
        <v>14</v>
      </c>
      <c r="C350" t="s">
        <v>20</v>
      </c>
      <c r="D350">
        <v>0</v>
      </c>
      <c r="E350" t="s">
        <v>16</v>
      </c>
      <c r="F350" t="s">
        <v>15</v>
      </c>
      <c r="G350">
        <v>6333</v>
      </c>
      <c r="H350">
        <v>4583</v>
      </c>
      <c r="I350">
        <v>259</v>
      </c>
      <c r="J350">
        <v>360</v>
      </c>
      <c r="L350" t="s">
        <v>31</v>
      </c>
      <c r="M350" t="s">
        <v>18</v>
      </c>
    </row>
    <row r="351" spans="1:13" x14ac:dyDescent="0.45">
      <c r="A351" t="s">
        <v>374</v>
      </c>
      <c r="B351" t="s">
        <v>14</v>
      </c>
      <c r="C351" t="s">
        <v>20</v>
      </c>
      <c r="D351">
        <v>0</v>
      </c>
      <c r="E351" t="s">
        <v>16</v>
      </c>
      <c r="F351" t="s">
        <v>15</v>
      </c>
      <c r="G351">
        <v>2625</v>
      </c>
      <c r="H351">
        <v>6250</v>
      </c>
      <c r="I351">
        <v>187</v>
      </c>
      <c r="J351">
        <v>360</v>
      </c>
      <c r="K351">
        <v>1</v>
      </c>
      <c r="L351" t="s">
        <v>21</v>
      </c>
      <c r="M351" t="s">
        <v>18</v>
      </c>
    </row>
    <row r="352" spans="1:13" x14ac:dyDescent="0.45">
      <c r="A352" t="s">
        <v>375</v>
      </c>
      <c r="B352" t="s">
        <v>14</v>
      </c>
      <c r="C352" t="s">
        <v>20</v>
      </c>
      <c r="D352">
        <v>0</v>
      </c>
      <c r="E352" t="s">
        <v>16</v>
      </c>
      <c r="F352" t="s">
        <v>15</v>
      </c>
      <c r="G352">
        <v>9083</v>
      </c>
      <c r="H352">
        <v>0</v>
      </c>
      <c r="I352">
        <v>228</v>
      </c>
      <c r="J352">
        <v>360</v>
      </c>
      <c r="K352">
        <v>1</v>
      </c>
      <c r="L352" t="s">
        <v>31</v>
      </c>
      <c r="M352" t="s">
        <v>18</v>
      </c>
    </row>
    <row r="353" spans="1:13" x14ac:dyDescent="0.45">
      <c r="A353" t="s">
        <v>376</v>
      </c>
      <c r="B353" t="s">
        <v>14</v>
      </c>
      <c r="C353" t="s">
        <v>15</v>
      </c>
      <c r="D353">
        <v>0</v>
      </c>
      <c r="E353" t="s">
        <v>16</v>
      </c>
      <c r="F353" t="s">
        <v>15</v>
      </c>
      <c r="G353">
        <v>8750</v>
      </c>
      <c r="H353">
        <v>4167</v>
      </c>
      <c r="I353">
        <v>308</v>
      </c>
      <c r="J353">
        <v>360</v>
      </c>
      <c r="K353">
        <v>1</v>
      </c>
      <c r="L353" t="s">
        <v>21</v>
      </c>
      <c r="M353" t="s">
        <v>22</v>
      </c>
    </row>
    <row r="354" spans="1:13" x14ac:dyDescent="0.45">
      <c r="A354" t="s">
        <v>377</v>
      </c>
      <c r="B354" t="s">
        <v>14</v>
      </c>
      <c r="C354" t="s">
        <v>20</v>
      </c>
      <c r="D354" t="s">
        <v>30</v>
      </c>
      <c r="E354" t="s">
        <v>16</v>
      </c>
      <c r="F354" t="s">
        <v>15</v>
      </c>
      <c r="G354">
        <v>2666</v>
      </c>
      <c r="H354">
        <v>2083</v>
      </c>
      <c r="I354">
        <v>95</v>
      </c>
      <c r="J354">
        <v>360</v>
      </c>
      <c r="K354">
        <v>1</v>
      </c>
      <c r="L354" t="s">
        <v>21</v>
      </c>
      <c r="M354" t="s">
        <v>18</v>
      </c>
    </row>
    <row r="355" spans="1:13" x14ac:dyDescent="0.45">
      <c r="A355" t="s">
        <v>378</v>
      </c>
      <c r="B355" t="s">
        <v>42</v>
      </c>
      <c r="C355" t="s">
        <v>20</v>
      </c>
      <c r="D355">
        <v>0</v>
      </c>
      <c r="E355" t="s">
        <v>16</v>
      </c>
      <c r="F355" t="s">
        <v>20</v>
      </c>
      <c r="G355">
        <v>5500</v>
      </c>
      <c r="H355">
        <v>0</v>
      </c>
      <c r="I355">
        <v>105</v>
      </c>
      <c r="J355">
        <v>360</v>
      </c>
      <c r="K355">
        <v>0</v>
      </c>
      <c r="L355" t="s">
        <v>21</v>
      </c>
      <c r="M355" t="s">
        <v>22</v>
      </c>
    </row>
    <row r="356" spans="1:13" x14ac:dyDescent="0.45">
      <c r="A356" t="s">
        <v>379</v>
      </c>
      <c r="B356" t="s">
        <v>42</v>
      </c>
      <c r="C356" t="s">
        <v>20</v>
      </c>
      <c r="D356">
        <v>0</v>
      </c>
      <c r="E356" t="s">
        <v>16</v>
      </c>
      <c r="F356" t="s">
        <v>15</v>
      </c>
      <c r="G356">
        <v>2423</v>
      </c>
      <c r="H356">
        <v>505</v>
      </c>
      <c r="I356">
        <v>130</v>
      </c>
      <c r="J356">
        <v>360</v>
      </c>
      <c r="K356">
        <v>1</v>
      </c>
      <c r="L356" t="s">
        <v>31</v>
      </c>
      <c r="M356" t="s">
        <v>18</v>
      </c>
    </row>
    <row r="357" spans="1:13" x14ac:dyDescent="0.45">
      <c r="A357" t="s">
        <v>380</v>
      </c>
      <c r="B357" t="s">
        <v>42</v>
      </c>
      <c r="C357" t="s">
        <v>15</v>
      </c>
      <c r="E357" t="s">
        <v>16</v>
      </c>
      <c r="F357" t="s">
        <v>15</v>
      </c>
      <c r="G357">
        <v>3813</v>
      </c>
      <c r="H357">
        <v>0</v>
      </c>
      <c r="I357">
        <v>116</v>
      </c>
      <c r="J357">
        <v>180</v>
      </c>
      <c r="K357">
        <v>1</v>
      </c>
      <c r="L357" t="s">
        <v>17</v>
      </c>
      <c r="M357" t="s">
        <v>18</v>
      </c>
    </row>
    <row r="358" spans="1:13" x14ac:dyDescent="0.45">
      <c r="A358" t="s">
        <v>381</v>
      </c>
      <c r="B358" t="s">
        <v>14</v>
      </c>
      <c r="C358" t="s">
        <v>20</v>
      </c>
      <c r="D358">
        <v>2</v>
      </c>
      <c r="E358" t="s">
        <v>16</v>
      </c>
      <c r="F358" t="s">
        <v>15</v>
      </c>
      <c r="G358">
        <v>8333</v>
      </c>
      <c r="H358">
        <v>3167</v>
      </c>
      <c r="I358">
        <v>165</v>
      </c>
      <c r="J358">
        <v>360</v>
      </c>
      <c r="K358">
        <v>1</v>
      </c>
      <c r="L358" t="s">
        <v>21</v>
      </c>
      <c r="M358" t="s">
        <v>18</v>
      </c>
    </row>
    <row r="359" spans="1:13" x14ac:dyDescent="0.45">
      <c r="A359" t="s">
        <v>382</v>
      </c>
      <c r="B359" t="s">
        <v>14</v>
      </c>
      <c r="C359" t="s">
        <v>20</v>
      </c>
      <c r="D359">
        <v>1</v>
      </c>
      <c r="E359" t="s">
        <v>16</v>
      </c>
      <c r="F359" t="s">
        <v>15</v>
      </c>
      <c r="G359">
        <v>3875</v>
      </c>
      <c r="H359">
        <v>0</v>
      </c>
      <c r="I359">
        <v>67</v>
      </c>
      <c r="J359">
        <v>360</v>
      </c>
      <c r="K359">
        <v>1</v>
      </c>
      <c r="L359" t="s">
        <v>17</v>
      </c>
      <c r="M359" t="s">
        <v>22</v>
      </c>
    </row>
    <row r="360" spans="1:13" x14ac:dyDescent="0.45">
      <c r="A360" t="s">
        <v>383</v>
      </c>
      <c r="B360" t="s">
        <v>14</v>
      </c>
      <c r="C360" t="s">
        <v>20</v>
      </c>
      <c r="D360">
        <v>0</v>
      </c>
      <c r="E360" t="s">
        <v>25</v>
      </c>
      <c r="F360" t="s">
        <v>15</v>
      </c>
      <c r="G360">
        <v>3000</v>
      </c>
      <c r="H360">
        <v>1666</v>
      </c>
      <c r="I360">
        <v>100</v>
      </c>
      <c r="J360">
        <v>480</v>
      </c>
      <c r="K360">
        <v>0</v>
      </c>
      <c r="L360" t="s">
        <v>17</v>
      </c>
      <c r="M360" t="s">
        <v>22</v>
      </c>
    </row>
    <row r="361" spans="1:13" x14ac:dyDescent="0.45">
      <c r="A361" t="s">
        <v>384</v>
      </c>
      <c r="B361" t="s">
        <v>14</v>
      </c>
      <c r="C361" t="s">
        <v>20</v>
      </c>
      <c r="D361" t="s">
        <v>30</v>
      </c>
      <c r="E361" t="s">
        <v>16</v>
      </c>
      <c r="F361" t="s">
        <v>15</v>
      </c>
      <c r="G361">
        <v>5167</v>
      </c>
      <c r="H361">
        <v>3167</v>
      </c>
      <c r="I361">
        <v>200</v>
      </c>
      <c r="J361">
        <v>360</v>
      </c>
      <c r="K361">
        <v>1</v>
      </c>
      <c r="L361" t="s">
        <v>31</v>
      </c>
      <c r="M361" t="s">
        <v>18</v>
      </c>
    </row>
    <row r="362" spans="1:13" x14ac:dyDescent="0.45">
      <c r="A362" t="s">
        <v>385</v>
      </c>
      <c r="B362" t="s">
        <v>42</v>
      </c>
      <c r="C362" t="s">
        <v>15</v>
      </c>
      <c r="D362">
        <v>1</v>
      </c>
      <c r="E362" t="s">
        <v>16</v>
      </c>
      <c r="F362" t="s">
        <v>15</v>
      </c>
      <c r="G362">
        <v>4723</v>
      </c>
      <c r="H362">
        <v>0</v>
      </c>
      <c r="I362">
        <v>81</v>
      </c>
      <c r="J362">
        <v>360</v>
      </c>
      <c r="K362">
        <v>1</v>
      </c>
      <c r="L362" t="s">
        <v>31</v>
      </c>
      <c r="M362" t="s">
        <v>22</v>
      </c>
    </row>
    <row r="363" spans="1:13" x14ac:dyDescent="0.45">
      <c r="A363" t="s">
        <v>386</v>
      </c>
      <c r="B363" t="s">
        <v>14</v>
      </c>
      <c r="C363" t="s">
        <v>20</v>
      </c>
      <c r="D363">
        <v>2</v>
      </c>
      <c r="E363" t="s">
        <v>16</v>
      </c>
      <c r="F363" t="s">
        <v>15</v>
      </c>
      <c r="G363">
        <v>5000</v>
      </c>
      <c r="H363">
        <v>3667</v>
      </c>
      <c r="I363">
        <v>236</v>
      </c>
      <c r="J363">
        <v>360</v>
      </c>
      <c r="K363">
        <v>1</v>
      </c>
      <c r="L363" t="s">
        <v>31</v>
      </c>
      <c r="M363" t="s">
        <v>18</v>
      </c>
    </row>
    <row r="364" spans="1:13" x14ac:dyDescent="0.45">
      <c r="A364" t="s">
        <v>387</v>
      </c>
      <c r="B364" t="s">
        <v>14</v>
      </c>
      <c r="C364" t="s">
        <v>20</v>
      </c>
      <c r="D364">
        <v>0</v>
      </c>
      <c r="E364" t="s">
        <v>16</v>
      </c>
      <c r="F364" t="s">
        <v>15</v>
      </c>
      <c r="G364">
        <v>4750</v>
      </c>
      <c r="H364">
        <v>2333</v>
      </c>
      <c r="I364">
        <v>130</v>
      </c>
      <c r="J364">
        <v>360</v>
      </c>
      <c r="K364">
        <v>1</v>
      </c>
      <c r="L364" t="s">
        <v>17</v>
      </c>
      <c r="M364" t="s">
        <v>18</v>
      </c>
    </row>
    <row r="365" spans="1:13" x14ac:dyDescent="0.45">
      <c r="A365" t="s">
        <v>388</v>
      </c>
      <c r="B365" t="s">
        <v>14</v>
      </c>
      <c r="C365" t="s">
        <v>20</v>
      </c>
      <c r="D365">
        <v>0</v>
      </c>
      <c r="E365" t="s">
        <v>16</v>
      </c>
      <c r="F365" t="s">
        <v>15</v>
      </c>
      <c r="G365">
        <v>3013</v>
      </c>
      <c r="H365">
        <v>3033</v>
      </c>
      <c r="I365">
        <v>95</v>
      </c>
      <c r="J365">
        <v>300</v>
      </c>
      <c r="L365" t="s">
        <v>17</v>
      </c>
      <c r="M365" t="s">
        <v>18</v>
      </c>
    </row>
    <row r="366" spans="1:13" x14ac:dyDescent="0.45">
      <c r="A366" t="s">
        <v>389</v>
      </c>
      <c r="B366" t="s">
        <v>14</v>
      </c>
      <c r="C366" t="s">
        <v>15</v>
      </c>
      <c r="D366">
        <v>0</v>
      </c>
      <c r="E366" t="s">
        <v>16</v>
      </c>
      <c r="F366" t="s">
        <v>20</v>
      </c>
      <c r="G366">
        <v>6822</v>
      </c>
      <c r="H366">
        <v>0</v>
      </c>
      <c r="I366">
        <v>141</v>
      </c>
      <c r="J366">
        <v>360</v>
      </c>
      <c r="K366">
        <v>1</v>
      </c>
      <c r="L366" t="s">
        <v>21</v>
      </c>
      <c r="M366" t="s">
        <v>18</v>
      </c>
    </row>
    <row r="367" spans="1:13" x14ac:dyDescent="0.45">
      <c r="A367" t="s">
        <v>390</v>
      </c>
      <c r="B367" t="s">
        <v>14</v>
      </c>
      <c r="C367" t="s">
        <v>15</v>
      </c>
      <c r="D367">
        <v>0</v>
      </c>
      <c r="E367" t="s">
        <v>25</v>
      </c>
      <c r="F367" t="s">
        <v>15</v>
      </c>
      <c r="G367">
        <v>6216</v>
      </c>
      <c r="H367">
        <v>0</v>
      </c>
      <c r="I367">
        <v>133</v>
      </c>
      <c r="J367">
        <v>360</v>
      </c>
      <c r="K367">
        <v>1</v>
      </c>
      <c r="L367" t="s">
        <v>21</v>
      </c>
      <c r="M367" t="s">
        <v>22</v>
      </c>
    </row>
    <row r="368" spans="1:13" x14ac:dyDescent="0.45">
      <c r="A368" t="s">
        <v>391</v>
      </c>
      <c r="B368" t="s">
        <v>14</v>
      </c>
      <c r="C368" t="s">
        <v>15</v>
      </c>
      <c r="D368">
        <v>0</v>
      </c>
      <c r="E368" t="s">
        <v>16</v>
      </c>
      <c r="F368" t="s">
        <v>15</v>
      </c>
      <c r="G368">
        <v>2500</v>
      </c>
      <c r="H368">
        <v>0</v>
      </c>
      <c r="I368">
        <v>96</v>
      </c>
      <c r="J368">
        <v>480</v>
      </c>
      <c r="K368">
        <v>1</v>
      </c>
      <c r="L368" t="s">
        <v>31</v>
      </c>
      <c r="M368" t="s">
        <v>22</v>
      </c>
    </row>
    <row r="369" spans="1:13" x14ac:dyDescent="0.45">
      <c r="A369" t="s">
        <v>392</v>
      </c>
      <c r="B369" t="s">
        <v>14</v>
      </c>
      <c r="C369" t="s">
        <v>15</v>
      </c>
      <c r="D369">
        <v>0</v>
      </c>
      <c r="E369" t="s">
        <v>16</v>
      </c>
      <c r="F369" t="s">
        <v>15</v>
      </c>
      <c r="G369">
        <v>5124</v>
      </c>
      <c r="H369">
        <v>0</v>
      </c>
      <c r="I369">
        <v>124</v>
      </c>
      <c r="K369">
        <v>0</v>
      </c>
      <c r="L369" t="s">
        <v>21</v>
      </c>
      <c r="M369" t="s">
        <v>22</v>
      </c>
    </row>
    <row r="370" spans="1:13" x14ac:dyDescent="0.45">
      <c r="A370" t="s">
        <v>393</v>
      </c>
      <c r="B370" t="s">
        <v>14</v>
      </c>
      <c r="C370" t="s">
        <v>20</v>
      </c>
      <c r="D370">
        <v>1</v>
      </c>
      <c r="E370" t="s">
        <v>16</v>
      </c>
      <c r="F370" t="s">
        <v>15</v>
      </c>
      <c r="G370">
        <v>6325</v>
      </c>
      <c r="H370">
        <v>0</v>
      </c>
      <c r="I370">
        <v>175</v>
      </c>
      <c r="J370">
        <v>360</v>
      </c>
      <c r="K370">
        <v>1</v>
      </c>
      <c r="L370" t="s">
        <v>31</v>
      </c>
      <c r="M370" t="s">
        <v>18</v>
      </c>
    </row>
    <row r="371" spans="1:13" x14ac:dyDescent="0.45">
      <c r="A371" t="s">
        <v>394</v>
      </c>
      <c r="B371" t="s">
        <v>14</v>
      </c>
      <c r="C371" t="s">
        <v>20</v>
      </c>
      <c r="D371">
        <v>0</v>
      </c>
      <c r="E371" t="s">
        <v>16</v>
      </c>
      <c r="F371" t="s">
        <v>15</v>
      </c>
      <c r="G371">
        <v>19730</v>
      </c>
      <c r="H371">
        <v>5266</v>
      </c>
      <c r="I371">
        <v>570</v>
      </c>
      <c r="J371">
        <v>360</v>
      </c>
      <c r="K371">
        <v>1</v>
      </c>
      <c r="L371" t="s">
        <v>21</v>
      </c>
      <c r="M371" t="s">
        <v>22</v>
      </c>
    </row>
    <row r="372" spans="1:13" x14ac:dyDescent="0.45">
      <c r="A372" t="s">
        <v>395</v>
      </c>
      <c r="B372" t="s">
        <v>42</v>
      </c>
      <c r="C372" t="s">
        <v>15</v>
      </c>
      <c r="D372">
        <v>0</v>
      </c>
      <c r="E372" t="s">
        <v>16</v>
      </c>
      <c r="F372" t="s">
        <v>20</v>
      </c>
      <c r="G372">
        <v>15759</v>
      </c>
      <c r="H372">
        <v>0</v>
      </c>
      <c r="I372">
        <v>55</v>
      </c>
      <c r="J372">
        <v>360</v>
      </c>
      <c r="K372">
        <v>1</v>
      </c>
      <c r="L372" t="s">
        <v>31</v>
      </c>
      <c r="M372" t="s">
        <v>18</v>
      </c>
    </row>
    <row r="373" spans="1:13" x14ac:dyDescent="0.45">
      <c r="A373" t="s">
        <v>396</v>
      </c>
      <c r="B373" t="s">
        <v>14</v>
      </c>
      <c r="C373" t="s">
        <v>20</v>
      </c>
      <c r="D373">
        <v>2</v>
      </c>
      <c r="E373" t="s">
        <v>16</v>
      </c>
      <c r="F373" t="s">
        <v>15</v>
      </c>
      <c r="G373">
        <v>5185</v>
      </c>
      <c r="H373">
        <v>0</v>
      </c>
      <c r="I373">
        <v>155</v>
      </c>
      <c r="J373">
        <v>360</v>
      </c>
      <c r="K373">
        <v>1</v>
      </c>
      <c r="L373" t="s">
        <v>31</v>
      </c>
      <c r="M373" t="s">
        <v>18</v>
      </c>
    </row>
    <row r="374" spans="1:13" x14ac:dyDescent="0.45">
      <c r="A374" t="s">
        <v>397</v>
      </c>
      <c r="B374" t="s">
        <v>14</v>
      </c>
      <c r="C374" t="s">
        <v>20</v>
      </c>
      <c r="D374">
        <v>2</v>
      </c>
      <c r="E374" t="s">
        <v>16</v>
      </c>
      <c r="F374" t="s">
        <v>20</v>
      </c>
      <c r="G374">
        <v>9323</v>
      </c>
      <c r="H374">
        <v>7873</v>
      </c>
      <c r="I374">
        <v>380</v>
      </c>
      <c r="J374">
        <v>300</v>
      </c>
      <c r="K374">
        <v>1</v>
      </c>
      <c r="L374" t="s">
        <v>21</v>
      </c>
      <c r="M374" t="s">
        <v>18</v>
      </c>
    </row>
    <row r="375" spans="1:13" x14ac:dyDescent="0.45">
      <c r="A375" t="s">
        <v>398</v>
      </c>
      <c r="B375" t="s">
        <v>14</v>
      </c>
      <c r="C375" t="s">
        <v>15</v>
      </c>
      <c r="D375">
        <v>1</v>
      </c>
      <c r="E375" t="s">
        <v>16</v>
      </c>
      <c r="F375" t="s">
        <v>15</v>
      </c>
      <c r="G375">
        <v>3062</v>
      </c>
      <c r="H375">
        <v>1987</v>
      </c>
      <c r="I375">
        <v>111</v>
      </c>
      <c r="J375">
        <v>180</v>
      </c>
      <c r="K375">
        <v>0</v>
      </c>
      <c r="L375" t="s">
        <v>17</v>
      </c>
      <c r="M375" t="s">
        <v>22</v>
      </c>
    </row>
    <row r="376" spans="1:13" x14ac:dyDescent="0.45">
      <c r="A376" t="s">
        <v>399</v>
      </c>
      <c r="B376" t="s">
        <v>42</v>
      </c>
      <c r="C376" t="s">
        <v>15</v>
      </c>
      <c r="D376">
        <v>0</v>
      </c>
      <c r="E376" t="s">
        <v>16</v>
      </c>
      <c r="G376">
        <v>2764</v>
      </c>
      <c r="H376">
        <v>1459</v>
      </c>
      <c r="I376">
        <v>110</v>
      </c>
      <c r="J376">
        <v>360</v>
      </c>
      <c r="K376">
        <v>1</v>
      </c>
      <c r="L376" t="s">
        <v>17</v>
      </c>
      <c r="M376" t="s">
        <v>18</v>
      </c>
    </row>
    <row r="377" spans="1:13" x14ac:dyDescent="0.45">
      <c r="A377" t="s">
        <v>400</v>
      </c>
      <c r="B377" t="s">
        <v>14</v>
      </c>
      <c r="C377" t="s">
        <v>20</v>
      </c>
      <c r="D377">
        <v>0</v>
      </c>
      <c r="E377" t="s">
        <v>16</v>
      </c>
      <c r="F377" t="s">
        <v>15</v>
      </c>
      <c r="G377">
        <v>4817</v>
      </c>
      <c r="H377">
        <v>923</v>
      </c>
      <c r="I377">
        <v>120</v>
      </c>
      <c r="J377">
        <v>180</v>
      </c>
      <c r="K377">
        <v>1</v>
      </c>
      <c r="L377" t="s">
        <v>17</v>
      </c>
      <c r="M377" t="s">
        <v>18</v>
      </c>
    </row>
    <row r="378" spans="1:13" x14ac:dyDescent="0.45">
      <c r="A378" t="s">
        <v>401</v>
      </c>
      <c r="B378" t="s">
        <v>14</v>
      </c>
      <c r="C378" t="s">
        <v>20</v>
      </c>
      <c r="D378" t="s">
        <v>30</v>
      </c>
      <c r="E378" t="s">
        <v>16</v>
      </c>
      <c r="F378" t="s">
        <v>15</v>
      </c>
      <c r="G378">
        <v>8750</v>
      </c>
      <c r="H378">
        <v>4996</v>
      </c>
      <c r="I378">
        <v>130</v>
      </c>
      <c r="J378">
        <v>360</v>
      </c>
      <c r="K378">
        <v>1</v>
      </c>
      <c r="L378" t="s">
        <v>21</v>
      </c>
      <c r="M378" t="s">
        <v>18</v>
      </c>
    </row>
    <row r="379" spans="1:13" x14ac:dyDescent="0.45">
      <c r="A379" t="s">
        <v>402</v>
      </c>
      <c r="B379" t="s">
        <v>14</v>
      </c>
      <c r="C379" t="s">
        <v>20</v>
      </c>
      <c r="D379">
        <v>0</v>
      </c>
      <c r="E379" t="s">
        <v>16</v>
      </c>
      <c r="F379" t="s">
        <v>15</v>
      </c>
      <c r="G379">
        <v>4310</v>
      </c>
      <c r="H379">
        <v>0</v>
      </c>
      <c r="I379">
        <v>130</v>
      </c>
      <c r="J379">
        <v>360</v>
      </c>
      <c r="L379" t="s">
        <v>31</v>
      </c>
      <c r="M379" t="s">
        <v>18</v>
      </c>
    </row>
    <row r="380" spans="1:13" x14ac:dyDescent="0.45">
      <c r="A380" t="s">
        <v>403</v>
      </c>
      <c r="B380" t="s">
        <v>14</v>
      </c>
      <c r="C380" t="s">
        <v>15</v>
      </c>
      <c r="D380">
        <v>0</v>
      </c>
      <c r="E380" t="s">
        <v>16</v>
      </c>
      <c r="F380" t="s">
        <v>15</v>
      </c>
      <c r="G380">
        <v>3069</v>
      </c>
      <c r="H380">
        <v>0</v>
      </c>
      <c r="I380">
        <v>71</v>
      </c>
      <c r="J380">
        <v>480</v>
      </c>
      <c r="K380">
        <v>1</v>
      </c>
      <c r="L380" t="s">
        <v>17</v>
      </c>
      <c r="M380" t="s">
        <v>22</v>
      </c>
    </row>
    <row r="381" spans="1:13" x14ac:dyDescent="0.45">
      <c r="A381" t="s">
        <v>404</v>
      </c>
      <c r="B381" t="s">
        <v>14</v>
      </c>
      <c r="C381" t="s">
        <v>20</v>
      </c>
      <c r="D381">
        <v>2</v>
      </c>
      <c r="E381" t="s">
        <v>16</v>
      </c>
      <c r="F381" t="s">
        <v>15</v>
      </c>
      <c r="G381">
        <v>5391</v>
      </c>
      <c r="H381">
        <v>0</v>
      </c>
      <c r="I381">
        <v>130</v>
      </c>
      <c r="J381">
        <v>360</v>
      </c>
      <c r="K381">
        <v>1</v>
      </c>
      <c r="L381" t="s">
        <v>17</v>
      </c>
      <c r="M381" t="s">
        <v>18</v>
      </c>
    </row>
    <row r="382" spans="1:13" x14ac:dyDescent="0.45">
      <c r="A382" t="s">
        <v>405</v>
      </c>
      <c r="B382" t="s">
        <v>14</v>
      </c>
      <c r="C382" t="s">
        <v>20</v>
      </c>
      <c r="D382">
        <v>0</v>
      </c>
      <c r="E382" t="s">
        <v>16</v>
      </c>
      <c r="G382">
        <v>3333</v>
      </c>
      <c r="H382">
        <v>2500</v>
      </c>
      <c r="I382">
        <v>128</v>
      </c>
      <c r="J382">
        <v>360</v>
      </c>
      <c r="K382">
        <v>1</v>
      </c>
      <c r="L382" t="s">
        <v>31</v>
      </c>
      <c r="M382" t="s">
        <v>18</v>
      </c>
    </row>
    <row r="383" spans="1:13" x14ac:dyDescent="0.45">
      <c r="A383" t="s">
        <v>406</v>
      </c>
      <c r="B383" t="s">
        <v>14</v>
      </c>
      <c r="C383" t="s">
        <v>15</v>
      </c>
      <c r="D383">
        <v>0</v>
      </c>
      <c r="E383" t="s">
        <v>16</v>
      </c>
      <c r="F383" t="s">
        <v>15</v>
      </c>
      <c r="G383">
        <v>5941</v>
      </c>
      <c r="H383">
        <v>4232</v>
      </c>
      <c r="I383">
        <v>296</v>
      </c>
      <c r="J383">
        <v>360</v>
      </c>
      <c r="K383">
        <v>1</v>
      </c>
      <c r="L383" t="s">
        <v>31</v>
      </c>
      <c r="M383" t="s">
        <v>18</v>
      </c>
    </row>
    <row r="384" spans="1:13" x14ac:dyDescent="0.45">
      <c r="A384" t="s">
        <v>407</v>
      </c>
      <c r="B384" t="s">
        <v>42</v>
      </c>
      <c r="C384" t="s">
        <v>15</v>
      </c>
      <c r="D384">
        <v>0</v>
      </c>
      <c r="E384" t="s">
        <v>16</v>
      </c>
      <c r="F384" t="s">
        <v>15</v>
      </c>
      <c r="G384">
        <v>6000</v>
      </c>
      <c r="H384">
        <v>0</v>
      </c>
      <c r="I384">
        <v>156</v>
      </c>
      <c r="J384">
        <v>360</v>
      </c>
      <c r="K384">
        <v>1</v>
      </c>
      <c r="L384" t="s">
        <v>17</v>
      </c>
      <c r="M384" t="s">
        <v>18</v>
      </c>
    </row>
    <row r="385" spans="1:13" x14ac:dyDescent="0.45">
      <c r="A385" t="s">
        <v>408</v>
      </c>
      <c r="B385" t="s">
        <v>14</v>
      </c>
      <c r="C385" t="s">
        <v>15</v>
      </c>
      <c r="D385">
        <v>0</v>
      </c>
      <c r="E385" t="s">
        <v>16</v>
      </c>
      <c r="F385" t="s">
        <v>20</v>
      </c>
      <c r="G385">
        <v>7167</v>
      </c>
      <c r="H385">
        <v>0</v>
      </c>
      <c r="I385">
        <v>128</v>
      </c>
      <c r="J385">
        <v>360</v>
      </c>
      <c r="K385">
        <v>1</v>
      </c>
      <c r="L385" t="s">
        <v>17</v>
      </c>
      <c r="M385" t="s">
        <v>18</v>
      </c>
    </row>
    <row r="386" spans="1:13" x14ac:dyDescent="0.45">
      <c r="A386" t="s">
        <v>409</v>
      </c>
      <c r="B386" t="s">
        <v>14</v>
      </c>
      <c r="C386" t="s">
        <v>20</v>
      </c>
      <c r="D386">
        <v>2</v>
      </c>
      <c r="E386" t="s">
        <v>16</v>
      </c>
      <c r="F386" t="s">
        <v>15</v>
      </c>
      <c r="G386">
        <v>4566</v>
      </c>
      <c r="H386">
        <v>0</v>
      </c>
      <c r="I386">
        <v>100</v>
      </c>
      <c r="J386">
        <v>360</v>
      </c>
      <c r="K386">
        <v>1</v>
      </c>
      <c r="L386" t="s">
        <v>17</v>
      </c>
      <c r="M386" t="s">
        <v>22</v>
      </c>
    </row>
    <row r="387" spans="1:13" x14ac:dyDescent="0.45">
      <c r="A387" t="s">
        <v>410</v>
      </c>
      <c r="B387" t="s">
        <v>14</v>
      </c>
      <c r="C387" t="s">
        <v>15</v>
      </c>
      <c r="D387">
        <v>1</v>
      </c>
      <c r="E387" t="s">
        <v>16</v>
      </c>
      <c r="G387">
        <v>3667</v>
      </c>
      <c r="H387">
        <v>0</v>
      </c>
      <c r="I387">
        <v>113</v>
      </c>
      <c r="J387">
        <v>180</v>
      </c>
      <c r="K387">
        <v>1</v>
      </c>
      <c r="L387" t="s">
        <v>17</v>
      </c>
      <c r="M387" t="s">
        <v>18</v>
      </c>
    </row>
    <row r="388" spans="1:13" x14ac:dyDescent="0.45">
      <c r="A388" t="s">
        <v>411</v>
      </c>
      <c r="B388" t="s">
        <v>14</v>
      </c>
      <c r="C388" t="s">
        <v>15</v>
      </c>
      <c r="D388">
        <v>0</v>
      </c>
      <c r="E388" t="s">
        <v>25</v>
      </c>
      <c r="F388" t="s">
        <v>15</v>
      </c>
      <c r="G388">
        <v>2346</v>
      </c>
      <c r="H388">
        <v>1600</v>
      </c>
      <c r="I388">
        <v>132</v>
      </c>
      <c r="J388">
        <v>360</v>
      </c>
      <c r="K388">
        <v>1</v>
      </c>
      <c r="L388" t="s">
        <v>31</v>
      </c>
      <c r="M388" t="s">
        <v>18</v>
      </c>
    </row>
    <row r="389" spans="1:13" x14ac:dyDescent="0.45">
      <c r="A389" t="s">
        <v>412</v>
      </c>
      <c r="B389" t="s">
        <v>14</v>
      </c>
      <c r="C389" t="s">
        <v>20</v>
      </c>
      <c r="D389">
        <v>0</v>
      </c>
      <c r="E389" t="s">
        <v>25</v>
      </c>
      <c r="F389" t="s">
        <v>15</v>
      </c>
      <c r="G389">
        <v>3010</v>
      </c>
      <c r="H389">
        <v>3136</v>
      </c>
      <c r="J389">
        <v>360</v>
      </c>
      <c r="K389">
        <v>0</v>
      </c>
      <c r="L389" t="s">
        <v>17</v>
      </c>
      <c r="M389" t="s">
        <v>22</v>
      </c>
    </row>
    <row r="390" spans="1:13" x14ac:dyDescent="0.45">
      <c r="A390" t="s">
        <v>413</v>
      </c>
      <c r="B390" t="s">
        <v>14</v>
      </c>
      <c r="C390" t="s">
        <v>20</v>
      </c>
      <c r="D390">
        <v>0</v>
      </c>
      <c r="E390" t="s">
        <v>16</v>
      </c>
      <c r="F390" t="s">
        <v>15</v>
      </c>
      <c r="G390">
        <v>2333</v>
      </c>
      <c r="H390">
        <v>2417</v>
      </c>
      <c r="I390">
        <v>136</v>
      </c>
      <c r="J390">
        <v>360</v>
      </c>
      <c r="K390">
        <v>1</v>
      </c>
      <c r="L390" t="s">
        <v>17</v>
      </c>
      <c r="M390" t="s">
        <v>18</v>
      </c>
    </row>
    <row r="391" spans="1:13" x14ac:dyDescent="0.45">
      <c r="A391" t="s">
        <v>414</v>
      </c>
      <c r="B391" t="s">
        <v>14</v>
      </c>
      <c r="C391" t="s">
        <v>20</v>
      </c>
      <c r="D391">
        <v>0</v>
      </c>
      <c r="E391" t="s">
        <v>16</v>
      </c>
      <c r="F391" t="s">
        <v>15</v>
      </c>
      <c r="G391">
        <v>5488</v>
      </c>
      <c r="H391">
        <v>0</v>
      </c>
      <c r="I391">
        <v>125</v>
      </c>
      <c r="J391">
        <v>360</v>
      </c>
      <c r="K391">
        <v>1</v>
      </c>
      <c r="L391" t="s">
        <v>21</v>
      </c>
      <c r="M391" t="s">
        <v>18</v>
      </c>
    </row>
    <row r="392" spans="1:13" x14ac:dyDescent="0.45">
      <c r="A392" t="s">
        <v>415</v>
      </c>
      <c r="B392" t="s">
        <v>14</v>
      </c>
      <c r="C392" t="s">
        <v>15</v>
      </c>
      <c r="D392" t="s">
        <v>30</v>
      </c>
      <c r="E392" t="s">
        <v>16</v>
      </c>
      <c r="F392" t="s">
        <v>15</v>
      </c>
      <c r="G392">
        <v>9167</v>
      </c>
      <c r="H392">
        <v>0</v>
      </c>
      <c r="I392">
        <v>185</v>
      </c>
      <c r="J392">
        <v>360</v>
      </c>
      <c r="K392">
        <v>1</v>
      </c>
      <c r="L392" t="s">
        <v>21</v>
      </c>
      <c r="M392" t="s">
        <v>18</v>
      </c>
    </row>
    <row r="393" spans="1:13" x14ac:dyDescent="0.45">
      <c r="A393" t="s">
        <v>416</v>
      </c>
      <c r="B393" t="s">
        <v>14</v>
      </c>
      <c r="C393" t="s">
        <v>20</v>
      </c>
      <c r="D393" t="s">
        <v>30</v>
      </c>
      <c r="E393" t="s">
        <v>16</v>
      </c>
      <c r="F393" t="s">
        <v>15</v>
      </c>
      <c r="G393">
        <v>9504</v>
      </c>
      <c r="H393">
        <v>0</v>
      </c>
      <c r="I393">
        <v>275</v>
      </c>
      <c r="J393">
        <v>360</v>
      </c>
      <c r="K393">
        <v>1</v>
      </c>
      <c r="L393" t="s">
        <v>21</v>
      </c>
      <c r="M393" t="s">
        <v>18</v>
      </c>
    </row>
    <row r="394" spans="1:13" x14ac:dyDescent="0.45">
      <c r="A394" t="s">
        <v>417</v>
      </c>
      <c r="B394" t="s">
        <v>14</v>
      </c>
      <c r="C394" t="s">
        <v>20</v>
      </c>
      <c r="D394">
        <v>0</v>
      </c>
      <c r="E394" t="s">
        <v>16</v>
      </c>
      <c r="F394" t="s">
        <v>15</v>
      </c>
      <c r="G394">
        <v>2583</v>
      </c>
      <c r="H394">
        <v>2115</v>
      </c>
      <c r="I394">
        <v>120</v>
      </c>
      <c r="J394">
        <v>360</v>
      </c>
      <c r="L394" t="s">
        <v>17</v>
      </c>
      <c r="M394" t="s">
        <v>18</v>
      </c>
    </row>
    <row r="395" spans="1:13" x14ac:dyDescent="0.45">
      <c r="A395" t="s">
        <v>418</v>
      </c>
      <c r="B395" t="s">
        <v>14</v>
      </c>
      <c r="C395" t="s">
        <v>20</v>
      </c>
      <c r="D395">
        <v>2</v>
      </c>
      <c r="E395" t="s">
        <v>25</v>
      </c>
      <c r="F395" t="s">
        <v>15</v>
      </c>
      <c r="G395">
        <v>1993</v>
      </c>
      <c r="H395">
        <v>1625</v>
      </c>
      <c r="I395">
        <v>113</v>
      </c>
      <c r="J395">
        <v>180</v>
      </c>
      <c r="K395">
        <v>1</v>
      </c>
      <c r="L395" t="s">
        <v>31</v>
      </c>
      <c r="M395" t="s">
        <v>18</v>
      </c>
    </row>
    <row r="396" spans="1:13" x14ac:dyDescent="0.45">
      <c r="A396" t="s">
        <v>419</v>
      </c>
      <c r="B396" t="s">
        <v>14</v>
      </c>
      <c r="C396" t="s">
        <v>20</v>
      </c>
      <c r="D396">
        <v>2</v>
      </c>
      <c r="E396" t="s">
        <v>16</v>
      </c>
      <c r="F396" t="s">
        <v>15</v>
      </c>
      <c r="G396">
        <v>3100</v>
      </c>
      <c r="H396">
        <v>1400</v>
      </c>
      <c r="I396">
        <v>113</v>
      </c>
      <c r="J396">
        <v>360</v>
      </c>
      <c r="K396">
        <v>1</v>
      </c>
      <c r="L396" t="s">
        <v>17</v>
      </c>
      <c r="M396" t="s">
        <v>18</v>
      </c>
    </row>
    <row r="397" spans="1:13" x14ac:dyDescent="0.45">
      <c r="A397" t="s">
        <v>420</v>
      </c>
      <c r="B397" t="s">
        <v>14</v>
      </c>
      <c r="C397" t="s">
        <v>20</v>
      </c>
      <c r="D397">
        <v>2</v>
      </c>
      <c r="E397" t="s">
        <v>16</v>
      </c>
      <c r="F397" t="s">
        <v>15</v>
      </c>
      <c r="G397">
        <v>3276</v>
      </c>
      <c r="H397">
        <v>484</v>
      </c>
      <c r="I397">
        <v>135</v>
      </c>
      <c r="J397">
        <v>360</v>
      </c>
      <c r="L397" t="s">
        <v>31</v>
      </c>
      <c r="M397" t="s">
        <v>18</v>
      </c>
    </row>
    <row r="398" spans="1:13" x14ac:dyDescent="0.45">
      <c r="A398" t="s">
        <v>421</v>
      </c>
      <c r="B398" t="s">
        <v>42</v>
      </c>
      <c r="C398" t="s">
        <v>15</v>
      </c>
      <c r="D398">
        <v>0</v>
      </c>
      <c r="E398" t="s">
        <v>16</v>
      </c>
      <c r="F398" t="s">
        <v>15</v>
      </c>
      <c r="G398">
        <v>3180</v>
      </c>
      <c r="H398">
        <v>0</v>
      </c>
      <c r="I398">
        <v>71</v>
      </c>
      <c r="J398">
        <v>360</v>
      </c>
      <c r="K398">
        <v>0</v>
      </c>
      <c r="L398" t="s">
        <v>17</v>
      </c>
      <c r="M398" t="s">
        <v>22</v>
      </c>
    </row>
    <row r="399" spans="1:13" x14ac:dyDescent="0.45">
      <c r="A399" t="s">
        <v>422</v>
      </c>
      <c r="B399" t="s">
        <v>14</v>
      </c>
      <c r="C399" t="s">
        <v>20</v>
      </c>
      <c r="D399">
        <v>0</v>
      </c>
      <c r="E399" t="s">
        <v>16</v>
      </c>
      <c r="F399" t="s">
        <v>15</v>
      </c>
      <c r="G399">
        <v>3033</v>
      </c>
      <c r="H399">
        <v>1459</v>
      </c>
      <c r="I399">
        <v>95</v>
      </c>
      <c r="J399">
        <v>360</v>
      </c>
      <c r="K399">
        <v>1</v>
      </c>
      <c r="L399" t="s">
        <v>17</v>
      </c>
      <c r="M399" t="s">
        <v>18</v>
      </c>
    </row>
    <row r="400" spans="1:13" x14ac:dyDescent="0.45">
      <c r="A400" t="s">
        <v>423</v>
      </c>
      <c r="B400" t="s">
        <v>14</v>
      </c>
      <c r="C400" t="s">
        <v>15</v>
      </c>
      <c r="D400">
        <v>0</v>
      </c>
      <c r="E400" t="s">
        <v>25</v>
      </c>
      <c r="F400" t="s">
        <v>15</v>
      </c>
      <c r="G400">
        <v>3902</v>
      </c>
      <c r="H400">
        <v>1666</v>
      </c>
      <c r="I400">
        <v>109</v>
      </c>
      <c r="J400">
        <v>360</v>
      </c>
      <c r="K400">
        <v>1</v>
      </c>
      <c r="L400" t="s">
        <v>21</v>
      </c>
      <c r="M400" t="s">
        <v>18</v>
      </c>
    </row>
    <row r="401" spans="1:13" x14ac:dyDescent="0.45">
      <c r="A401" t="s">
        <v>424</v>
      </c>
      <c r="B401" t="s">
        <v>42</v>
      </c>
      <c r="C401" t="s">
        <v>15</v>
      </c>
      <c r="D401">
        <v>0</v>
      </c>
      <c r="E401" t="s">
        <v>16</v>
      </c>
      <c r="F401" t="s">
        <v>15</v>
      </c>
      <c r="G401">
        <v>1500</v>
      </c>
      <c r="H401">
        <v>1800</v>
      </c>
      <c r="I401">
        <v>103</v>
      </c>
      <c r="J401">
        <v>360</v>
      </c>
      <c r="K401">
        <v>0</v>
      </c>
      <c r="L401" t="s">
        <v>31</v>
      </c>
      <c r="M401" t="s">
        <v>22</v>
      </c>
    </row>
    <row r="402" spans="1:13" x14ac:dyDescent="0.45">
      <c r="A402" t="s">
        <v>425</v>
      </c>
      <c r="B402" t="s">
        <v>14</v>
      </c>
      <c r="C402" t="s">
        <v>20</v>
      </c>
      <c r="D402">
        <v>2</v>
      </c>
      <c r="E402" t="s">
        <v>25</v>
      </c>
      <c r="F402" t="s">
        <v>15</v>
      </c>
      <c r="G402">
        <v>2889</v>
      </c>
      <c r="H402">
        <v>0</v>
      </c>
      <c r="I402">
        <v>45</v>
      </c>
      <c r="J402">
        <v>180</v>
      </c>
      <c r="K402">
        <v>0</v>
      </c>
      <c r="L402" t="s">
        <v>17</v>
      </c>
      <c r="M402" t="s">
        <v>22</v>
      </c>
    </row>
    <row r="403" spans="1:13" x14ac:dyDescent="0.45">
      <c r="A403" t="s">
        <v>426</v>
      </c>
      <c r="B403" t="s">
        <v>14</v>
      </c>
      <c r="C403" t="s">
        <v>15</v>
      </c>
      <c r="D403">
        <v>0</v>
      </c>
      <c r="E403" t="s">
        <v>25</v>
      </c>
      <c r="F403" t="s">
        <v>15</v>
      </c>
      <c r="G403">
        <v>2755</v>
      </c>
      <c r="H403">
        <v>0</v>
      </c>
      <c r="I403">
        <v>65</v>
      </c>
      <c r="J403">
        <v>300</v>
      </c>
      <c r="K403">
        <v>1</v>
      </c>
      <c r="L403" t="s">
        <v>21</v>
      </c>
      <c r="M403" t="s">
        <v>22</v>
      </c>
    </row>
    <row r="404" spans="1:13" x14ac:dyDescent="0.45">
      <c r="A404" t="s">
        <v>427</v>
      </c>
      <c r="B404" t="s">
        <v>14</v>
      </c>
      <c r="C404" t="s">
        <v>15</v>
      </c>
      <c r="D404">
        <v>0</v>
      </c>
      <c r="E404" t="s">
        <v>16</v>
      </c>
      <c r="F404" t="s">
        <v>15</v>
      </c>
      <c r="G404">
        <v>2500</v>
      </c>
      <c r="H404">
        <v>20000</v>
      </c>
      <c r="I404">
        <v>103</v>
      </c>
      <c r="J404">
        <v>360</v>
      </c>
      <c r="K404">
        <v>1</v>
      </c>
      <c r="L404" t="s">
        <v>31</v>
      </c>
      <c r="M404" t="s">
        <v>18</v>
      </c>
    </row>
    <row r="405" spans="1:13" x14ac:dyDescent="0.45">
      <c r="A405" t="s">
        <v>428</v>
      </c>
      <c r="B405" t="s">
        <v>42</v>
      </c>
      <c r="C405" t="s">
        <v>15</v>
      </c>
      <c r="D405">
        <v>0</v>
      </c>
      <c r="E405" t="s">
        <v>25</v>
      </c>
      <c r="F405" t="s">
        <v>15</v>
      </c>
      <c r="G405">
        <v>1963</v>
      </c>
      <c r="H405">
        <v>0</v>
      </c>
      <c r="I405">
        <v>53</v>
      </c>
      <c r="J405">
        <v>360</v>
      </c>
      <c r="K405">
        <v>1</v>
      </c>
      <c r="L405" t="s">
        <v>31</v>
      </c>
      <c r="M405" t="s">
        <v>18</v>
      </c>
    </row>
    <row r="406" spans="1:13" x14ac:dyDescent="0.45">
      <c r="A406" t="s">
        <v>429</v>
      </c>
      <c r="B406" t="s">
        <v>42</v>
      </c>
      <c r="C406" t="s">
        <v>15</v>
      </c>
      <c r="D406">
        <v>0</v>
      </c>
      <c r="E406" t="s">
        <v>16</v>
      </c>
      <c r="F406" t="s">
        <v>20</v>
      </c>
      <c r="G406">
        <v>7441</v>
      </c>
      <c r="H406">
        <v>0</v>
      </c>
      <c r="I406">
        <v>194</v>
      </c>
      <c r="J406">
        <v>360</v>
      </c>
      <c r="K406">
        <v>1</v>
      </c>
      <c r="L406" t="s">
        <v>21</v>
      </c>
      <c r="M406" t="s">
        <v>22</v>
      </c>
    </row>
    <row r="407" spans="1:13" x14ac:dyDescent="0.45">
      <c r="A407" t="s">
        <v>430</v>
      </c>
      <c r="B407" t="s">
        <v>42</v>
      </c>
      <c r="C407" t="s">
        <v>15</v>
      </c>
      <c r="D407">
        <v>0</v>
      </c>
      <c r="E407" t="s">
        <v>16</v>
      </c>
      <c r="F407" t="s">
        <v>15</v>
      </c>
      <c r="G407">
        <v>4547</v>
      </c>
      <c r="H407">
        <v>0</v>
      </c>
      <c r="I407">
        <v>115</v>
      </c>
      <c r="J407">
        <v>360</v>
      </c>
      <c r="K407">
        <v>1</v>
      </c>
      <c r="L407" t="s">
        <v>31</v>
      </c>
      <c r="M407" t="s">
        <v>18</v>
      </c>
    </row>
    <row r="408" spans="1:13" x14ac:dyDescent="0.45">
      <c r="A408" t="s">
        <v>431</v>
      </c>
      <c r="B408" t="s">
        <v>14</v>
      </c>
      <c r="C408" t="s">
        <v>20</v>
      </c>
      <c r="D408">
        <v>0</v>
      </c>
      <c r="E408" t="s">
        <v>25</v>
      </c>
      <c r="F408" t="s">
        <v>15</v>
      </c>
      <c r="G408">
        <v>2167</v>
      </c>
      <c r="H408">
        <v>2400</v>
      </c>
      <c r="I408">
        <v>115</v>
      </c>
      <c r="J408">
        <v>360</v>
      </c>
      <c r="K408">
        <v>1</v>
      </c>
      <c r="L408" t="s">
        <v>17</v>
      </c>
      <c r="M408" t="s">
        <v>18</v>
      </c>
    </row>
    <row r="409" spans="1:13" x14ac:dyDescent="0.45">
      <c r="A409" t="s">
        <v>432</v>
      </c>
      <c r="B409" t="s">
        <v>42</v>
      </c>
      <c r="C409" t="s">
        <v>15</v>
      </c>
      <c r="D409">
        <v>0</v>
      </c>
      <c r="E409" t="s">
        <v>25</v>
      </c>
      <c r="F409" t="s">
        <v>15</v>
      </c>
      <c r="G409">
        <v>2213</v>
      </c>
      <c r="H409">
        <v>0</v>
      </c>
      <c r="I409">
        <v>66</v>
      </c>
      <c r="J409">
        <v>360</v>
      </c>
      <c r="K409">
        <v>1</v>
      </c>
      <c r="L409" t="s">
        <v>21</v>
      </c>
      <c r="M409" t="s">
        <v>18</v>
      </c>
    </row>
    <row r="410" spans="1:13" x14ac:dyDescent="0.45">
      <c r="A410" t="s">
        <v>433</v>
      </c>
      <c r="B410" t="s">
        <v>14</v>
      </c>
      <c r="C410" t="s">
        <v>20</v>
      </c>
      <c r="D410">
        <v>1</v>
      </c>
      <c r="E410" t="s">
        <v>16</v>
      </c>
      <c r="F410" t="s">
        <v>15</v>
      </c>
      <c r="G410">
        <v>8300</v>
      </c>
      <c r="H410">
        <v>0</v>
      </c>
      <c r="I410">
        <v>152</v>
      </c>
      <c r="J410">
        <v>300</v>
      </c>
      <c r="K410">
        <v>0</v>
      </c>
      <c r="L410" t="s">
        <v>31</v>
      </c>
      <c r="M410" t="s">
        <v>22</v>
      </c>
    </row>
    <row r="411" spans="1:13" x14ac:dyDescent="0.45">
      <c r="A411" t="s">
        <v>434</v>
      </c>
      <c r="B411" t="s">
        <v>14</v>
      </c>
      <c r="C411" t="s">
        <v>20</v>
      </c>
      <c r="D411" t="s">
        <v>30</v>
      </c>
      <c r="E411" t="s">
        <v>16</v>
      </c>
      <c r="F411" t="s">
        <v>15</v>
      </c>
      <c r="G411">
        <v>81000</v>
      </c>
      <c r="H411">
        <v>0</v>
      </c>
      <c r="I411">
        <v>360</v>
      </c>
      <c r="J411">
        <v>360</v>
      </c>
      <c r="K411">
        <v>0</v>
      </c>
      <c r="L411" t="s">
        <v>21</v>
      </c>
      <c r="M411" t="s">
        <v>22</v>
      </c>
    </row>
    <row r="412" spans="1:13" x14ac:dyDescent="0.45">
      <c r="A412" t="s">
        <v>435</v>
      </c>
      <c r="B412" t="s">
        <v>42</v>
      </c>
      <c r="C412" t="s">
        <v>15</v>
      </c>
      <c r="D412">
        <v>1</v>
      </c>
      <c r="E412" t="s">
        <v>25</v>
      </c>
      <c r="F412" t="s">
        <v>20</v>
      </c>
      <c r="G412">
        <v>3867</v>
      </c>
      <c r="H412">
        <v>0</v>
      </c>
      <c r="I412">
        <v>62</v>
      </c>
      <c r="J412">
        <v>360</v>
      </c>
      <c r="K412">
        <v>1</v>
      </c>
      <c r="L412" t="s">
        <v>31</v>
      </c>
      <c r="M412" t="s">
        <v>22</v>
      </c>
    </row>
    <row r="413" spans="1:13" x14ac:dyDescent="0.45">
      <c r="A413" t="s">
        <v>436</v>
      </c>
      <c r="B413" t="s">
        <v>14</v>
      </c>
      <c r="C413" t="s">
        <v>20</v>
      </c>
      <c r="D413">
        <v>0</v>
      </c>
      <c r="E413" t="s">
        <v>16</v>
      </c>
      <c r="G413">
        <v>6256</v>
      </c>
      <c r="H413">
        <v>0</v>
      </c>
      <c r="I413">
        <v>160</v>
      </c>
      <c r="J413">
        <v>360</v>
      </c>
      <c r="L413" t="s">
        <v>17</v>
      </c>
      <c r="M413" t="s">
        <v>18</v>
      </c>
    </row>
    <row r="414" spans="1:13" x14ac:dyDescent="0.45">
      <c r="A414" t="s">
        <v>437</v>
      </c>
      <c r="B414" t="s">
        <v>14</v>
      </c>
      <c r="C414" t="s">
        <v>20</v>
      </c>
      <c r="D414">
        <v>0</v>
      </c>
      <c r="E414" t="s">
        <v>25</v>
      </c>
      <c r="F414" t="s">
        <v>15</v>
      </c>
      <c r="G414">
        <v>6096</v>
      </c>
      <c r="H414">
        <v>0</v>
      </c>
      <c r="I414">
        <v>218</v>
      </c>
      <c r="J414">
        <v>360</v>
      </c>
      <c r="K414">
        <v>0</v>
      </c>
      <c r="L414" t="s">
        <v>21</v>
      </c>
      <c r="M414" t="s">
        <v>22</v>
      </c>
    </row>
    <row r="415" spans="1:13" x14ac:dyDescent="0.45">
      <c r="A415" t="s">
        <v>438</v>
      </c>
      <c r="B415" t="s">
        <v>14</v>
      </c>
      <c r="C415" t="s">
        <v>20</v>
      </c>
      <c r="D415">
        <v>0</v>
      </c>
      <c r="E415" t="s">
        <v>25</v>
      </c>
      <c r="F415" t="s">
        <v>15</v>
      </c>
      <c r="G415">
        <v>2253</v>
      </c>
      <c r="H415">
        <v>2033</v>
      </c>
      <c r="I415">
        <v>110</v>
      </c>
      <c r="J415">
        <v>360</v>
      </c>
      <c r="K415">
        <v>1</v>
      </c>
      <c r="L415" t="s">
        <v>21</v>
      </c>
      <c r="M415" t="s">
        <v>18</v>
      </c>
    </row>
    <row r="416" spans="1:13" x14ac:dyDescent="0.45">
      <c r="A416" t="s">
        <v>439</v>
      </c>
      <c r="B416" t="s">
        <v>42</v>
      </c>
      <c r="C416" t="s">
        <v>20</v>
      </c>
      <c r="D416">
        <v>0</v>
      </c>
      <c r="E416" t="s">
        <v>25</v>
      </c>
      <c r="F416" t="s">
        <v>15</v>
      </c>
      <c r="G416">
        <v>2149</v>
      </c>
      <c r="H416">
        <v>3237</v>
      </c>
      <c r="I416">
        <v>178</v>
      </c>
      <c r="J416">
        <v>360</v>
      </c>
      <c r="K416">
        <v>0</v>
      </c>
      <c r="L416" t="s">
        <v>31</v>
      </c>
      <c r="M416" t="s">
        <v>22</v>
      </c>
    </row>
    <row r="417" spans="1:13" x14ac:dyDescent="0.45">
      <c r="A417" t="s">
        <v>440</v>
      </c>
      <c r="B417" t="s">
        <v>42</v>
      </c>
      <c r="C417" t="s">
        <v>15</v>
      </c>
      <c r="D417">
        <v>0</v>
      </c>
      <c r="E417" t="s">
        <v>16</v>
      </c>
      <c r="F417" t="s">
        <v>15</v>
      </c>
      <c r="G417">
        <v>2995</v>
      </c>
      <c r="H417">
        <v>0</v>
      </c>
      <c r="I417">
        <v>60</v>
      </c>
      <c r="J417">
        <v>360</v>
      </c>
      <c r="K417">
        <v>1</v>
      </c>
      <c r="L417" t="s">
        <v>17</v>
      </c>
      <c r="M417" t="s">
        <v>18</v>
      </c>
    </row>
    <row r="418" spans="1:13" x14ac:dyDescent="0.45">
      <c r="A418" t="s">
        <v>441</v>
      </c>
      <c r="B418" t="s">
        <v>42</v>
      </c>
      <c r="C418" t="s">
        <v>15</v>
      </c>
      <c r="D418">
        <v>1</v>
      </c>
      <c r="E418" t="s">
        <v>16</v>
      </c>
      <c r="F418" t="s">
        <v>15</v>
      </c>
      <c r="G418">
        <v>2600</v>
      </c>
      <c r="H418">
        <v>0</v>
      </c>
      <c r="I418">
        <v>160</v>
      </c>
      <c r="J418">
        <v>360</v>
      </c>
      <c r="K418">
        <v>1</v>
      </c>
      <c r="L418" t="s">
        <v>17</v>
      </c>
      <c r="M418" t="s">
        <v>22</v>
      </c>
    </row>
    <row r="419" spans="1:13" x14ac:dyDescent="0.45">
      <c r="A419" t="s">
        <v>442</v>
      </c>
      <c r="B419" t="s">
        <v>14</v>
      </c>
      <c r="C419" t="s">
        <v>20</v>
      </c>
      <c r="D419">
        <v>2</v>
      </c>
      <c r="E419" t="s">
        <v>16</v>
      </c>
      <c r="F419" t="s">
        <v>20</v>
      </c>
      <c r="G419">
        <v>1600</v>
      </c>
      <c r="H419">
        <v>20000</v>
      </c>
      <c r="I419">
        <v>239</v>
      </c>
      <c r="J419">
        <v>360</v>
      </c>
      <c r="K419">
        <v>1</v>
      </c>
      <c r="L419" t="s">
        <v>17</v>
      </c>
      <c r="M419" t="s">
        <v>22</v>
      </c>
    </row>
    <row r="420" spans="1:13" x14ac:dyDescent="0.45">
      <c r="A420" t="s">
        <v>443</v>
      </c>
      <c r="B420" t="s">
        <v>14</v>
      </c>
      <c r="C420" t="s">
        <v>20</v>
      </c>
      <c r="D420">
        <v>0</v>
      </c>
      <c r="E420" t="s">
        <v>16</v>
      </c>
      <c r="F420" t="s">
        <v>15</v>
      </c>
      <c r="G420">
        <v>1025</v>
      </c>
      <c r="H420">
        <v>2773</v>
      </c>
      <c r="I420">
        <v>112</v>
      </c>
      <c r="J420">
        <v>360</v>
      </c>
      <c r="K420">
        <v>1</v>
      </c>
      <c r="L420" t="s">
        <v>21</v>
      </c>
      <c r="M420" t="s">
        <v>18</v>
      </c>
    </row>
    <row r="421" spans="1:13" x14ac:dyDescent="0.45">
      <c r="A421" t="s">
        <v>444</v>
      </c>
      <c r="B421" t="s">
        <v>14</v>
      </c>
      <c r="C421" t="s">
        <v>20</v>
      </c>
      <c r="D421">
        <v>0</v>
      </c>
      <c r="E421" t="s">
        <v>16</v>
      </c>
      <c r="F421" t="s">
        <v>15</v>
      </c>
      <c r="G421">
        <v>3246</v>
      </c>
      <c r="H421">
        <v>1417</v>
      </c>
      <c r="I421">
        <v>138</v>
      </c>
      <c r="J421">
        <v>360</v>
      </c>
      <c r="K421">
        <v>1</v>
      </c>
      <c r="L421" t="s">
        <v>31</v>
      </c>
      <c r="M421" t="s">
        <v>18</v>
      </c>
    </row>
    <row r="422" spans="1:13" x14ac:dyDescent="0.45">
      <c r="A422" t="s">
        <v>445</v>
      </c>
      <c r="B422" t="s">
        <v>14</v>
      </c>
      <c r="C422" t="s">
        <v>20</v>
      </c>
      <c r="D422">
        <v>0</v>
      </c>
      <c r="E422" t="s">
        <v>16</v>
      </c>
      <c r="F422" t="s">
        <v>15</v>
      </c>
      <c r="G422">
        <v>5829</v>
      </c>
      <c r="H422">
        <v>0</v>
      </c>
      <c r="I422">
        <v>138</v>
      </c>
      <c r="J422">
        <v>360</v>
      </c>
      <c r="K422">
        <v>1</v>
      </c>
      <c r="L422" t="s">
        <v>21</v>
      </c>
      <c r="M422" t="s">
        <v>18</v>
      </c>
    </row>
    <row r="423" spans="1:13" x14ac:dyDescent="0.45">
      <c r="A423" t="s">
        <v>446</v>
      </c>
      <c r="B423" t="s">
        <v>42</v>
      </c>
      <c r="C423" t="s">
        <v>15</v>
      </c>
      <c r="D423">
        <v>0</v>
      </c>
      <c r="E423" t="s">
        <v>25</v>
      </c>
      <c r="F423" t="s">
        <v>15</v>
      </c>
      <c r="G423">
        <v>2720</v>
      </c>
      <c r="H423">
        <v>0</v>
      </c>
      <c r="I423">
        <v>80</v>
      </c>
      <c r="K423">
        <v>0</v>
      </c>
      <c r="L423" t="s">
        <v>17</v>
      </c>
      <c r="M423" t="s">
        <v>22</v>
      </c>
    </row>
    <row r="424" spans="1:13" x14ac:dyDescent="0.45">
      <c r="A424" t="s">
        <v>447</v>
      </c>
      <c r="B424" t="s">
        <v>14</v>
      </c>
      <c r="C424" t="s">
        <v>20</v>
      </c>
      <c r="D424">
        <v>0</v>
      </c>
      <c r="E424" t="s">
        <v>16</v>
      </c>
      <c r="F424" t="s">
        <v>15</v>
      </c>
      <c r="G424">
        <v>1820</v>
      </c>
      <c r="H424">
        <v>1719</v>
      </c>
      <c r="I424">
        <v>100</v>
      </c>
      <c r="J424">
        <v>360</v>
      </c>
      <c r="K424">
        <v>1</v>
      </c>
      <c r="L424" t="s">
        <v>17</v>
      </c>
      <c r="M424" t="s">
        <v>18</v>
      </c>
    </row>
    <row r="425" spans="1:13" x14ac:dyDescent="0.45">
      <c r="A425" t="s">
        <v>448</v>
      </c>
      <c r="B425" t="s">
        <v>14</v>
      </c>
      <c r="C425" t="s">
        <v>20</v>
      </c>
      <c r="D425">
        <v>1</v>
      </c>
      <c r="E425" t="s">
        <v>16</v>
      </c>
      <c r="F425" t="s">
        <v>15</v>
      </c>
      <c r="G425">
        <v>7250</v>
      </c>
      <c r="H425">
        <v>1667</v>
      </c>
      <c r="I425">
        <v>110</v>
      </c>
      <c r="K425">
        <v>0</v>
      </c>
      <c r="L425" t="s">
        <v>17</v>
      </c>
      <c r="M425" t="s">
        <v>22</v>
      </c>
    </row>
    <row r="426" spans="1:13" x14ac:dyDescent="0.45">
      <c r="A426" t="s">
        <v>449</v>
      </c>
      <c r="B426" t="s">
        <v>14</v>
      </c>
      <c r="C426" t="s">
        <v>20</v>
      </c>
      <c r="D426">
        <v>0</v>
      </c>
      <c r="E426" t="s">
        <v>16</v>
      </c>
      <c r="F426" t="s">
        <v>15</v>
      </c>
      <c r="G426">
        <v>14880</v>
      </c>
      <c r="H426">
        <v>0</v>
      </c>
      <c r="I426">
        <v>96</v>
      </c>
      <c r="J426">
        <v>360</v>
      </c>
      <c r="K426">
        <v>1</v>
      </c>
      <c r="L426" t="s">
        <v>31</v>
      </c>
      <c r="M426" t="s">
        <v>18</v>
      </c>
    </row>
    <row r="427" spans="1:13" x14ac:dyDescent="0.45">
      <c r="A427" t="s">
        <v>450</v>
      </c>
      <c r="B427" t="s">
        <v>14</v>
      </c>
      <c r="C427" t="s">
        <v>20</v>
      </c>
      <c r="D427">
        <v>0</v>
      </c>
      <c r="E427" t="s">
        <v>16</v>
      </c>
      <c r="F427" t="s">
        <v>15</v>
      </c>
      <c r="G427">
        <v>2666</v>
      </c>
      <c r="H427">
        <v>4300</v>
      </c>
      <c r="I427">
        <v>121</v>
      </c>
      <c r="J427">
        <v>360</v>
      </c>
      <c r="K427">
        <v>1</v>
      </c>
      <c r="L427" t="s">
        <v>21</v>
      </c>
      <c r="M427" t="s">
        <v>18</v>
      </c>
    </row>
    <row r="428" spans="1:13" x14ac:dyDescent="0.45">
      <c r="A428" t="s">
        <v>451</v>
      </c>
      <c r="B428" t="s">
        <v>42</v>
      </c>
      <c r="C428" t="s">
        <v>15</v>
      </c>
      <c r="D428">
        <v>1</v>
      </c>
      <c r="E428" t="s">
        <v>25</v>
      </c>
      <c r="F428" t="s">
        <v>15</v>
      </c>
      <c r="G428">
        <v>4606</v>
      </c>
      <c r="H428">
        <v>0</v>
      </c>
      <c r="I428">
        <v>81</v>
      </c>
      <c r="J428">
        <v>360</v>
      </c>
      <c r="K428">
        <v>1</v>
      </c>
      <c r="L428" t="s">
        <v>21</v>
      </c>
      <c r="M428" t="s">
        <v>22</v>
      </c>
    </row>
    <row r="429" spans="1:13" x14ac:dyDescent="0.45">
      <c r="A429" t="s">
        <v>452</v>
      </c>
      <c r="B429" t="s">
        <v>14</v>
      </c>
      <c r="C429" t="s">
        <v>20</v>
      </c>
      <c r="D429">
        <v>2</v>
      </c>
      <c r="E429" t="s">
        <v>16</v>
      </c>
      <c r="F429" t="s">
        <v>15</v>
      </c>
      <c r="G429">
        <v>5935</v>
      </c>
      <c r="H429">
        <v>0</v>
      </c>
      <c r="I429">
        <v>133</v>
      </c>
      <c r="J429">
        <v>360</v>
      </c>
      <c r="K429">
        <v>1</v>
      </c>
      <c r="L429" t="s">
        <v>31</v>
      </c>
      <c r="M429" t="s">
        <v>18</v>
      </c>
    </row>
    <row r="430" spans="1:13" x14ac:dyDescent="0.45">
      <c r="A430" t="s">
        <v>453</v>
      </c>
      <c r="B430" t="s">
        <v>14</v>
      </c>
      <c r="C430" t="s">
        <v>20</v>
      </c>
      <c r="D430">
        <v>0</v>
      </c>
      <c r="E430" t="s">
        <v>16</v>
      </c>
      <c r="F430" t="s">
        <v>15</v>
      </c>
      <c r="G430">
        <v>2920</v>
      </c>
      <c r="H430">
        <v>16.120000839999999</v>
      </c>
      <c r="I430">
        <v>87</v>
      </c>
      <c r="J430">
        <v>360</v>
      </c>
      <c r="K430">
        <v>1</v>
      </c>
      <c r="L430" t="s">
        <v>21</v>
      </c>
      <c r="M430" t="s">
        <v>18</v>
      </c>
    </row>
    <row r="431" spans="1:13" x14ac:dyDescent="0.45">
      <c r="A431" t="s">
        <v>454</v>
      </c>
      <c r="B431" t="s">
        <v>14</v>
      </c>
      <c r="C431" t="s">
        <v>15</v>
      </c>
      <c r="D431">
        <v>0</v>
      </c>
      <c r="E431" t="s">
        <v>25</v>
      </c>
      <c r="F431" t="s">
        <v>15</v>
      </c>
      <c r="G431">
        <v>2717</v>
      </c>
      <c r="H431">
        <v>0</v>
      </c>
      <c r="I431">
        <v>60</v>
      </c>
      <c r="J431">
        <v>180</v>
      </c>
      <c r="K431">
        <v>1</v>
      </c>
      <c r="L431" t="s">
        <v>17</v>
      </c>
      <c r="M431" t="s">
        <v>18</v>
      </c>
    </row>
    <row r="432" spans="1:13" x14ac:dyDescent="0.45">
      <c r="A432" t="s">
        <v>455</v>
      </c>
      <c r="B432" t="s">
        <v>42</v>
      </c>
      <c r="C432" t="s">
        <v>15</v>
      </c>
      <c r="D432">
        <v>1</v>
      </c>
      <c r="E432" t="s">
        <v>16</v>
      </c>
      <c r="F432" t="s">
        <v>20</v>
      </c>
      <c r="G432">
        <v>8624</v>
      </c>
      <c r="H432">
        <v>0</v>
      </c>
      <c r="I432">
        <v>150</v>
      </c>
      <c r="J432">
        <v>360</v>
      </c>
      <c r="K432">
        <v>1</v>
      </c>
      <c r="L432" t="s">
        <v>31</v>
      </c>
      <c r="M432" t="s">
        <v>18</v>
      </c>
    </row>
    <row r="433" spans="1:13" x14ac:dyDescent="0.45">
      <c r="A433" t="s">
        <v>456</v>
      </c>
      <c r="B433" t="s">
        <v>14</v>
      </c>
      <c r="C433" t="s">
        <v>15</v>
      </c>
      <c r="D433">
        <v>0</v>
      </c>
      <c r="E433" t="s">
        <v>16</v>
      </c>
      <c r="F433" t="s">
        <v>15</v>
      </c>
      <c r="G433">
        <v>6500</v>
      </c>
      <c r="H433">
        <v>0</v>
      </c>
      <c r="I433">
        <v>105</v>
      </c>
      <c r="J433">
        <v>360</v>
      </c>
      <c r="K433">
        <v>0</v>
      </c>
      <c r="L433" t="s">
        <v>21</v>
      </c>
      <c r="M433" t="s">
        <v>22</v>
      </c>
    </row>
    <row r="434" spans="1:13" x14ac:dyDescent="0.45">
      <c r="A434" t="s">
        <v>457</v>
      </c>
      <c r="B434" t="s">
        <v>14</v>
      </c>
      <c r="C434" t="s">
        <v>15</v>
      </c>
      <c r="D434">
        <v>0</v>
      </c>
      <c r="E434" t="s">
        <v>16</v>
      </c>
      <c r="G434">
        <v>12876</v>
      </c>
      <c r="H434">
        <v>0</v>
      </c>
      <c r="I434">
        <v>405</v>
      </c>
      <c r="J434">
        <v>360</v>
      </c>
      <c r="K434">
        <v>1</v>
      </c>
      <c r="L434" t="s">
        <v>31</v>
      </c>
      <c r="M434" t="s">
        <v>18</v>
      </c>
    </row>
    <row r="435" spans="1:13" x14ac:dyDescent="0.45">
      <c r="A435" t="s">
        <v>458</v>
      </c>
      <c r="B435" t="s">
        <v>14</v>
      </c>
      <c r="C435" t="s">
        <v>20</v>
      </c>
      <c r="D435">
        <v>0</v>
      </c>
      <c r="E435" t="s">
        <v>16</v>
      </c>
      <c r="F435" t="s">
        <v>15</v>
      </c>
      <c r="G435">
        <v>2425</v>
      </c>
      <c r="H435">
        <v>2340</v>
      </c>
      <c r="I435">
        <v>143</v>
      </c>
      <c r="J435">
        <v>360</v>
      </c>
      <c r="K435">
        <v>1</v>
      </c>
      <c r="L435" t="s">
        <v>31</v>
      </c>
      <c r="M435" t="s">
        <v>18</v>
      </c>
    </row>
    <row r="436" spans="1:13" x14ac:dyDescent="0.45">
      <c r="A436" t="s">
        <v>459</v>
      </c>
      <c r="B436" t="s">
        <v>14</v>
      </c>
      <c r="C436" t="s">
        <v>15</v>
      </c>
      <c r="D436">
        <v>0</v>
      </c>
      <c r="E436" t="s">
        <v>16</v>
      </c>
      <c r="F436" t="s">
        <v>15</v>
      </c>
      <c r="G436">
        <v>3750</v>
      </c>
      <c r="H436">
        <v>0</v>
      </c>
      <c r="I436">
        <v>100</v>
      </c>
      <c r="J436">
        <v>360</v>
      </c>
      <c r="K436">
        <v>1</v>
      </c>
      <c r="L436" t="s">
        <v>17</v>
      </c>
      <c r="M436" t="s">
        <v>18</v>
      </c>
    </row>
    <row r="437" spans="1:13" x14ac:dyDescent="0.45">
      <c r="A437" t="s">
        <v>460</v>
      </c>
      <c r="B437" t="s">
        <v>42</v>
      </c>
      <c r="E437" t="s">
        <v>16</v>
      </c>
      <c r="F437" t="s">
        <v>15</v>
      </c>
      <c r="G437">
        <v>10047</v>
      </c>
      <c r="H437">
        <v>0</v>
      </c>
      <c r="J437">
        <v>240</v>
      </c>
      <c r="K437">
        <v>1</v>
      </c>
      <c r="L437" t="s">
        <v>31</v>
      </c>
      <c r="M437" t="s">
        <v>18</v>
      </c>
    </row>
    <row r="438" spans="1:13" x14ac:dyDescent="0.45">
      <c r="A438" t="s">
        <v>461</v>
      </c>
      <c r="B438" t="s">
        <v>14</v>
      </c>
      <c r="C438" t="s">
        <v>15</v>
      </c>
      <c r="D438">
        <v>0</v>
      </c>
      <c r="E438" t="s">
        <v>16</v>
      </c>
      <c r="F438" t="s">
        <v>15</v>
      </c>
      <c r="G438">
        <v>1926</v>
      </c>
      <c r="H438">
        <v>1851</v>
      </c>
      <c r="I438">
        <v>50</v>
      </c>
      <c r="J438">
        <v>360</v>
      </c>
      <c r="K438">
        <v>1</v>
      </c>
      <c r="L438" t="s">
        <v>31</v>
      </c>
      <c r="M438" t="s">
        <v>18</v>
      </c>
    </row>
    <row r="439" spans="1:13" x14ac:dyDescent="0.45">
      <c r="A439" t="s">
        <v>462</v>
      </c>
      <c r="B439" t="s">
        <v>14</v>
      </c>
      <c r="C439" t="s">
        <v>20</v>
      </c>
      <c r="D439">
        <v>0</v>
      </c>
      <c r="E439" t="s">
        <v>16</v>
      </c>
      <c r="F439" t="s">
        <v>15</v>
      </c>
      <c r="G439">
        <v>2213</v>
      </c>
      <c r="H439">
        <v>1125</v>
      </c>
      <c r="J439">
        <v>360</v>
      </c>
      <c r="K439">
        <v>1</v>
      </c>
      <c r="L439" t="s">
        <v>17</v>
      </c>
      <c r="M439" t="s">
        <v>18</v>
      </c>
    </row>
    <row r="440" spans="1:13" x14ac:dyDescent="0.45">
      <c r="A440" t="s">
        <v>463</v>
      </c>
      <c r="B440" t="s">
        <v>14</v>
      </c>
      <c r="C440" t="s">
        <v>15</v>
      </c>
      <c r="D440">
        <v>0</v>
      </c>
      <c r="E440" t="s">
        <v>16</v>
      </c>
      <c r="F440" t="s">
        <v>20</v>
      </c>
      <c r="G440">
        <v>10416</v>
      </c>
      <c r="H440">
        <v>0</v>
      </c>
      <c r="I440">
        <v>187</v>
      </c>
      <c r="J440">
        <v>360</v>
      </c>
      <c r="K440">
        <v>0</v>
      </c>
      <c r="L440" t="s">
        <v>17</v>
      </c>
      <c r="M440" t="s">
        <v>22</v>
      </c>
    </row>
    <row r="441" spans="1:13" x14ac:dyDescent="0.45">
      <c r="A441" t="s">
        <v>464</v>
      </c>
      <c r="B441" t="s">
        <v>42</v>
      </c>
      <c r="C441" t="s">
        <v>20</v>
      </c>
      <c r="D441">
        <v>0</v>
      </c>
      <c r="E441" t="s">
        <v>25</v>
      </c>
      <c r="F441" t="s">
        <v>20</v>
      </c>
      <c r="G441">
        <v>7142</v>
      </c>
      <c r="H441">
        <v>0</v>
      </c>
      <c r="I441">
        <v>138</v>
      </c>
      <c r="J441">
        <v>360</v>
      </c>
      <c r="K441">
        <v>1</v>
      </c>
      <c r="L441" t="s">
        <v>21</v>
      </c>
      <c r="M441" t="s">
        <v>18</v>
      </c>
    </row>
    <row r="442" spans="1:13" x14ac:dyDescent="0.45">
      <c r="A442" t="s">
        <v>465</v>
      </c>
      <c r="B442" t="s">
        <v>14</v>
      </c>
      <c r="C442" t="s">
        <v>15</v>
      </c>
      <c r="D442">
        <v>0</v>
      </c>
      <c r="E442" t="s">
        <v>16</v>
      </c>
      <c r="F442" t="s">
        <v>15</v>
      </c>
      <c r="G442">
        <v>3660</v>
      </c>
      <c r="H442">
        <v>5064</v>
      </c>
      <c r="I442">
        <v>187</v>
      </c>
      <c r="J442">
        <v>360</v>
      </c>
      <c r="K442">
        <v>1</v>
      </c>
      <c r="L442" t="s">
        <v>31</v>
      </c>
      <c r="M442" t="s">
        <v>18</v>
      </c>
    </row>
    <row r="443" spans="1:13" x14ac:dyDescent="0.45">
      <c r="A443" t="s">
        <v>466</v>
      </c>
      <c r="B443" t="s">
        <v>14</v>
      </c>
      <c r="C443" t="s">
        <v>20</v>
      </c>
      <c r="D443">
        <v>0</v>
      </c>
      <c r="E443" t="s">
        <v>16</v>
      </c>
      <c r="F443" t="s">
        <v>15</v>
      </c>
      <c r="G443">
        <v>7901</v>
      </c>
      <c r="H443">
        <v>1833</v>
      </c>
      <c r="I443">
        <v>180</v>
      </c>
      <c r="J443">
        <v>360</v>
      </c>
      <c r="K443">
        <v>1</v>
      </c>
      <c r="L443" t="s">
        <v>21</v>
      </c>
      <c r="M443" t="s">
        <v>18</v>
      </c>
    </row>
    <row r="444" spans="1:13" x14ac:dyDescent="0.45">
      <c r="A444" t="s">
        <v>467</v>
      </c>
      <c r="B444" t="s">
        <v>14</v>
      </c>
      <c r="C444" t="s">
        <v>15</v>
      </c>
      <c r="D444" t="s">
        <v>30</v>
      </c>
      <c r="E444" t="s">
        <v>25</v>
      </c>
      <c r="F444" t="s">
        <v>15</v>
      </c>
      <c r="G444">
        <v>4707</v>
      </c>
      <c r="H444">
        <v>1993</v>
      </c>
      <c r="I444">
        <v>148</v>
      </c>
      <c r="J444">
        <v>360</v>
      </c>
      <c r="K444">
        <v>1</v>
      </c>
      <c r="L444" t="s">
        <v>31</v>
      </c>
      <c r="M444" t="s">
        <v>18</v>
      </c>
    </row>
    <row r="445" spans="1:13" x14ac:dyDescent="0.45">
      <c r="A445" t="s">
        <v>468</v>
      </c>
      <c r="B445" t="s">
        <v>14</v>
      </c>
      <c r="C445" t="s">
        <v>15</v>
      </c>
      <c r="D445">
        <v>1</v>
      </c>
      <c r="E445" t="s">
        <v>16</v>
      </c>
      <c r="F445" t="s">
        <v>15</v>
      </c>
      <c r="G445">
        <v>37719</v>
      </c>
      <c r="H445">
        <v>0</v>
      </c>
      <c r="I445">
        <v>152</v>
      </c>
      <c r="J445">
        <v>360</v>
      </c>
      <c r="K445">
        <v>1</v>
      </c>
      <c r="L445" t="s">
        <v>31</v>
      </c>
      <c r="M445" t="s">
        <v>18</v>
      </c>
    </row>
    <row r="446" spans="1:13" x14ac:dyDescent="0.45">
      <c r="A446" t="s">
        <v>469</v>
      </c>
      <c r="B446" t="s">
        <v>14</v>
      </c>
      <c r="C446" t="s">
        <v>20</v>
      </c>
      <c r="D446">
        <v>0</v>
      </c>
      <c r="E446" t="s">
        <v>16</v>
      </c>
      <c r="F446" t="s">
        <v>15</v>
      </c>
      <c r="G446">
        <v>7333</v>
      </c>
      <c r="H446">
        <v>8333</v>
      </c>
      <c r="I446">
        <v>175</v>
      </c>
      <c r="J446">
        <v>300</v>
      </c>
      <c r="L446" t="s">
        <v>21</v>
      </c>
      <c r="M446" t="s">
        <v>18</v>
      </c>
    </row>
    <row r="447" spans="1:13" x14ac:dyDescent="0.45">
      <c r="A447" t="s">
        <v>470</v>
      </c>
      <c r="B447" t="s">
        <v>14</v>
      </c>
      <c r="C447" t="s">
        <v>20</v>
      </c>
      <c r="D447">
        <v>1</v>
      </c>
      <c r="E447" t="s">
        <v>16</v>
      </c>
      <c r="F447" t="s">
        <v>20</v>
      </c>
      <c r="G447">
        <v>3466</v>
      </c>
      <c r="H447">
        <v>1210</v>
      </c>
      <c r="I447">
        <v>130</v>
      </c>
      <c r="J447">
        <v>360</v>
      </c>
      <c r="K447">
        <v>1</v>
      </c>
      <c r="L447" t="s">
        <v>21</v>
      </c>
      <c r="M447" t="s">
        <v>18</v>
      </c>
    </row>
    <row r="448" spans="1:13" x14ac:dyDescent="0.45">
      <c r="A448" t="s">
        <v>471</v>
      </c>
      <c r="B448" t="s">
        <v>14</v>
      </c>
      <c r="C448" t="s">
        <v>20</v>
      </c>
      <c r="D448">
        <v>2</v>
      </c>
      <c r="E448" t="s">
        <v>25</v>
      </c>
      <c r="F448" t="s">
        <v>15</v>
      </c>
      <c r="G448">
        <v>4652</v>
      </c>
      <c r="H448">
        <v>0</v>
      </c>
      <c r="I448">
        <v>110</v>
      </c>
      <c r="J448">
        <v>360</v>
      </c>
      <c r="K448">
        <v>1</v>
      </c>
      <c r="L448" t="s">
        <v>21</v>
      </c>
      <c r="M448" t="s">
        <v>18</v>
      </c>
    </row>
    <row r="449" spans="1:13" x14ac:dyDescent="0.45">
      <c r="A449" t="s">
        <v>472</v>
      </c>
      <c r="B449" t="s">
        <v>14</v>
      </c>
      <c r="C449" t="s">
        <v>20</v>
      </c>
      <c r="D449">
        <v>0</v>
      </c>
      <c r="E449" t="s">
        <v>16</v>
      </c>
      <c r="G449">
        <v>3539</v>
      </c>
      <c r="H449">
        <v>1376</v>
      </c>
      <c r="I449">
        <v>55</v>
      </c>
      <c r="J449">
        <v>360</v>
      </c>
      <c r="K449">
        <v>1</v>
      </c>
      <c r="L449" t="s">
        <v>21</v>
      </c>
      <c r="M449" t="s">
        <v>22</v>
      </c>
    </row>
    <row r="450" spans="1:13" x14ac:dyDescent="0.45">
      <c r="A450" t="s">
        <v>473</v>
      </c>
      <c r="B450" t="s">
        <v>14</v>
      </c>
      <c r="C450" t="s">
        <v>20</v>
      </c>
      <c r="D450">
        <v>2</v>
      </c>
      <c r="E450" t="s">
        <v>16</v>
      </c>
      <c r="F450" t="s">
        <v>15</v>
      </c>
      <c r="G450">
        <v>3340</v>
      </c>
      <c r="H450">
        <v>1710</v>
      </c>
      <c r="I450">
        <v>150</v>
      </c>
      <c r="J450">
        <v>360</v>
      </c>
      <c r="K450">
        <v>0</v>
      </c>
      <c r="L450" t="s">
        <v>21</v>
      </c>
      <c r="M450" t="s">
        <v>22</v>
      </c>
    </row>
    <row r="451" spans="1:13" x14ac:dyDescent="0.45">
      <c r="A451" t="s">
        <v>474</v>
      </c>
      <c r="B451" t="s">
        <v>14</v>
      </c>
      <c r="C451" t="s">
        <v>15</v>
      </c>
      <c r="D451">
        <v>1</v>
      </c>
      <c r="E451" t="s">
        <v>25</v>
      </c>
      <c r="F451" t="s">
        <v>20</v>
      </c>
      <c r="G451">
        <v>2769</v>
      </c>
      <c r="H451">
        <v>1542</v>
      </c>
      <c r="I451">
        <v>190</v>
      </c>
      <c r="J451">
        <v>360</v>
      </c>
      <c r="L451" t="s">
        <v>31</v>
      </c>
      <c r="M451" t="s">
        <v>22</v>
      </c>
    </row>
    <row r="452" spans="1:13" x14ac:dyDescent="0.45">
      <c r="A452" t="s">
        <v>475</v>
      </c>
      <c r="B452" t="s">
        <v>14</v>
      </c>
      <c r="C452" t="s">
        <v>20</v>
      </c>
      <c r="D452">
        <v>2</v>
      </c>
      <c r="E452" t="s">
        <v>25</v>
      </c>
      <c r="F452" t="s">
        <v>15</v>
      </c>
      <c r="G452">
        <v>2309</v>
      </c>
      <c r="H452">
        <v>1255</v>
      </c>
      <c r="I452">
        <v>125</v>
      </c>
      <c r="J452">
        <v>360</v>
      </c>
      <c r="K452">
        <v>0</v>
      </c>
      <c r="L452" t="s">
        <v>21</v>
      </c>
      <c r="M452" t="s">
        <v>22</v>
      </c>
    </row>
    <row r="453" spans="1:13" x14ac:dyDescent="0.45">
      <c r="A453" t="s">
        <v>476</v>
      </c>
      <c r="B453" t="s">
        <v>14</v>
      </c>
      <c r="C453" t="s">
        <v>20</v>
      </c>
      <c r="D453">
        <v>2</v>
      </c>
      <c r="E453" t="s">
        <v>25</v>
      </c>
      <c r="F453" t="s">
        <v>15</v>
      </c>
      <c r="G453">
        <v>1958</v>
      </c>
      <c r="H453">
        <v>1456</v>
      </c>
      <c r="I453">
        <v>60</v>
      </c>
      <c r="J453">
        <v>300</v>
      </c>
      <c r="L453" t="s">
        <v>17</v>
      </c>
      <c r="M453" t="s">
        <v>18</v>
      </c>
    </row>
    <row r="454" spans="1:13" x14ac:dyDescent="0.45">
      <c r="A454" t="s">
        <v>477</v>
      </c>
      <c r="B454" t="s">
        <v>14</v>
      </c>
      <c r="C454" t="s">
        <v>20</v>
      </c>
      <c r="D454">
        <v>0</v>
      </c>
      <c r="E454" t="s">
        <v>16</v>
      </c>
      <c r="F454" t="s">
        <v>15</v>
      </c>
      <c r="G454">
        <v>3948</v>
      </c>
      <c r="H454">
        <v>1733</v>
      </c>
      <c r="I454">
        <v>149</v>
      </c>
      <c r="J454">
        <v>360</v>
      </c>
      <c r="K454">
        <v>0</v>
      </c>
      <c r="L454" t="s">
        <v>21</v>
      </c>
      <c r="M454" t="s">
        <v>22</v>
      </c>
    </row>
    <row r="455" spans="1:13" x14ac:dyDescent="0.45">
      <c r="A455" t="s">
        <v>478</v>
      </c>
      <c r="B455" t="s">
        <v>14</v>
      </c>
      <c r="C455" t="s">
        <v>20</v>
      </c>
      <c r="D455">
        <v>0</v>
      </c>
      <c r="E455" t="s">
        <v>16</v>
      </c>
      <c r="F455" t="s">
        <v>15</v>
      </c>
      <c r="G455">
        <v>2483</v>
      </c>
      <c r="H455">
        <v>2466</v>
      </c>
      <c r="I455">
        <v>90</v>
      </c>
      <c r="J455">
        <v>180</v>
      </c>
      <c r="K455">
        <v>0</v>
      </c>
      <c r="L455" t="s">
        <v>21</v>
      </c>
      <c r="M455" t="s">
        <v>18</v>
      </c>
    </row>
    <row r="456" spans="1:13" x14ac:dyDescent="0.45">
      <c r="A456" t="s">
        <v>479</v>
      </c>
      <c r="B456" t="s">
        <v>14</v>
      </c>
      <c r="C456" t="s">
        <v>15</v>
      </c>
      <c r="D456">
        <v>0</v>
      </c>
      <c r="E456" t="s">
        <v>16</v>
      </c>
      <c r="F456" t="s">
        <v>20</v>
      </c>
      <c r="G456">
        <v>7085</v>
      </c>
      <c r="H456">
        <v>0</v>
      </c>
      <c r="I456">
        <v>84</v>
      </c>
      <c r="J456">
        <v>360</v>
      </c>
      <c r="K456">
        <v>1</v>
      </c>
      <c r="L456" t="s">
        <v>31</v>
      </c>
      <c r="M456" t="s">
        <v>18</v>
      </c>
    </row>
    <row r="457" spans="1:13" x14ac:dyDescent="0.45">
      <c r="A457" t="s">
        <v>480</v>
      </c>
      <c r="B457" t="s">
        <v>14</v>
      </c>
      <c r="C457" t="s">
        <v>20</v>
      </c>
      <c r="D457">
        <v>2</v>
      </c>
      <c r="E457" t="s">
        <v>16</v>
      </c>
      <c r="F457" t="s">
        <v>15</v>
      </c>
      <c r="G457">
        <v>3859</v>
      </c>
      <c r="H457">
        <v>0</v>
      </c>
      <c r="I457">
        <v>96</v>
      </c>
      <c r="J457">
        <v>360</v>
      </c>
      <c r="K457">
        <v>1</v>
      </c>
      <c r="L457" t="s">
        <v>31</v>
      </c>
      <c r="M457" t="s">
        <v>18</v>
      </c>
    </row>
    <row r="458" spans="1:13" x14ac:dyDescent="0.45">
      <c r="A458" t="s">
        <v>481</v>
      </c>
      <c r="B458" t="s">
        <v>14</v>
      </c>
      <c r="C458" t="s">
        <v>20</v>
      </c>
      <c r="D458">
        <v>0</v>
      </c>
      <c r="E458" t="s">
        <v>16</v>
      </c>
      <c r="F458" t="s">
        <v>15</v>
      </c>
      <c r="G458">
        <v>4301</v>
      </c>
      <c r="H458">
        <v>0</v>
      </c>
      <c r="I458">
        <v>118</v>
      </c>
      <c r="J458">
        <v>360</v>
      </c>
      <c r="K458">
        <v>1</v>
      </c>
      <c r="L458" t="s">
        <v>17</v>
      </c>
      <c r="M458" t="s">
        <v>18</v>
      </c>
    </row>
    <row r="459" spans="1:13" x14ac:dyDescent="0.45">
      <c r="A459" t="s">
        <v>482</v>
      </c>
      <c r="B459" t="s">
        <v>14</v>
      </c>
      <c r="C459" t="s">
        <v>20</v>
      </c>
      <c r="D459">
        <v>0</v>
      </c>
      <c r="E459" t="s">
        <v>16</v>
      </c>
      <c r="F459" t="s">
        <v>15</v>
      </c>
      <c r="G459">
        <v>3708</v>
      </c>
      <c r="H459">
        <v>2569</v>
      </c>
      <c r="I459">
        <v>173</v>
      </c>
      <c r="J459">
        <v>360</v>
      </c>
      <c r="K459">
        <v>1</v>
      </c>
      <c r="L459" t="s">
        <v>17</v>
      </c>
      <c r="M459" t="s">
        <v>22</v>
      </c>
    </row>
    <row r="460" spans="1:13" x14ac:dyDescent="0.45">
      <c r="A460" t="s">
        <v>483</v>
      </c>
      <c r="B460" t="s">
        <v>14</v>
      </c>
      <c r="C460" t="s">
        <v>15</v>
      </c>
      <c r="D460">
        <v>2</v>
      </c>
      <c r="E460" t="s">
        <v>16</v>
      </c>
      <c r="F460" t="s">
        <v>15</v>
      </c>
      <c r="G460">
        <v>4354</v>
      </c>
      <c r="H460">
        <v>0</v>
      </c>
      <c r="I460">
        <v>136</v>
      </c>
      <c r="J460">
        <v>360</v>
      </c>
      <c r="K460">
        <v>1</v>
      </c>
      <c r="L460" t="s">
        <v>21</v>
      </c>
      <c r="M460" t="s">
        <v>18</v>
      </c>
    </row>
    <row r="461" spans="1:13" x14ac:dyDescent="0.45">
      <c r="A461" t="s">
        <v>484</v>
      </c>
      <c r="B461" t="s">
        <v>14</v>
      </c>
      <c r="C461" t="s">
        <v>20</v>
      </c>
      <c r="D461">
        <v>0</v>
      </c>
      <c r="E461" t="s">
        <v>16</v>
      </c>
      <c r="F461" t="s">
        <v>15</v>
      </c>
      <c r="G461">
        <v>8334</v>
      </c>
      <c r="H461">
        <v>0</v>
      </c>
      <c r="I461">
        <v>160</v>
      </c>
      <c r="J461">
        <v>360</v>
      </c>
      <c r="K461">
        <v>1</v>
      </c>
      <c r="L461" t="s">
        <v>31</v>
      </c>
      <c r="M461" t="s">
        <v>22</v>
      </c>
    </row>
    <row r="462" spans="1:13" x14ac:dyDescent="0.45">
      <c r="A462" t="s">
        <v>485</v>
      </c>
      <c r="C462" t="s">
        <v>20</v>
      </c>
      <c r="D462">
        <v>0</v>
      </c>
      <c r="E462" t="s">
        <v>16</v>
      </c>
      <c r="F462" t="s">
        <v>20</v>
      </c>
      <c r="G462">
        <v>2083</v>
      </c>
      <c r="H462">
        <v>4083</v>
      </c>
      <c r="I462">
        <v>160</v>
      </c>
      <c r="J462">
        <v>360</v>
      </c>
      <c r="L462" t="s">
        <v>31</v>
      </c>
      <c r="M462" t="s">
        <v>18</v>
      </c>
    </row>
    <row r="463" spans="1:13" x14ac:dyDescent="0.45">
      <c r="A463" t="s">
        <v>486</v>
      </c>
      <c r="B463" t="s">
        <v>14</v>
      </c>
      <c r="C463" t="s">
        <v>20</v>
      </c>
      <c r="D463" t="s">
        <v>30</v>
      </c>
      <c r="E463" t="s">
        <v>16</v>
      </c>
      <c r="F463" t="s">
        <v>15</v>
      </c>
      <c r="G463">
        <v>7740</v>
      </c>
      <c r="H463">
        <v>0</v>
      </c>
      <c r="I463">
        <v>128</v>
      </c>
      <c r="J463">
        <v>180</v>
      </c>
      <c r="K463">
        <v>1</v>
      </c>
      <c r="L463" t="s">
        <v>17</v>
      </c>
      <c r="M463" t="s">
        <v>18</v>
      </c>
    </row>
    <row r="464" spans="1:13" x14ac:dyDescent="0.45">
      <c r="A464" t="s">
        <v>487</v>
      </c>
      <c r="B464" t="s">
        <v>14</v>
      </c>
      <c r="C464" t="s">
        <v>20</v>
      </c>
      <c r="D464">
        <v>0</v>
      </c>
      <c r="E464" t="s">
        <v>16</v>
      </c>
      <c r="F464" t="s">
        <v>15</v>
      </c>
      <c r="G464">
        <v>3015</v>
      </c>
      <c r="H464">
        <v>2188</v>
      </c>
      <c r="I464">
        <v>153</v>
      </c>
      <c r="J464">
        <v>360</v>
      </c>
      <c r="K464">
        <v>1</v>
      </c>
      <c r="L464" t="s">
        <v>21</v>
      </c>
      <c r="M464" t="s">
        <v>18</v>
      </c>
    </row>
    <row r="465" spans="1:13" x14ac:dyDescent="0.45">
      <c r="A465" t="s">
        <v>488</v>
      </c>
      <c r="B465" t="s">
        <v>42</v>
      </c>
      <c r="C465" t="s">
        <v>15</v>
      </c>
      <c r="D465">
        <v>1</v>
      </c>
      <c r="E465" t="s">
        <v>25</v>
      </c>
      <c r="G465">
        <v>5191</v>
      </c>
      <c r="H465">
        <v>0</v>
      </c>
      <c r="I465">
        <v>132</v>
      </c>
      <c r="J465">
        <v>360</v>
      </c>
      <c r="K465">
        <v>1</v>
      </c>
      <c r="L465" t="s">
        <v>31</v>
      </c>
      <c r="M465" t="s">
        <v>18</v>
      </c>
    </row>
    <row r="466" spans="1:13" x14ac:dyDescent="0.45">
      <c r="A466" t="s">
        <v>489</v>
      </c>
      <c r="B466" t="s">
        <v>14</v>
      </c>
      <c r="C466" t="s">
        <v>15</v>
      </c>
      <c r="D466">
        <v>0</v>
      </c>
      <c r="E466" t="s">
        <v>16</v>
      </c>
      <c r="F466" t="s">
        <v>15</v>
      </c>
      <c r="G466">
        <v>4166</v>
      </c>
      <c r="H466">
        <v>0</v>
      </c>
      <c r="I466">
        <v>98</v>
      </c>
      <c r="J466">
        <v>360</v>
      </c>
      <c r="K466">
        <v>0</v>
      </c>
      <c r="L466" t="s">
        <v>31</v>
      </c>
      <c r="M466" t="s">
        <v>22</v>
      </c>
    </row>
    <row r="467" spans="1:13" x14ac:dyDescent="0.45">
      <c r="A467" t="s">
        <v>490</v>
      </c>
      <c r="B467" t="s">
        <v>14</v>
      </c>
      <c r="C467" t="s">
        <v>15</v>
      </c>
      <c r="D467">
        <v>0</v>
      </c>
      <c r="E467" t="s">
        <v>16</v>
      </c>
      <c r="F467" t="s">
        <v>15</v>
      </c>
      <c r="G467">
        <v>6000</v>
      </c>
      <c r="H467">
        <v>0</v>
      </c>
      <c r="I467">
        <v>140</v>
      </c>
      <c r="J467">
        <v>360</v>
      </c>
      <c r="K467">
        <v>1</v>
      </c>
      <c r="L467" t="s">
        <v>21</v>
      </c>
      <c r="M467" t="s">
        <v>18</v>
      </c>
    </row>
    <row r="468" spans="1:13" x14ac:dyDescent="0.45">
      <c r="A468" t="s">
        <v>491</v>
      </c>
      <c r="B468" t="s">
        <v>14</v>
      </c>
      <c r="C468" t="s">
        <v>20</v>
      </c>
      <c r="D468" t="s">
        <v>30</v>
      </c>
      <c r="E468" t="s">
        <v>25</v>
      </c>
      <c r="F468" t="s">
        <v>15</v>
      </c>
      <c r="G468">
        <v>2947</v>
      </c>
      <c r="H468">
        <v>1664</v>
      </c>
      <c r="I468">
        <v>70</v>
      </c>
      <c r="J468">
        <v>180</v>
      </c>
      <c r="K468">
        <v>0</v>
      </c>
      <c r="L468" t="s">
        <v>17</v>
      </c>
      <c r="M468" t="s">
        <v>22</v>
      </c>
    </row>
    <row r="469" spans="1:13" x14ac:dyDescent="0.45">
      <c r="A469" t="s">
        <v>492</v>
      </c>
      <c r="C469" t="s">
        <v>20</v>
      </c>
      <c r="D469">
        <v>0</v>
      </c>
      <c r="E469" t="s">
        <v>16</v>
      </c>
      <c r="F469" t="s">
        <v>15</v>
      </c>
      <c r="G469">
        <v>16692</v>
      </c>
      <c r="H469">
        <v>0</v>
      </c>
      <c r="I469">
        <v>110</v>
      </c>
      <c r="J469">
        <v>360</v>
      </c>
      <c r="K469">
        <v>1</v>
      </c>
      <c r="L469" t="s">
        <v>31</v>
      </c>
      <c r="M469" t="s">
        <v>18</v>
      </c>
    </row>
    <row r="470" spans="1:13" x14ac:dyDescent="0.45">
      <c r="A470" t="s">
        <v>493</v>
      </c>
      <c r="B470" t="s">
        <v>42</v>
      </c>
      <c r="C470" t="s">
        <v>20</v>
      </c>
      <c r="D470">
        <v>2</v>
      </c>
      <c r="E470" t="s">
        <v>25</v>
      </c>
      <c r="G470">
        <v>210</v>
      </c>
      <c r="H470">
        <v>2917</v>
      </c>
      <c r="I470">
        <v>98</v>
      </c>
      <c r="J470">
        <v>360</v>
      </c>
      <c r="K470">
        <v>1</v>
      </c>
      <c r="L470" t="s">
        <v>31</v>
      </c>
      <c r="M470" t="s">
        <v>18</v>
      </c>
    </row>
    <row r="471" spans="1:13" x14ac:dyDescent="0.45">
      <c r="A471" t="s">
        <v>494</v>
      </c>
      <c r="B471" t="s">
        <v>14</v>
      </c>
      <c r="C471" t="s">
        <v>20</v>
      </c>
      <c r="D471">
        <v>0</v>
      </c>
      <c r="E471" t="s">
        <v>16</v>
      </c>
      <c r="F471" t="s">
        <v>15</v>
      </c>
      <c r="G471">
        <v>4333</v>
      </c>
      <c r="H471">
        <v>2451</v>
      </c>
      <c r="I471">
        <v>110</v>
      </c>
      <c r="J471">
        <v>360</v>
      </c>
      <c r="K471">
        <v>1</v>
      </c>
      <c r="L471" t="s">
        <v>17</v>
      </c>
      <c r="M471" t="s">
        <v>22</v>
      </c>
    </row>
    <row r="472" spans="1:13" x14ac:dyDescent="0.45">
      <c r="A472" t="s">
        <v>495</v>
      </c>
      <c r="B472" t="s">
        <v>14</v>
      </c>
      <c r="C472" t="s">
        <v>20</v>
      </c>
      <c r="D472">
        <v>1</v>
      </c>
      <c r="E472" t="s">
        <v>16</v>
      </c>
      <c r="F472" t="s">
        <v>20</v>
      </c>
      <c r="G472">
        <v>3450</v>
      </c>
      <c r="H472">
        <v>2079</v>
      </c>
      <c r="I472">
        <v>162</v>
      </c>
      <c r="J472">
        <v>360</v>
      </c>
      <c r="K472">
        <v>1</v>
      </c>
      <c r="L472" t="s">
        <v>31</v>
      </c>
      <c r="M472" t="s">
        <v>18</v>
      </c>
    </row>
    <row r="473" spans="1:13" x14ac:dyDescent="0.45">
      <c r="A473" t="s">
        <v>496</v>
      </c>
      <c r="B473" t="s">
        <v>14</v>
      </c>
      <c r="C473" t="s">
        <v>20</v>
      </c>
      <c r="D473">
        <v>1</v>
      </c>
      <c r="E473" t="s">
        <v>25</v>
      </c>
      <c r="F473" t="s">
        <v>15</v>
      </c>
      <c r="G473">
        <v>2653</v>
      </c>
      <c r="H473">
        <v>1500</v>
      </c>
      <c r="I473">
        <v>113</v>
      </c>
      <c r="J473">
        <v>180</v>
      </c>
      <c r="K473">
        <v>0</v>
      </c>
      <c r="L473" t="s">
        <v>21</v>
      </c>
      <c r="M473" t="s">
        <v>22</v>
      </c>
    </row>
    <row r="474" spans="1:13" x14ac:dyDescent="0.45">
      <c r="A474" t="s">
        <v>497</v>
      </c>
      <c r="B474" t="s">
        <v>14</v>
      </c>
      <c r="C474" t="s">
        <v>20</v>
      </c>
      <c r="D474" t="s">
        <v>30</v>
      </c>
      <c r="E474" t="s">
        <v>16</v>
      </c>
      <c r="F474" t="s">
        <v>15</v>
      </c>
      <c r="G474">
        <v>4691</v>
      </c>
      <c r="H474">
        <v>0</v>
      </c>
      <c r="I474">
        <v>100</v>
      </c>
      <c r="J474">
        <v>360</v>
      </c>
      <c r="K474">
        <v>1</v>
      </c>
      <c r="L474" t="s">
        <v>31</v>
      </c>
      <c r="M474" t="s">
        <v>18</v>
      </c>
    </row>
    <row r="475" spans="1:13" x14ac:dyDescent="0.45">
      <c r="A475" t="s">
        <v>498</v>
      </c>
      <c r="B475" t="s">
        <v>42</v>
      </c>
      <c r="C475" t="s">
        <v>15</v>
      </c>
      <c r="D475">
        <v>0</v>
      </c>
      <c r="E475" t="s">
        <v>16</v>
      </c>
      <c r="F475" t="s">
        <v>20</v>
      </c>
      <c r="G475">
        <v>2500</v>
      </c>
      <c r="H475">
        <v>0</v>
      </c>
      <c r="I475">
        <v>93</v>
      </c>
      <c r="J475">
        <v>360</v>
      </c>
      <c r="L475" t="s">
        <v>17</v>
      </c>
      <c r="M475" t="s">
        <v>18</v>
      </c>
    </row>
    <row r="476" spans="1:13" x14ac:dyDescent="0.45">
      <c r="A476" t="s">
        <v>499</v>
      </c>
      <c r="B476" t="s">
        <v>14</v>
      </c>
      <c r="C476" t="s">
        <v>15</v>
      </c>
      <c r="D476">
        <v>2</v>
      </c>
      <c r="E476" t="s">
        <v>16</v>
      </c>
      <c r="F476" t="s">
        <v>15</v>
      </c>
      <c r="G476">
        <v>5532</v>
      </c>
      <c r="H476">
        <v>4648</v>
      </c>
      <c r="I476">
        <v>162</v>
      </c>
      <c r="J476">
        <v>360</v>
      </c>
      <c r="K476">
        <v>1</v>
      </c>
      <c r="L476" t="s">
        <v>21</v>
      </c>
      <c r="M476" t="s">
        <v>18</v>
      </c>
    </row>
    <row r="477" spans="1:13" x14ac:dyDescent="0.45">
      <c r="A477" t="s">
        <v>500</v>
      </c>
      <c r="B477" t="s">
        <v>14</v>
      </c>
      <c r="C477" t="s">
        <v>20</v>
      </c>
      <c r="D477">
        <v>2</v>
      </c>
      <c r="E477" t="s">
        <v>16</v>
      </c>
      <c r="F477" t="s">
        <v>20</v>
      </c>
      <c r="G477">
        <v>16525</v>
      </c>
      <c r="H477">
        <v>1014</v>
      </c>
      <c r="I477">
        <v>150</v>
      </c>
      <c r="J477">
        <v>360</v>
      </c>
      <c r="K477">
        <v>1</v>
      </c>
      <c r="L477" t="s">
        <v>21</v>
      </c>
      <c r="M477" t="s">
        <v>18</v>
      </c>
    </row>
    <row r="478" spans="1:13" x14ac:dyDescent="0.45">
      <c r="A478" t="s">
        <v>501</v>
      </c>
      <c r="B478" t="s">
        <v>14</v>
      </c>
      <c r="C478" t="s">
        <v>20</v>
      </c>
      <c r="D478">
        <v>2</v>
      </c>
      <c r="E478" t="s">
        <v>16</v>
      </c>
      <c r="F478" t="s">
        <v>15</v>
      </c>
      <c r="G478">
        <v>6700</v>
      </c>
      <c r="H478">
        <v>1750</v>
      </c>
      <c r="I478">
        <v>230</v>
      </c>
      <c r="J478">
        <v>300</v>
      </c>
      <c r="K478">
        <v>1</v>
      </c>
      <c r="L478" t="s">
        <v>31</v>
      </c>
      <c r="M478" t="s">
        <v>18</v>
      </c>
    </row>
    <row r="479" spans="1:13" x14ac:dyDescent="0.45">
      <c r="A479" t="s">
        <v>502</v>
      </c>
      <c r="C479" t="s">
        <v>20</v>
      </c>
      <c r="D479">
        <v>2</v>
      </c>
      <c r="E479" t="s">
        <v>16</v>
      </c>
      <c r="F479" t="s">
        <v>15</v>
      </c>
      <c r="G479">
        <v>2873</v>
      </c>
      <c r="H479">
        <v>1872</v>
      </c>
      <c r="I479">
        <v>132</v>
      </c>
      <c r="J479">
        <v>360</v>
      </c>
      <c r="K479">
        <v>0</v>
      </c>
      <c r="L479" t="s">
        <v>31</v>
      </c>
      <c r="M479" t="s">
        <v>22</v>
      </c>
    </row>
    <row r="480" spans="1:13" x14ac:dyDescent="0.45">
      <c r="A480" t="s">
        <v>503</v>
      </c>
      <c r="B480" t="s">
        <v>14</v>
      </c>
      <c r="C480" t="s">
        <v>20</v>
      </c>
      <c r="D480">
        <v>1</v>
      </c>
      <c r="E480" t="s">
        <v>16</v>
      </c>
      <c r="F480" t="s">
        <v>20</v>
      </c>
      <c r="G480">
        <v>16667</v>
      </c>
      <c r="H480">
        <v>2250</v>
      </c>
      <c r="I480">
        <v>86</v>
      </c>
      <c r="J480">
        <v>360</v>
      </c>
      <c r="K480">
        <v>1</v>
      </c>
      <c r="L480" t="s">
        <v>31</v>
      </c>
      <c r="M480" t="s">
        <v>18</v>
      </c>
    </row>
    <row r="481" spans="1:13" x14ac:dyDescent="0.45">
      <c r="A481" t="s">
        <v>504</v>
      </c>
      <c r="B481" t="s">
        <v>14</v>
      </c>
      <c r="C481" t="s">
        <v>20</v>
      </c>
      <c r="D481">
        <v>2</v>
      </c>
      <c r="E481" t="s">
        <v>16</v>
      </c>
      <c r="F481" t="s">
        <v>15</v>
      </c>
      <c r="G481">
        <v>2947</v>
      </c>
      <c r="H481">
        <v>1603</v>
      </c>
      <c r="J481">
        <v>360</v>
      </c>
      <c r="K481">
        <v>1</v>
      </c>
      <c r="L481" t="s">
        <v>17</v>
      </c>
      <c r="M481" t="s">
        <v>22</v>
      </c>
    </row>
    <row r="482" spans="1:13" x14ac:dyDescent="0.45">
      <c r="A482" t="s">
        <v>505</v>
      </c>
      <c r="B482" t="s">
        <v>42</v>
      </c>
      <c r="C482" t="s">
        <v>15</v>
      </c>
      <c r="D482">
        <v>0</v>
      </c>
      <c r="E482" t="s">
        <v>25</v>
      </c>
      <c r="F482" t="s">
        <v>15</v>
      </c>
      <c r="G482">
        <v>4350</v>
      </c>
      <c r="H482">
        <v>0</v>
      </c>
      <c r="I482">
        <v>154</v>
      </c>
      <c r="J482">
        <v>360</v>
      </c>
      <c r="K482">
        <v>1</v>
      </c>
      <c r="L482" t="s">
        <v>21</v>
      </c>
      <c r="M482" t="s">
        <v>18</v>
      </c>
    </row>
    <row r="483" spans="1:13" x14ac:dyDescent="0.45">
      <c r="A483" t="s">
        <v>506</v>
      </c>
      <c r="B483" t="s">
        <v>14</v>
      </c>
      <c r="C483" t="s">
        <v>20</v>
      </c>
      <c r="D483" t="s">
        <v>30</v>
      </c>
      <c r="E483" t="s">
        <v>25</v>
      </c>
      <c r="F483" t="s">
        <v>15</v>
      </c>
      <c r="G483">
        <v>3095</v>
      </c>
      <c r="H483">
        <v>0</v>
      </c>
      <c r="I483">
        <v>113</v>
      </c>
      <c r="J483">
        <v>360</v>
      </c>
      <c r="K483">
        <v>1</v>
      </c>
      <c r="L483" t="s">
        <v>21</v>
      </c>
      <c r="M483" t="s">
        <v>18</v>
      </c>
    </row>
    <row r="484" spans="1:13" x14ac:dyDescent="0.45">
      <c r="A484" t="s">
        <v>507</v>
      </c>
      <c r="B484" t="s">
        <v>14</v>
      </c>
      <c r="C484" t="s">
        <v>20</v>
      </c>
      <c r="D484">
        <v>0</v>
      </c>
      <c r="E484" t="s">
        <v>16</v>
      </c>
      <c r="F484" t="s">
        <v>15</v>
      </c>
      <c r="G484">
        <v>2083</v>
      </c>
      <c r="H484">
        <v>3150</v>
      </c>
      <c r="I484">
        <v>128</v>
      </c>
      <c r="J484">
        <v>360</v>
      </c>
      <c r="K484">
        <v>1</v>
      </c>
      <c r="L484" t="s">
        <v>31</v>
      </c>
      <c r="M484" t="s">
        <v>18</v>
      </c>
    </row>
    <row r="485" spans="1:13" x14ac:dyDescent="0.45">
      <c r="A485" t="s">
        <v>508</v>
      </c>
      <c r="B485" t="s">
        <v>14</v>
      </c>
      <c r="C485" t="s">
        <v>20</v>
      </c>
      <c r="D485">
        <v>0</v>
      </c>
      <c r="E485" t="s">
        <v>16</v>
      </c>
      <c r="F485" t="s">
        <v>15</v>
      </c>
      <c r="G485">
        <v>10833</v>
      </c>
      <c r="H485">
        <v>0</v>
      </c>
      <c r="I485">
        <v>234</v>
      </c>
      <c r="J485">
        <v>360</v>
      </c>
      <c r="K485">
        <v>1</v>
      </c>
      <c r="L485" t="s">
        <v>31</v>
      </c>
      <c r="M485" t="s">
        <v>18</v>
      </c>
    </row>
    <row r="486" spans="1:13" x14ac:dyDescent="0.45">
      <c r="A486" t="s">
        <v>509</v>
      </c>
      <c r="B486" t="s">
        <v>14</v>
      </c>
      <c r="C486" t="s">
        <v>20</v>
      </c>
      <c r="D486">
        <v>2</v>
      </c>
      <c r="E486" t="s">
        <v>16</v>
      </c>
      <c r="F486" t="s">
        <v>15</v>
      </c>
      <c r="G486">
        <v>8333</v>
      </c>
      <c r="H486">
        <v>0</v>
      </c>
      <c r="I486">
        <v>246</v>
      </c>
      <c r="J486">
        <v>360</v>
      </c>
      <c r="K486">
        <v>1</v>
      </c>
      <c r="L486" t="s">
        <v>31</v>
      </c>
      <c r="M486" t="s">
        <v>18</v>
      </c>
    </row>
    <row r="487" spans="1:13" x14ac:dyDescent="0.45">
      <c r="A487" t="s">
        <v>510</v>
      </c>
      <c r="B487" t="s">
        <v>14</v>
      </c>
      <c r="C487" t="s">
        <v>20</v>
      </c>
      <c r="D487">
        <v>1</v>
      </c>
      <c r="E487" t="s">
        <v>25</v>
      </c>
      <c r="F487" t="s">
        <v>15</v>
      </c>
      <c r="G487">
        <v>1958</v>
      </c>
      <c r="H487">
        <v>2436</v>
      </c>
      <c r="I487">
        <v>131</v>
      </c>
      <c r="J487">
        <v>360</v>
      </c>
      <c r="K487">
        <v>1</v>
      </c>
      <c r="L487" t="s">
        <v>21</v>
      </c>
      <c r="M487" t="s">
        <v>18</v>
      </c>
    </row>
    <row r="488" spans="1:13" x14ac:dyDescent="0.45">
      <c r="A488" t="s">
        <v>511</v>
      </c>
      <c r="B488" t="s">
        <v>14</v>
      </c>
      <c r="C488" t="s">
        <v>15</v>
      </c>
      <c r="D488">
        <v>2</v>
      </c>
      <c r="E488" t="s">
        <v>16</v>
      </c>
      <c r="F488" t="s">
        <v>15</v>
      </c>
      <c r="G488">
        <v>3547</v>
      </c>
      <c r="H488">
        <v>0</v>
      </c>
      <c r="I488">
        <v>80</v>
      </c>
      <c r="J488">
        <v>360</v>
      </c>
      <c r="K488">
        <v>0</v>
      </c>
      <c r="L488" t="s">
        <v>21</v>
      </c>
      <c r="M488" t="s">
        <v>22</v>
      </c>
    </row>
    <row r="489" spans="1:13" x14ac:dyDescent="0.45">
      <c r="A489" t="s">
        <v>512</v>
      </c>
      <c r="B489" t="s">
        <v>14</v>
      </c>
      <c r="C489" t="s">
        <v>20</v>
      </c>
      <c r="D489">
        <v>1</v>
      </c>
      <c r="E489" t="s">
        <v>16</v>
      </c>
      <c r="F489" t="s">
        <v>15</v>
      </c>
      <c r="G489">
        <v>18333</v>
      </c>
      <c r="H489">
        <v>0</v>
      </c>
      <c r="I489">
        <v>500</v>
      </c>
      <c r="J489">
        <v>360</v>
      </c>
      <c r="K489">
        <v>1</v>
      </c>
      <c r="L489" t="s">
        <v>17</v>
      </c>
      <c r="M489" t="s">
        <v>22</v>
      </c>
    </row>
    <row r="490" spans="1:13" x14ac:dyDescent="0.45">
      <c r="A490" t="s">
        <v>513</v>
      </c>
      <c r="B490" t="s">
        <v>14</v>
      </c>
      <c r="C490" t="s">
        <v>20</v>
      </c>
      <c r="D490">
        <v>2</v>
      </c>
      <c r="E490" t="s">
        <v>16</v>
      </c>
      <c r="F490" t="s">
        <v>20</v>
      </c>
      <c r="G490">
        <v>4583</v>
      </c>
      <c r="H490">
        <v>2083</v>
      </c>
      <c r="I490">
        <v>160</v>
      </c>
      <c r="J490">
        <v>360</v>
      </c>
      <c r="K490">
        <v>1</v>
      </c>
      <c r="L490" t="s">
        <v>31</v>
      </c>
      <c r="M490" t="s">
        <v>18</v>
      </c>
    </row>
    <row r="491" spans="1:13" x14ac:dyDescent="0.45">
      <c r="A491" t="s">
        <v>514</v>
      </c>
      <c r="B491" t="s">
        <v>14</v>
      </c>
      <c r="C491" t="s">
        <v>15</v>
      </c>
      <c r="D491">
        <v>0</v>
      </c>
      <c r="E491" t="s">
        <v>16</v>
      </c>
      <c r="F491" t="s">
        <v>15</v>
      </c>
      <c r="G491">
        <v>2435</v>
      </c>
      <c r="H491">
        <v>0</v>
      </c>
      <c r="I491">
        <v>75</v>
      </c>
      <c r="J491">
        <v>360</v>
      </c>
      <c r="K491">
        <v>1</v>
      </c>
      <c r="L491" t="s">
        <v>17</v>
      </c>
      <c r="M491" t="s">
        <v>22</v>
      </c>
    </row>
    <row r="492" spans="1:13" x14ac:dyDescent="0.45">
      <c r="A492" t="s">
        <v>515</v>
      </c>
      <c r="B492" t="s">
        <v>14</v>
      </c>
      <c r="C492" t="s">
        <v>15</v>
      </c>
      <c r="D492">
        <v>0</v>
      </c>
      <c r="E492" t="s">
        <v>25</v>
      </c>
      <c r="F492" t="s">
        <v>15</v>
      </c>
      <c r="G492">
        <v>2699</v>
      </c>
      <c r="H492">
        <v>2785</v>
      </c>
      <c r="I492">
        <v>96</v>
      </c>
      <c r="J492">
        <v>360</v>
      </c>
      <c r="L492" t="s">
        <v>31</v>
      </c>
      <c r="M492" t="s">
        <v>18</v>
      </c>
    </row>
    <row r="493" spans="1:13" x14ac:dyDescent="0.45">
      <c r="A493" t="s">
        <v>516</v>
      </c>
      <c r="B493" t="s">
        <v>14</v>
      </c>
      <c r="C493" t="s">
        <v>20</v>
      </c>
      <c r="D493">
        <v>1</v>
      </c>
      <c r="E493" t="s">
        <v>25</v>
      </c>
      <c r="F493" t="s">
        <v>15</v>
      </c>
      <c r="G493">
        <v>5333</v>
      </c>
      <c r="H493">
        <v>1131</v>
      </c>
      <c r="I493">
        <v>186</v>
      </c>
      <c r="J493">
        <v>360</v>
      </c>
      <c r="L493" t="s">
        <v>17</v>
      </c>
      <c r="M493" t="s">
        <v>18</v>
      </c>
    </row>
    <row r="494" spans="1:13" x14ac:dyDescent="0.45">
      <c r="A494" t="s">
        <v>517</v>
      </c>
      <c r="B494" t="s">
        <v>14</v>
      </c>
      <c r="C494" t="s">
        <v>15</v>
      </c>
      <c r="D494">
        <v>0</v>
      </c>
      <c r="E494" t="s">
        <v>25</v>
      </c>
      <c r="F494" t="s">
        <v>15</v>
      </c>
      <c r="G494">
        <v>3691</v>
      </c>
      <c r="H494">
        <v>0</v>
      </c>
      <c r="I494">
        <v>110</v>
      </c>
      <c r="J494">
        <v>360</v>
      </c>
      <c r="K494">
        <v>1</v>
      </c>
      <c r="L494" t="s">
        <v>21</v>
      </c>
      <c r="M494" t="s">
        <v>18</v>
      </c>
    </row>
    <row r="495" spans="1:13" x14ac:dyDescent="0.45">
      <c r="A495" t="s">
        <v>518</v>
      </c>
      <c r="B495" t="s">
        <v>42</v>
      </c>
      <c r="C495" t="s">
        <v>15</v>
      </c>
      <c r="D495">
        <v>0</v>
      </c>
      <c r="E495" t="s">
        <v>25</v>
      </c>
      <c r="F495" t="s">
        <v>20</v>
      </c>
      <c r="G495">
        <v>17263</v>
      </c>
      <c r="H495">
        <v>0</v>
      </c>
      <c r="I495">
        <v>225</v>
      </c>
      <c r="J495">
        <v>360</v>
      </c>
      <c r="K495">
        <v>1</v>
      </c>
      <c r="L495" t="s">
        <v>31</v>
      </c>
      <c r="M495" t="s">
        <v>18</v>
      </c>
    </row>
    <row r="496" spans="1:13" x14ac:dyDescent="0.45">
      <c r="A496" t="s">
        <v>519</v>
      </c>
      <c r="B496" t="s">
        <v>14</v>
      </c>
      <c r="C496" t="s">
        <v>20</v>
      </c>
      <c r="D496">
        <v>0</v>
      </c>
      <c r="E496" t="s">
        <v>16</v>
      </c>
      <c r="F496" t="s">
        <v>15</v>
      </c>
      <c r="G496">
        <v>3597</v>
      </c>
      <c r="H496">
        <v>2157</v>
      </c>
      <c r="I496">
        <v>119</v>
      </c>
      <c r="J496">
        <v>360</v>
      </c>
      <c r="K496">
        <v>0</v>
      </c>
      <c r="L496" t="s">
        <v>21</v>
      </c>
      <c r="M496" t="s">
        <v>22</v>
      </c>
    </row>
    <row r="497" spans="1:13" x14ac:dyDescent="0.45">
      <c r="A497" t="s">
        <v>520</v>
      </c>
      <c r="B497" t="s">
        <v>42</v>
      </c>
      <c r="C497" t="s">
        <v>20</v>
      </c>
      <c r="D497">
        <v>1</v>
      </c>
      <c r="E497" t="s">
        <v>16</v>
      </c>
      <c r="F497" t="s">
        <v>15</v>
      </c>
      <c r="G497">
        <v>3326</v>
      </c>
      <c r="H497">
        <v>913</v>
      </c>
      <c r="I497">
        <v>105</v>
      </c>
      <c r="J497">
        <v>84</v>
      </c>
      <c r="K497">
        <v>1</v>
      </c>
      <c r="L497" t="s">
        <v>31</v>
      </c>
      <c r="M497" t="s">
        <v>18</v>
      </c>
    </row>
    <row r="498" spans="1:13" x14ac:dyDescent="0.45">
      <c r="A498" t="s">
        <v>521</v>
      </c>
      <c r="B498" t="s">
        <v>14</v>
      </c>
      <c r="C498" t="s">
        <v>20</v>
      </c>
      <c r="D498">
        <v>0</v>
      </c>
      <c r="E498" t="s">
        <v>25</v>
      </c>
      <c r="F498" t="s">
        <v>15</v>
      </c>
      <c r="G498">
        <v>2600</v>
      </c>
      <c r="H498">
        <v>1700</v>
      </c>
      <c r="I498">
        <v>107</v>
      </c>
      <c r="J498">
        <v>360</v>
      </c>
      <c r="K498">
        <v>1</v>
      </c>
      <c r="L498" t="s">
        <v>21</v>
      </c>
      <c r="M498" t="s">
        <v>18</v>
      </c>
    </row>
    <row r="499" spans="1:13" x14ac:dyDescent="0.45">
      <c r="A499" t="s">
        <v>522</v>
      </c>
      <c r="B499" t="s">
        <v>14</v>
      </c>
      <c r="C499" t="s">
        <v>20</v>
      </c>
      <c r="D499">
        <v>0</v>
      </c>
      <c r="E499" t="s">
        <v>16</v>
      </c>
      <c r="F499" t="s">
        <v>15</v>
      </c>
      <c r="G499">
        <v>4625</v>
      </c>
      <c r="H499">
        <v>2857</v>
      </c>
      <c r="I499">
        <v>111</v>
      </c>
      <c r="J499">
        <v>12</v>
      </c>
      <c r="L499" t="s">
        <v>17</v>
      </c>
      <c r="M499" t="s">
        <v>18</v>
      </c>
    </row>
    <row r="500" spans="1:13" x14ac:dyDescent="0.45">
      <c r="A500" t="s">
        <v>523</v>
      </c>
      <c r="B500" t="s">
        <v>14</v>
      </c>
      <c r="C500" t="s">
        <v>20</v>
      </c>
      <c r="D500">
        <v>1</v>
      </c>
      <c r="E500" t="s">
        <v>16</v>
      </c>
      <c r="F500" t="s">
        <v>20</v>
      </c>
      <c r="G500">
        <v>2895</v>
      </c>
      <c r="H500">
        <v>0</v>
      </c>
      <c r="I500">
        <v>95</v>
      </c>
      <c r="J500">
        <v>360</v>
      </c>
      <c r="K500">
        <v>1</v>
      </c>
      <c r="L500" t="s">
        <v>31</v>
      </c>
      <c r="M500" t="s">
        <v>18</v>
      </c>
    </row>
    <row r="501" spans="1:13" x14ac:dyDescent="0.45">
      <c r="A501" t="s">
        <v>524</v>
      </c>
      <c r="B501" t="s">
        <v>14</v>
      </c>
      <c r="C501" t="s">
        <v>15</v>
      </c>
      <c r="D501">
        <v>0</v>
      </c>
      <c r="E501" t="s">
        <v>16</v>
      </c>
      <c r="F501" t="s">
        <v>15</v>
      </c>
      <c r="G501">
        <v>6283</v>
      </c>
      <c r="H501">
        <v>4416</v>
      </c>
      <c r="I501">
        <v>209</v>
      </c>
      <c r="J501">
        <v>360</v>
      </c>
      <c r="K501">
        <v>0</v>
      </c>
      <c r="L501" t="s">
        <v>21</v>
      </c>
      <c r="M501" t="s">
        <v>22</v>
      </c>
    </row>
    <row r="502" spans="1:13" x14ac:dyDescent="0.45">
      <c r="A502" t="s">
        <v>525</v>
      </c>
      <c r="B502" t="s">
        <v>42</v>
      </c>
      <c r="C502" t="s">
        <v>15</v>
      </c>
      <c r="D502">
        <v>0</v>
      </c>
      <c r="E502" t="s">
        <v>16</v>
      </c>
      <c r="F502" t="s">
        <v>15</v>
      </c>
      <c r="G502">
        <v>645</v>
      </c>
      <c r="H502">
        <v>3683</v>
      </c>
      <c r="I502">
        <v>113</v>
      </c>
      <c r="J502">
        <v>480</v>
      </c>
      <c r="K502">
        <v>1</v>
      </c>
      <c r="L502" t="s">
        <v>21</v>
      </c>
      <c r="M502" t="s">
        <v>18</v>
      </c>
    </row>
    <row r="503" spans="1:13" x14ac:dyDescent="0.45">
      <c r="A503" t="s">
        <v>526</v>
      </c>
      <c r="B503" t="s">
        <v>42</v>
      </c>
      <c r="C503" t="s">
        <v>15</v>
      </c>
      <c r="D503">
        <v>0</v>
      </c>
      <c r="E503" t="s">
        <v>16</v>
      </c>
      <c r="F503" t="s">
        <v>15</v>
      </c>
      <c r="G503">
        <v>3159</v>
      </c>
      <c r="H503">
        <v>0</v>
      </c>
      <c r="I503">
        <v>100</v>
      </c>
      <c r="J503">
        <v>360</v>
      </c>
      <c r="K503">
        <v>1</v>
      </c>
      <c r="L503" t="s">
        <v>31</v>
      </c>
      <c r="M503" t="s">
        <v>18</v>
      </c>
    </row>
    <row r="504" spans="1:13" x14ac:dyDescent="0.45">
      <c r="A504" t="s">
        <v>527</v>
      </c>
      <c r="B504" t="s">
        <v>14</v>
      </c>
      <c r="C504" t="s">
        <v>20</v>
      </c>
      <c r="D504">
        <v>2</v>
      </c>
      <c r="E504" t="s">
        <v>16</v>
      </c>
      <c r="F504" t="s">
        <v>15</v>
      </c>
      <c r="G504">
        <v>4865</v>
      </c>
      <c r="H504">
        <v>5624</v>
      </c>
      <c r="I504">
        <v>208</v>
      </c>
      <c r="J504">
        <v>360</v>
      </c>
      <c r="K504">
        <v>1</v>
      </c>
      <c r="L504" t="s">
        <v>31</v>
      </c>
      <c r="M504" t="s">
        <v>18</v>
      </c>
    </row>
    <row r="505" spans="1:13" x14ac:dyDescent="0.45">
      <c r="A505" t="s">
        <v>528</v>
      </c>
      <c r="B505" t="s">
        <v>14</v>
      </c>
      <c r="C505" t="s">
        <v>20</v>
      </c>
      <c r="D505">
        <v>1</v>
      </c>
      <c r="E505" t="s">
        <v>25</v>
      </c>
      <c r="F505" t="s">
        <v>15</v>
      </c>
      <c r="G505">
        <v>4050</v>
      </c>
      <c r="H505">
        <v>5302</v>
      </c>
      <c r="I505">
        <v>138</v>
      </c>
      <c r="J505">
        <v>360</v>
      </c>
      <c r="L505" t="s">
        <v>21</v>
      </c>
      <c r="M505" t="s">
        <v>22</v>
      </c>
    </row>
    <row r="506" spans="1:13" x14ac:dyDescent="0.45">
      <c r="A506" t="s">
        <v>529</v>
      </c>
      <c r="B506" t="s">
        <v>14</v>
      </c>
      <c r="C506" t="s">
        <v>20</v>
      </c>
      <c r="D506">
        <v>0</v>
      </c>
      <c r="E506" t="s">
        <v>25</v>
      </c>
      <c r="F506" t="s">
        <v>15</v>
      </c>
      <c r="G506">
        <v>3814</v>
      </c>
      <c r="H506">
        <v>1483</v>
      </c>
      <c r="I506">
        <v>124</v>
      </c>
      <c r="J506">
        <v>300</v>
      </c>
      <c r="K506">
        <v>1</v>
      </c>
      <c r="L506" t="s">
        <v>31</v>
      </c>
      <c r="M506" t="s">
        <v>18</v>
      </c>
    </row>
    <row r="507" spans="1:13" x14ac:dyDescent="0.45">
      <c r="A507" t="s">
        <v>530</v>
      </c>
      <c r="B507" t="s">
        <v>14</v>
      </c>
      <c r="C507" t="s">
        <v>20</v>
      </c>
      <c r="D507">
        <v>2</v>
      </c>
      <c r="E507" t="s">
        <v>16</v>
      </c>
      <c r="F507" t="s">
        <v>15</v>
      </c>
      <c r="G507">
        <v>3510</v>
      </c>
      <c r="H507">
        <v>4416</v>
      </c>
      <c r="I507">
        <v>243</v>
      </c>
      <c r="J507">
        <v>360</v>
      </c>
      <c r="K507">
        <v>1</v>
      </c>
      <c r="L507" t="s">
        <v>21</v>
      </c>
      <c r="M507" t="s">
        <v>18</v>
      </c>
    </row>
    <row r="508" spans="1:13" x14ac:dyDescent="0.45">
      <c r="A508" t="s">
        <v>531</v>
      </c>
      <c r="B508" t="s">
        <v>14</v>
      </c>
      <c r="C508" t="s">
        <v>20</v>
      </c>
      <c r="D508">
        <v>0</v>
      </c>
      <c r="E508" t="s">
        <v>16</v>
      </c>
      <c r="F508" t="s">
        <v>15</v>
      </c>
      <c r="G508">
        <v>20833</v>
      </c>
      <c r="H508">
        <v>6667</v>
      </c>
      <c r="I508">
        <v>480</v>
      </c>
      <c r="J508">
        <v>360</v>
      </c>
      <c r="L508" t="s">
        <v>17</v>
      </c>
      <c r="M508" t="s">
        <v>18</v>
      </c>
    </row>
    <row r="509" spans="1:13" x14ac:dyDescent="0.45">
      <c r="A509" t="s">
        <v>532</v>
      </c>
      <c r="C509" t="s">
        <v>15</v>
      </c>
      <c r="D509">
        <v>0</v>
      </c>
      <c r="E509" t="s">
        <v>16</v>
      </c>
      <c r="F509" t="s">
        <v>15</v>
      </c>
      <c r="G509">
        <v>3583</v>
      </c>
      <c r="H509">
        <v>0</v>
      </c>
      <c r="I509">
        <v>96</v>
      </c>
      <c r="J509">
        <v>360</v>
      </c>
      <c r="K509">
        <v>1</v>
      </c>
      <c r="L509" t="s">
        <v>17</v>
      </c>
      <c r="M509" t="s">
        <v>22</v>
      </c>
    </row>
    <row r="510" spans="1:13" x14ac:dyDescent="0.45">
      <c r="A510" t="s">
        <v>533</v>
      </c>
      <c r="B510" t="s">
        <v>14</v>
      </c>
      <c r="C510" t="s">
        <v>20</v>
      </c>
      <c r="D510">
        <v>0</v>
      </c>
      <c r="E510" t="s">
        <v>16</v>
      </c>
      <c r="F510" t="s">
        <v>20</v>
      </c>
      <c r="G510">
        <v>2479</v>
      </c>
      <c r="H510">
        <v>3013</v>
      </c>
      <c r="I510">
        <v>188</v>
      </c>
      <c r="J510">
        <v>360</v>
      </c>
      <c r="K510">
        <v>1</v>
      </c>
      <c r="L510" t="s">
        <v>17</v>
      </c>
      <c r="M510" t="s">
        <v>18</v>
      </c>
    </row>
    <row r="511" spans="1:13" x14ac:dyDescent="0.45">
      <c r="A511" t="s">
        <v>534</v>
      </c>
      <c r="B511" t="s">
        <v>42</v>
      </c>
      <c r="C511" t="s">
        <v>15</v>
      </c>
      <c r="D511">
        <v>1</v>
      </c>
      <c r="E511" t="s">
        <v>16</v>
      </c>
      <c r="F511" t="s">
        <v>15</v>
      </c>
      <c r="G511">
        <v>13262</v>
      </c>
      <c r="H511">
        <v>0</v>
      </c>
      <c r="I511">
        <v>40</v>
      </c>
      <c r="J511">
        <v>360</v>
      </c>
      <c r="K511">
        <v>1</v>
      </c>
      <c r="L511" t="s">
        <v>17</v>
      </c>
      <c r="M511" t="s">
        <v>18</v>
      </c>
    </row>
    <row r="512" spans="1:13" x14ac:dyDescent="0.45">
      <c r="A512" t="s">
        <v>535</v>
      </c>
      <c r="B512" t="s">
        <v>14</v>
      </c>
      <c r="C512" t="s">
        <v>15</v>
      </c>
      <c r="D512">
        <v>0</v>
      </c>
      <c r="E512" t="s">
        <v>25</v>
      </c>
      <c r="F512" t="s">
        <v>15</v>
      </c>
      <c r="G512">
        <v>3598</v>
      </c>
      <c r="H512">
        <v>1287</v>
      </c>
      <c r="I512">
        <v>100</v>
      </c>
      <c r="J512">
        <v>360</v>
      </c>
      <c r="K512">
        <v>1</v>
      </c>
      <c r="L512" t="s">
        <v>21</v>
      </c>
      <c r="M512" t="s">
        <v>22</v>
      </c>
    </row>
    <row r="513" spans="1:13" x14ac:dyDescent="0.45">
      <c r="A513" t="s">
        <v>536</v>
      </c>
      <c r="B513" t="s">
        <v>14</v>
      </c>
      <c r="C513" t="s">
        <v>20</v>
      </c>
      <c r="D513">
        <v>1</v>
      </c>
      <c r="E513" t="s">
        <v>16</v>
      </c>
      <c r="F513" t="s">
        <v>15</v>
      </c>
      <c r="G513">
        <v>6065</v>
      </c>
      <c r="H513">
        <v>2004</v>
      </c>
      <c r="I513">
        <v>250</v>
      </c>
      <c r="J513">
        <v>360</v>
      </c>
      <c r="K513">
        <v>1</v>
      </c>
      <c r="L513" t="s">
        <v>31</v>
      </c>
      <c r="M513" t="s">
        <v>18</v>
      </c>
    </row>
    <row r="514" spans="1:13" x14ac:dyDescent="0.45">
      <c r="A514" t="s">
        <v>537</v>
      </c>
      <c r="B514" t="s">
        <v>14</v>
      </c>
      <c r="C514" t="s">
        <v>20</v>
      </c>
      <c r="D514">
        <v>2</v>
      </c>
      <c r="E514" t="s">
        <v>16</v>
      </c>
      <c r="F514" t="s">
        <v>15</v>
      </c>
      <c r="G514">
        <v>3283</v>
      </c>
      <c r="H514">
        <v>2035</v>
      </c>
      <c r="I514">
        <v>148</v>
      </c>
      <c r="J514">
        <v>360</v>
      </c>
      <c r="K514">
        <v>1</v>
      </c>
      <c r="L514" t="s">
        <v>17</v>
      </c>
      <c r="M514" t="s">
        <v>18</v>
      </c>
    </row>
    <row r="515" spans="1:13" x14ac:dyDescent="0.45">
      <c r="A515" t="s">
        <v>538</v>
      </c>
      <c r="B515" t="s">
        <v>14</v>
      </c>
      <c r="C515" t="s">
        <v>20</v>
      </c>
      <c r="D515">
        <v>0</v>
      </c>
      <c r="E515" t="s">
        <v>16</v>
      </c>
      <c r="F515" t="s">
        <v>15</v>
      </c>
      <c r="G515">
        <v>2130</v>
      </c>
      <c r="H515">
        <v>6666</v>
      </c>
      <c r="I515">
        <v>70</v>
      </c>
      <c r="J515">
        <v>180</v>
      </c>
      <c r="K515">
        <v>1</v>
      </c>
      <c r="L515" t="s">
        <v>31</v>
      </c>
      <c r="M515" t="s">
        <v>22</v>
      </c>
    </row>
    <row r="516" spans="1:13" x14ac:dyDescent="0.45">
      <c r="A516" t="s">
        <v>539</v>
      </c>
      <c r="B516" t="s">
        <v>14</v>
      </c>
      <c r="C516" t="s">
        <v>15</v>
      </c>
      <c r="D516">
        <v>0</v>
      </c>
      <c r="E516" t="s">
        <v>16</v>
      </c>
      <c r="F516" t="s">
        <v>15</v>
      </c>
      <c r="G516">
        <v>5815</v>
      </c>
      <c r="H516">
        <v>3666</v>
      </c>
      <c r="I516">
        <v>311</v>
      </c>
      <c r="J516">
        <v>360</v>
      </c>
      <c r="K516">
        <v>1</v>
      </c>
      <c r="L516" t="s">
        <v>21</v>
      </c>
      <c r="M516" t="s">
        <v>22</v>
      </c>
    </row>
    <row r="517" spans="1:13" x14ac:dyDescent="0.45">
      <c r="A517" t="s">
        <v>540</v>
      </c>
      <c r="B517" t="s">
        <v>14</v>
      </c>
      <c r="C517" t="s">
        <v>20</v>
      </c>
      <c r="D517" t="s">
        <v>30</v>
      </c>
      <c r="E517" t="s">
        <v>16</v>
      </c>
      <c r="F517" t="s">
        <v>15</v>
      </c>
      <c r="G517">
        <v>3466</v>
      </c>
      <c r="H517">
        <v>3428</v>
      </c>
      <c r="I517">
        <v>150</v>
      </c>
      <c r="J517">
        <v>360</v>
      </c>
      <c r="K517">
        <v>1</v>
      </c>
      <c r="L517" t="s">
        <v>21</v>
      </c>
      <c r="M517" t="s">
        <v>18</v>
      </c>
    </row>
    <row r="518" spans="1:13" x14ac:dyDescent="0.45">
      <c r="A518" t="s">
        <v>541</v>
      </c>
      <c r="B518" t="s">
        <v>42</v>
      </c>
      <c r="C518" t="s">
        <v>20</v>
      </c>
      <c r="D518">
        <v>2</v>
      </c>
      <c r="E518" t="s">
        <v>16</v>
      </c>
      <c r="F518" t="s">
        <v>15</v>
      </c>
      <c r="G518">
        <v>2031</v>
      </c>
      <c r="H518">
        <v>1632</v>
      </c>
      <c r="I518">
        <v>113</v>
      </c>
      <c r="J518">
        <v>480</v>
      </c>
      <c r="K518">
        <v>1</v>
      </c>
      <c r="L518" t="s">
        <v>31</v>
      </c>
      <c r="M518" t="s">
        <v>18</v>
      </c>
    </row>
    <row r="519" spans="1:13" x14ac:dyDescent="0.45">
      <c r="A519" t="s">
        <v>542</v>
      </c>
      <c r="B519" t="s">
        <v>14</v>
      </c>
      <c r="C519" t="s">
        <v>20</v>
      </c>
      <c r="E519" t="s">
        <v>25</v>
      </c>
      <c r="F519" t="s">
        <v>15</v>
      </c>
      <c r="G519">
        <v>3074</v>
      </c>
      <c r="H519">
        <v>1800</v>
      </c>
      <c r="I519">
        <v>123</v>
      </c>
      <c r="J519">
        <v>360</v>
      </c>
      <c r="K519">
        <v>0</v>
      </c>
      <c r="L519" t="s">
        <v>31</v>
      </c>
      <c r="M519" t="s">
        <v>22</v>
      </c>
    </row>
    <row r="520" spans="1:13" x14ac:dyDescent="0.45">
      <c r="A520" t="s">
        <v>543</v>
      </c>
      <c r="B520" t="s">
        <v>14</v>
      </c>
      <c r="C520" t="s">
        <v>15</v>
      </c>
      <c r="D520">
        <v>0</v>
      </c>
      <c r="E520" t="s">
        <v>16</v>
      </c>
      <c r="F520" t="s">
        <v>15</v>
      </c>
      <c r="G520">
        <v>4683</v>
      </c>
      <c r="H520">
        <v>1915</v>
      </c>
      <c r="I520">
        <v>185</v>
      </c>
      <c r="J520">
        <v>360</v>
      </c>
      <c r="K520">
        <v>1</v>
      </c>
      <c r="L520" t="s">
        <v>31</v>
      </c>
      <c r="M520" t="s">
        <v>22</v>
      </c>
    </row>
    <row r="521" spans="1:13" x14ac:dyDescent="0.45">
      <c r="A521" t="s">
        <v>544</v>
      </c>
      <c r="B521" t="s">
        <v>42</v>
      </c>
      <c r="C521" t="s">
        <v>15</v>
      </c>
      <c r="D521">
        <v>0</v>
      </c>
      <c r="E521" t="s">
        <v>25</v>
      </c>
      <c r="F521" t="s">
        <v>15</v>
      </c>
      <c r="G521">
        <v>3400</v>
      </c>
      <c r="H521">
        <v>0</v>
      </c>
      <c r="I521">
        <v>95</v>
      </c>
      <c r="J521">
        <v>360</v>
      </c>
      <c r="K521">
        <v>1</v>
      </c>
      <c r="L521" t="s">
        <v>21</v>
      </c>
      <c r="M521" t="s">
        <v>22</v>
      </c>
    </row>
    <row r="522" spans="1:13" x14ac:dyDescent="0.45">
      <c r="A522" t="s">
        <v>545</v>
      </c>
      <c r="B522" t="s">
        <v>14</v>
      </c>
      <c r="C522" t="s">
        <v>20</v>
      </c>
      <c r="D522">
        <v>2</v>
      </c>
      <c r="E522" t="s">
        <v>25</v>
      </c>
      <c r="F522" t="s">
        <v>15</v>
      </c>
      <c r="G522">
        <v>2192</v>
      </c>
      <c r="H522">
        <v>1742</v>
      </c>
      <c r="I522">
        <v>45</v>
      </c>
      <c r="J522">
        <v>360</v>
      </c>
      <c r="K522">
        <v>1</v>
      </c>
      <c r="L522" t="s">
        <v>31</v>
      </c>
      <c r="M522" t="s">
        <v>18</v>
      </c>
    </row>
    <row r="523" spans="1:13" x14ac:dyDescent="0.45">
      <c r="A523" t="s">
        <v>546</v>
      </c>
      <c r="B523" t="s">
        <v>14</v>
      </c>
      <c r="C523" t="s">
        <v>15</v>
      </c>
      <c r="D523">
        <v>0</v>
      </c>
      <c r="E523" t="s">
        <v>16</v>
      </c>
      <c r="F523" t="s">
        <v>15</v>
      </c>
      <c r="G523">
        <v>2500</v>
      </c>
      <c r="H523">
        <v>0</v>
      </c>
      <c r="I523">
        <v>55</v>
      </c>
      <c r="J523">
        <v>360</v>
      </c>
      <c r="K523">
        <v>1</v>
      </c>
      <c r="L523" t="s">
        <v>31</v>
      </c>
      <c r="M523" t="s">
        <v>18</v>
      </c>
    </row>
    <row r="524" spans="1:13" x14ac:dyDescent="0.45">
      <c r="A524" t="s">
        <v>547</v>
      </c>
      <c r="B524" t="s">
        <v>14</v>
      </c>
      <c r="C524" t="s">
        <v>20</v>
      </c>
      <c r="D524" t="s">
        <v>30</v>
      </c>
      <c r="E524" t="s">
        <v>16</v>
      </c>
      <c r="F524" t="s">
        <v>20</v>
      </c>
      <c r="G524">
        <v>5677</v>
      </c>
      <c r="H524">
        <v>1424</v>
      </c>
      <c r="I524">
        <v>100</v>
      </c>
      <c r="J524">
        <v>360</v>
      </c>
      <c r="K524">
        <v>1</v>
      </c>
      <c r="L524" t="s">
        <v>21</v>
      </c>
      <c r="M524" t="s">
        <v>18</v>
      </c>
    </row>
    <row r="525" spans="1:13" x14ac:dyDescent="0.45">
      <c r="A525" t="s">
        <v>548</v>
      </c>
      <c r="B525" t="s">
        <v>14</v>
      </c>
      <c r="C525" t="s">
        <v>20</v>
      </c>
      <c r="D525">
        <v>2</v>
      </c>
      <c r="E525" t="s">
        <v>16</v>
      </c>
      <c r="F525" t="s">
        <v>20</v>
      </c>
      <c r="G525">
        <v>7948</v>
      </c>
      <c r="H525">
        <v>7166</v>
      </c>
      <c r="I525">
        <v>480</v>
      </c>
      <c r="J525">
        <v>360</v>
      </c>
      <c r="K525">
        <v>1</v>
      </c>
      <c r="L525" t="s">
        <v>21</v>
      </c>
      <c r="M525" t="s">
        <v>18</v>
      </c>
    </row>
    <row r="526" spans="1:13" x14ac:dyDescent="0.45">
      <c r="A526" t="s">
        <v>549</v>
      </c>
      <c r="B526" t="s">
        <v>14</v>
      </c>
      <c r="C526" t="s">
        <v>15</v>
      </c>
      <c r="D526">
        <v>0</v>
      </c>
      <c r="E526" t="s">
        <v>16</v>
      </c>
      <c r="F526" t="s">
        <v>15</v>
      </c>
      <c r="G526">
        <v>4680</v>
      </c>
      <c r="H526">
        <v>2087</v>
      </c>
      <c r="J526">
        <v>360</v>
      </c>
      <c r="K526">
        <v>1</v>
      </c>
      <c r="L526" t="s">
        <v>31</v>
      </c>
      <c r="M526" t="s">
        <v>22</v>
      </c>
    </row>
    <row r="527" spans="1:13" x14ac:dyDescent="0.45">
      <c r="A527" t="s">
        <v>550</v>
      </c>
      <c r="B527" t="s">
        <v>14</v>
      </c>
      <c r="C527" t="s">
        <v>20</v>
      </c>
      <c r="D527">
        <v>2</v>
      </c>
      <c r="E527" t="s">
        <v>16</v>
      </c>
      <c r="F527" t="s">
        <v>20</v>
      </c>
      <c r="G527">
        <v>17500</v>
      </c>
      <c r="H527">
        <v>0</v>
      </c>
      <c r="I527">
        <v>400</v>
      </c>
      <c r="J527">
        <v>360</v>
      </c>
      <c r="K527">
        <v>1</v>
      </c>
      <c r="L527" t="s">
        <v>21</v>
      </c>
      <c r="M527" t="s">
        <v>18</v>
      </c>
    </row>
    <row r="528" spans="1:13" x14ac:dyDescent="0.45">
      <c r="A528" t="s">
        <v>551</v>
      </c>
      <c r="B528" t="s">
        <v>14</v>
      </c>
      <c r="C528" t="s">
        <v>20</v>
      </c>
      <c r="D528">
        <v>0</v>
      </c>
      <c r="E528" t="s">
        <v>16</v>
      </c>
      <c r="F528" t="s">
        <v>15</v>
      </c>
      <c r="G528">
        <v>3775</v>
      </c>
      <c r="H528">
        <v>0</v>
      </c>
      <c r="I528">
        <v>110</v>
      </c>
      <c r="J528">
        <v>360</v>
      </c>
      <c r="K528">
        <v>1</v>
      </c>
      <c r="L528" t="s">
        <v>31</v>
      </c>
      <c r="M528" t="s">
        <v>18</v>
      </c>
    </row>
    <row r="529" spans="1:13" x14ac:dyDescent="0.45">
      <c r="A529" t="s">
        <v>552</v>
      </c>
      <c r="B529" t="s">
        <v>14</v>
      </c>
      <c r="C529" t="s">
        <v>20</v>
      </c>
      <c r="D529">
        <v>1</v>
      </c>
      <c r="E529" t="s">
        <v>25</v>
      </c>
      <c r="F529" t="s">
        <v>15</v>
      </c>
      <c r="G529">
        <v>5285</v>
      </c>
      <c r="H529">
        <v>1430</v>
      </c>
      <c r="I529">
        <v>161</v>
      </c>
      <c r="J529">
        <v>360</v>
      </c>
      <c r="K529">
        <v>0</v>
      </c>
      <c r="L529" t="s">
        <v>31</v>
      </c>
      <c r="M529" t="s">
        <v>18</v>
      </c>
    </row>
    <row r="530" spans="1:13" x14ac:dyDescent="0.45">
      <c r="A530" t="s">
        <v>553</v>
      </c>
      <c r="B530" t="s">
        <v>14</v>
      </c>
      <c r="C530" t="s">
        <v>15</v>
      </c>
      <c r="D530">
        <v>1</v>
      </c>
      <c r="E530" t="s">
        <v>25</v>
      </c>
      <c r="F530" t="s">
        <v>15</v>
      </c>
      <c r="G530">
        <v>2679</v>
      </c>
      <c r="H530">
        <v>1302</v>
      </c>
      <c r="I530">
        <v>94</v>
      </c>
      <c r="J530">
        <v>360</v>
      </c>
      <c r="K530">
        <v>1</v>
      </c>
      <c r="L530" t="s">
        <v>31</v>
      </c>
      <c r="M530" t="s">
        <v>18</v>
      </c>
    </row>
    <row r="531" spans="1:13" x14ac:dyDescent="0.45">
      <c r="A531" t="s">
        <v>554</v>
      </c>
      <c r="B531" t="s">
        <v>14</v>
      </c>
      <c r="C531" t="s">
        <v>15</v>
      </c>
      <c r="D531">
        <v>0</v>
      </c>
      <c r="E531" t="s">
        <v>25</v>
      </c>
      <c r="F531" t="s">
        <v>15</v>
      </c>
      <c r="G531">
        <v>6783</v>
      </c>
      <c r="H531">
        <v>0</v>
      </c>
      <c r="I531">
        <v>130</v>
      </c>
      <c r="J531">
        <v>360</v>
      </c>
      <c r="K531">
        <v>1</v>
      </c>
      <c r="L531" t="s">
        <v>31</v>
      </c>
      <c r="M531" t="s">
        <v>18</v>
      </c>
    </row>
    <row r="532" spans="1:13" x14ac:dyDescent="0.45">
      <c r="A532" t="s">
        <v>555</v>
      </c>
      <c r="B532" t="s">
        <v>14</v>
      </c>
      <c r="C532" t="s">
        <v>20</v>
      </c>
      <c r="D532">
        <v>0</v>
      </c>
      <c r="E532" t="s">
        <v>16</v>
      </c>
      <c r="F532" t="s">
        <v>15</v>
      </c>
      <c r="G532">
        <v>1025</v>
      </c>
      <c r="H532">
        <v>5500</v>
      </c>
      <c r="I532">
        <v>216</v>
      </c>
      <c r="J532">
        <v>360</v>
      </c>
      <c r="L532" t="s">
        <v>21</v>
      </c>
      <c r="M532" t="s">
        <v>18</v>
      </c>
    </row>
    <row r="533" spans="1:13" x14ac:dyDescent="0.45">
      <c r="A533" t="s">
        <v>556</v>
      </c>
      <c r="B533" t="s">
        <v>14</v>
      </c>
      <c r="C533" t="s">
        <v>20</v>
      </c>
      <c r="D533" t="s">
        <v>30</v>
      </c>
      <c r="E533" t="s">
        <v>16</v>
      </c>
      <c r="F533" t="s">
        <v>15</v>
      </c>
      <c r="G533">
        <v>4281</v>
      </c>
      <c r="H533">
        <v>0</v>
      </c>
      <c r="I533">
        <v>100</v>
      </c>
      <c r="J533">
        <v>360</v>
      </c>
      <c r="K533">
        <v>1</v>
      </c>
      <c r="L533" t="s">
        <v>17</v>
      </c>
      <c r="M533" t="s">
        <v>18</v>
      </c>
    </row>
    <row r="534" spans="1:13" x14ac:dyDescent="0.45">
      <c r="A534" t="s">
        <v>557</v>
      </c>
      <c r="B534" t="s">
        <v>14</v>
      </c>
      <c r="C534" t="s">
        <v>15</v>
      </c>
      <c r="D534">
        <v>2</v>
      </c>
      <c r="E534" t="s">
        <v>16</v>
      </c>
      <c r="F534" t="s">
        <v>15</v>
      </c>
      <c r="G534">
        <v>3588</v>
      </c>
      <c r="H534">
        <v>0</v>
      </c>
      <c r="I534">
        <v>110</v>
      </c>
      <c r="J534">
        <v>360</v>
      </c>
      <c r="K534">
        <v>0</v>
      </c>
      <c r="L534" t="s">
        <v>21</v>
      </c>
      <c r="M534" t="s">
        <v>22</v>
      </c>
    </row>
    <row r="535" spans="1:13" x14ac:dyDescent="0.45">
      <c r="A535" t="s">
        <v>558</v>
      </c>
      <c r="B535" t="s">
        <v>14</v>
      </c>
      <c r="C535" t="s">
        <v>15</v>
      </c>
      <c r="D535">
        <v>1</v>
      </c>
      <c r="E535" t="s">
        <v>16</v>
      </c>
      <c r="F535" t="s">
        <v>15</v>
      </c>
      <c r="G535">
        <v>11250</v>
      </c>
      <c r="H535">
        <v>0</v>
      </c>
      <c r="I535">
        <v>196</v>
      </c>
      <c r="J535">
        <v>360</v>
      </c>
      <c r="L535" t="s">
        <v>31</v>
      </c>
      <c r="M535" t="s">
        <v>22</v>
      </c>
    </row>
    <row r="536" spans="1:13" x14ac:dyDescent="0.45">
      <c r="A536" t="s">
        <v>559</v>
      </c>
      <c r="B536" t="s">
        <v>42</v>
      </c>
      <c r="C536" t="s">
        <v>15</v>
      </c>
      <c r="D536">
        <v>0</v>
      </c>
      <c r="E536" t="s">
        <v>25</v>
      </c>
      <c r="F536" t="s">
        <v>20</v>
      </c>
      <c r="G536">
        <v>18165</v>
      </c>
      <c r="H536">
        <v>0</v>
      </c>
      <c r="I536">
        <v>125</v>
      </c>
      <c r="J536">
        <v>360</v>
      </c>
      <c r="K536">
        <v>1</v>
      </c>
      <c r="L536" t="s">
        <v>17</v>
      </c>
      <c r="M536" t="s">
        <v>18</v>
      </c>
    </row>
    <row r="537" spans="1:13" x14ac:dyDescent="0.45">
      <c r="A537" t="s">
        <v>560</v>
      </c>
      <c r="B537" t="s">
        <v>14</v>
      </c>
      <c r="C537" t="s">
        <v>15</v>
      </c>
      <c r="D537">
        <v>0</v>
      </c>
      <c r="E537" t="s">
        <v>25</v>
      </c>
      <c r="G537">
        <v>2550</v>
      </c>
      <c r="H537">
        <v>2042</v>
      </c>
      <c r="I537">
        <v>126</v>
      </c>
      <c r="J537">
        <v>360</v>
      </c>
      <c r="K537">
        <v>1</v>
      </c>
      <c r="L537" t="s">
        <v>21</v>
      </c>
      <c r="M537" t="s">
        <v>18</v>
      </c>
    </row>
    <row r="538" spans="1:13" x14ac:dyDescent="0.45">
      <c r="A538" t="s">
        <v>561</v>
      </c>
      <c r="B538" t="s">
        <v>14</v>
      </c>
      <c r="C538" t="s">
        <v>20</v>
      </c>
      <c r="D538">
        <v>0</v>
      </c>
      <c r="E538" t="s">
        <v>16</v>
      </c>
      <c r="F538" t="s">
        <v>15</v>
      </c>
      <c r="G538">
        <v>6133</v>
      </c>
      <c r="H538">
        <v>3906</v>
      </c>
      <c r="I538">
        <v>324</v>
      </c>
      <c r="J538">
        <v>360</v>
      </c>
      <c r="K538">
        <v>1</v>
      </c>
      <c r="L538" t="s">
        <v>17</v>
      </c>
      <c r="M538" t="s">
        <v>18</v>
      </c>
    </row>
    <row r="539" spans="1:13" x14ac:dyDescent="0.45">
      <c r="A539" t="s">
        <v>562</v>
      </c>
      <c r="B539" t="s">
        <v>14</v>
      </c>
      <c r="C539" t="s">
        <v>15</v>
      </c>
      <c r="D539">
        <v>2</v>
      </c>
      <c r="E539" t="s">
        <v>16</v>
      </c>
      <c r="F539" t="s">
        <v>15</v>
      </c>
      <c r="G539">
        <v>3617</v>
      </c>
      <c r="H539">
        <v>0</v>
      </c>
      <c r="I539">
        <v>107</v>
      </c>
      <c r="J539">
        <v>360</v>
      </c>
      <c r="K539">
        <v>1</v>
      </c>
      <c r="L539" t="s">
        <v>31</v>
      </c>
      <c r="M539" t="s">
        <v>18</v>
      </c>
    </row>
    <row r="540" spans="1:13" x14ac:dyDescent="0.45">
      <c r="A540" t="s">
        <v>563</v>
      </c>
      <c r="B540" t="s">
        <v>14</v>
      </c>
      <c r="C540" t="s">
        <v>20</v>
      </c>
      <c r="D540">
        <v>0</v>
      </c>
      <c r="E540" t="s">
        <v>25</v>
      </c>
      <c r="F540" t="s">
        <v>15</v>
      </c>
      <c r="G540">
        <v>2917</v>
      </c>
      <c r="H540">
        <v>536</v>
      </c>
      <c r="I540">
        <v>66</v>
      </c>
      <c r="J540">
        <v>360</v>
      </c>
      <c r="K540">
        <v>1</v>
      </c>
      <c r="L540" t="s">
        <v>21</v>
      </c>
      <c r="M540" t="s">
        <v>22</v>
      </c>
    </row>
    <row r="541" spans="1:13" x14ac:dyDescent="0.45">
      <c r="A541" t="s">
        <v>564</v>
      </c>
      <c r="B541" t="s">
        <v>14</v>
      </c>
      <c r="C541" t="s">
        <v>20</v>
      </c>
      <c r="D541" t="s">
        <v>30</v>
      </c>
      <c r="E541" t="s">
        <v>16</v>
      </c>
      <c r="F541" t="s">
        <v>15</v>
      </c>
      <c r="G541">
        <v>6417</v>
      </c>
      <c r="H541">
        <v>0</v>
      </c>
      <c r="I541">
        <v>157</v>
      </c>
      <c r="J541">
        <v>180</v>
      </c>
      <c r="K541">
        <v>1</v>
      </c>
      <c r="L541" t="s">
        <v>21</v>
      </c>
      <c r="M541" t="s">
        <v>18</v>
      </c>
    </row>
    <row r="542" spans="1:13" x14ac:dyDescent="0.45">
      <c r="A542" t="s">
        <v>565</v>
      </c>
      <c r="B542" t="s">
        <v>42</v>
      </c>
      <c r="C542" t="s">
        <v>20</v>
      </c>
      <c r="D542">
        <v>1</v>
      </c>
      <c r="E542" t="s">
        <v>16</v>
      </c>
      <c r="F542" t="s">
        <v>15</v>
      </c>
      <c r="G542">
        <v>4608</v>
      </c>
      <c r="H542">
        <v>2845</v>
      </c>
      <c r="I542">
        <v>140</v>
      </c>
      <c r="J542">
        <v>180</v>
      </c>
      <c r="K542">
        <v>1</v>
      </c>
      <c r="L542" t="s">
        <v>31</v>
      </c>
      <c r="M542" t="s">
        <v>18</v>
      </c>
    </row>
    <row r="543" spans="1:13" x14ac:dyDescent="0.45">
      <c r="A543" t="s">
        <v>566</v>
      </c>
      <c r="B543" t="s">
        <v>42</v>
      </c>
      <c r="C543" t="s">
        <v>15</v>
      </c>
      <c r="D543">
        <v>0</v>
      </c>
      <c r="E543" t="s">
        <v>16</v>
      </c>
      <c r="F543" t="s">
        <v>15</v>
      </c>
      <c r="G543">
        <v>2138</v>
      </c>
      <c r="H543">
        <v>0</v>
      </c>
      <c r="I543">
        <v>99</v>
      </c>
      <c r="J543">
        <v>360</v>
      </c>
      <c r="K543">
        <v>0</v>
      </c>
      <c r="L543" t="s">
        <v>31</v>
      </c>
      <c r="M543" t="s">
        <v>22</v>
      </c>
    </row>
    <row r="544" spans="1:13" x14ac:dyDescent="0.45">
      <c r="A544" t="s">
        <v>567</v>
      </c>
      <c r="B544" t="s">
        <v>42</v>
      </c>
      <c r="C544" t="s">
        <v>15</v>
      </c>
      <c r="D544">
        <v>1</v>
      </c>
      <c r="E544" t="s">
        <v>16</v>
      </c>
      <c r="G544">
        <v>3652</v>
      </c>
      <c r="H544">
        <v>0</v>
      </c>
      <c r="I544">
        <v>95</v>
      </c>
      <c r="J544">
        <v>360</v>
      </c>
      <c r="K544">
        <v>1</v>
      </c>
      <c r="L544" t="s">
        <v>31</v>
      </c>
      <c r="M544" t="s">
        <v>18</v>
      </c>
    </row>
    <row r="545" spans="1:13" x14ac:dyDescent="0.45">
      <c r="A545" t="s">
        <v>568</v>
      </c>
      <c r="B545" t="s">
        <v>14</v>
      </c>
      <c r="C545" t="s">
        <v>20</v>
      </c>
      <c r="D545">
        <v>1</v>
      </c>
      <c r="E545" t="s">
        <v>25</v>
      </c>
      <c r="F545" t="s">
        <v>15</v>
      </c>
      <c r="G545">
        <v>2239</v>
      </c>
      <c r="H545">
        <v>2524</v>
      </c>
      <c r="I545">
        <v>128</v>
      </c>
      <c r="J545">
        <v>360</v>
      </c>
      <c r="K545">
        <v>1</v>
      </c>
      <c r="L545" t="s">
        <v>17</v>
      </c>
      <c r="M545" t="s">
        <v>18</v>
      </c>
    </row>
    <row r="546" spans="1:13" x14ac:dyDescent="0.45">
      <c r="A546" t="s">
        <v>569</v>
      </c>
      <c r="B546" t="s">
        <v>42</v>
      </c>
      <c r="C546" t="s">
        <v>20</v>
      </c>
      <c r="D546">
        <v>0</v>
      </c>
      <c r="E546" t="s">
        <v>25</v>
      </c>
      <c r="F546" t="s">
        <v>15</v>
      </c>
      <c r="G546">
        <v>3017</v>
      </c>
      <c r="H546">
        <v>663</v>
      </c>
      <c r="I546">
        <v>102</v>
      </c>
      <c r="J546">
        <v>360</v>
      </c>
      <c r="L546" t="s">
        <v>31</v>
      </c>
      <c r="M546" t="s">
        <v>18</v>
      </c>
    </row>
    <row r="547" spans="1:13" x14ac:dyDescent="0.45">
      <c r="A547" t="s">
        <v>570</v>
      </c>
      <c r="B547" t="s">
        <v>14</v>
      </c>
      <c r="C547" t="s">
        <v>20</v>
      </c>
      <c r="D547">
        <v>0</v>
      </c>
      <c r="E547" t="s">
        <v>16</v>
      </c>
      <c r="F547" t="s">
        <v>15</v>
      </c>
      <c r="G547">
        <v>2768</v>
      </c>
      <c r="H547">
        <v>1950</v>
      </c>
      <c r="I547">
        <v>155</v>
      </c>
      <c r="J547">
        <v>360</v>
      </c>
      <c r="K547">
        <v>1</v>
      </c>
      <c r="L547" t="s">
        <v>21</v>
      </c>
      <c r="M547" t="s">
        <v>18</v>
      </c>
    </row>
    <row r="548" spans="1:13" x14ac:dyDescent="0.45">
      <c r="A548" t="s">
        <v>571</v>
      </c>
      <c r="B548" t="s">
        <v>14</v>
      </c>
      <c r="C548" t="s">
        <v>15</v>
      </c>
      <c r="D548">
        <v>0</v>
      </c>
      <c r="E548" t="s">
        <v>25</v>
      </c>
      <c r="F548" t="s">
        <v>15</v>
      </c>
      <c r="G548">
        <v>3358</v>
      </c>
      <c r="H548">
        <v>0</v>
      </c>
      <c r="I548">
        <v>80</v>
      </c>
      <c r="J548">
        <v>36</v>
      </c>
      <c r="K548">
        <v>1</v>
      </c>
      <c r="L548" t="s">
        <v>31</v>
      </c>
      <c r="M548" t="s">
        <v>22</v>
      </c>
    </row>
    <row r="549" spans="1:13" x14ac:dyDescent="0.45">
      <c r="A549" t="s">
        <v>572</v>
      </c>
      <c r="B549" t="s">
        <v>14</v>
      </c>
      <c r="C549" t="s">
        <v>15</v>
      </c>
      <c r="D549">
        <v>0</v>
      </c>
      <c r="E549" t="s">
        <v>16</v>
      </c>
      <c r="F549" t="s">
        <v>15</v>
      </c>
      <c r="G549">
        <v>2526</v>
      </c>
      <c r="H549">
        <v>1783</v>
      </c>
      <c r="I549">
        <v>145</v>
      </c>
      <c r="J549">
        <v>360</v>
      </c>
      <c r="K549">
        <v>1</v>
      </c>
      <c r="L549" t="s">
        <v>21</v>
      </c>
      <c r="M549" t="s">
        <v>18</v>
      </c>
    </row>
    <row r="550" spans="1:13" x14ac:dyDescent="0.45">
      <c r="A550" t="s">
        <v>573</v>
      </c>
      <c r="B550" t="s">
        <v>42</v>
      </c>
      <c r="C550" t="s">
        <v>15</v>
      </c>
      <c r="D550">
        <v>0</v>
      </c>
      <c r="E550" t="s">
        <v>16</v>
      </c>
      <c r="F550" t="s">
        <v>15</v>
      </c>
      <c r="G550">
        <v>5000</v>
      </c>
      <c r="H550">
        <v>0</v>
      </c>
      <c r="I550">
        <v>103</v>
      </c>
      <c r="J550">
        <v>360</v>
      </c>
      <c r="K550">
        <v>0</v>
      </c>
      <c r="L550" t="s">
        <v>31</v>
      </c>
      <c r="M550" t="s">
        <v>22</v>
      </c>
    </row>
    <row r="551" spans="1:13" x14ac:dyDescent="0.45">
      <c r="A551" t="s">
        <v>574</v>
      </c>
      <c r="B551" t="s">
        <v>14</v>
      </c>
      <c r="C551" t="s">
        <v>20</v>
      </c>
      <c r="D551">
        <v>0</v>
      </c>
      <c r="E551" t="s">
        <v>16</v>
      </c>
      <c r="F551" t="s">
        <v>15</v>
      </c>
      <c r="G551">
        <v>2785</v>
      </c>
      <c r="H551">
        <v>2016</v>
      </c>
      <c r="I551">
        <v>110</v>
      </c>
      <c r="J551">
        <v>360</v>
      </c>
      <c r="K551">
        <v>1</v>
      </c>
      <c r="L551" t="s">
        <v>21</v>
      </c>
      <c r="M551" t="s">
        <v>18</v>
      </c>
    </row>
    <row r="552" spans="1:13" x14ac:dyDescent="0.45">
      <c r="A552" t="s">
        <v>575</v>
      </c>
      <c r="B552" t="s">
        <v>14</v>
      </c>
      <c r="C552" t="s">
        <v>20</v>
      </c>
      <c r="D552">
        <v>2</v>
      </c>
      <c r="E552" t="s">
        <v>16</v>
      </c>
      <c r="F552" t="s">
        <v>20</v>
      </c>
      <c r="G552">
        <v>6633</v>
      </c>
      <c r="H552">
        <v>0</v>
      </c>
      <c r="J552">
        <v>360</v>
      </c>
      <c r="K552">
        <v>0</v>
      </c>
      <c r="L552" t="s">
        <v>21</v>
      </c>
      <c r="M552" t="s">
        <v>22</v>
      </c>
    </row>
    <row r="553" spans="1:13" x14ac:dyDescent="0.45">
      <c r="A553" t="s">
        <v>576</v>
      </c>
      <c r="B553" t="s">
        <v>14</v>
      </c>
      <c r="C553" t="s">
        <v>20</v>
      </c>
      <c r="D553">
        <v>1</v>
      </c>
      <c r="E553" t="s">
        <v>25</v>
      </c>
      <c r="F553" t="s">
        <v>15</v>
      </c>
      <c r="G553">
        <v>2492</v>
      </c>
      <c r="H553">
        <v>2375</v>
      </c>
      <c r="J553">
        <v>360</v>
      </c>
      <c r="K553">
        <v>1</v>
      </c>
      <c r="L553" t="s">
        <v>21</v>
      </c>
      <c r="M553" t="s">
        <v>18</v>
      </c>
    </row>
    <row r="554" spans="1:13" x14ac:dyDescent="0.45">
      <c r="A554" t="s">
        <v>577</v>
      </c>
      <c r="B554" t="s">
        <v>14</v>
      </c>
      <c r="C554" t="s">
        <v>20</v>
      </c>
      <c r="D554">
        <v>1</v>
      </c>
      <c r="E554" t="s">
        <v>16</v>
      </c>
      <c r="F554" t="s">
        <v>15</v>
      </c>
      <c r="G554">
        <v>3333</v>
      </c>
      <c r="H554">
        <v>3250</v>
      </c>
      <c r="I554">
        <v>158</v>
      </c>
      <c r="J554">
        <v>360</v>
      </c>
      <c r="K554">
        <v>1</v>
      </c>
      <c r="L554" t="s">
        <v>17</v>
      </c>
      <c r="M554" t="s">
        <v>18</v>
      </c>
    </row>
    <row r="555" spans="1:13" x14ac:dyDescent="0.45">
      <c r="A555" t="s">
        <v>578</v>
      </c>
      <c r="B555" t="s">
        <v>14</v>
      </c>
      <c r="C555" t="s">
        <v>20</v>
      </c>
      <c r="D555">
        <v>0</v>
      </c>
      <c r="E555" t="s">
        <v>25</v>
      </c>
      <c r="F555" t="s">
        <v>15</v>
      </c>
      <c r="G555">
        <v>2454</v>
      </c>
      <c r="H555">
        <v>2333</v>
      </c>
      <c r="I555">
        <v>181</v>
      </c>
      <c r="J555">
        <v>360</v>
      </c>
      <c r="K555">
        <v>0</v>
      </c>
      <c r="L555" t="s">
        <v>17</v>
      </c>
      <c r="M555" t="s">
        <v>22</v>
      </c>
    </row>
    <row r="556" spans="1:13" x14ac:dyDescent="0.45">
      <c r="A556" t="s">
        <v>579</v>
      </c>
      <c r="B556" t="s">
        <v>14</v>
      </c>
      <c r="C556" t="s">
        <v>20</v>
      </c>
      <c r="D556">
        <v>0</v>
      </c>
      <c r="E556" t="s">
        <v>16</v>
      </c>
      <c r="F556" t="s">
        <v>15</v>
      </c>
      <c r="G556">
        <v>3593</v>
      </c>
      <c r="H556">
        <v>4266</v>
      </c>
      <c r="I556">
        <v>132</v>
      </c>
      <c r="J556">
        <v>180</v>
      </c>
      <c r="K556">
        <v>0</v>
      </c>
      <c r="L556" t="s">
        <v>21</v>
      </c>
      <c r="M556" t="s">
        <v>22</v>
      </c>
    </row>
    <row r="557" spans="1:13" x14ac:dyDescent="0.45">
      <c r="A557" t="s">
        <v>580</v>
      </c>
      <c r="B557" t="s">
        <v>14</v>
      </c>
      <c r="C557" t="s">
        <v>20</v>
      </c>
      <c r="D557">
        <v>1</v>
      </c>
      <c r="E557" t="s">
        <v>16</v>
      </c>
      <c r="F557" t="s">
        <v>15</v>
      </c>
      <c r="G557">
        <v>5468</v>
      </c>
      <c r="H557">
        <v>1032</v>
      </c>
      <c r="I557">
        <v>26</v>
      </c>
      <c r="J557">
        <v>360</v>
      </c>
      <c r="K557">
        <v>1</v>
      </c>
      <c r="L557" t="s">
        <v>31</v>
      </c>
      <c r="M557" t="s">
        <v>18</v>
      </c>
    </row>
    <row r="558" spans="1:13" x14ac:dyDescent="0.45">
      <c r="A558" t="s">
        <v>581</v>
      </c>
      <c r="B558" t="s">
        <v>42</v>
      </c>
      <c r="C558" t="s">
        <v>15</v>
      </c>
      <c r="D558">
        <v>0</v>
      </c>
      <c r="E558" t="s">
        <v>16</v>
      </c>
      <c r="F558" t="s">
        <v>15</v>
      </c>
      <c r="G558">
        <v>2667</v>
      </c>
      <c r="H558">
        <v>1625</v>
      </c>
      <c r="I558">
        <v>84</v>
      </c>
      <c r="J558">
        <v>360</v>
      </c>
      <c r="L558" t="s">
        <v>17</v>
      </c>
      <c r="M558" t="s">
        <v>18</v>
      </c>
    </row>
    <row r="559" spans="1:13" x14ac:dyDescent="0.45">
      <c r="A559" t="s">
        <v>582</v>
      </c>
      <c r="B559" t="s">
        <v>14</v>
      </c>
      <c r="C559" t="s">
        <v>20</v>
      </c>
      <c r="D559" t="s">
        <v>30</v>
      </c>
      <c r="E559" t="s">
        <v>16</v>
      </c>
      <c r="F559" t="s">
        <v>20</v>
      </c>
      <c r="G559">
        <v>10139</v>
      </c>
      <c r="H559">
        <v>0</v>
      </c>
      <c r="I559">
        <v>260</v>
      </c>
      <c r="J559">
        <v>360</v>
      </c>
      <c r="K559">
        <v>1</v>
      </c>
      <c r="L559" t="s">
        <v>31</v>
      </c>
      <c r="M559" t="s">
        <v>18</v>
      </c>
    </row>
    <row r="560" spans="1:13" x14ac:dyDescent="0.45">
      <c r="A560" t="s">
        <v>583</v>
      </c>
      <c r="B560" t="s">
        <v>14</v>
      </c>
      <c r="C560" t="s">
        <v>20</v>
      </c>
      <c r="D560">
        <v>0</v>
      </c>
      <c r="E560" t="s">
        <v>16</v>
      </c>
      <c r="F560" t="s">
        <v>15</v>
      </c>
      <c r="G560">
        <v>3887</v>
      </c>
      <c r="H560">
        <v>2669</v>
      </c>
      <c r="I560">
        <v>162</v>
      </c>
      <c r="J560">
        <v>360</v>
      </c>
      <c r="K560">
        <v>1</v>
      </c>
      <c r="L560" t="s">
        <v>31</v>
      </c>
      <c r="M560" t="s">
        <v>18</v>
      </c>
    </row>
    <row r="561" spans="1:13" x14ac:dyDescent="0.45">
      <c r="A561" t="s">
        <v>584</v>
      </c>
      <c r="B561" t="s">
        <v>42</v>
      </c>
      <c r="C561" t="s">
        <v>20</v>
      </c>
      <c r="D561">
        <v>0</v>
      </c>
      <c r="E561" t="s">
        <v>16</v>
      </c>
      <c r="F561" t="s">
        <v>15</v>
      </c>
      <c r="G561">
        <v>4180</v>
      </c>
      <c r="H561">
        <v>2306</v>
      </c>
      <c r="I561">
        <v>182</v>
      </c>
      <c r="J561">
        <v>360</v>
      </c>
      <c r="K561">
        <v>1</v>
      </c>
      <c r="L561" t="s">
        <v>31</v>
      </c>
      <c r="M561" t="s">
        <v>18</v>
      </c>
    </row>
    <row r="562" spans="1:13" x14ac:dyDescent="0.45">
      <c r="A562" t="s">
        <v>585</v>
      </c>
      <c r="B562" t="s">
        <v>14</v>
      </c>
      <c r="C562" t="s">
        <v>20</v>
      </c>
      <c r="D562">
        <v>2</v>
      </c>
      <c r="E562" t="s">
        <v>25</v>
      </c>
      <c r="F562" t="s">
        <v>15</v>
      </c>
      <c r="G562">
        <v>3675</v>
      </c>
      <c r="H562">
        <v>242</v>
      </c>
      <c r="I562">
        <v>108</v>
      </c>
      <c r="J562">
        <v>360</v>
      </c>
      <c r="K562">
        <v>1</v>
      </c>
      <c r="L562" t="s">
        <v>31</v>
      </c>
      <c r="M562" t="s">
        <v>18</v>
      </c>
    </row>
    <row r="563" spans="1:13" x14ac:dyDescent="0.45">
      <c r="A563" t="s">
        <v>586</v>
      </c>
      <c r="B563" t="s">
        <v>42</v>
      </c>
      <c r="C563" t="s">
        <v>20</v>
      </c>
      <c r="D563">
        <v>1</v>
      </c>
      <c r="E563" t="s">
        <v>16</v>
      </c>
      <c r="F563" t="s">
        <v>20</v>
      </c>
      <c r="G563">
        <v>19484</v>
      </c>
      <c r="H563">
        <v>0</v>
      </c>
      <c r="I563">
        <v>600</v>
      </c>
      <c r="J563">
        <v>360</v>
      </c>
      <c r="K563">
        <v>1</v>
      </c>
      <c r="L563" t="s">
        <v>31</v>
      </c>
      <c r="M563" t="s">
        <v>18</v>
      </c>
    </row>
    <row r="564" spans="1:13" x14ac:dyDescent="0.45">
      <c r="A564" t="s">
        <v>587</v>
      </c>
      <c r="B564" t="s">
        <v>14</v>
      </c>
      <c r="C564" t="s">
        <v>20</v>
      </c>
      <c r="D564">
        <v>0</v>
      </c>
      <c r="E564" t="s">
        <v>16</v>
      </c>
      <c r="F564" t="s">
        <v>15</v>
      </c>
      <c r="G564">
        <v>5923</v>
      </c>
      <c r="H564">
        <v>2054</v>
      </c>
      <c r="I564">
        <v>211</v>
      </c>
      <c r="J564">
        <v>360</v>
      </c>
      <c r="K564">
        <v>1</v>
      </c>
      <c r="L564" t="s">
        <v>21</v>
      </c>
      <c r="M564" t="s">
        <v>18</v>
      </c>
    </row>
    <row r="565" spans="1:13" x14ac:dyDescent="0.45">
      <c r="A565" t="s">
        <v>588</v>
      </c>
      <c r="B565" t="s">
        <v>14</v>
      </c>
      <c r="C565" t="s">
        <v>15</v>
      </c>
      <c r="D565">
        <v>0</v>
      </c>
      <c r="E565" t="s">
        <v>25</v>
      </c>
      <c r="F565" t="s">
        <v>20</v>
      </c>
      <c r="G565">
        <v>5800</v>
      </c>
      <c r="H565">
        <v>0</v>
      </c>
      <c r="I565">
        <v>132</v>
      </c>
      <c r="J565">
        <v>360</v>
      </c>
      <c r="K565">
        <v>1</v>
      </c>
      <c r="L565" t="s">
        <v>31</v>
      </c>
      <c r="M565" t="s">
        <v>18</v>
      </c>
    </row>
    <row r="566" spans="1:13" x14ac:dyDescent="0.45">
      <c r="A566" t="s">
        <v>589</v>
      </c>
      <c r="B566" t="s">
        <v>14</v>
      </c>
      <c r="C566" t="s">
        <v>20</v>
      </c>
      <c r="D566">
        <v>2</v>
      </c>
      <c r="E566" t="s">
        <v>16</v>
      </c>
      <c r="F566" t="s">
        <v>15</v>
      </c>
      <c r="G566">
        <v>8799</v>
      </c>
      <c r="H566">
        <v>0</v>
      </c>
      <c r="I566">
        <v>258</v>
      </c>
      <c r="J566">
        <v>360</v>
      </c>
      <c r="K566">
        <v>0</v>
      </c>
      <c r="L566" t="s">
        <v>17</v>
      </c>
      <c r="M566" t="s">
        <v>22</v>
      </c>
    </row>
    <row r="567" spans="1:13" x14ac:dyDescent="0.45">
      <c r="A567" t="s">
        <v>590</v>
      </c>
      <c r="B567" t="s">
        <v>14</v>
      </c>
      <c r="C567" t="s">
        <v>20</v>
      </c>
      <c r="D567">
        <v>0</v>
      </c>
      <c r="E567" t="s">
        <v>25</v>
      </c>
      <c r="F567" t="s">
        <v>15</v>
      </c>
      <c r="G567">
        <v>4467</v>
      </c>
      <c r="H567">
        <v>0</v>
      </c>
      <c r="I567">
        <v>120</v>
      </c>
      <c r="J567">
        <v>360</v>
      </c>
      <c r="L567" t="s">
        <v>21</v>
      </c>
      <c r="M567" t="s">
        <v>18</v>
      </c>
    </row>
    <row r="568" spans="1:13" x14ac:dyDescent="0.45">
      <c r="A568" t="s">
        <v>591</v>
      </c>
      <c r="B568" t="s">
        <v>14</v>
      </c>
      <c r="C568" t="s">
        <v>15</v>
      </c>
      <c r="D568">
        <v>0</v>
      </c>
      <c r="E568" t="s">
        <v>16</v>
      </c>
      <c r="F568" t="s">
        <v>15</v>
      </c>
      <c r="G568">
        <v>3333</v>
      </c>
      <c r="H568">
        <v>0</v>
      </c>
      <c r="I568">
        <v>70</v>
      </c>
      <c r="J568">
        <v>360</v>
      </c>
      <c r="K568">
        <v>1</v>
      </c>
      <c r="L568" t="s">
        <v>17</v>
      </c>
      <c r="M568" t="s">
        <v>18</v>
      </c>
    </row>
    <row r="569" spans="1:13" x14ac:dyDescent="0.45">
      <c r="A569" t="s">
        <v>592</v>
      </c>
      <c r="B569" t="s">
        <v>14</v>
      </c>
      <c r="C569" t="s">
        <v>20</v>
      </c>
      <c r="D569" t="s">
        <v>30</v>
      </c>
      <c r="E569" t="s">
        <v>16</v>
      </c>
      <c r="F569" t="s">
        <v>15</v>
      </c>
      <c r="G569">
        <v>3400</v>
      </c>
      <c r="H569">
        <v>2500</v>
      </c>
      <c r="I569">
        <v>123</v>
      </c>
      <c r="J569">
        <v>360</v>
      </c>
      <c r="K569">
        <v>0</v>
      </c>
      <c r="L569" t="s">
        <v>21</v>
      </c>
      <c r="M569" t="s">
        <v>22</v>
      </c>
    </row>
    <row r="570" spans="1:13" x14ac:dyDescent="0.45">
      <c r="A570" t="s">
        <v>593</v>
      </c>
      <c r="B570" t="s">
        <v>42</v>
      </c>
      <c r="C570" t="s">
        <v>15</v>
      </c>
      <c r="D570">
        <v>0</v>
      </c>
      <c r="E570" t="s">
        <v>16</v>
      </c>
      <c r="F570" t="s">
        <v>15</v>
      </c>
      <c r="G570">
        <v>2378</v>
      </c>
      <c r="H570">
        <v>0</v>
      </c>
      <c r="I570">
        <v>9</v>
      </c>
      <c r="J570">
        <v>360</v>
      </c>
      <c r="K570">
        <v>1</v>
      </c>
      <c r="L570" t="s">
        <v>17</v>
      </c>
      <c r="M570" t="s">
        <v>22</v>
      </c>
    </row>
    <row r="571" spans="1:13" x14ac:dyDescent="0.45">
      <c r="A571" t="s">
        <v>594</v>
      </c>
      <c r="B571" t="s">
        <v>14</v>
      </c>
      <c r="C571" t="s">
        <v>20</v>
      </c>
      <c r="D571">
        <v>0</v>
      </c>
      <c r="E571" t="s">
        <v>16</v>
      </c>
      <c r="F571" t="s">
        <v>15</v>
      </c>
      <c r="G571">
        <v>3166</v>
      </c>
      <c r="H571">
        <v>2064</v>
      </c>
      <c r="I571">
        <v>104</v>
      </c>
      <c r="J571">
        <v>360</v>
      </c>
      <c r="K571">
        <v>0</v>
      </c>
      <c r="L571" t="s">
        <v>17</v>
      </c>
      <c r="M571" t="s">
        <v>22</v>
      </c>
    </row>
    <row r="572" spans="1:13" x14ac:dyDescent="0.45">
      <c r="A572" t="s">
        <v>595</v>
      </c>
      <c r="B572" t="s">
        <v>14</v>
      </c>
      <c r="C572" t="s">
        <v>20</v>
      </c>
      <c r="D572">
        <v>1</v>
      </c>
      <c r="E572" t="s">
        <v>16</v>
      </c>
      <c r="F572" t="s">
        <v>15</v>
      </c>
      <c r="G572">
        <v>3417</v>
      </c>
      <c r="H572">
        <v>1750</v>
      </c>
      <c r="I572">
        <v>186</v>
      </c>
      <c r="J572">
        <v>360</v>
      </c>
      <c r="K572">
        <v>1</v>
      </c>
      <c r="L572" t="s">
        <v>17</v>
      </c>
      <c r="M572" t="s">
        <v>18</v>
      </c>
    </row>
    <row r="573" spans="1:13" x14ac:dyDescent="0.45">
      <c r="A573" t="s">
        <v>596</v>
      </c>
      <c r="B573" t="s">
        <v>14</v>
      </c>
      <c r="C573" t="s">
        <v>20</v>
      </c>
      <c r="E573" t="s">
        <v>16</v>
      </c>
      <c r="F573" t="s">
        <v>15</v>
      </c>
      <c r="G573">
        <v>5116</v>
      </c>
      <c r="H573">
        <v>1451</v>
      </c>
      <c r="I573">
        <v>165</v>
      </c>
      <c r="J573">
        <v>360</v>
      </c>
      <c r="K573">
        <v>0</v>
      </c>
      <c r="L573" t="s">
        <v>17</v>
      </c>
      <c r="M573" t="s">
        <v>22</v>
      </c>
    </row>
    <row r="574" spans="1:13" x14ac:dyDescent="0.45">
      <c r="A574" t="s">
        <v>597</v>
      </c>
      <c r="B574" t="s">
        <v>14</v>
      </c>
      <c r="C574" t="s">
        <v>20</v>
      </c>
      <c r="D574">
        <v>2</v>
      </c>
      <c r="E574" t="s">
        <v>16</v>
      </c>
      <c r="F574" t="s">
        <v>15</v>
      </c>
      <c r="G574">
        <v>16666</v>
      </c>
      <c r="H574">
        <v>0</v>
      </c>
      <c r="I574">
        <v>275</v>
      </c>
      <c r="J574">
        <v>360</v>
      </c>
      <c r="K574">
        <v>1</v>
      </c>
      <c r="L574" t="s">
        <v>17</v>
      </c>
      <c r="M574" t="s">
        <v>18</v>
      </c>
    </row>
    <row r="575" spans="1:13" x14ac:dyDescent="0.45">
      <c r="A575" t="s">
        <v>598</v>
      </c>
      <c r="B575" t="s">
        <v>14</v>
      </c>
      <c r="C575" t="s">
        <v>20</v>
      </c>
      <c r="D575">
        <v>2</v>
      </c>
      <c r="E575" t="s">
        <v>25</v>
      </c>
      <c r="F575" t="s">
        <v>15</v>
      </c>
      <c r="G575">
        <v>6125</v>
      </c>
      <c r="H575">
        <v>1625</v>
      </c>
      <c r="I575">
        <v>187</v>
      </c>
      <c r="J575">
        <v>480</v>
      </c>
      <c r="K575">
        <v>1</v>
      </c>
      <c r="L575" t="s">
        <v>31</v>
      </c>
      <c r="M575" t="s">
        <v>22</v>
      </c>
    </row>
    <row r="576" spans="1:13" x14ac:dyDescent="0.45">
      <c r="A576" t="s">
        <v>599</v>
      </c>
      <c r="B576" t="s">
        <v>14</v>
      </c>
      <c r="C576" t="s">
        <v>20</v>
      </c>
      <c r="D576" t="s">
        <v>30</v>
      </c>
      <c r="E576" t="s">
        <v>16</v>
      </c>
      <c r="F576" t="s">
        <v>15</v>
      </c>
      <c r="G576">
        <v>6406</v>
      </c>
      <c r="H576">
        <v>0</v>
      </c>
      <c r="I576">
        <v>150</v>
      </c>
      <c r="J576">
        <v>360</v>
      </c>
      <c r="K576">
        <v>1</v>
      </c>
      <c r="L576" t="s">
        <v>31</v>
      </c>
      <c r="M576" t="s">
        <v>22</v>
      </c>
    </row>
    <row r="577" spans="1:13" x14ac:dyDescent="0.45">
      <c r="A577" t="s">
        <v>600</v>
      </c>
      <c r="B577" t="s">
        <v>14</v>
      </c>
      <c r="C577" t="s">
        <v>20</v>
      </c>
      <c r="D577">
        <v>2</v>
      </c>
      <c r="E577" t="s">
        <v>16</v>
      </c>
      <c r="F577" t="s">
        <v>15</v>
      </c>
      <c r="G577">
        <v>3159</v>
      </c>
      <c r="H577">
        <v>461</v>
      </c>
      <c r="I577">
        <v>108</v>
      </c>
      <c r="J577">
        <v>84</v>
      </c>
      <c r="K577">
        <v>1</v>
      </c>
      <c r="L577" t="s">
        <v>17</v>
      </c>
      <c r="M577" t="s">
        <v>18</v>
      </c>
    </row>
    <row r="578" spans="1:13" x14ac:dyDescent="0.45">
      <c r="A578" t="s">
        <v>601</v>
      </c>
      <c r="C578" t="s">
        <v>20</v>
      </c>
      <c r="D578">
        <v>0</v>
      </c>
      <c r="E578" t="s">
        <v>16</v>
      </c>
      <c r="F578" t="s">
        <v>15</v>
      </c>
      <c r="G578">
        <v>3087</v>
      </c>
      <c r="H578">
        <v>2210</v>
      </c>
      <c r="I578">
        <v>136</v>
      </c>
      <c r="J578">
        <v>360</v>
      </c>
      <c r="K578">
        <v>0</v>
      </c>
      <c r="L578" t="s">
        <v>31</v>
      </c>
      <c r="M578" t="s">
        <v>22</v>
      </c>
    </row>
    <row r="579" spans="1:13" x14ac:dyDescent="0.45">
      <c r="A579" t="s">
        <v>602</v>
      </c>
      <c r="B579" t="s">
        <v>14</v>
      </c>
      <c r="C579" t="s">
        <v>15</v>
      </c>
      <c r="D579">
        <v>0</v>
      </c>
      <c r="E579" t="s">
        <v>16</v>
      </c>
      <c r="F579" t="s">
        <v>15</v>
      </c>
      <c r="G579">
        <v>3229</v>
      </c>
      <c r="H579">
        <v>2739</v>
      </c>
      <c r="I579">
        <v>110</v>
      </c>
      <c r="J579">
        <v>360</v>
      </c>
      <c r="K579">
        <v>1</v>
      </c>
      <c r="L579" t="s">
        <v>17</v>
      </c>
      <c r="M579" t="s">
        <v>18</v>
      </c>
    </row>
    <row r="580" spans="1:13" x14ac:dyDescent="0.45">
      <c r="A580" t="s">
        <v>603</v>
      </c>
      <c r="B580" t="s">
        <v>14</v>
      </c>
      <c r="C580" t="s">
        <v>20</v>
      </c>
      <c r="D580">
        <v>1</v>
      </c>
      <c r="E580" t="s">
        <v>16</v>
      </c>
      <c r="F580" t="s">
        <v>15</v>
      </c>
      <c r="G580">
        <v>1782</v>
      </c>
      <c r="H580">
        <v>2232</v>
      </c>
      <c r="I580">
        <v>107</v>
      </c>
      <c r="J580">
        <v>360</v>
      </c>
      <c r="K580">
        <v>1</v>
      </c>
      <c r="L580" t="s">
        <v>21</v>
      </c>
      <c r="M580" t="s">
        <v>18</v>
      </c>
    </row>
    <row r="581" spans="1:13" x14ac:dyDescent="0.45">
      <c r="A581" t="s">
        <v>604</v>
      </c>
      <c r="B581" t="s">
        <v>14</v>
      </c>
      <c r="C581" t="s">
        <v>15</v>
      </c>
      <c r="D581">
        <v>0</v>
      </c>
      <c r="E581" t="s">
        <v>16</v>
      </c>
      <c r="G581">
        <v>3182</v>
      </c>
      <c r="H581">
        <v>2917</v>
      </c>
      <c r="I581">
        <v>161</v>
      </c>
      <c r="J581">
        <v>360</v>
      </c>
      <c r="K581">
        <v>1</v>
      </c>
      <c r="L581" t="s">
        <v>17</v>
      </c>
      <c r="M581" t="s">
        <v>18</v>
      </c>
    </row>
    <row r="582" spans="1:13" x14ac:dyDescent="0.45">
      <c r="A582" t="s">
        <v>605</v>
      </c>
      <c r="B582" t="s">
        <v>14</v>
      </c>
      <c r="C582" t="s">
        <v>20</v>
      </c>
      <c r="D582">
        <v>2</v>
      </c>
      <c r="E582" t="s">
        <v>16</v>
      </c>
      <c r="F582" t="s">
        <v>15</v>
      </c>
      <c r="G582">
        <v>6540</v>
      </c>
      <c r="H582">
        <v>0</v>
      </c>
      <c r="I582">
        <v>205</v>
      </c>
      <c r="J582">
        <v>360</v>
      </c>
      <c r="K582">
        <v>1</v>
      </c>
      <c r="L582" t="s">
        <v>31</v>
      </c>
      <c r="M582" t="s">
        <v>18</v>
      </c>
    </row>
    <row r="583" spans="1:13" x14ac:dyDescent="0.45">
      <c r="A583" t="s">
        <v>606</v>
      </c>
      <c r="B583" t="s">
        <v>14</v>
      </c>
      <c r="C583" t="s">
        <v>15</v>
      </c>
      <c r="D583">
        <v>0</v>
      </c>
      <c r="E583" t="s">
        <v>16</v>
      </c>
      <c r="F583" t="s">
        <v>15</v>
      </c>
      <c r="G583">
        <v>1836</v>
      </c>
      <c r="H583">
        <v>33837</v>
      </c>
      <c r="I583">
        <v>90</v>
      </c>
      <c r="J583">
        <v>360</v>
      </c>
      <c r="K583">
        <v>1</v>
      </c>
      <c r="L583" t="s">
        <v>17</v>
      </c>
      <c r="M583" t="s">
        <v>22</v>
      </c>
    </row>
    <row r="584" spans="1:13" x14ac:dyDescent="0.45">
      <c r="A584" t="s">
        <v>607</v>
      </c>
      <c r="B584" t="s">
        <v>42</v>
      </c>
      <c r="C584" t="s">
        <v>20</v>
      </c>
      <c r="D584">
        <v>0</v>
      </c>
      <c r="E584" t="s">
        <v>16</v>
      </c>
      <c r="F584" t="s">
        <v>15</v>
      </c>
      <c r="G584">
        <v>3166</v>
      </c>
      <c r="H584">
        <v>0</v>
      </c>
      <c r="I584">
        <v>36</v>
      </c>
      <c r="J584">
        <v>360</v>
      </c>
      <c r="K584">
        <v>1</v>
      </c>
      <c r="L584" t="s">
        <v>31</v>
      </c>
      <c r="M584" t="s">
        <v>18</v>
      </c>
    </row>
    <row r="585" spans="1:13" x14ac:dyDescent="0.45">
      <c r="A585" t="s">
        <v>608</v>
      </c>
      <c r="B585" t="s">
        <v>14</v>
      </c>
      <c r="C585" t="s">
        <v>20</v>
      </c>
      <c r="D585">
        <v>1</v>
      </c>
      <c r="E585" t="s">
        <v>16</v>
      </c>
      <c r="F585" t="s">
        <v>15</v>
      </c>
      <c r="G585">
        <v>1880</v>
      </c>
      <c r="H585">
        <v>0</v>
      </c>
      <c r="I585">
        <v>61</v>
      </c>
      <c r="J585">
        <v>360</v>
      </c>
      <c r="L585" t="s">
        <v>21</v>
      </c>
      <c r="M585" t="s">
        <v>22</v>
      </c>
    </row>
    <row r="586" spans="1:13" x14ac:dyDescent="0.45">
      <c r="A586" t="s">
        <v>609</v>
      </c>
      <c r="B586" t="s">
        <v>14</v>
      </c>
      <c r="C586" t="s">
        <v>20</v>
      </c>
      <c r="D586">
        <v>1</v>
      </c>
      <c r="E586" t="s">
        <v>16</v>
      </c>
      <c r="F586" t="s">
        <v>15</v>
      </c>
      <c r="G586">
        <v>2787</v>
      </c>
      <c r="H586">
        <v>1917</v>
      </c>
      <c r="I586">
        <v>146</v>
      </c>
      <c r="J586">
        <v>360</v>
      </c>
      <c r="K586">
        <v>0</v>
      </c>
      <c r="L586" t="s">
        <v>21</v>
      </c>
      <c r="M586" t="s">
        <v>22</v>
      </c>
    </row>
    <row r="587" spans="1:13" x14ac:dyDescent="0.45">
      <c r="A587" t="s">
        <v>610</v>
      </c>
      <c r="B587" t="s">
        <v>14</v>
      </c>
      <c r="C587" t="s">
        <v>20</v>
      </c>
      <c r="D587">
        <v>1</v>
      </c>
      <c r="E587" t="s">
        <v>16</v>
      </c>
      <c r="F587" t="s">
        <v>15</v>
      </c>
      <c r="G587">
        <v>4283</v>
      </c>
      <c r="H587">
        <v>3000</v>
      </c>
      <c r="I587">
        <v>172</v>
      </c>
      <c r="J587">
        <v>84</v>
      </c>
      <c r="K587">
        <v>1</v>
      </c>
      <c r="L587" t="s">
        <v>21</v>
      </c>
      <c r="M587" t="s">
        <v>22</v>
      </c>
    </row>
    <row r="588" spans="1:13" x14ac:dyDescent="0.45">
      <c r="A588" t="s">
        <v>611</v>
      </c>
      <c r="B588" t="s">
        <v>14</v>
      </c>
      <c r="C588" t="s">
        <v>20</v>
      </c>
      <c r="D588">
        <v>0</v>
      </c>
      <c r="E588" t="s">
        <v>16</v>
      </c>
      <c r="F588" t="s">
        <v>15</v>
      </c>
      <c r="G588">
        <v>2297</v>
      </c>
      <c r="H588">
        <v>1522</v>
      </c>
      <c r="I588">
        <v>104</v>
      </c>
      <c r="J588">
        <v>360</v>
      </c>
      <c r="K588">
        <v>1</v>
      </c>
      <c r="L588" t="s">
        <v>17</v>
      </c>
      <c r="M588" t="s">
        <v>18</v>
      </c>
    </row>
    <row r="589" spans="1:13" x14ac:dyDescent="0.45">
      <c r="A589" t="s">
        <v>612</v>
      </c>
      <c r="B589" t="s">
        <v>42</v>
      </c>
      <c r="C589" t="s">
        <v>15</v>
      </c>
      <c r="D589">
        <v>0</v>
      </c>
      <c r="E589" t="s">
        <v>25</v>
      </c>
      <c r="F589" t="s">
        <v>15</v>
      </c>
      <c r="G589">
        <v>2165</v>
      </c>
      <c r="H589">
        <v>0</v>
      </c>
      <c r="I589">
        <v>70</v>
      </c>
      <c r="J589">
        <v>360</v>
      </c>
      <c r="K589">
        <v>1</v>
      </c>
      <c r="L589" t="s">
        <v>31</v>
      </c>
      <c r="M589" t="s">
        <v>18</v>
      </c>
    </row>
    <row r="590" spans="1:13" x14ac:dyDescent="0.45">
      <c r="A590" t="s">
        <v>613</v>
      </c>
      <c r="C590" t="s">
        <v>15</v>
      </c>
      <c r="D590">
        <v>0</v>
      </c>
      <c r="E590" t="s">
        <v>16</v>
      </c>
      <c r="F590" t="s">
        <v>15</v>
      </c>
      <c r="G590">
        <v>4750</v>
      </c>
      <c r="H590">
        <v>0</v>
      </c>
      <c r="I590">
        <v>94</v>
      </c>
      <c r="J590">
        <v>360</v>
      </c>
      <c r="K590">
        <v>1</v>
      </c>
      <c r="L590" t="s">
        <v>31</v>
      </c>
      <c r="M590" t="s">
        <v>18</v>
      </c>
    </row>
    <row r="591" spans="1:13" x14ac:dyDescent="0.45">
      <c r="A591" t="s">
        <v>614</v>
      </c>
      <c r="B591" t="s">
        <v>14</v>
      </c>
      <c r="C591" t="s">
        <v>20</v>
      </c>
      <c r="D591">
        <v>2</v>
      </c>
      <c r="E591" t="s">
        <v>16</v>
      </c>
      <c r="F591" t="s">
        <v>20</v>
      </c>
      <c r="G591">
        <v>2726</v>
      </c>
      <c r="H591">
        <v>0</v>
      </c>
      <c r="I591">
        <v>106</v>
      </c>
      <c r="J591">
        <v>360</v>
      </c>
      <c r="K591">
        <v>0</v>
      </c>
      <c r="L591" t="s">
        <v>31</v>
      </c>
      <c r="M591" t="s">
        <v>22</v>
      </c>
    </row>
    <row r="592" spans="1:13" x14ac:dyDescent="0.45">
      <c r="A592" t="s">
        <v>615</v>
      </c>
      <c r="B592" t="s">
        <v>14</v>
      </c>
      <c r="C592" t="s">
        <v>20</v>
      </c>
      <c r="D592">
        <v>0</v>
      </c>
      <c r="E592" t="s">
        <v>16</v>
      </c>
      <c r="F592" t="s">
        <v>15</v>
      </c>
      <c r="G592">
        <v>3000</v>
      </c>
      <c r="H592">
        <v>3416</v>
      </c>
      <c r="I592">
        <v>56</v>
      </c>
      <c r="J592">
        <v>180</v>
      </c>
      <c r="K592">
        <v>1</v>
      </c>
      <c r="L592" t="s">
        <v>31</v>
      </c>
      <c r="M592" t="s">
        <v>18</v>
      </c>
    </row>
    <row r="593" spans="1:13" x14ac:dyDescent="0.45">
      <c r="A593" t="s">
        <v>616</v>
      </c>
      <c r="B593" t="s">
        <v>14</v>
      </c>
      <c r="C593" t="s">
        <v>20</v>
      </c>
      <c r="D593">
        <v>2</v>
      </c>
      <c r="E593" t="s">
        <v>16</v>
      </c>
      <c r="F593" t="s">
        <v>20</v>
      </c>
      <c r="G593">
        <v>6000</v>
      </c>
      <c r="H593">
        <v>0</v>
      </c>
      <c r="I593">
        <v>205</v>
      </c>
      <c r="J593">
        <v>240</v>
      </c>
      <c r="K593">
        <v>1</v>
      </c>
      <c r="L593" t="s">
        <v>31</v>
      </c>
      <c r="M593" t="s">
        <v>22</v>
      </c>
    </row>
    <row r="594" spans="1:13" x14ac:dyDescent="0.45">
      <c r="A594" t="s">
        <v>617</v>
      </c>
      <c r="C594" t="s">
        <v>15</v>
      </c>
      <c r="D594" t="s">
        <v>30</v>
      </c>
      <c r="E594" t="s">
        <v>16</v>
      </c>
      <c r="F594" t="s">
        <v>20</v>
      </c>
      <c r="G594">
        <v>9357</v>
      </c>
      <c r="H594">
        <v>0</v>
      </c>
      <c r="I594">
        <v>292</v>
      </c>
      <c r="J594">
        <v>360</v>
      </c>
      <c r="K594">
        <v>1</v>
      </c>
      <c r="L594" t="s">
        <v>31</v>
      </c>
      <c r="M594" t="s">
        <v>18</v>
      </c>
    </row>
    <row r="595" spans="1:13" x14ac:dyDescent="0.45">
      <c r="A595" t="s">
        <v>618</v>
      </c>
      <c r="B595" t="s">
        <v>14</v>
      </c>
      <c r="C595" t="s">
        <v>20</v>
      </c>
      <c r="D595">
        <v>0</v>
      </c>
      <c r="E595" t="s">
        <v>16</v>
      </c>
      <c r="F595" t="s">
        <v>15</v>
      </c>
      <c r="G595">
        <v>3859</v>
      </c>
      <c r="H595">
        <v>3300</v>
      </c>
      <c r="I595">
        <v>142</v>
      </c>
      <c r="J595">
        <v>180</v>
      </c>
      <c r="K595">
        <v>1</v>
      </c>
      <c r="L595" t="s">
        <v>21</v>
      </c>
      <c r="M595" t="s">
        <v>18</v>
      </c>
    </row>
    <row r="596" spans="1:13" x14ac:dyDescent="0.45">
      <c r="A596" t="s">
        <v>619</v>
      </c>
      <c r="B596" t="s">
        <v>14</v>
      </c>
      <c r="C596" t="s">
        <v>20</v>
      </c>
      <c r="D596">
        <v>0</v>
      </c>
      <c r="E596" t="s">
        <v>16</v>
      </c>
      <c r="F596" t="s">
        <v>20</v>
      </c>
      <c r="G596">
        <v>16120</v>
      </c>
      <c r="H596">
        <v>0</v>
      </c>
      <c r="I596">
        <v>260</v>
      </c>
      <c r="J596">
        <v>360</v>
      </c>
      <c r="K596">
        <v>1</v>
      </c>
      <c r="L596" t="s">
        <v>17</v>
      </c>
      <c r="M596" t="s">
        <v>18</v>
      </c>
    </row>
    <row r="597" spans="1:13" x14ac:dyDescent="0.45">
      <c r="A597" t="s">
        <v>620</v>
      </c>
      <c r="B597" t="s">
        <v>14</v>
      </c>
      <c r="C597" t="s">
        <v>15</v>
      </c>
      <c r="D597">
        <v>0</v>
      </c>
      <c r="E597" t="s">
        <v>25</v>
      </c>
      <c r="F597" t="s">
        <v>15</v>
      </c>
      <c r="G597">
        <v>3833</v>
      </c>
      <c r="H597">
        <v>0</v>
      </c>
      <c r="I597">
        <v>110</v>
      </c>
      <c r="J597">
        <v>360</v>
      </c>
      <c r="K597">
        <v>1</v>
      </c>
      <c r="L597" t="s">
        <v>21</v>
      </c>
      <c r="M597" t="s">
        <v>18</v>
      </c>
    </row>
    <row r="598" spans="1:13" x14ac:dyDescent="0.45">
      <c r="A598" t="s">
        <v>621</v>
      </c>
      <c r="B598" t="s">
        <v>14</v>
      </c>
      <c r="C598" t="s">
        <v>20</v>
      </c>
      <c r="D598">
        <v>2</v>
      </c>
      <c r="E598" t="s">
        <v>25</v>
      </c>
      <c r="F598" t="s">
        <v>20</v>
      </c>
      <c r="G598">
        <v>6383</v>
      </c>
      <c r="H598">
        <v>1000</v>
      </c>
      <c r="I598">
        <v>187</v>
      </c>
      <c r="J598">
        <v>360</v>
      </c>
      <c r="K598">
        <v>1</v>
      </c>
      <c r="L598" t="s">
        <v>21</v>
      </c>
      <c r="M598" t="s">
        <v>22</v>
      </c>
    </row>
    <row r="599" spans="1:13" x14ac:dyDescent="0.45">
      <c r="A599" t="s">
        <v>622</v>
      </c>
      <c r="B599" t="s">
        <v>14</v>
      </c>
      <c r="C599" t="s">
        <v>15</v>
      </c>
      <c r="E599" t="s">
        <v>16</v>
      </c>
      <c r="F599" t="s">
        <v>15</v>
      </c>
      <c r="G599">
        <v>2987</v>
      </c>
      <c r="H599">
        <v>0</v>
      </c>
      <c r="I599">
        <v>88</v>
      </c>
      <c r="J599">
        <v>360</v>
      </c>
      <c r="K599">
        <v>0</v>
      </c>
      <c r="L599" t="s">
        <v>31</v>
      </c>
      <c r="M599" t="s">
        <v>22</v>
      </c>
    </row>
    <row r="600" spans="1:13" x14ac:dyDescent="0.45">
      <c r="A600" t="s">
        <v>623</v>
      </c>
      <c r="B600" t="s">
        <v>14</v>
      </c>
      <c r="C600" t="s">
        <v>20</v>
      </c>
      <c r="D600">
        <v>0</v>
      </c>
      <c r="E600" t="s">
        <v>16</v>
      </c>
      <c r="F600" t="s">
        <v>20</v>
      </c>
      <c r="G600">
        <v>9963</v>
      </c>
      <c r="H600">
        <v>0</v>
      </c>
      <c r="I600">
        <v>180</v>
      </c>
      <c r="J600">
        <v>360</v>
      </c>
      <c r="K600">
        <v>1</v>
      </c>
      <c r="L600" t="s">
        <v>21</v>
      </c>
      <c r="M600" t="s">
        <v>18</v>
      </c>
    </row>
    <row r="601" spans="1:13" x14ac:dyDescent="0.45">
      <c r="A601" t="s">
        <v>624</v>
      </c>
      <c r="B601" t="s">
        <v>14</v>
      </c>
      <c r="C601" t="s">
        <v>20</v>
      </c>
      <c r="D601">
        <v>2</v>
      </c>
      <c r="E601" t="s">
        <v>16</v>
      </c>
      <c r="F601" t="s">
        <v>15</v>
      </c>
      <c r="G601">
        <v>5780</v>
      </c>
      <c r="H601">
        <v>0</v>
      </c>
      <c r="I601">
        <v>192</v>
      </c>
      <c r="J601">
        <v>360</v>
      </c>
      <c r="K601">
        <v>1</v>
      </c>
      <c r="L601" t="s">
        <v>17</v>
      </c>
      <c r="M601" t="s">
        <v>18</v>
      </c>
    </row>
    <row r="602" spans="1:13" x14ac:dyDescent="0.45">
      <c r="A602" t="s">
        <v>625</v>
      </c>
      <c r="B602" t="s">
        <v>42</v>
      </c>
      <c r="C602" t="s">
        <v>15</v>
      </c>
      <c r="D602" t="s">
        <v>30</v>
      </c>
      <c r="E602" t="s">
        <v>16</v>
      </c>
      <c r="G602">
        <v>416</v>
      </c>
      <c r="H602">
        <v>41667</v>
      </c>
      <c r="I602">
        <v>350</v>
      </c>
      <c r="J602">
        <v>180</v>
      </c>
      <c r="L602" t="s">
        <v>17</v>
      </c>
      <c r="M602" t="s">
        <v>22</v>
      </c>
    </row>
    <row r="603" spans="1:13" x14ac:dyDescent="0.45">
      <c r="A603" t="s">
        <v>626</v>
      </c>
      <c r="B603" t="s">
        <v>14</v>
      </c>
      <c r="C603" t="s">
        <v>20</v>
      </c>
      <c r="D603">
        <v>0</v>
      </c>
      <c r="E603" t="s">
        <v>25</v>
      </c>
      <c r="G603">
        <v>2894</v>
      </c>
      <c r="H603">
        <v>2792</v>
      </c>
      <c r="I603">
        <v>155</v>
      </c>
      <c r="J603">
        <v>360</v>
      </c>
      <c r="K603">
        <v>1</v>
      </c>
      <c r="L603" t="s">
        <v>21</v>
      </c>
      <c r="M603" t="s">
        <v>18</v>
      </c>
    </row>
    <row r="604" spans="1:13" x14ac:dyDescent="0.45">
      <c r="A604" t="s">
        <v>627</v>
      </c>
      <c r="B604" t="s">
        <v>14</v>
      </c>
      <c r="C604" t="s">
        <v>20</v>
      </c>
      <c r="D604" t="s">
        <v>30</v>
      </c>
      <c r="E604" t="s">
        <v>16</v>
      </c>
      <c r="F604" t="s">
        <v>15</v>
      </c>
      <c r="G604">
        <v>5703</v>
      </c>
      <c r="H604">
        <v>0</v>
      </c>
      <c r="I604">
        <v>128</v>
      </c>
      <c r="J604">
        <v>360</v>
      </c>
      <c r="K604">
        <v>1</v>
      </c>
      <c r="L604" t="s">
        <v>17</v>
      </c>
      <c r="M604" t="s">
        <v>18</v>
      </c>
    </row>
    <row r="605" spans="1:13" x14ac:dyDescent="0.45">
      <c r="A605" t="s">
        <v>628</v>
      </c>
      <c r="B605" t="s">
        <v>14</v>
      </c>
      <c r="C605" t="s">
        <v>15</v>
      </c>
      <c r="D605">
        <v>0</v>
      </c>
      <c r="E605" t="s">
        <v>16</v>
      </c>
      <c r="F605" t="s">
        <v>15</v>
      </c>
      <c r="G605">
        <v>3676</v>
      </c>
      <c r="H605">
        <v>4301</v>
      </c>
      <c r="I605">
        <v>172</v>
      </c>
      <c r="J605">
        <v>360</v>
      </c>
      <c r="K605">
        <v>1</v>
      </c>
      <c r="L605" t="s">
        <v>21</v>
      </c>
      <c r="M605" t="s">
        <v>18</v>
      </c>
    </row>
    <row r="606" spans="1:13" x14ac:dyDescent="0.45">
      <c r="A606" t="s">
        <v>629</v>
      </c>
      <c r="B606" t="s">
        <v>42</v>
      </c>
      <c r="C606" t="s">
        <v>20</v>
      </c>
      <c r="D606">
        <v>1</v>
      </c>
      <c r="E606" t="s">
        <v>16</v>
      </c>
      <c r="F606" t="s">
        <v>15</v>
      </c>
      <c r="G606">
        <v>12000</v>
      </c>
      <c r="H606">
        <v>0</v>
      </c>
      <c r="I606">
        <v>496</v>
      </c>
      <c r="J606">
        <v>360</v>
      </c>
      <c r="K606">
        <v>1</v>
      </c>
      <c r="L606" t="s">
        <v>31</v>
      </c>
      <c r="M606" t="s">
        <v>18</v>
      </c>
    </row>
    <row r="607" spans="1:13" x14ac:dyDescent="0.45">
      <c r="A607" t="s">
        <v>630</v>
      </c>
      <c r="B607" t="s">
        <v>14</v>
      </c>
      <c r="C607" t="s">
        <v>20</v>
      </c>
      <c r="D607">
        <v>0</v>
      </c>
      <c r="E607" t="s">
        <v>25</v>
      </c>
      <c r="F607" t="s">
        <v>15</v>
      </c>
      <c r="G607">
        <v>2400</v>
      </c>
      <c r="H607">
        <v>3800</v>
      </c>
      <c r="J607">
        <v>180</v>
      </c>
      <c r="K607">
        <v>1</v>
      </c>
      <c r="L607" t="s">
        <v>17</v>
      </c>
      <c r="M607" t="s">
        <v>22</v>
      </c>
    </row>
    <row r="608" spans="1:13" x14ac:dyDescent="0.45">
      <c r="A608" t="s">
        <v>631</v>
      </c>
      <c r="B608" t="s">
        <v>14</v>
      </c>
      <c r="C608" t="s">
        <v>20</v>
      </c>
      <c r="D608">
        <v>1</v>
      </c>
      <c r="E608" t="s">
        <v>16</v>
      </c>
      <c r="F608" t="s">
        <v>15</v>
      </c>
      <c r="G608">
        <v>3400</v>
      </c>
      <c r="H608">
        <v>2500</v>
      </c>
      <c r="I608">
        <v>173</v>
      </c>
      <c r="J608">
        <v>360</v>
      </c>
      <c r="K608">
        <v>1</v>
      </c>
      <c r="L608" t="s">
        <v>31</v>
      </c>
      <c r="M608" t="s">
        <v>18</v>
      </c>
    </row>
    <row r="609" spans="1:13" x14ac:dyDescent="0.45">
      <c r="A609" t="s">
        <v>632</v>
      </c>
      <c r="B609" t="s">
        <v>14</v>
      </c>
      <c r="C609" t="s">
        <v>20</v>
      </c>
      <c r="D609">
        <v>2</v>
      </c>
      <c r="E609" t="s">
        <v>25</v>
      </c>
      <c r="F609" t="s">
        <v>15</v>
      </c>
      <c r="G609">
        <v>3987</v>
      </c>
      <c r="H609">
        <v>1411</v>
      </c>
      <c r="I609">
        <v>157</v>
      </c>
      <c r="J609">
        <v>360</v>
      </c>
      <c r="K609">
        <v>1</v>
      </c>
      <c r="L609" t="s">
        <v>21</v>
      </c>
      <c r="M609" t="s">
        <v>18</v>
      </c>
    </row>
    <row r="610" spans="1:13" x14ac:dyDescent="0.45">
      <c r="A610" t="s">
        <v>633</v>
      </c>
      <c r="B610" t="s">
        <v>14</v>
      </c>
      <c r="C610" t="s">
        <v>20</v>
      </c>
      <c r="D610">
        <v>0</v>
      </c>
      <c r="E610" t="s">
        <v>16</v>
      </c>
      <c r="F610" t="s">
        <v>15</v>
      </c>
      <c r="G610">
        <v>3232</v>
      </c>
      <c r="H610">
        <v>1950</v>
      </c>
      <c r="I610">
        <v>108</v>
      </c>
      <c r="J610">
        <v>360</v>
      </c>
      <c r="K610">
        <v>1</v>
      </c>
      <c r="L610" t="s">
        <v>21</v>
      </c>
      <c r="M610" t="s">
        <v>18</v>
      </c>
    </row>
    <row r="611" spans="1:13" x14ac:dyDescent="0.45">
      <c r="A611" t="s">
        <v>634</v>
      </c>
      <c r="B611" t="s">
        <v>42</v>
      </c>
      <c r="C611" t="s">
        <v>15</v>
      </c>
      <c r="D611">
        <v>0</v>
      </c>
      <c r="E611" t="s">
        <v>16</v>
      </c>
      <c r="F611" t="s">
        <v>15</v>
      </c>
      <c r="G611">
        <v>2900</v>
      </c>
      <c r="H611">
        <v>0</v>
      </c>
      <c r="I611">
        <v>71</v>
      </c>
      <c r="J611">
        <v>360</v>
      </c>
      <c r="K611">
        <v>1</v>
      </c>
      <c r="L611" t="s">
        <v>21</v>
      </c>
      <c r="M611" t="s">
        <v>18</v>
      </c>
    </row>
    <row r="612" spans="1:13" x14ac:dyDescent="0.45">
      <c r="A612" t="s">
        <v>635</v>
      </c>
      <c r="B612" t="s">
        <v>14</v>
      </c>
      <c r="C612" t="s">
        <v>20</v>
      </c>
      <c r="D612" t="s">
        <v>30</v>
      </c>
      <c r="E612" t="s">
        <v>16</v>
      </c>
      <c r="F612" t="s">
        <v>15</v>
      </c>
      <c r="G612">
        <v>4106</v>
      </c>
      <c r="H612">
        <v>0</v>
      </c>
      <c r="I612">
        <v>40</v>
      </c>
      <c r="J612">
        <v>180</v>
      </c>
      <c r="K612">
        <v>1</v>
      </c>
      <c r="L612" t="s">
        <v>21</v>
      </c>
      <c r="M612" t="s">
        <v>18</v>
      </c>
    </row>
    <row r="613" spans="1:13" x14ac:dyDescent="0.45">
      <c r="A613" t="s">
        <v>636</v>
      </c>
      <c r="B613" t="s">
        <v>14</v>
      </c>
      <c r="C613" t="s">
        <v>20</v>
      </c>
      <c r="D613">
        <v>1</v>
      </c>
      <c r="E613" t="s">
        <v>16</v>
      </c>
      <c r="F613" t="s">
        <v>15</v>
      </c>
      <c r="G613">
        <v>8072</v>
      </c>
      <c r="H613">
        <v>240</v>
      </c>
      <c r="I613">
        <v>253</v>
      </c>
      <c r="J613">
        <v>360</v>
      </c>
      <c r="K613">
        <v>1</v>
      </c>
      <c r="L613" t="s">
        <v>17</v>
      </c>
      <c r="M613" t="s">
        <v>18</v>
      </c>
    </row>
    <row r="614" spans="1:13" x14ac:dyDescent="0.45">
      <c r="A614" t="s">
        <v>637</v>
      </c>
      <c r="B614" t="s">
        <v>14</v>
      </c>
      <c r="C614" t="s">
        <v>20</v>
      </c>
      <c r="D614">
        <v>2</v>
      </c>
      <c r="E614" t="s">
        <v>16</v>
      </c>
      <c r="F614" t="s">
        <v>15</v>
      </c>
      <c r="G614">
        <v>7583</v>
      </c>
      <c r="H614">
        <v>0</v>
      </c>
      <c r="I614">
        <v>187</v>
      </c>
      <c r="J614">
        <v>360</v>
      </c>
      <c r="K614">
        <v>1</v>
      </c>
      <c r="L614" t="s">
        <v>17</v>
      </c>
      <c r="M614" t="s">
        <v>18</v>
      </c>
    </row>
    <row r="615" spans="1:13" x14ac:dyDescent="0.45">
      <c r="A615" t="s">
        <v>638</v>
      </c>
      <c r="B615" t="s">
        <v>42</v>
      </c>
      <c r="C615" t="s">
        <v>15</v>
      </c>
      <c r="D615">
        <v>0</v>
      </c>
      <c r="E615" t="s">
        <v>16</v>
      </c>
      <c r="F615" t="s">
        <v>20</v>
      </c>
      <c r="G615">
        <v>4583</v>
      </c>
      <c r="H615">
        <v>0</v>
      </c>
      <c r="I615">
        <v>133</v>
      </c>
      <c r="J615">
        <v>360</v>
      </c>
      <c r="K615">
        <v>0</v>
      </c>
      <c r="L615" t="s">
        <v>31</v>
      </c>
      <c r="M615" t="s">
        <v>22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R615"/>
  <sheetViews>
    <sheetView topLeftCell="L1" workbookViewId="0">
      <selection activeCell="Q1" sqref="Q1"/>
    </sheetView>
  </sheetViews>
  <sheetFormatPr defaultRowHeight="14.25" x14ac:dyDescent="0.45"/>
  <cols>
    <col min="1" max="9" width="19.53125" customWidth="1"/>
    <col min="10" max="10" width="21.86328125" customWidth="1"/>
    <col min="11" max="11" width="19.53125" customWidth="1"/>
    <col min="12" max="12" width="21.53125" customWidth="1"/>
    <col min="13" max="15" width="19.53125" customWidth="1"/>
    <col min="16" max="16" width="14.33203125" customWidth="1"/>
    <col min="17" max="17" width="16.06640625" customWidth="1"/>
    <col min="18" max="18" width="13.6640625" customWidth="1"/>
    <col min="19" max="20" width="19.53125" customWidth="1"/>
  </cols>
  <sheetData>
    <row r="1" spans="1:18" x14ac:dyDescent="0.45">
      <c r="A1" t="s">
        <v>0</v>
      </c>
      <c r="B1" t="s">
        <v>1</v>
      </c>
      <c r="C1" t="s">
        <v>2</v>
      </c>
      <c r="D1" t="s">
        <v>3</v>
      </c>
      <c r="E1" t="s">
        <v>4</v>
      </c>
      <c r="F1" t="s">
        <v>5</v>
      </c>
      <c r="G1" t="s">
        <v>6</v>
      </c>
      <c r="H1" t="s">
        <v>7</v>
      </c>
      <c r="I1" t="s">
        <v>640</v>
      </c>
      <c r="J1" t="s">
        <v>641</v>
      </c>
      <c r="K1" t="s">
        <v>8</v>
      </c>
      <c r="L1" t="s">
        <v>642</v>
      </c>
      <c r="M1" t="s">
        <v>9</v>
      </c>
      <c r="N1" t="s">
        <v>10</v>
      </c>
      <c r="O1" t="s">
        <v>11</v>
      </c>
      <c r="P1" t="s">
        <v>12</v>
      </c>
      <c r="Q1" t="s">
        <v>668</v>
      </c>
      <c r="R1" t="s">
        <v>669</v>
      </c>
    </row>
    <row r="2" spans="1:18" x14ac:dyDescent="0.45">
      <c r="A2" t="s">
        <v>13</v>
      </c>
      <c r="B2" t="s">
        <v>14</v>
      </c>
      <c r="C2" t="s">
        <v>651</v>
      </c>
      <c r="D2">
        <v>0</v>
      </c>
      <c r="E2" t="s">
        <v>16</v>
      </c>
      <c r="F2" t="s">
        <v>650</v>
      </c>
      <c r="G2">
        <v>5849</v>
      </c>
      <c r="H2">
        <v>0</v>
      </c>
      <c r="I2">
        <f t="shared" ref="I2:I7" si="0">G2+H2</f>
        <v>5849</v>
      </c>
      <c r="J2" t="str">
        <f>VLOOKUP(Table2[[#This Row],[CombinedIncome]],Income_Groups[#All],2,TRUE)</f>
        <v>Middle ($4800-$5999)</v>
      </c>
      <c r="K2">
        <v>128</v>
      </c>
      <c r="L2" t="str">
        <f>VLOOKUP(Table2[[#This Row],[LoanAmount]],Loan_Amount_Groups[#All],2,TRUE)</f>
        <v>Middle ($120k-$134k)</v>
      </c>
      <c r="M2">
        <v>360</v>
      </c>
      <c r="N2">
        <v>1</v>
      </c>
      <c r="O2" t="s">
        <v>17</v>
      </c>
      <c r="P2" t="s">
        <v>647</v>
      </c>
      <c r="Q2">
        <f>IF(Table2[[#This Row],[Loan_Status]]="Approved",Table2[[#This Row],[LoanAmount]],NA())</f>
        <v>128</v>
      </c>
      <c r="R2" t="e">
        <f>IF(Table2[[#This Row],[Loan_Status]]="Denied",Table2[[#This Row],[LoanAmount]],NA())</f>
        <v>#N/A</v>
      </c>
    </row>
    <row r="3" spans="1:18" x14ac:dyDescent="0.45">
      <c r="A3" t="s">
        <v>19</v>
      </c>
      <c r="B3" t="s">
        <v>14</v>
      </c>
      <c r="C3" t="s">
        <v>652</v>
      </c>
      <c r="D3">
        <v>1</v>
      </c>
      <c r="E3" t="s">
        <v>16</v>
      </c>
      <c r="F3" t="s">
        <v>650</v>
      </c>
      <c r="G3">
        <v>4583</v>
      </c>
      <c r="H3">
        <v>1508</v>
      </c>
      <c r="I3">
        <f t="shared" si="0"/>
        <v>6091</v>
      </c>
      <c r="J3" t="str">
        <f>VLOOKUP(Table2[[#This Row],[CombinedIncome]],Income_Groups[#All],2,TRUE)</f>
        <v>Mid-high ($6000-$8299)</v>
      </c>
      <c r="K3">
        <v>128</v>
      </c>
      <c r="L3" t="str">
        <f>VLOOKUP(Table2[[#This Row],[LoanAmount]],Loan_Amount_Groups[#All],2,TRUE)</f>
        <v>Middle ($120k-$134k)</v>
      </c>
      <c r="M3">
        <v>360</v>
      </c>
      <c r="N3">
        <v>1</v>
      </c>
      <c r="O3" t="s">
        <v>21</v>
      </c>
      <c r="P3" t="s">
        <v>648</v>
      </c>
      <c r="Q3" t="e">
        <f>IF(Table2[[#This Row],[Loan_Status]]="Approved",Table2[[#This Row],[LoanAmount]],NA())</f>
        <v>#N/A</v>
      </c>
      <c r="R3">
        <f>IF(Table2[[#This Row],[Loan_Status]]="Denied",Table2[[#This Row],[LoanAmount]],NA())</f>
        <v>128</v>
      </c>
    </row>
    <row r="4" spans="1:18" x14ac:dyDescent="0.45">
      <c r="A4" t="s">
        <v>23</v>
      </c>
      <c r="B4" t="s">
        <v>14</v>
      </c>
      <c r="C4" t="s">
        <v>652</v>
      </c>
      <c r="D4">
        <v>0</v>
      </c>
      <c r="E4" t="s">
        <v>16</v>
      </c>
      <c r="F4" t="s">
        <v>649</v>
      </c>
      <c r="G4">
        <v>3000</v>
      </c>
      <c r="H4">
        <v>0</v>
      </c>
      <c r="I4">
        <f t="shared" si="0"/>
        <v>3000</v>
      </c>
      <c r="J4" t="str">
        <f>VLOOKUP(Table2[[#This Row],[CombinedIncome]],Income_Groups[#All],2,TRUE)</f>
        <v>Low (&lt; $3800)</v>
      </c>
      <c r="K4">
        <v>66</v>
      </c>
      <c r="L4" t="str">
        <f>VLOOKUP(Table2[[#This Row],[LoanAmount]],Loan_Amount_Groups[#All],2,TRUE)</f>
        <v>Low (&lt; $95k)</v>
      </c>
      <c r="M4">
        <v>360</v>
      </c>
      <c r="N4">
        <v>1</v>
      </c>
      <c r="O4" t="s">
        <v>17</v>
      </c>
      <c r="P4" t="s">
        <v>647</v>
      </c>
      <c r="Q4">
        <f>IF(Table2[[#This Row],[Loan_Status]]="Approved",Table2[[#This Row],[LoanAmount]],NA())</f>
        <v>66</v>
      </c>
      <c r="R4" t="e">
        <f>IF(Table2[[#This Row],[Loan_Status]]="Denied",Table2[[#This Row],[LoanAmount]],NA())</f>
        <v>#N/A</v>
      </c>
    </row>
    <row r="5" spans="1:18" x14ac:dyDescent="0.45">
      <c r="A5" t="s">
        <v>24</v>
      </c>
      <c r="B5" t="s">
        <v>14</v>
      </c>
      <c r="C5" t="s">
        <v>652</v>
      </c>
      <c r="D5">
        <v>0</v>
      </c>
      <c r="E5" t="s">
        <v>25</v>
      </c>
      <c r="F5" t="s">
        <v>650</v>
      </c>
      <c r="G5">
        <v>2583</v>
      </c>
      <c r="H5">
        <v>2358</v>
      </c>
      <c r="I5">
        <f t="shared" si="0"/>
        <v>4941</v>
      </c>
      <c r="J5" t="str">
        <f>VLOOKUP(Table2[[#This Row],[CombinedIncome]],Income_Groups[#All],2,TRUE)</f>
        <v>Middle ($4800-$5999)</v>
      </c>
      <c r="K5">
        <v>120</v>
      </c>
      <c r="L5" t="str">
        <f>VLOOKUP(Table2[[#This Row],[LoanAmount]],Loan_Amount_Groups[#All],2,TRUE)</f>
        <v>Middle ($120k-$134k)</v>
      </c>
      <c r="M5">
        <v>360</v>
      </c>
      <c r="N5">
        <v>1</v>
      </c>
      <c r="O5" t="s">
        <v>17</v>
      </c>
      <c r="P5" t="s">
        <v>647</v>
      </c>
      <c r="Q5">
        <f>IF(Table2[[#This Row],[Loan_Status]]="Approved",Table2[[#This Row],[LoanAmount]],NA())</f>
        <v>120</v>
      </c>
      <c r="R5" t="e">
        <f>IF(Table2[[#This Row],[Loan_Status]]="Denied",Table2[[#This Row],[LoanAmount]],NA())</f>
        <v>#N/A</v>
      </c>
    </row>
    <row r="6" spans="1:18" x14ac:dyDescent="0.45">
      <c r="A6" t="s">
        <v>26</v>
      </c>
      <c r="B6" t="s">
        <v>14</v>
      </c>
      <c r="C6" t="s">
        <v>651</v>
      </c>
      <c r="D6">
        <v>0</v>
      </c>
      <c r="E6" t="s">
        <v>16</v>
      </c>
      <c r="F6" t="s">
        <v>650</v>
      </c>
      <c r="G6">
        <v>6000</v>
      </c>
      <c r="H6">
        <v>0</v>
      </c>
      <c r="I6">
        <f t="shared" si="0"/>
        <v>6000</v>
      </c>
      <c r="J6" t="str">
        <f>VLOOKUP(Table2[[#This Row],[CombinedIncome]],Income_Groups[#All],2,TRUE)</f>
        <v>Mid-high ($6000-$8299)</v>
      </c>
      <c r="K6">
        <v>141</v>
      </c>
      <c r="L6" t="str">
        <f>VLOOKUP(Table2[[#This Row],[LoanAmount]],Loan_Amount_Groups[#All],2,TRUE)</f>
        <v>Mid-high ($135k-$180k)</v>
      </c>
      <c r="M6">
        <v>360</v>
      </c>
      <c r="N6">
        <v>1</v>
      </c>
      <c r="O6" t="s">
        <v>17</v>
      </c>
      <c r="P6" t="s">
        <v>647</v>
      </c>
      <c r="Q6">
        <f>IF(Table2[[#This Row],[Loan_Status]]="Approved",Table2[[#This Row],[LoanAmount]],NA())</f>
        <v>141</v>
      </c>
      <c r="R6" t="e">
        <f>IF(Table2[[#This Row],[Loan_Status]]="Denied",Table2[[#This Row],[LoanAmount]],NA())</f>
        <v>#N/A</v>
      </c>
    </row>
    <row r="7" spans="1:18" x14ac:dyDescent="0.45">
      <c r="A7" t="s">
        <v>27</v>
      </c>
      <c r="B7" t="s">
        <v>14</v>
      </c>
      <c r="C7" t="s">
        <v>652</v>
      </c>
      <c r="D7">
        <v>2</v>
      </c>
      <c r="E7" t="s">
        <v>16</v>
      </c>
      <c r="F7" t="s">
        <v>649</v>
      </c>
      <c r="G7">
        <v>5417</v>
      </c>
      <c r="H7">
        <v>4196</v>
      </c>
      <c r="I7">
        <f t="shared" si="0"/>
        <v>9613</v>
      </c>
      <c r="J7" t="str">
        <f>VLOOKUP(Table2[[#This Row],[CombinedIncome]],Income_Groups[#All],2,TRUE)</f>
        <v>High (&gt; $8300)</v>
      </c>
      <c r="K7">
        <v>267</v>
      </c>
      <c r="L7" t="str">
        <f>VLOOKUP(Table2[[#This Row],[LoanAmount]],Loan_Amount_Groups[#All],2,TRUE)</f>
        <v>High (&gt; $180k)</v>
      </c>
      <c r="M7">
        <v>360</v>
      </c>
      <c r="N7">
        <v>1</v>
      </c>
      <c r="O7" t="s">
        <v>17</v>
      </c>
      <c r="P7" t="s">
        <v>647</v>
      </c>
      <c r="Q7">
        <f>IF(Table2[[#This Row],[Loan_Status]]="Approved",Table2[[#This Row],[LoanAmount]],NA())</f>
        <v>267</v>
      </c>
      <c r="R7" t="e">
        <f>IF(Table2[[#This Row],[Loan_Status]]="Denied",Table2[[#This Row],[LoanAmount]],NA())</f>
        <v>#N/A</v>
      </c>
    </row>
    <row r="8" spans="1:18" x14ac:dyDescent="0.45">
      <c r="A8" t="s">
        <v>28</v>
      </c>
      <c r="B8" t="s">
        <v>14</v>
      </c>
      <c r="C8" t="s">
        <v>652</v>
      </c>
      <c r="D8">
        <v>0</v>
      </c>
      <c r="E8" t="s">
        <v>25</v>
      </c>
      <c r="F8" t="s">
        <v>650</v>
      </c>
      <c r="G8">
        <v>2333</v>
      </c>
      <c r="H8">
        <v>1516</v>
      </c>
      <c r="I8">
        <f t="shared" ref="I8:I71" si="1">G8+H8</f>
        <v>3849</v>
      </c>
      <c r="J8" t="str">
        <f>VLOOKUP(Table2[[#This Row],[CombinedIncome]],Income_Groups[#All],2,TRUE)</f>
        <v>Mid-low ($3800-$4799)</v>
      </c>
      <c r="K8">
        <v>95</v>
      </c>
      <c r="L8" t="str">
        <f>VLOOKUP(Table2[[#This Row],[LoanAmount]],Loan_Amount_Groups[#All],2,TRUE)</f>
        <v>Mid-low ($95k-$119k)</v>
      </c>
      <c r="M8">
        <v>360</v>
      </c>
      <c r="N8">
        <v>1</v>
      </c>
      <c r="O8" t="s">
        <v>17</v>
      </c>
      <c r="P8" t="s">
        <v>647</v>
      </c>
      <c r="Q8">
        <f>IF(Table2[[#This Row],[Loan_Status]]="Approved",Table2[[#This Row],[LoanAmount]],NA())</f>
        <v>95</v>
      </c>
      <c r="R8" t="e">
        <f>IF(Table2[[#This Row],[Loan_Status]]="Denied",Table2[[#This Row],[LoanAmount]],NA())</f>
        <v>#N/A</v>
      </c>
    </row>
    <row r="9" spans="1:18" x14ac:dyDescent="0.45">
      <c r="A9" t="s">
        <v>29</v>
      </c>
      <c r="B9" t="s">
        <v>14</v>
      </c>
      <c r="C9" t="s">
        <v>652</v>
      </c>
      <c r="D9" t="s">
        <v>30</v>
      </c>
      <c r="E9" t="s">
        <v>16</v>
      </c>
      <c r="F9" t="s">
        <v>650</v>
      </c>
      <c r="G9">
        <v>3036</v>
      </c>
      <c r="H9">
        <v>2504</v>
      </c>
      <c r="I9">
        <f t="shared" si="1"/>
        <v>5540</v>
      </c>
      <c r="J9" t="str">
        <f>VLOOKUP(Table2[[#This Row],[CombinedIncome]],Income_Groups[#All],2,TRUE)</f>
        <v>Middle ($4800-$5999)</v>
      </c>
      <c r="K9">
        <v>158</v>
      </c>
      <c r="L9" t="str">
        <f>VLOOKUP(Table2[[#This Row],[LoanAmount]],Loan_Amount_Groups[#All],2,TRUE)</f>
        <v>Mid-high ($135k-$180k)</v>
      </c>
      <c r="M9">
        <v>360</v>
      </c>
      <c r="N9">
        <v>0</v>
      </c>
      <c r="O9" t="s">
        <v>31</v>
      </c>
      <c r="P9" t="s">
        <v>648</v>
      </c>
      <c r="Q9" t="e">
        <f>IF(Table2[[#This Row],[Loan_Status]]="Approved",Table2[[#This Row],[LoanAmount]],NA())</f>
        <v>#N/A</v>
      </c>
      <c r="R9">
        <f>IF(Table2[[#This Row],[Loan_Status]]="Denied",Table2[[#This Row],[LoanAmount]],NA())</f>
        <v>158</v>
      </c>
    </row>
    <row r="10" spans="1:18" x14ac:dyDescent="0.45">
      <c r="A10" t="s">
        <v>32</v>
      </c>
      <c r="B10" t="s">
        <v>14</v>
      </c>
      <c r="C10" t="s">
        <v>652</v>
      </c>
      <c r="D10">
        <v>2</v>
      </c>
      <c r="E10" t="s">
        <v>16</v>
      </c>
      <c r="F10" t="s">
        <v>650</v>
      </c>
      <c r="G10">
        <v>4006</v>
      </c>
      <c r="H10">
        <v>1526</v>
      </c>
      <c r="I10">
        <f t="shared" si="1"/>
        <v>5532</v>
      </c>
      <c r="J10" t="str">
        <f>VLOOKUP(Table2[[#This Row],[CombinedIncome]],Income_Groups[#All],2,TRUE)</f>
        <v>Middle ($4800-$5999)</v>
      </c>
      <c r="K10">
        <v>168</v>
      </c>
      <c r="L10" t="str">
        <f>VLOOKUP(Table2[[#This Row],[LoanAmount]],Loan_Amount_Groups[#All],2,TRUE)</f>
        <v>Mid-high ($135k-$180k)</v>
      </c>
      <c r="M10">
        <v>360</v>
      </c>
      <c r="N10">
        <v>1</v>
      </c>
      <c r="O10" t="s">
        <v>17</v>
      </c>
      <c r="P10" t="s">
        <v>647</v>
      </c>
      <c r="Q10">
        <f>IF(Table2[[#This Row],[Loan_Status]]="Approved",Table2[[#This Row],[LoanAmount]],NA())</f>
        <v>168</v>
      </c>
      <c r="R10" t="e">
        <f>IF(Table2[[#This Row],[Loan_Status]]="Denied",Table2[[#This Row],[LoanAmount]],NA())</f>
        <v>#N/A</v>
      </c>
    </row>
    <row r="11" spans="1:18" x14ac:dyDescent="0.45">
      <c r="A11" t="s">
        <v>33</v>
      </c>
      <c r="B11" t="s">
        <v>14</v>
      </c>
      <c r="C11" t="s">
        <v>652</v>
      </c>
      <c r="D11">
        <v>1</v>
      </c>
      <c r="E11" t="s">
        <v>16</v>
      </c>
      <c r="F11" t="s">
        <v>650</v>
      </c>
      <c r="G11">
        <v>12841</v>
      </c>
      <c r="H11">
        <v>10968</v>
      </c>
      <c r="I11">
        <f t="shared" si="1"/>
        <v>23809</v>
      </c>
      <c r="J11" t="str">
        <f>VLOOKUP(Table2[[#This Row],[CombinedIncome]],Income_Groups[#All],2,TRUE)</f>
        <v>High (&gt; $8300)</v>
      </c>
      <c r="K11">
        <v>349</v>
      </c>
      <c r="L11" t="str">
        <f>VLOOKUP(Table2[[#This Row],[LoanAmount]],Loan_Amount_Groups[#All],2,TRUE)</f>
        <v>High (&gt; $180k)</v>
      </c>
      <c r="M11">
        <v>360</v>
      </c>
      <c r="N11">
        <v>1</v>
      </c>
      <c r="O11" t="s">
        <v>31</v>
      </c>
      <c r="P11" t="s">
        <v>648</v>
      </c>
      <c r="Q11" t="e">
        <f>IF(Table2[[#This Row],[Loan_Status]]="Approved",Table2[[#This Row],[LoanAmount]],NA())</f>
        <v>#N/A</v>
      </c>
      <c r="R11">
        <f>IF(Table2[[#This Row],[Loan_Status]]="Denied",Table2[[#This Row],[LoanAmount]],NA())</f>
        <v>349</v>
      </c>
    </row>
    <row r="12" spans="1:18" x14ac:dyDescent="0.45">
      <c r="A12" t="s">
        <v>34</v>
      </c>
      <c r="B12" t="s">
        <v>14</v>
      </c>
      <c r="C12" t="s">
        <v>652</v>
      </c>
      <c r="D12">
        <v>2</v>
      </c>
      <c r="E12" t="s">
        <v>16</v>
      </c>
      <c r="F12" t="s">
        <v>650</v>
      </c>
      <c r="G12">
        <v>3200</v>
      </c>
      <c r="H12">
        <v>700</v>
      </c>
      <c r="I12">
        <f t="shared" si="1"/>
        <v>3900</v>
      </c>
      <c r="J12" t="str">
        <f>VLOOKUP(Table2[[#This Row],[CombinedIncome]],Income_Groups[#All],2,TRUE)</f>
        <v>Mid-low ($3800-$4799)</v>
      </c>
      <c r="K12">
        <v>70</v>
      </c>
      <c r="L12" t="str">
        <f>VLOOKUP(Table2[[#This Row],[LoanAmount]],Loan_Amount_Groups[#All],2,TRUE)</f>
        <v>Low (&lt; $95k)</v>
      </c>
      <c r="M12">
        <v>360</v>
      </c>
      <c r="N12">
        <v>1</v>
      </c>
      <c r="O12" t="s">
        <v>17</v>
      </c>
      <c r="P12" t="s">
        <v>647</v>
      </c>
      <c r="Q12">
        <f>IF(Table2[[#This Row],[Loan_Status]]="Approved",Table2[[#This Row],[LoanAmount]],NA())</f>
        <v>70</v>
      </c>
      <c r="R12" t="e">
        <f>IF(Table2[[#This Row],[Loan_Status]]="Denied",Table2[[#This Row],[LoanAmount]],NA())</f>
        <v>#N/A</v>
      </c>
    </row>
    <row r="13" spans="1:18" x14ac:dyDescent="0.45">
      <c r="A13" t="s">
        <v>35</v>
      </c>
      <c r="B13" t="s">
        <v>14</v>
      </c>
      <c r="C13" t="s">
        <v>652</v>
      </c>
      <c r="D13">
        <v>2</v>
      </c>
      <c r="E13" t="s">
        <v>16</v>
      </c>
      <c r="F13" t="s">
        <v>639</v>
      </c>
      <c r="G13">
        <v>2500</v>
      </c>
      <c r="H13">
        <v>1840</v>
      </c>
      <c r="I13">
        <f t="shared" si="1"/>
        <v>4340</v>
      </c>
      <c r="J13" t="str">
        <f>VLOOKUP(Table2[[#This Row],[CombinedIncome]],Income_Groups[#All],2,TRUE)</f>
        <v>Mid-low ($3800-$4799)</v>
      </c>
      <c r="K13">
        <v>109</v>
      </c>
      <c r="L13" t="str">
        <f>VLOOKUP(Table2[[#This Row],[LoanAmount]],Loan_Amount_Groups[#All],2,TRUE)</f>
        <v>Mid-low ($95k-$119k)</v>
      </c>
      <c r="M13">
        <v>360</v>
      </c>
      <c r="N13">
        <v>1</v>
      </c>
      <c r="O13" t="s">
        <v>17</v>
      </c>
      <c r="P13" t="s">
        <v>647</v>
      </c>
      <c r="Q13">
        <f>IF(Table2[[#This Row],[Loan_Status]]="Approved",Table2[[#This Row],[LoanAmount]],NA())</f>
        <v>109</v>
      </c>
      <c r="R13" t="e">
        <f>IF(Table2[[#This Row],[Loan_Status]]="Denied",Table2[[#This Row],[LoanAmount]],NA())</f>
        <v>#N/A</v>
      </c>
    </row>
    <row r="14" spans="1:18" x14ac:dyDescent="0.45">
      <c r="A14" t="s">
        <v>36</v>
      </c>
      <c r="B14" t="s">
        <v>14</v>
      </c>
      <c r="C14" t="s">
        <v>652</v>
      </c>
      <c r="D14">
        <v>2</v>
      </c>
      <c r="E14" t="s">
        <v>16</v>
      </c>
      <c r="F14" t="s">
        <v>650</v>
      </c>
      <c r="G14">
        <v>3073</v>
      </c>
      <c r="H14">
        <v>8106</v>
      </c>
      <c r="I14">
        <f t="shared" si="1"/>
        <v>11179</v>
      </c>
      <c r="J14" t="str">
        <f>VLOOKUP(Table2[[#This Row],[CombinedIncome]],Income_Groups[#All],2,TRUE)</f>
        <v>High (&gt; $8300)</v>
      </c>
      <c r="K14">
        <v>200</v>
      </c>
      <c r="L14" t="str">
        <f>VLOOKUP(Table2[[#This Row],[LoanAmount]],Loan_Amount_Groups[#All],2,TRUE)</f>
        <v>High (&gt; $180k)</v>
      </c>
      <c r="M14">
        <v>360</v>
      </c>
      <c r="N14">
        <v>1</v>
      </c>
      <c r="O14" t="s">
        <v>17</v>
      </c>
      <c r="P14" t="s">
        <v>647</v>
      </c>
      <c r="Q14">
        <f>IF(Table2[[#This Row],[Loan_Status]]="Approved",Table2[[#This Row],[LoanAmount]],NA())</f>
        <v>200</v>
      </c>
      <c r="R14" t="e">
        <f>IF(Table2[[#This Row],[Loan_Status]]="Denied",Table2[[#This Row],[LoanAmount]],NA())</f>
        <v>#N/A</v>
      </c>
    </row>
    <row r="15" spans="1:18" x14ac:dyDescent="0.45">
      <c r="A15" t="s">
        <v>37</v>
      </c>
      <c r="B15" t="s">
        <v>14</v>
      </c>
      <c r="C15" t="s">
        <v>651</v>
      </c>
      <c r="D15">
        <v>0</v>
      </c>
      <c r="E15" t="s">
        <v>16</v>
      </c>
      <c r="F15" t="s">
        <v>650</v>
      </c>
      <c r="G15">
        <v>1853</v>
      </c>
      <c r="H15">
        <v>2840</v>
      </c>
      <c r="I15">
        <f t="shared" si="1"/>
        <v>4693</v>
      </c>
      <c r="J15" t="str">
        <f>VLOOKUP(Table2[[#This Row],[CombinedIncome]],Income_Groups[#All],2,TRUE)</f>
        <v>Mid-low ($3800-$4799)</v>
      </c>
      <c r="K15">
        <v>114</v>
      </c>
      <c r="L15" t="str">
        <f>VLOOKUP(Table2[[#This Row],[LoanAmount]],Loan_Amount_Groups[#All],2,TRUE)</f>
        <v>Mid-low ($95k-$119k)</v>
      </c>
      <c r="M15">
        <v>360</v>
      </c>
      <c r="N15">
        <v>1</v>
      </c>
      <c r="O15" t="s">
        <v>21</v>
      </c>
      <c r="P15" t="s">
        <v>648</v>
      </c>
      <c r="Q15" t="e">
        <f>IF(Table2[[#This Row],[Loan_Status]]="Approved",Table2[[#This Row],[LoanAmount]],NA())</f>
        <v>#N/A</v>
      </c>
      <c r="R15">
        <f>IF(Table2[[#This Row],[Loan_Status]]="Denied",Table2[[#This Row],[LoanAmount]],NA())</f>
        <v>114</v>
      </c>
    </row>
    <row r="16" spans="1:18" x14ac:dyDescent="0.45">
      <c r="A16" t="s">
        <v>38</v>
      </c>
      <c r="B16" t="s">
        <v>14</v>
      </c>
      <c r="C16" t="s">
        <v>652</v>
      </c>
      <c r="D16">
        <v>2</v>
      </c>
      <c r="E16" t="s">
        <v>16</v>
      </c>
      <c r="F16" t="s">
        <v>650</v>
      </c>
      <c r="G16">
        <v>1299</v>
      </c>
      <c r="H16">
        <v>1086</v>
      </c>
      <c r="I16">
        <f t="shared" si="1"/>
        <v>2385</v>
      </c>
      <c r="J16" t="str">
        <f>VLOOKUP(Table2[[#This Row],[CombinedIncome]],Income_Groups[#All],2,TRUE)</f>
        <v>Low (&lt; $3800)</v>
      </c>
      <c r="K16">
        <v>17</v>
      </c>
      <c r="L16" t="str">
        <f>VLOOKUP(Table2[[#This Row],[LoanAmount]],Loan_Amount_Groups[#All],2,TRUE)</f>
        <v>Low (&lt; $95k)</v>
      </c>
      <c r="M16">
        <v>120</v>
      </c>
      <c r="N16">
        <v>1</v>
      </c>
      <c r="O16" t="s">
        <v>17</v>
      </c>
      <c r="P16" t="s">
        <v>647</v>
      </c>
      <c r="Q16">
        <f>IF(Table2[[#This Row],[Loan_Status]]="Approved",Table2[[#This Row],[LoanAmount]],NA())</f>
        <v>17</v>
      </c>
      <c r="R16" t="e">
        <f>IF(Table2[[#This Row],[Loan_Status]]="Denied",Table2[[#This Row],[LoanAmount]],NA())</f>
        <v>#N/A</v>
      </c>
    </row>
    <row r="17" spans="1:18" x14ac:dyDescent="0.45">
      <c r="A17" t="s">
        <v>39</v>
      </c>
      <c r="B17" t="s">
        <v>14</v>
      </c>
      <c r="C17" t="s">
        <v>651</v>
      </c>
      <c r="D17">
        <v>0</v>
      </c>
      <c r="E17" t="s">
        <v>16</v>
      </c>
      <c r="F17" t="s">
        <v>650</v>
      </c>
      <c r="G17">
        <v>4950</v>
      </c>
      <c r="H17">
        <v>0</v>
      </c>
      <c r="I17">
        <f t="shared" si="1"/>
        <v>4950</v>
      </c>
      <c r="J17" t="str">
        <f>VLOOKUP(Table2[[#This Row],[CombinedIncome]],Income_Groups[#All],2,TRUE)</f>
        <v>Middle ($4800-$5999)</v>
      </c>
      <c r="K17">
        <v>125</v>
      </c>
      <c r="L17" t="str">
        <f>VLOOKUP(Table2[[#This Row],[LoanAmount]],Loan_Amount_Groups[#All],2,TRUE)</f>
        <v>Middle ($120k-$134k)</v>
      </c>
      <c r="M17">
        <v>360</v>
      </c>
      <c r="N17">
        <v>1</v>
      </c>
      <c r="O17" t="s">
        <v>17</v>
      </c>
      <c r="P17" t="s">
        <v>647</v>
      </c>
      <c r="Q17">
        <f>IF(Table2[[#This Row],[Loan_Status]]="Approved",Table2[[#This Row],[LoanAmount]],NA())</f>
        <v>125</v>
      </c>
      <c r="R17" t="e">
        <f>IF(Table2[[#This Row],[Loan_Status]]="Denied",Table2[[#This Row],[LoanAmount]],NA())</f>
        <v>#N/A</v>
      </c>
    </row>
    <row r="18" spans="1:18" x14ac:dyDescent="0.45">
      <c r="A18" t="s">
        <v>40</v>
      </c>
      <c r="B18" t="s">
        <v>14</v>
      </c>
      <c r="C18" t="s">
        <v>651</v>
      </c>
      <c r="D18">
        <v>1</v>
      </c>
      <c r="E18" t="s">
        <v>25</v>
      </c>
      <c r="F18" t="s">
        <v>650</v>
      </c>
      <c r="G18">
        <v>3596</v>
      </c>
      <c r="H18">
        <v>0</v>
      </c>
      <c r="I18">
        <f t="shared" si="1"/>
        <v>3596</v>
      </c>
      <c r="J18" t="str">
        <f>VLOOKUP(Table2[[#This Row],[CombinedIncome]],Income_Groups[#All],2,TRUE)</f>
        <v>Low (&lt; $3800)</v>
      </c>
      <c r="K18">
        <v>100</v>
      </c>
      <c r="L18" t="str">
        <f>VLOOKUP(Table2[[#This Row],[LoanAmount]],Loan_Amount_Groups[#All],2,TRUE)</f>
        <v>Mid-low ($95k-$119k)</v>
      </c>
      <c r="M18">
        <v>240</v>
      </c>
      <c r="N18" t="s">
        <v>639</v>
      </c>
      <c r="O18" t="s">
        <v>17</v>
      </c>
      <c r="P18" t="s">
        <v>647</v>
      </c>
      <c r="Q18">
        <f>IF(Table2[[#This Row],[Loan_Status]]="Approved",Table2[[#This Row],[LoanAmount]],NA())</f>
        <v>100</v>
      </c>
      <c r="R18" t="e">
        <f>IF(Table2[[#This Row],[Loan_Status]]="Denied",Table2[[#This Row],[LoanAmount]],NA())</f>
        <v>#N/A</v>
      </c>
    </row>
    <row r="19" spans="1:18" x14ac:dyDescent="0.45">
      <c r="A19" t="s">
        <v>41</v>
      </c>
      <c r="B19" t="s">
        <v>42</v>
      </c>
      <c r="C19" t="s">
        <v>651</v>
      </c>
      <c r="D19">
        <v>0</v>
      </c>
      <c r="E19" t="s">
        <v>16</v>
      </c>
      <c r="F19" t="s">
        <v>650</v>
      </c>
      <c r="G19">
        <v>3510</v>
      </c>
      <c r="H19">
        <v>0</v>
      </c>
      <c r="I19">
        <f t="shared" si="1"/>
        <v>3510</v>
      </c>
      <c r="J19" t="str">
        <f>VLOOKUP(Table2[[#This Row],[CombinedIncome]],Income_Groups[#All],2,TRUE)</f>
        <v>Low (&lt; $3800)</v>
      </c>
      <c r="K19">
        <v>76</v>
      </c>
      <c r="L19" t="str">
        <f>VLOOKUP(Table2[[#This Row],[LoanAmount]],Loan_Amount_Groups[#All],2,TRUE)</f>
        <v>Low (&lt; $95k)</v>
      </c>
      <c r="M19">
        <v>360</v>
      </c>
      <c r="N19">
        <v>0</v>
      </c>
      <c r="O19" t="s">
        <v>17</v>
      </c>
      <c r="P19" t="s">
        <v>648</v>
      </c>
      <c r="Q19" t="e">
        <f>IF(Table2[[#This Row],[Loan_Status]]="Approved",Table2[[#This Row],[LoanAmount]],NA())</f>
        <v>#N/A</v>
      </c>
      <c r="R19">
        <f>IF(Table2[[#This Row],[Loan_Status]]="Denied",Table2[[#This Row],[LoanAmount]],NA())</f>
        <v>76</v>
      </c>
    </row>
    <row r="20" spans="1:18" x14ac:dyDescent="0.45">
      <c r="A20" t="s">
        <v>43</v>
      </c>
      <c r="B20" t="s">
        <v>14</v>
      </c>
      <c r="C20" t="s">
        <v>652</v>
      </c>
      <c r="D20">
        <v>0</v>
      </c>
      <c r="E20" t="s">
        <v>25</v>
      </c>
      <c r="F20" t="s">
        <v>650</v>
      </c>
      <c r="G20">
        <v>4887</v>
      </c>
      <c r="H20">
        <v>0</v>
      </c>
      <c r="I20">
        <f t="shared" si="1"/>
        <v>4887</v>
      </c>
      <c r="J20" t="str">
        <f>VLOOKUP(Table2[[#This Row],[CombinedIncome]],Income_Groups[#All],2,TRUE)</f>
        <v>Middle ($4800-$5999)</v>
      </c>
      <c r="K20">
        <v>133</v>
      </c>
      <c r="L20" t="str">
        <f>VLOOKUP(Table2[[#This Row],[LoanAmount]],Loan_Amount_Groups[#All],2,TRUE)</f>
        <v>Middle ($120k-$134k)</v>
      </c>
      <c r="M20">
        <v>360</v>
      </c>
      <c r="N20">
        <v>1</v>
      </c>
      <c r="O20" t="s">
        <v>21</v>
      </c>
      <c r="P20" t="s">
        <v>648</v>
      </c>
      <c r="Q20" t="e">
        <f>IF(Table2[[#This Row],[Loan_Status]]="Approved",Table2[[#This Row],[LoanAmount]],NA())</f>
        <v>#N/A</v>
      </c>
      <c r="R20">
        <f>IF(Table2[[#This Row],[Loan_Status]]="Denied",Table2[[#This Row],[LoanAmount]],NA())</f>
        <v>133</v>
      </c>
    </row>
    <row r="21" spans="1:18" x14ac:dyDescent="0.45">
      <c r="A21" t="s">
        <v>44</v>
      </c>
      <c r="B21" t="s">
        <v>14</v>
      </c>
      <c r="C21" t="s">
        <v>652</v>
      </c>
      <c r="D21">
        <v>0</v>
      </c>
      <c r="E21" t="s">
        <v>16</v>
      </c>
      <c r="F21" t="s">
        <v>639</v>
      </c>
      <c r="G21">
        <v>2600</v>
      </c>
      <c r="H21">
        <v>3500</v>
      </c>
      <c r="I21">
        <f t="shared" si="1"/>
        <v>6100</v>
      </c>
      <c r="J21" t="str">
        <f>VLOOKUP(Table2[[#This Row],[CombinedIncome]],Income_Groups[#All],2,TRUE)</f>
        <v>Mid-high ($6000-$8299)</v>
      </c>
      <c r="K21">
        <v>115</v>
      </c>
      <c r="L21" t="str">
        <f>VLOOKUP(Table2[[#This Row],[LoanAmount]],Loan_Amount_Groups[#All],2,TRUE)</f>
        <v>Mid-low ($95k-$119k)</v>
      </c>
      <c r="M21">
        <v>360</v>
      </c>
      <c r="N21">
        <v>1</v>
      </c>
      <c r="O21" t="s">
        <v>17</v>
      </c>
      <c r="P21" t="s">
        <v>647</v>
      </c>
      <c r="Q21">
        <f>IF(Table2[[#This Row],[Loan_Status]]="Approved",Table2[[#This Row],[LoanAmount]],NA())</f>
        <v>115</v>
      </c>
      <c r="R21" t="e">
        <f>IF(Table2[[#This Row],[Loan_Status]]="Denied",Table2[[#This Row],[LoanAmount]],NA())</f>
        <v>#N/A</v>
      </c>
    </row>
    <row r="22" spans="1:18" x14ac:dyDescent="0.45">
      <c r="A22" t="s">
        <v>45</v>
      </c>
      <c r="B22" t="s">
        <v>14</v>
      </c>
      <c r="C22" t="s">
        <v>652</v>
      </c>
      <c r="D22">
        <v>0</v>
      </c>
      <c r="E22" t="s">
        <v>25</v>
      </c>
      <c r="F22" t="s">
        <v>650</v>
      </c>
      <c r="G22">
        <v>7660</v>
      </c>
      <c r="H22">
        <v>0</v>
      </c>
      <c r="I22">
        <f t="shared" si="1"/>
        <v>7660</v>
      </c>
      <c r="J22" t="str">
        <f>VLOOKUP(Table2[[#This Row],[CombinedIncome]],Income_Groups[#All],2,TRUE)</f>
        <v>Mid-high ($6000-$8299)</v>
      </c>
      <c r="K22">
        <v>104</v>
      </c>
      <c r="L22" t="str">
        <f>VLOOKUP(Table2[[#This Row],[LoanAmount]],Loan_Amount_Groups[#All],2,TRUE)</f>
        <v>Mid-low ($95k-$119k)</v>
      </c>
      <c r="M22">
        <v>360</v>
      </c>
      <c r="N22">
        <v>0</v>
      </c>
      <c r="O22" t="s">
        <v>17</v>
      </c>
      <c r="P22" t="s">
        <v>648</v>
      </c>
      <c r="Q22" t="e">
        <f>IF(Table2[[#This Row],[Loan_Status]]="Approved",Table2[[#This Row],[LoanAmount]],NA())</f>
        <v>#N/A</v>
      </c>
      <c r="R22">
        <f>IF(Table2[[#This Row],[Loan_Status]]="Denied",Table2[[#This Row],[LoanAmount]],NA())</f>
        <v>104</v>
      </c>
    </row>
    <row r="23" spans="1:18" x14ac:dyDescent="0.45">
      <c r="A23" t="s">
        <v>46</v>
      </c>
      <c r="B23" t="s">
        <v>14</v>
      </c>
      <c r="C23" t="s">
        <v>652</v>
      </c>
      <c r="D23">
        <v>1</v>
      </c>
      <c r="E23" t="s">
        <v>16</v>
      </c>
      <c r="F23" t="s">
        <v>650</v>
      </c>
      <c r="G23">
        <v>5955</v>
      </c>
      <c r="H23">
        <v>5625</v>
      </c>
      <c r="I23">
        <f t="shared" si="1"/>
        <v>11580</v>
      </c>
      <c r="J23" t="str">
        <f>VLOOKUP(Table2[[#This Row],[CombinedIncome]],Income_Groups[#All],2,TRUE)</f>
        <v>High (&gt; $8300)</v>
      </c>
      <c r="K23">
        <v>315</v>
      </c>
      <c r="L23" t="str">
        <f>VLOOKUP(Table2[[#This Row],[LoanAmount]],Loan_Amount_Groups[#All],2,TRUE)</f>
        <v>High (&gt; $180k)</v>
      </c>
      <c r="M23">
        <v>360</v>
      </c>
      <c r="N23">
        <v>1</v>
      </c>
      <c r="O23" t="s">
        <v>17</v>
      </c>
      <c r="P23" t="s">
        <v>647</v>
      </c>
      <c r="Q23">
        <f>IF(Table2[[#This Row],[Loan_Status]]="Approved",Table2[[#This Row],[LoanAmount]],NA())</f>
        <v>315</v>
      </c>
      <c r="R23" t="e">
        <f>IF(Table2[[#This Row],[Loan_Status]]="Denied",Table2[[#This Row],[LoanAmount]],NA())</f>
        <v>#N/A</v>
      </c>
    </row>
    <row r="24" spans="1:18" x14ac:dyDescent="0.45">
      <c r="A24" t="s">
        <v>47</v>
      </c>
      <c r="B24" t="s">
        <v>14</v>
      </c>
      <c r="C24" t="s">
        <v>652</v>
      </c>
      <c r="D24">
        <v>0</v>
      </c>
      <c r="E24" t="s">
        <v>25</v>
      </c>
      <c r="F24" t="s">
        <v>650</v>
      </c>
      <c r="G24">
        <v>2600</v>
      </c>
      <c r="H24">
        <v>1911</v>
      </c>
      <c r="I24">
        <f t="shared" si="1"/>
        <v>4511</v>
      </c>
      <c r="J24" t="str">
        <f>VLOOKUP(Table2[[#This Row],[CombinedIncome]],Income_Groups[#All],2,TRUE)</f>
        <v>Mid-low ($3800-$4799)</v>
      </c>
      <c r="K24">
        <v>116</v>
      </c>
      <c r="L24" t="str">
        <f>VLOOKUP(Table2[[#This Row],[LoanAmount]],Loan_Amount_Groups[#All],2,TRUE)</f>
        <v>Mid-low ($95k-$119k)</v>
      </c>
      <c r="M24">
        <v>360</v>
      </c>
      <c r="N24">
        <v>0</v>
      </c>
      <c r="O24" t="s">
        <v>31</v>
      </c>
      <c r="P24" t="s">
        <v>648</v>
      </c>
      <c r="Q24" t="e">
        <f>IF(Table2[[#This Row],[Loan_Status]]="Approved",Table2[[#This Row],[LoanAmount]],NA())</f>
        <v>#N/A</v>
      </c>
      <c r="R24">
        <f>IF(Table2[[#This Row],[Loan_Status]]="Denied",Table2[[#This Row],[LoanAmount]],NA())</f>
        <v>116</v>
      </c>
    </row>
    <row r="25" spans="1:18" x14ac:dyDescent="0.45">
      <c r="A25" t="s">
        <v>48</v>
      </c>
      <c r="B25" t="s">
        <v>639</v>
      </c>
      <c r="C25" t="s">
        <v>652</v>
      </c>
      <c r="D25">
        <v>2</v>
      </c>
      <c r="E25" t="s">
        <v>25</v>
      </c>
      <c r="F25" t="s">
        <v>650</v>
      </c>
      <c r="G25">
        <v>3365</v>
      </c>
      <c r="H25">
        <v>1917</v>
      </c>
      <c r="I25">
        <f t="shared" si="1"/>
        <v>5282</v>
      </c>
      <c r="J25" t="str">
        <f>VLOOKUP(Table2[[#This Row],[CombinedIncome]],Income_Groups[#All],2,TRUE)</f>
        <v>Middle ($4800-$5999)</v>
      </c>
      <c r="K25">
        <v>112</v>
      </c>
      <c r="L25" t="str">
        <f>VLOOKUP(Table2[[#This Row],[LoanAmount]],Loan_Amount_Groups[#All],2,TRUE)</f>
        <v>Mid-low ($95k-$119k)</v>
      </c>
      <c r="M25">
        <v>360</v>
      </c>
      <c r="N25">
        <v>0</v>
      </c>
      <c r="O25" t="s">
        <v>21</v>
      </c>
      <c r="P25" t="s">
        <v>648</v>
      </c>
      <c r="Q25" t="e">
        <f>IF(Table2[[#This Row],[Loan_Status]]="Approved",Table2[[#This Row],[LoanAmount]],NA())</f>
        <v>#N/A</v>
      </c>
      <c r="R25">
        <f>IF(Table2[[#This Row],[Loan_Status]]="Denied",Table2[[#This Row],[LoanAmount]],NA())</f>
        <v>112</v>
      </c>
    </row>
    <row r="26" spans="1:18" x14ac:dyDescent="0.45">
      <c r="A26" t="s">
        <v>49</v>
      </c>
      <c r="B26" t="s">
        <v>14</v>
      </c>
      <c r="C26" t="s">
        <v>652</v>
      </c>
      <c r="D26">
        <v>1</v>
      </c>
      <c r="E26" t="s">
        <v>16</v>
      </c>
      <c r="F26" t="s">
        <v>639</v>
      </c>
      <c r="G26">
        <v>3717</v>
      </c>
      <c r="H26">
        <v>2925</v>
      </c>
      <c r="I26">
        <f t="shared" si="1"/>
        <v>6642</v>
      </c>
      <c r="J26" t="str">
        <f>VLOOKUP(Table2[[#This Row],[CombinedIncome]],Income_Groups[#All],2,TRUE)</f>
        <v>Mid-high ($6000-$8299)</v>
      </c>
      <c r="K26">
        <v>151</v>
      </c>
      <c r="L26" t="str">
        <f>VLOOKUP(Table2[[#This Row],[LoanAmount]],Loan_Amount_Groups[#All],2,TRUE)</f>
        <v>Mid-high ($135k-$180k)</v>
      </c>
      <c r="M26">
        <v>360</v>
      </c>
      <c r="N26" t="s">
        <v>639</v>
      </c>
      <c r="O26" t="s">
        <v>31</v>
      </c>
      <c r="P26" t="s">
        <v>648</v>
      </c>
      <c r="Q26" t="e">
        <f>IF(Table2[[#This Row],[Loan_Status]]="Approved",Table2[[#This Row],[LoanAmount]],NA())</f>
        <v>#N/A</v>
      </c>
      <c r="R26">
        <f>IF(Table2[[#This Row],[Loan_Status]]="Denied",Table2[[#This Row],[LoanAmount]],NA())</f>
        <v>151</v>
      </c>
    </row>
    <row r="27" spans="1:18" x14ac:dyDescent="0.45">
      <c r="A27" t="s">
        <v>50</v>
      </c>
      <c r="B27" t="s">
        <v>14</v>
      </c>
      <c r="C27" t="s">
        <v>652</v>
      </c>
      <c r="D27">
        <v>0</v>
      </c>
      <c r="E27" t="s">
        <v>16</v>
      </c>
      <c r="F27" t="s">
        <v>649</v>
      </c>
      <c r="G27">
        <v>9560</v>
      </c>
      <c r="H27">
        <v>0</v>
      </c>
      <c r="I27">
        <f t="shared" si="1"/>
        <v>9560</v>
      </c>
      <c r="J27" t="str">
        <f>VLOOKUP(Table2[[#This Row],[CombinedIncome]],Income_Groups[#All],2,TRUE)</f>
        <v>High (&gt; $8300)</v>
      </c>
      <c r="K27">
        <v>191</v>
      </c>
      <c r="L27" t="str">
        <f>VLOOKUP(Table2[[#This Row],[LoanAmount]],Loan_Amount_Groups[#All],2,TRUE)</f>
        <v>High (&gt; $180k)</v>
      </c>
      <c r="M27">
        <v>360</v>
      </c>
      <c r="N27">
        <v>1</v>
      </c>
      <c r="O27" t="s">
        <v>31</v>
      </c>
      <c r="P27" t="s">
        <v>647</v>
      </c>
      <c r="Q27">
        <f>IF(Table2[[#This Row],[Loan_Status]]="Approved",Table2[[#This Row],[LoanAmount]],NA())</f>
        <v>191</v>
      </c>
      <c r="R27" t="e">
        <f>IF(Table2[[#This Row],[Loan_Status]]="Denied",Table2[[#This Row],[LoanAmount]],NA())</f>
        <v>#N/A</v>
      </c>
    </row>
    <row r="28" spans="1:18" x14ac:dyDescent="0.45">
      <c r="A28" t="s">
        <v>51</v>
      </c>
      <c r="B28" t="s">
        <v>14</v>
      </c>
      <c r="C28" t="s">
        <v>652</v>
      </c>
      <c r="D28">
        <v>0</v>
      </c>
      <c r="E28" t="s">
        <v>16</v>
      </c>
      <c r="F28" t="s">
        <v>650</v>
      </c>
      <c r="G28">
        <v>2799</v>
      </c>
      <c r="H28">
        <v>2253</v>
      </c>
      <c r="I28">
        <f t="shared" si="1"/>
        <v>5052</v>
      </c>
      <c r="J28" t="str">
        <f>VLOOKUP(Table2[[#This Row],[CombinedIncome]],Income_Groups[#All],2,TRUE)</f>
        <v>Middle ($4800-$5999)</v>
      </c>
      <c r="K28">
        <v>122</v>
      </c>
      <c r="L28" t="str">
        <f>VLOOKUP(Table2[[#This Row],[LoanAmount]],Loan_Amount_Groups[#All],2,TRUE)</f>
        <v>Middle ($120k-$134k)</v>
      </c>
      <c r="M28">
        <v>360</v>
      </c>
      <c r="N28">
        <v>1</v>
      </c>
      <c r="O28" t="s">
        <v>31</v>
      </c>
      <c r="P28" t="s">
        <v>647</v>
      </c>
      <c r="Q28">
        <f>IF(Table2[[#This Row],[Loan_Status]]="Approved",Table2[[#This Row],[LoanAmount]],NA())</f>
        <v>122</v>
      </c>
      <c r="R28" t="e">
        <f>IF(Table2[[#This Row],[Loan_Status]]="Denied",Table2[[#This Row],[LoanAmount]],NA())</f>
        <v>#N/A</v>
      </c>
    </row>
    <row r="29" spans="1:18" x14ac:dyDescent="0.45">
      <c r="A29" t="s">
        <v>52</v>
      </c>
      <c r="B29" t="s">
        <v>14</v>
      </c>
      <c r="C29" t="s">
        <v>652</v>
      </c>
      <c r="D29">
        <v>2</v>
      </c>
      <c r="E29" t="s">
        <v>25</v>
      </c>
      <c r="F29" t="s">
        <v>650</v>
      </c>
      <c r="G29">
        <v>4226</v>
      </c>
      <c r="H29">
        <v>1040</v>
      </c>
      <c r="I29">
        <f t="shared" si="1"/>
        <v>5266</v>
      </c>
      <c r="J29" t="str">
        <f>VLOOKUP(Table2[[#This Row],[CombinedIncome]],Income_Groups[#All],2,TRUE)</f>
        <v>Middle ($4800-$5999)</v>
      </c>
      <c r="K29">
        <v>110</v>
      </c>
      <c r="L29" t="str">
        <f>VLOOKUP(Table2[[#This Row],[LoanAmount]],Loan_Amount_Groups[#All],2,TRUE)</f>
        <v>Mid-low ($95k-$119k)</v>
      </c>
      <c r="M29">
        <v>360</v>
      </c>
      <c r="N29">
        <v>1</v>
      </c>
      <c r="O29" t="s">
        <v>17</v>
      </c>
      <c r="P29" t="s">
        <v>647</v>
      </c>
      <c r="Q29">
        <f>IF(Table2[[#This Row],[Loan_Status]]="Approved",Table2[[#This Row],[LoanAmount]],NA())</f>
        <v>110</v>
      </c>
      <c r="R29" t="e">
        <f>IF(Table2[[#This Row],[Loan_Status]]="Denied",Table2[[#This Row],[LoanAmount]],NA())</f>
        <v>#N/A</v>
      </c>
    </row>
    <row r="30" spans="1:18" x14ac:dyDescent="0.45">
      <c r="A30" t="s">
        <v>53</v>
      </c>
      <c r="B30" t="s">
        <v>14</v>
      </c>
      <c r="C30" t="s">
        <v>651</v>
      </c>
      <c r="D30">
        <v>0</v>
      </c>
      <c r="E30" t="s">
        <v>25</v>
      </c>
      <c r="F30" t="s">
        <v>650</v>
      </c>
      <c r="G30">
        <v>1442</v>
      </c>
      <c r="H30">
        <v>0</v>
      </c>
      <c r="I30">
        <f t="shared" si="1"/>
        <v>1442</v>
      </c>
      <c r="J30" t="str">
        <f>VLOOKUP(Table2[[#This Row],[CombinedIncome]],Income_Groups[#All],2,TRUE)</f>
        <v>Low (&lt; $3800)</v>
      </c>
      <c r="K30">
        <v>35</v>
      </c>
      <c r="L30" t="str">
        <f>VLOOKUP(Table2[[#This Row],[LoanAmount]],Loan_Amount_Groups[#All],2,TRUE)</f>
        <v>Low (&lt; $95k)</v>
      </c>
      <c r="M30">
        <v>360</v>
      </c>
      <c r="N30">
        <v>1</v>
      </c>
      <c r="O30" t="s">
        <v>17</v>
      </c>
      <c r="P30" t="s">
        <v>648</v>
      </c>
      <c r="Q30" t="e">
        <f>IF(Table2[[#This Row],[Loan_Status]]="Approved",Table2[[#This Row],[LoanAmount]],NA())</f>
        <v>#N/A</v>
      </c>
      <c r="R30">
        <f>IF(Table2[[#This Row],[Loan_Status]]="Denied",Table2[[#This Row],[LoanAmount]],NA())</f>
        <v>35</v>
      </c>
    </row>
    <row r="31" spans="1:18" x14ac:dyDescent="0.45">
      <c r="A31" t="s">
        <v>54</v>
      </c>
      <c r="B31" t="s">
        <v>42</v>
      </c>
      <c r="C31" t="s">
        <v>651</v>
      </c>
      <c r="D31">
        <v>2</v>
      </c>
      <c r="E31" t="s">
        <v>16</v>
      </c>
      <c r="F31" t="s">
        <v>639</v>
      </c>
      <c r="G31">
        <v>3750</v>
      </c>
      <c r="H31">
        <v>2083</v>
      </c>
      <c r="I31">
        <f t="shared" si="1"/>
        <v>5833</v>
      </c>
      <c r="J31" t="str">
        <f>VLOOKUP(Table2[[#This Row],[CombinedIncome]],Income_Groups[#All],2,TRUE)</f>
        <v>Middle ($4800-$5999)</v>
      </c>
      <c r="K31">
        <v>120</v>
      </c>
      <c r="L31" t="str">
        <f>VLOOKUP(Table2[[#This Row],[LoanAmount]],Loan_Amount_Groups[#All],2,TRUE)</f>
        <v>Middle ($120k-$134k)</v>
      </c>
      <c r="M31">
        <v>360</v>
      </c>
      <c r="N31">
        <v>1</v>
      </c>
      <c r="O31" t="s">
        <v>31</v>
      </c>
      <c r="P31" t="s">
        <v>647</v>
      </c>
      <c r="Q31">
        <f>IF(Table2[[#This Row],[Loan_Status]]="Approved",Table2[[#This Row],[LoanAmount]],NA())</f>
        <v>120</v>
      </c>
      <c r="R31" t="e">
        <f>IF(Table2[[#This Row],[Loan_Status]]="Denied",Table2[[#This Row],[LoanAmount]],NA())</f>
        <v>#N/A</v>
      </c>
    </row>
    <row r="32" spans="1:18" x14ac:dyDescent="0.45">
      <c r="A32" t="s">
        <v>55</v>
      </c>
      <c r="B32" t="s">
        <v>14</v>
      </c>
      <c r="C32" t="s">
        <v>652</v>
      </c>
      <c r="D32">
        <v>1</v>
      </c>
      <c r="E32" t="s">
        <v>16</v>
      </c>
      <c r="F32" t="s">
        <v>639</v>
      </c>
      <c r="G32">
        <v>4166</v>
      </c>
      <c r="H32">
        <v>3369</v>
      </c>
      <c r="I32">
        <f t="shared" si="1"/>
        <v>7535</v>
      </c>
      <c r="J32" t="str">
        <f>VLOOKUP(Table2[[#This Row],[CombinedIncome]],Income_Groups[#All],2,TRUE)</f>
        <v>Mid-high ($6000-$8299)</v>
      </c>
      <c r="K32">
        <v>201</v>
      </c>
      <c r="L32" t="str">
        <f>VLOOKUP(Table2[[#This Row],[LoanAmount]],Loan_Amount_Groups[#All],2,TRUE)</f>
        <v>High (&gt; $180k)</v>
      </c>
      <c r="M32">
        <v>360</v>
      </c>
      <c r="N32" t="s">
        <v>639</v>
      </c>
      <c r="O32" t="s">
        <v>17</v>
      </c>
      <c r="P32" t="s">
        <v>648</v>
      </c>
      <c r="Q32" t="e">
        <f>IF(Table2[[#This Row],[Loan_Status]]="Approved",Table2[[#This Row],[LoanAmount]],NA())</f>
        <v>#N/A</v>
      </c>
      <c r="R32">
        <f>IF(Table2[[#This Row],[Loan_Status]]="Denied",Table2[[#This Row],[LoanAmount]],NA())</f>
        <v>201</v>
      </c>
    </row>
    <row r="33" spans="1:18" x14ac:dyDescent="0.45">
      <c r="A33" t="s">
        <v>56</v>
      </c>
      <c r="B33" t="s">
        <v>14</v>
      </c>
      <c r="C33" t="s">
        <v>651</v>
      </c>
      <c r="D33">
        <v>0</v>
      </c>
      <c r="E33" t="s">
        <v>16</v>
      </c>
      <c r="F33" t="s">
        <v>650</v>
      </c>
      <c r="G33">
        <v>3167</v>
      </c>
      <c r="H33">
        <v>0</v>
      </c>
      <c r="I33">
        <f t="shared" si="1"/>
        <v>3167</v>
      </c>
      <c r="J33" t="str">
        <f>VLOOKUP(Table2[[#This Row],[CombinedIncome]],Income_Groups[#All],2,TRUE)</f>
        <v>Low (&lt; $3800)</v>
      </c>
      <c r="K33">
        <v>74</v>
      </c>
      <c r="L33" t="str">
        <f>VLOOKUP(Table2[[#This Row],[LoanAmount]],Loan_Amount_Groups[#All],2,TRUE)</f>
        <v>Low (&lt; $95k)</v>
      </c>
      <c r="M33">
        <v>360</v>
      </c>
      <c r="N33">
        <v>1</v>
      </c>
      <c r="O33" t="s">
        <v>17</v>
      </c>
      <c r="P33" t="s">
        <v>648</v>
      </c>
      <c r="Q33" t="e">
        <f>IF(Table2[[#This Row],[Loan_Status]]="Approved",Table2[[#This Row],[LoanAmount]],NA())</f>
        <v>#N/A</v>
      </c>
      <c r="R33">
        <f>IF(Table2[[#This Row],[Loan_Status]]="Denied",Table2[[#This Row],[LoanAmount]],NA())</f>
        <v>74</v>
      </c>
    </row>
    <row r="34" spans="1:18" x14ac:dyDescent="0.45">
      <c r="A34" t="s">
        <v>57</v>
      </c>
      <c r="B34" t="s">
        <v>14</v>
      </c>
      <c r="C34" t="s">
        <v>651</v>
      </c>
      <c r="D34">
        <v>1</v>
      </c>
      <c r="E34" t="s">
        <v>16</v>
      </c>
      <c r="F34" t="s">
        <v>649</v>
      </c>
      <c r="G34">
        <v>4692</v>
      </c>
      <c r="H34">
        <v>0</v>
      </c>
      <c r="I34">
        <f t="shared" si="1"/>
        <v>4692</v>
      </c>
      <c r="J34" t="str">
        <f>VLOOKUP(Table2[[#This Row],[CombinedIncome]],Income_Groups[#All],2,TRUE)</f>
        <v>Mid-low ($3800-$4799)</v>
      </c>
      <c r="K34">
        <v>106</v>
      </c>
      <c r="L34" t="str">
        <f>VLOOKUP(Table2[[#This Row],[LoanAmount]],Loan_Amount_Groups[#All],2,TRUE)</f>
        <v>Mid-low ($95k-$119k)</v>
      </c>
      <c r="M34">
        <v>360</v>
      </c>
      <c r="N34">
        <v>1</v>
      </c>
      <c r="O34" t="s">
        <v>21</v>
      </c>
      <c r="P34" t="s">
        <v>648</v>
      </c>
      <c r="Q34" t="e">
        <f>IF(Table2[[#This Row],[Loan_Status]]="Approved",Table2[[#This Row],[LoanAmount]],NA())</f>
        <v>#N/A</v>
      </c>
      <c r="R34">
        <f>IF(Table2[[#This Row],[Loan_Status]]="Denied",Table2[[#This Row],[LoanAmount]],NA())</f>
        <v>106</v>
      </c>
    </row>
    <row r="35" spans="1:18" x14ac:dyDescent="0.45">
      <c r="A35" t="s">
        <v>58</v>
      </c>
      <c r="B35" t="s">
        <v>14</v>
      </c>
      <c r="C35" t="s">
        <v>652</v>
      </c>
      <c r="D35">
        <v>0</v>
      </c>
      <c r="E35" t="s">
        <v>16</v>
      </c>
      <c r="F35" t="s">
        <v>650</v>
      </c>
      <c r="G35">
        <v>3500</v>
      </c>
      <c r="H35">
        <v>1667</v>
      </c>
      <c r="I35">
        <f t="shared" si="1"/>
        <v>5167</v>
      </c>
      <c r="J35" t="str">
        <f>VLOOKUP(Table2[[#This Row],[CombinedIncome]],Income_Groups[#All],2,TRUE)</f>
        <v>Middle ($4800-$5999)</v>
      </c>
      <c r="K35">
        <v>114</v>
      </c>
      <c r="L35" t="str">
        <f>VLOOKUP(Table2[[#This Row],[LoanAmount]],Loan_Amount_Groups[#All],2,TRUE)</f>
        <v>Mid-low ($95k-$119k)</v>
      </c>
      <c r="M35">
        <v>360</v>
      </c>
      <c r="N35">
        <v>1</v>
      </c>
      <c r="O35" t="s">
        <v>31</v>
      </c>
      <c r="P35" t="s">
        <v>647</v>
      </c>
      <c r="Q35">
        <f>IF(Table2[[#This Row],[Loan_Status]]="Approved",Table2[[#This Row],[LoanAmount]],NA())</f>
        <v>114</v>
      </c>
      <c r="R35" t="e">
        <f>IF(Table2[[#This Row],[Loan_Status]]="Denied",Table2[[#This Row],[LoanAmount]],NA())</f>
        <v>#N/A</v>
      </c>
    </row>
    <row r="36" spans="1:18" x14ac:dyDescent="0.45">
      <c r="A36" t="s">
        <v>59</v>
      </c>
      <c r="B36" t="s">
        <v>14</v>
      </c>
      <c r="C36" t="s">
        <v>651</v>
      </c>
      <c r="D36" t="s">
        <v>30</v>
      </c>
      <c r="E36" t="s">
        <v>16</v>
      </c>
      <c r="F36" t="s">
        <v>650</v>
      </c>
      <c r="G36">
        <v>12500</v>
      </c>
      <c r="H36">
        <v>3000</v>
      </c>
      <c r="I36">
        <f t="shared" si="1"/>
        <v>15500</v>
      </c>
      <c r="J36" t="str">
        <f>VLOOKUP(Table2[[#This Row],[CombinedIncome]],Income_Groups[#All],2,TRUE)</f>
        <v>High (&gt; $8300)</v>
      </c>
      <c r="K36">
        <v>320</v>
      </c>
      <c r="L36" t="str">
        <f>VLOOKUP(Table2[[#This Row],[LoanAmount]],Loan_Amount_Groups[#All],2,TRUE)</f>
        <v>High (&gt; $180k)</v>
      </c>
      <c r="M36">
        <v>360</v>
      </c>
      <c r="N36">
        <v>1</v>
      </c>
      <c r="O36" t="s">
        <v>21</v>
      </c>
      <c r="P36" t="s">
        <v>648</v>
      </c>
      <c r="Q36" t="e">
        <f>IF(Table2[[#This Row],[Loan_Status]]="Approved",Table2[[#This Row],[LoanAmount]],NA())</f>
        <v>#N/A</v>
      </c>
      <c r="R36">
        <f>IF(Table2[[#This Row],[Loan_Status]]="Denied",Table2[[#This Row],[LoanAmount]],NA())</f>
        <v>320</v>
      </c>
    </row>
    <row r="37" spans="1:18" x14ac:dyDescent="0.45">
      <c r="A37" t="s">
        <v>60</v>
      </c>
      <c r="B37" t="s">
        <v>14</v>
      </c>
      <c r="C37" t="s">
        <v>652</v>
      </c>
      <c r="D37">
        <v>0</v>
      </c>
      <c r="E37" t="s">
        <v>16</v>
      </c>
      <c r="F37" t="s">
        <v>650</v>
      </c>
      <c r="G37">
        <v>2275</v>
      </c>
      <c r="H37">
        <v>2067</v>
      </c>
      <c r="I37">
        <f t="shared" si="1"/>
        <v>4342</v>
      </c>
      <c r="J37" t="str">
        <f>VLOOKUP(Table2[[#This Row],[CombinedIncome]],Income_Groups[#All],2,TRUE)</f>
        <v>Mid-low ($3800-$4799)</v>
      </c>
      <c r="K37">
        <v>128</v>
      </c>
      <c r="L37" t="str">
        <f>VLOOKUP(Table2[[#This Row],[LoanAmount]],Loan_Amount_Groups[#All],2,TRUE)</f>
        <v>Middle ($120k-$134k)</v>
      </c>
      <c r="M37">
        <v>360</v>
      </c>
      <c r="N37">
        <v>1</v>
      </c>
      <c r="O37" t="s">
        <v>17</v>
      </c>
      <c r="P37" t="s">
        <v>647</v>
      </c>
      <c r="Q37">
        <f>IF(Table2[[#This Row],[Loan_Status]]="Approved",Table2[[#This Row],[LoanAmount]],NA())</f>
        <v>128</v>
      </c>
      <c r="R37" t="e">
        <f>IF(Table2[[#This Row],[Loan_Status]]="Denied",Table2[[#This Row],[LoanAmount]],NA())</f>
        <v>#N/A</v>
      </c>
    </row>
    <row r="38" spans="1:18" x14ac:dyDescent="0.45">
      <c r="A38" t="s">
        <v>61</v>
      </c>
      <c r="B38" t="s">
        <v>14</v>
      </c>
      <c r="C38" t="s">
        <v>652</v>
      </c>
      <c r="D38">
        <v>0</v>
      </c>
      <c r="E38" t="s">
        <v>16</v>
      </c>
      <c r="F38" t="s">
        <v>650</v>
      </c>
      <c r="G38">
        <v>1828</v>
      </c>
      <c r="H38">
        <v>1330</v>
      </c>
      <c r="I38">
        <f t="shared" si="1"/>
        <v>3158</v>
      </c>
      <c r="J38" t="str">
        <f>VLOOKUP(Table2[[#This Row],[CombinedIncome]],Income_Groups[#All],2,TRUE)</f>
        <v>Low (&lt; $3800)</v>
      </c>
      <c r="K38">
        <v>100</v>
      </c>
      <c r="L38" t="str">
        <f>VLOOKUP(Table2[[#This Row],[LoanAmount]],Loan_Amount_Groups[#All],2,TRUE)</f>
        <v>Mid-low ($95k-$119k)</v>
      </c>
      <c r="M38">
        <v>360</v>
      </c>
      <c r="N38">
        <v>0</v>
      </c>
      <c r="O38" t="s">
        <v>17</v>
      </c>
      <c r="P38" t="s">
        <v>648</v>
      </c>
      <c r="Q38" t="e">
        <f>IF(Table2[[#This Row],[Loan_Status]]="Approved",Table2[[#This Row],[LoanAmount]],NA())</f>
        <v>#N/A</v>
      </c>
      <c r="R38">
        <f>IF(Table2[[#This Row],[Loan_Status]]="Denied",Table2[[#This Row],[LoanAmount]],NA())</f>
        <v>100</v>
      </c>
    </row>
    <row r="39" spans="1:18" x14ac:dyDescent="0.45">
      <c r="A39" t="s">
        <v>62</v>
      </c>
      <c r="B39" t="s">
        <v>42</v>
      </c>
      <c r="C39" t="s">
        <v>652</v>
      </c>
      <c r="D39">
        <v>0</v>
      </c>
      <c r="E39" t="s">
        <v>16</v>
      </c>
      <c r="F39" t="s">
        <v>650</v>
      </c>
      <c r="G39">
        <v>3667</v>
      </c>
      <c r="H39">
        <v>1459</v>
      </c>
      <c r="I39">
        <f t="shared" si="1"/>
        <v>5126</v>
      </c>
      <c r="J39" t="str">
        <f>VLOOKUP(Table2[[#This Row],[CombinedIncome]],Income_Groups[#All],2,TRUE)</f>
        <v>Middle ($4800-$5999)</v>
      </c>
      <c r="K39">
        <v>144</v>
      </c>
      <c r="L39" t="str">
        <f>VLOOKUP(Table2[[#This Row],[LoanAmount]],Loan_Amount_Groups[#All],2,TRUE)</f>
        <v>Mid-high ($135k-$180k)</v>
      </c>
      <c r="M39">
        <v>360</v>
      </c>
      <c r="N39">
        <v>1</v>
      </c>
      <c r="O39" t="s">
        <v>31</v>
      </c>
      <c r="P39" t="s">
        <v>647</v>
      </c>
      <c r="Q39">
        <f>IF(Table2[[#This Row],[Loan_Status]]="Approved",Table2[[#This Row],[LoanAmount]],NA())</f>
        <v>144</v>
      </c>
      <c r="R39" t="e">
        <f>IF(Table2[[#This Row],[Loan_Status]]="Denied",Table2[[#This Row],[LoanAmount]],NA())</f>
        <v>#N/A</v>
      </c>
    </row>
    <row r="40" spans="1:18" x14ac:dyDescent="0.45">
      <c r="A40" t="s">
        <v>63</v>
      </c>
      <c r="B40" t="s">
        <v>14</v>
      </c>
      <c r="C40" t="s">
        <v>651</v>
      </c>
      <c r="D40">
        <v>0</v>
      </c>
      <c r="E40" t="s">
        <v>16</v>
      </c>
      <c r="F40" t="s">
        <v>650</v>
      </c>
      <c r="G40">
        <v>4166</v>
      </c>
      <c r="H40">
        <v>7210</v>
      </c>
      <c r="I40">
        <f t="shared" si="1"/>
        <v>11376</v>
      </c>
      <c r="J40" t="str">
        <f>VLOOKUP(Table2[[#This Row],[CombinedIncome]],Income_Groups[#All],2,TRUE)</f>
        <v>High (&gt; $8300)</v>
      </c>
      <c r="K40">
        <v>184</v>
      </c>
      <c r="L40" t="str">
        <f>VLOOKUP(Table2[[#This Row],[LoanAmount]],Loan_Amount_Groups[#All],2,TRUE)</f>
        <v>High (&gt; $180k)</v>
      </c>
      <c r="M40">
        <v>360</v>
      </c>
      <c r="N40">
        <v>1</v>
      </c>
      <c r="O40" t="s">
        <v>17</v>
      </c>
      <c r="P40" t="s">
        <v>647</v>
      </c>
      <c r="Q40">
        <f>IF(Table2[[#This Row],[Loan_Status]]="Approved",Table2[[#This Row],[LoanAmount]],NA())</f>
        <v>184</v>
      </c>
      <c r="R40" t="e">
        <f>IF(Table2[[#This Row],[Loan_Status]]="Denied",Table2[[#This Row],[LoanAmount]],NA())</f>
        <v>#N/A</v>
      </c>
    </row>
    <row r="41" spans="1:18" x14ac:dyDescent="0.45">
      <c r="A41" t="s">
        <v>64</v>
      </c>
      <c r="B41" t="s">
        <v>14</v>
      </c>
      <c r="C41" t="s">
        <v>651</v>
      </c>
      <c r="D41">
        <v>0</v>
      </c>
      <c r="E41" t="s">
        <v>25</v>
      </c>
      <c r="F41" t="s">
        <v>650</v>
      </c>
      <c r="G41">
        <v>3748</v>
      </c>
      <c r="H41">
        <v>1668</v>
      </c>
      <c r="I41">
        <f t="shared" si="1"/>
        <v>5416</v>
      </c>
      <c r="J41" t="str">
        <f>VLOOKUP(Table2[[#This Row],[CombinedIncome]],Income_Groups[#All],2,TRUE)</f>
        <v>Middle ($4800-$5999)</v>
      </c>
      <c r="K41">
        <v>110</v>
      </c>
      <c r="L41" t="str">
        <f>VLOOKUP(Table2[[#This Row],[LoanAmount]],Loan_Amount_Groups[#All],2,TRUE)</f>
        <v>Mid-low ($95k-$119k)</v>
      </c>
      <c r="M41">
        <v>360</v>
      </c>
      <c r="N41">
        <v>1</v>
      </c>
      <c r="O41" t="s">
        <v>31</v>
      </c>
      <c r="P41" t="s">
        <v>647</v>
      </c>
      <c r="Q41">
        <f>IF(Table2[[#This Row],[Loan_Status]]="Approved",Table2[[#This Row],[LoanAmount]],NA())</f>
        <v>110</v>
      </c>
      <c r="R41" t="e">
        <f>IF(Table2[[#This Row],[Loan_Status]]="Denied",Table2[[#This Row],[LoanAmount]],NA())</f>
        <v>#N/A</v>
      </c>
    </row>
    <row r="42" spans="1:18" x14ac:dyDescent="0.45">
      <c r="A42" t="s">
        <v>65</v>
      </c>
      <c r="B42" t="s">
        <v>14</v>
      </c>
      <c r="C42" t="s">
        <v>651</v>
      </c>
      <c r="D42">
        <v>0</v>
      </c>
      <c r="E42" t="s">
        <v>16</v>
      </c>
      <c r="F42" t="s">
        <v>650</v>
      </c>
      <c r="G42">
        <v>3600</v>
      </c>
      <c r="H42">
        <v>0</v>
      </c>
      <c r="I42">
        <f t="shared" si="1"/>
        <v>3600</v>
      </c>
      <c r="J42" t="str">
        <f>VLOOKUP(Table2[[#This Row],[CombinedIncome]],Income_Groups[#All],2,TRUE)</f>
        <v>Low (&lt; $3800)</v>
      </c>
      <c r="K42">
        <v>80</v>
      </c>
      <c r="L42" t="str">
        <f>VLOOKUP(Table2[[#This Row],[LoanAmount]],Loan_Amount_Groups[#All],2,TRUE)</f>
        <v>Low (&lt; $95k)</v>
      </c>
      <c r="M42">
        <v>360</v>
      </c>
      <c r="N42">
        <v>1</v>
      </c>
      <c r="O42" t="s">
        <v>17</v>
      </c>
      <c r="P42" t="s">
        <v>648</v>
      </c>
      <c r="Q42" t="e">
        <f>IF(Table2[[#This Row],[Loan_Status]]="Approved",Table2[[#This Row],[LoanAmount]],NA())</f>
        <v>#N/A</v>
      </c>
      <c r="R42">
        <f>IF(Table2[[#This Row],[Loan_Status]]="Denied",Table2[[#This Row],[LoanAmount]],NA())</f>
        <v>80</v>
      </c>
    </row>
    <row r="43" spans="1:18" x14ac:dyDescent="0.45">
      <c r="A43" t="s">
        <v>66</v>
      </c>
      <c r="B43" t="s">
        <v>14</v>
      </c>
      <c r="C43" t="s">
        <v>651</v>
      </c>
      <c r="D43">
        <v>0</v>
      </c>
      <c r="E43" t="s">
        <v>16</v>
      </c>
      <c r="F43" t="s">
        <v>650</v>
      </c>
      <c r="G43">
        <v>1800</v>
      </c>
      <c r="H43">
        <v>1213</v>
      </c>
      <c r="I43">
        <f t="shared" si="1"/>
        <v>3013</v>
      </c>
      <c r="J43" t="str">
        <f>VLOOKUP(Table2[[#This Row],[CombinedIncome]],Income_Groups[#All],2,TRUE)</f>
        <v>Low (&lt; $3800)</v>
      </c>
      <c r="K43">
        <v>47</v>
      </c>
      <c r="L43" t="str">
        <f>VLOOKUP(Table2[[#This Row],[LoanAmount]],Loan_Amount_Groups[#All],2,TRUE)</f>
        <v>Low (&lt; $95k)</v>
      </c>
      <c r="M43">
        <v>360</v>
      </c>
      <c r="N43">
        <v>1</v>
      </c>
      <c r="O43" t="s">
        <v>17</v>
      </c>
      <c r="P43" t="s">
        <v>647</v>
      </c>
      <c r="Q43">
        <f>IF(Table2[[#This Row],[Loan_Status]]="Approved",Table2[[#This Row],[LoanAmount]],NA())</f>
        <v>47</v>
      </c>
      <c r="R43" t="e">
        <f>IF(Table2[[#This Row],[Loan_Status]]="Denied",Table2[[#This Row],[LoanAmount]],NA())</f>
        <v>#N/A</v>
      </c>
    </row>
    <row r="44" spans="1:18" x14ac:dyDescent="0.45">
      <c r="A44" t="s">
        <v>67</v>
      </c>
      <c r="B44" t="s">
        <v>14</v>
      </c>
      <c r="C44" t="s">
        <v>652</v>
      </c>
      <c r="D44">
        <v>0</v>
      </c>
      <c r="E44" t="s">
        <v>16</v>
      </c>
      <c r="F44" t="s">
        <v>650</v>
      </c>
      <c r="G44">
        <v>2400</v>
      </c>
      <c r="H44">
        <v>0</v>
      </c>
      <c r="I44">
        <f t="shared" si="1"/>
        <v>2400</v>
      </c>
      <c r="J44" t="str">
        <f>VLOOKUP(Table2[[#This Row],[CombinedIncome]],Income_Groups[#All],2,TRUE)</f>
        <v>Low (&lt; $3800)</v>
      </c>
      <c r="K44">
        <v>75</v>
      </c>
      <c r="L44" t="str">
        <f>VLOOKUP(Table2[[#This Row],[LoanAmount]],Loan_Amount_Groups[#All],2,TRUE)</f>
        <v>Low (&lt; $95k)</v>
      </c>
      <c r="M44">
        <v>360</v>
      </c>
      <c r="N44" t="s">
        <v>639</v>
      </c>
      <c r="O44" t="s">
        <v>17</v>
      </c>
      <c r="P44" t="s">
        <v>647</v>
      </c>
      <c r="Q44">
        <f>IF(Table2[[#This Row],[Loan_Status]]="Approved",Table2[[#This Row],[LoanAmount]],NA())</f>
        <v>75</v>
      </c>
      <c r="R44" t="e">
        <f>IF(Table2[[#This Row],[Loan_Status]]="Denied",Table2[[#This Row],[LoanAmount]],NA())</f>
        <v>#N/A</v>
      </c>
    </row>
    <row r="45" spans="1:18" x14ac:dyDescent="0.45">
      <c r="A45" t="s">
        <v>68</v>
      </c>
      <c r="B45" t="s">
        <v>14</v>
      </c>
      <c r="C45" t="s">
        <v>652</v>
      </c>
      <c r="D45">
        <v>0</v>
      </c>
      <c r="E45" t="s">
        <v>16</v>
      </c>
      <c r="F45" t="s">
        <v>650</v>
      </c>
      <c r="G45">
        <v>3941</v>
      </c>
      <c r="H45">
        <v>2336</v>
      </c>
      <c r="I45">
        <f t="shared" si="1"/>
        <v>6277</v>
      </c>
      <c r="J45" t="str">
        <f>VLOOKUP(Table2[[#This Row],[CombinedIncome]],Income_Groups[#All],2,TRUE)</f>
        <v>Mid-high ($6000-$8299)</v>
      </c>
      <c r="K45">
        <v>134</v>
      </c>
      <c r="L45" t="str">
        <f>VLOOKUP(Table2[[#This Row],[LoanAmount]],Loan_Amount_Groups[#All],2,TRUE)</f>
        <v>Middle ($120k-$134k)</v>
      </c>
      <c r="M45">
        <v>360</v>
      </c>
      <c r="N45">
        <v>1</v>
      </c>
      <c r="O45" t="s">
        <v>31</v>
      </c>
      <c r="P45" t="s">
        <v>647</v>
      </c>
      <c r="Q45">
        <f>IF(Table2[[#This Row],[Loan_Status]]="Approved",Table2[[#This Row],[LoanAmount]],NA())</f>
        <v>134</v>
      </c>
      <c r="R45" t="e">
        <f>IF(Table2[[#This Row],[Loan_Status]]="Denied",Table2[[#This Row],[LoanAmount]],NA())</f>
        <v>#N/A</v>
      </c>
    </row>
    <row r="46" spans="1:18" x14ac:dyDescent="0.45">
      <c r="A46" t="s">
        <v>69</v>
      </c>
      <c r="B46" t="s">
        <v>14</v>
      </c>
      <c r="C46" t="s">
        <v>652</v>
      </c>
      <c r="D46">
        <v>0</v>
      </c>
      <c r="E46" t="s">
        <v>25</v>
      </c>
      <c r="F46" t="s">
        <v>649</v>
      </c>
      <c r="G46">
        <v>4695</v>
      </c>
      <c r="H46">
        <v>0</v>
      </c>
      <c r="I46">
        <f t="shared" si="1"/>
        <v>4695</v>
      </c>
      <c r="J46" t="str">
        <f>VLOOKUP(Table2[[#This Row],[CombinedIncome]],Income_Groups[#All],2,TRUE)</f>
        <v>Mid-low ($3800-$4799)</v>
      </c>
      <c r="K46">
        <v>96</v>
      </c>
      <c r="L46" t="str">
        <f>VLOOKUP(Table2[[#This Row],[LoanAmount]],Loan_Amount_Groups[#All],2,TRUE)</f>
        <v>Mid-low ($95k-$119k)</v>
      </c>
      <c r="M46">
        <v>360</v>
      </c>
      <c r="N46">
        <v>1</v>
      </c>
      <c r="O46" t="s">
        <v>17</v>
      </c>
      <c r="P46" t="s">
        <v>647</v>
      </c>
      <c r="Q46">
        <f>IF(Table2[[#This Row],[Loan_Status]]="Approved",Table2[[#This Row],[LoanAmount]],NA())</f>
        <v>96</v>
      </c>
      <c r="R46" t="e">
        <f>IF(Table2[[#This Row],[Loan_Status]]="Denied",Table2[[#This Row],[LoanAmount]],NA())</f>
        <v>#N/A</v>
      </c>
    </row>
    <row r="47" spans="1:18" x14ac:dyDescent="0.45">
      <c r="A47" t="s">
        <v>70</v>
      </c>
      <c r="B47" t="s">
        <v>42</v>
      </c>
      <c r="C47" t="s">
        <v>651</v>
      </c>
      <c r="D47">
        <v>0</v>
      </c>
      <c r="E47" t="s">
        <v>16</v>
      </c>
      <c r="F47" t="s">
        <v>650</v>
      </c>
      <c r="G47">
        <v>3410</v>
      </c>
      <c r="H47">
        <v>0</v>
      </c>
      <c r="I47">
        <f t="shared" si="1"/>
        <v>3410</v>
      </c>
      <c r="J47" t="str">
        <f>VLOOKUP(Table2[[#This Row],[CombinedIncome]],Income_Groups[#All],2,TRUE)</f>
        <v>Low (&lt; $3800)</v>
      </c>
      <c r="K47">
        <v>88</v>
      </c>
      <c r="L47" t="str">
        <f>VLOOKUP(Table2[[#This Row],[LoanAmount]],Loan_Amount_Groups[#All],2,TRUE)</f>
        <v>Low (&lt; $95k)</v>
      </c>
      <c r="M47">
        <v>360</v>
      </c>
      <c r="N47">
        <v>1</v>
      </c>
      <c r="O47" t="s">
        <v>17</v>
      </c>
      <c r="P47" t="s">
        <v>647</v>
      </c>
      <c r="Q47">
        <f>IF(Table2[[#This Row],[Loan_Status]]="Approved",Table2[[#This Row],[LoanAmount]],NA())</f>
        <v>88</v>
      </c>
      <c r="R47" t="e">
        <f>IF(Table2[[#This Row],[Loan_Status]]="Denied",Table2[[#This Row],[LoanAmount]],NA())</f>
        <v>#N/A</v>
      </c>
    </row>
    <row r="48" spans="1:18" x14ac:dyDescent="0.45">
      <c r="A48" t="s">
        <v>71</v>
      </c>
      <c r="B48" t="s">
        <v>14</v>
      </c>
      <c r="C48" t="s">
        <v>652</v>
      </c>
      <c r="D48">
        <v>1</v>
      </c>
      <c r="E48" t="s">
        <v>16</v>
      </c>
      <c r="F48" t="s">
        <v>650</v>
      </c>
      <c r="G48">
        <v>5649</v>
      </c>
      <c r="H48">
        <v>0</v>
      </c>
      <c r="I48">
        <f t="shared" si="1"/>
        <v>5649</v>
      </c>
      <c r="J48" t="str">
        <f>VLOOKUP(Table2[[#This Row],[CombinedIncome]],Income_Groups[#All],2,TRUE)</f>
        <v>Middle ($4800-$5999)</v>
      </c>
      <c r="K48">
        <v>44</v>
      </c>
      <c r="L48" t="str">
        <f>VLOOKUP(Table2[[#This Row],[LoanAmount]],Loan_Amount_Groups[#All],2,TRUE)</f>
        <v>Low (&lt; $95k)</v>
      </c>
      <c r="M48">
        <v>360</v>
      </c>
      <c r="N48">
        <v>1</v>
      </c>
      <c r="O48" t="s">
        <v>17</v>
      </c>
      <c r="P48" t="s">
        <v>647</v>
      </c>
      <c r="Q48">
        <f>IF(Table2[[#This Row],[Loan_Status]]="Approved",Table2[[#This Row],[LoanAmount]],NA())</f>
        <v>44</v>
      </c>
      <c r="R48" t="e">
        <f>IF(Table2[[#This Row],[Loan_Status]]="Denied",Table2[[#This Row],[LoanAmount]],NA())</f>
        <v>#N/A</v>
      </c>
    </row>
    <row r="49" spans="1:18" x14ac:dyDescent="0.45">
      <c r="A49" t="s">
        <v>72</v>
      </c>
      <c r="B49" t="s">
        <v>14</v>
      </c>
      <c r="C49" t="s">
        <v>652</v>
      </c>
      <c r="D49">
        <v>0</v>
      </c>
      <c r="E49" t="s">
        <v>16</v>
      </c>
      <c r="F49" t="s">
        <v>650</v>
      </c>
      <c r="G49">
        <v>5821</v>
      </c>
      <c r="H49">
        <v>0</v>
      </c>
      <c r="I49">
        <f t="shared" si="1"/>
        <v>5821</v>
      </c>
      <c r="J49" t="str">
        <f>VLOOKUP(Table2[[#This Row],[CombinedIncome]],Income_Groups[#All],2,TRUE)</f>
        <v>Middle ($4800-$5999)</v>
      </c>
      <c r="K49">
        <v>144</v>
      </c>
      <c r="L49" t="str">
        <f>VLOOKUP(Table2[[#This Row],[LoanAmount]],Loan_Amount_Groups[#All],2,TRUE)</f>
        <v>Mid-high ($135k-$180k)</v>
      </c>
      <c r="M49">
        <v>360</v>
      </c>
      <c r="N49">
        <v>1</v>
      </c>
      <c r="O49" t="s">
        <v>17</v>
      </c>
      <c r="P49" t="s">
        <v>647</v>
      </c>
      <c r="Q49">
        <f>IF(Table2[[#This Row],[Loan_Status]]="Approved",Table2[[#This Row],[LoanAmount]],NA())</f>
        <v>144</v>
      </c>
      <c r="R49" t="e">
        <f>IF(Table2[[#This Row],[Loan_Status]]="Denied",Table2[[#This Row],[LoanAmount]],NA())</f>
        <v>#N/A</v>
      </c>
    </row>
    <row r="50" spans="1:18" x14ac:dyDescent="0.45">
      <c r="A50" t="s">
        <v>73</v>
      </c>
      <c r="B50" t="s">
        <v>42</v>
      </c>
      <c r="C50" t="s">
        <v>652</v>
      </c>
      <c r="D50">
        <v>0</v>
      </c>
      <c r="E50" t="s">
        <v>16</v>
      </c>
      <c r="F50" t="s">
        <v>650</v>
      </c>
      <c r="G50">
        <v>2645</v>
      </c>
      <c r="H50">
        <v>3440</v>
      </c>
      <c r="I50">
        <f t="shared" si="1"/>
        <v>6085</v>
      </c>
      <c r="J50" t="str">
        <f>VLOOKUP(Table2[[#This Row],[CombinedIncome]],Income_Groups[#All],2,TRUE)</f>
        <v>Mid-high ($6000-$8299)</v>
      </c>
      <c r="K50">
        <v>120</v>
      </c>
      <c r="L50" t="str">
        <f>VLOOKUP(Table2[[#This Row],[LoanAmount]],Loan_Amount_Groups[#All],2,TRUE)</f>
        <v>Middle ($120k-$134k)</v>
      </c>
      <c r="M50">
        <v>360</v>
      </c>
      <c r="N50">
        <v>0</v>
      </c>
      <c r="O50" t="s">
        <v>17</v>
      </c>
      <c r="P50" t="s">
        <v>648</v>
      </c>
      <c r="Q50" t="e">
        <f>IF(Table2[[#This Row],[Loan_Status]]="Approved",Table2[[#This Row],[LoanAmount]],NA())</f>
        <v>#N/A</v>
      </c>
      <c r="R50">
        <f>IF(Table2[[#This Row],[Loan_Status]]="Denied",Table2[[#This Row],[LoanAmount]],NA())</f>
        <v>120</v>
      </c>
    </row>
    <row r="51" spans="1:18" x14ac:dyDescent="0.45">
      <c r="A51" t="s">
        <v>74</v>
      </c>
      <c r="B51" t="s">
        <v>42</v>
      </c>
      <c r="C51" t="s">
        <v>651</v>
      </c>
      <c r="D51">
        <v>0</v>
      </c>
      <c r="E51" t="s">
        <v>16</v>
      </c>
      <c r="F51" t="s">
        <v>650</v>
      </c>
      <c r="G51">
        <v>4000</v>
      </c>
      <c r="H51">
        <v>2275</v>
      </c>
      <c r="I51">
        <f t="shared" si="1"/>
        <v>6275</v>
      </c>
      <c r="J51" t="str">
        <f>VLOOKUP(Table2[[#This Row],[CombinedIncome]],Income_Groups[#All],2,TRUE)</f>
        <v>Mid-high ($6000-$8299)</v>
      </c>
      <c r="K51">
        <v>144</v>
      </c>
      <c r="L51" t="str">
        <f>VLOOKUP(Table2[[#This Row],[LoanAmount]],Loan_Amount_Groups[#All],2,TRUE)</f>
        <v>Mid-high ($135k-$180k)</v>
      </c>
      <c r="M51">
        <v>360</v>
      </c>
      <c r="N51">
        <v>1</v>
      </c>
      <c r="O51" t="s">
        <v>31</v>
      </c>
      <c r="P51" t="s">
        <v>647</v>
      </c>
      <c r="Q51">
        <f>IF(Table2[[#This Row],[Loan_Status]]="Approved",Table2[[#This Row],[LoanAmount]],NA())</f>
        <v>144</v>
      </c>
      <c r="R51" t="e">
        <f>IF(Table2[[#This Row],[Loan_Status]]="Denied",Table2[[#This Row],[LoanAmount]],NA())</f>
        <v>#N/A</v>
      </c>
    </row>
    <row r="52" spans="1:18" x14ac:dyDescent="0.45">
      <c r="A52" t="s">
        <v>75</v>
      </c>
      <c r="B52" t="s">
        <v>42</v>
      </c>
      <c r="C52" t="s">
        <v>652</v>
      </c>
      <c r="D52">
        <v>0</v>
      </c>
      <c r="E52" t="s">
        <v>25</v>
      </c>
      <c r="F52" t="s">
        <v>650</v>
      </c>
      <c r="G52">
        <v>1928</v>
      </c>
      <c r="H52">
        <v>1644</v>
      </c>
      <c r="I52">
        <f t="shared" si="1"/>
        <v>3572</v>
      </c>
      <c r="J52" t="str">
        <f>VLOOKUP(Table2[[#This Row],[CombinedIncome]],Income_Groups[#All],2,TRUE)</f>
        <v>Low (&lt; $3800)</v>
      </c>
      <c r="K52">
        <v>100</v>
      </c>
      <c r="L52" t="str">
        <f>VLOOKUP(Table2[[#This Row],[LoanAmount]],Loan_Amount_Groups[#All],2,TRUE)</f>
        <v>Mid-low ($95k-$119k)</v>
      </c>
      <c r="M52">
        <v>360</v>
      </c>
      <c r="N52">
        <v>1</v>
      </c>
      <c r="O52" t="s">
        <v>31</v>
      </c>
      <c r="P52" t="s">
        <v>647</v>
      </c>
      <c r="Q52">
        <f>IF(Table2[[#This Row],[Loan_Status]]="Approved",Table2[[#This Row],[LoanAmount]],NA())</f>
        <v>100</v>
      </c>
      <c r="R52" t="e">
        <f>IF(Table2[[#This Row],[Loan_Status]]="Denied",Table2[[#This Row],[LoanAmount]],NA())</f>
        <v>#N/A</v>
      </c>
    </row>
    <row r="53" spans="1:18" x14ac:dyDescent="0.45">
      <c r="A53" t="s">
        <v>76</v>
      </c>
      <c r="B53" t="s">
        <v>42</v>
      </c>
      <c r="C53" t="s">
        <v>651</v>
      </c>
      <c r="D53">
        <v>0</v>
      </c>
      <c r="E53" t="s">
        <v>16</v>
      </c>
      <c r="F53" t="s">
        <v>650</v>
      </c>
      <c r="G53">
        <v>3086</v>
      </c>
      <c r="H53">
        <v>0</v>
      </c>
      <c r="I53">
        <f t="shared" si="1"/>
        <v>3086</v>
      </c>
      <c r="J53" t="str">
        <f>VLOOKUP(Table2[[#This Row],[CombinedIncome]],Income_Groups[#All],2,TRUE)</f>
        <v>Low (&lt; $3800)</v>
      </c>
      <c r="K53">
        <v>120</v>
      </c>
      <c r="L53" t="str">
        <f>VLOOKUP(Table2[[#This Row],[LoanAmount]],Loan_Amount_Groups[#All],2,TRUE)</f>
        <v>Middle ($120k-$134k)</v>
      </c>
      <c r="M53">
        <v>360</v>
      </c>
      <c r="N53">
        <v>1</v>
      </c>
      <c r="O53" t="s">
        <v>31</v>
      </c>
      <c r="P53" t="s">
        <v>647</v>
      </c>
      <c r="Q53">
        <f>IF(Table2[[#This Row],[Loan_Status]]="Approved",Table2[[#This Row],[LoanAmount]],NA())</f>
        <v>120</v>
      </c>
      <c r="R53" t="e">
        <f>IF(Table2[[#This Row],[Loan_Status]]="Denied",Table2[[#This Row],[LoanAmount]],NA())</f>
        <v>#N/A</v>
      </c>
    </row>
    <row r="54" spans="1:18" x14ac:dyDescent="0.45">
      <c r="A54" t="s">
        <v>77</v>
      </c>
      <c r="B54" t="s">
        <v>42</v>
      </c>
      <c r="C54" t="s">
        <v>651</v>
      </c>
      <c r="D54">
        <v>0</v>
      </c>
      <c r="E54" t="s">
        <v>16</v>
      </c>
      <c r="F54" t="s">
        <v>650</v>
      </c>
      <c r="G54">
        <v>4230</v>
      </c>
      <c r="H54">
        <v>0</v>
      </c>
      <c r="I54">
        <f t="shared" si="1"/>
        <v>4230</v>
      </c>
      <c r="J54" t="str">
        <f>VLOOKUP(Table2[[#This Row],[CombinedIncome]],Income_Groups[#All],2,TRUE)</f>
        <v>Mid-low ($3800-$4799)</v>
      </c>
      <c r="K54">
        <v>112</v>
      </c>
      <c r="L54" t="str">
        <f>VLOOKUP(Table2[[#This Row],[LoanAmount]],Loan_Amount_Groups[#All],2,TRUE)</f>
        <v>Mid-low ($95k-$119k)</v>
      </c>
      <c r="M54">
        <v>360</v>
      </c>
      <c r="N54">
        <v>1</v>
      </c>
      <c r="O54" t="s">
        <v>31</v>
      </c>
      <c r="P54" t="s">
        <v>648</v>
      </c>
      <c r="Q54" t="e">
        <f>IF(Table2[[#This Row],[Loan_Status]]="Approved",Table2[[#This Row],[LoanAmount]],NA())</f>
        <v>#N/A</v>
      </c>
      <c r="R54">
        <f>IF(Table2[[#This Row],[Loan_Status]]="Denied",Table2[[#This Row],[LoanAmount]],NA())</f>
        <v>112</v>
      </c>
    </row>
    <row r="55" spans="1:18" x14ac:dyDescent="0.45">
      <c r="A55" t="s">
        <v>78</v>
      </c>
      <c r="B55" t="s">
        <v>14</v>
      </c>
      <c r="C55" t="s">
        <v>652</v>
      </c>
      <c r="D55">
        <v>2</v>
      </c>
      <c r="E55" t="s">
        <v>16</v>
      </c>
      <c r="F55" t="s">
        <v>650</v>
      </c>
      <c r="G55">
        <v>4616</v>
      </c>
      <c r="H55">
        <v>0</v>
      </c>
      <c r="I55">
        <f t="shared" si="1"/>
        <v>4616</v>
      </c>
      <c r="J55" t="str">
        <f>VLOOKUP(Table2[[#This Row],[CombinedIncome]],Income_Groups[#All],2,TRUE)</f>
        <v>Mid-low ($3800-$4799)</v>
      </c>
      <c r="K55">
        <v>134</v>
      </c>
      <c r="L55" t="str">
        <f>VLOOKUP(Table2[[#This Row],[LoanAmount]],Loan_Amount_Groups[#All],2,TRUE)</f>
        <v>Middle ($120k-$134k)</v>
      </c>
      <c r="M55">
        <v>360</v>
      </c>
      <c r="N55">
        <v>1</v>
      </c>
      <c r="O55" t="s">
        <v>17</v>
      </c>
      <c r="P55" t="s">
        <v>648</v>
      </c>
      <c r="Q55" t="e">
        <f>IF(Table2[[#This Row],[Loan_Status]]="Approved",Table2[[#This Row],[LoanAmount]],NA())</f>
        <v>#N/A</v>
      </c>
      <c r="R55">
        <f>IF(Table2[[#This Row],[Loan_Status]]="Denied",Table2[[#This Row],[LoanAmount]],NA())</f>
        <v>134</v>
      </c>
    </row>
    <row r="56" spans="1:18" x14ac:dyDescent="0.45">
      <c r="A56" t="s">
        <v>79</v>
      </c>
      <c r="B56" t="s">
        <v>42</v>
      </c>
      <c r="C56" t="s">
        <v>652</v>
      </c>
      <c r="D56">
        <v>1</v>
      </c>
      <c r="E56" t="s">
        <v>16</v>
      </c>
      <c r="F56" t="s">
        <v>649</v>
      </c>
      <c r="G56">
        <v>11500</v>
      </c>
      <c r="H56">
        <v>0</v>
      </c>
      <c r="I56">
        <f t="shared" si="1"/>
        <v>11500</v>
      </c>
      <c r="J56" t="str">
        <f>VLOOKUP(Table2[[#This Row],[CombinedIncome]],Income_Groups[#All],2,TRUE)</f>
        <v>High (&gt; $8300)</v>
      </c>
      <c r="K56">
        <v>286</v>
      </c>
      <c r="L56" t="str">
        <f>VLOOKUP(Table2[[#This Row],[LoanAmount]],Loan_Amount_Groups[#All],2,TRUE)</f>
        <v>High (&gt; $180k)</v>
      </c>
      <c r="M56">
        <v>360</v>
      </c>
      <c r="N56">
        <v>0</v>
      </c>
      <c r="O56" t="s">
        <v>17</v>
      </c>
      <c r="P56" t="s">
        <v>648</v>
      </c>
      <c r="Q56" t="e">
        <f>IF(Table2[[#This Row],[Loan_Status]]="Approved",Table2[[#This Row],[LoanAmount]],NA())</f>
        <v>#N/A</v>
      </c>
      <c r="R56">
        <f>IF(Table2[[#This Row],[Loan_Status]]="Denied",Table2[[#This Row],[LoanAmount]],NA())</f>
        <v>286</v>
      </c>
    </row>
    <row r="57" spans="1:18" x14ac:dyDescent="0.45">
      <c r="A57" t="s">
        <v>80</v>
      </c>
      <c r="B57" t="s">
        <v>14</v>
      </c>
      <c r="C57" t="s">
        <v>652</v>
      </c>
      <c r="D57">
        <v>2</v>
      </c>
      <c r="E57" t="s">
        <v>16</v>
      </c>
      <c r="F57" t="s">
        <v>650</v>
      </c>
      <c r="G57">
        <v>2708</v>
      </c>
      <c r="H57">
        <v>1167</v>
      </c>
      <c r="I57">
        <f t="shared" si="1"/>
        <v>3875</v>
      </c>
      <c r="J57" t="str">
        <f>VLOOKUP(Table2[[#This Row],[CombinedIncome]],Income_Groups[#All],2,TRUE)</f>
        <v>Mid-low ($3800-$4799)</v>
      </c>
      <c r="K57">
        <v>97</v>
      </c>
      <c r="L57" t="str">
        <f>VLOOKUP(Table2[[#This Row],[LoanAmount]],Loan_Amount_Groups[#All],2,TRUE)</f>
        <v>Mid-low ($95k-$119k)</v>
      </c>
      <c r="M57">
        <v>360</v>
      </c>
      <c r="N57">
        <v>1</v>
      </c>
      <c r="O57" t="s">
        <v>31</v>
      </c>
      <c r="P57" t="s">
        <v>647</v>
      </c>
      <c r="Q57">
        <f>IF(Table2[[#This Row],[Loan_Status]]="Approved",Table2[[#This Row],[LoanAmount]],NA())</f>
        <v>97</v>
      </c>
      <c r="R57" t="e">
        <f>IF(Table2[[#This Row],[Loan_Status]]="Denied",Table2[[#This Row],[LoanAmount]],NA())</f>
        <v>#N/A</v>
      </c>
    </row>
    <row r="58" spans="1:18" x14ac:dyDescent="0.45">
      <c r="A58" t="s">
        <v>81</v>
      </c>
      <c r="B58" t="s">
        <v>14</v>
      </c>
      <c r="C58" t="s">
        <v>652</v>
      </c>
      <c r="D58">
        <v>0</v>
      </c>
      <c r="E58" t="s">
        <v>16</v>
      </c>
      <c r="F58" t="s">
        <v>650</v>
      </c>
      <c r="G58">
        <v>2132</v>
      </c>
      <c r="H58">
        <v>1591</v>
      </c>
      <c r="I58">
        <f t="shared" si="1"/>
        <v>3723</v>
      </c>
      <c r="J58" t="str">
        <f>VLOOKUP(Table2[[#This Row],[CombinedIncome]],Income_Groups[#All],2,TRUE)</f>
        <v>Low (&lt; $3800)</v>
      </c>
      <c r="K58">
        <v>96</v>
      </c>
      <c r="L58" t="str">
        <f>VLOOKUP(Table2[[#This Row],[LoanAmount]],Loan_Amount_Groups[#All],2,TRUE)</f>
        <v>Mid-low ($95k-$119k)</v>
      </c>
      <c r="M58">
        <v>360</v>
      </c>
      <c r="N58">
        <v>1</v>
      </c>
      <c r="O58" t="s">
        <v>31</v>
      </c>
      <c r="P58" t="s">
        <v>647</v>
      </c>
      <c r="Q58">
        <f>IF(Table2[[#This Row],[Loan_Status]]="Approved",Table2[[#This Row],[LoanAmount]],NA())</f>
        <v>96</v>
      </c>
      <c r="R58" t="e">
        <f>IF(Table2[[#This Row],[Loan_Status]]="Denied",Table2[[#This Row],[LoanAmount]],NA())</f>
        <v>#N/A</v>
      </c>
    </row>
    <row r="59" spans="1:18" x14ac:dyDescent="0.45">
      <c r="A59" t="s">
        <v>82</v>
      </c>
      <c r="B59" t="s">
        <v>14</v>
      </c>
      <c r="C59" t="s">
        <v>652</v>
      </c>
      <c r="D59">
        <v>0</v>
      </c>
      <c r="E59" t="s">
        <v>16</v>
      </c>
      <c r="F59" t="s">
        <v>650</v>
      </c>
      <c r="G59">
        <v>3366</v>
      </c>
      <c r="H59">
        <v>2200</v>
      </c>
      <c r="I59">
        <f t="shared" si="1"/>
        <v>5566</v>
      </c>
      <c r="J59" t="str">
        <f>VLOOKUP(Table2[[#This Row],[CombinedIncome]],Income_Groups[#All],2,TRUE)</f>
        <v>Middle ($4800-$5999)</v>
      </c>
      <c r="K59">
        <v>135</v>
      </c>
      <c r="L59" t="str">
        <f>VLOOKUP(Table2[[#This Row],[LoanAmount]],Loan_Amount_Groups[#All],2,TRUE)</f>
        <v>Mid-high ($135k-$180k)</v>
      </c>
      <c r="M59">
        <v>360</v>
      </c>
      <c r="N59">
        <v>1</v>
      </c>
      <c r="O59" t="s">
        <v>21</v>
      </c>
      <c r="P59" t="s">
        <v>648</v>
      </c>
      <c r="Q59" t="e">
        <f>IF(Table2[[#This Row],[Loan_Status]]="Approved",Table2[[#This Row],[LoanAmount]],NA())</f>
        <v>#N/A</v>
      </c>
      <c r="R59">
        <f>IF(Table2[[#This Row],[Loan_Status]]="Denied",Table2[[#This Row],[LoanAmount]],NA())</f>
        <v>135</v>
      </c>
    </row>
    <row r="60" spans="1:18" x14ac:dyDescent="0.45">
      <c r="A60" t="s">
        <v>83</v>
      </c>
      <c r="B60" t="s">
        <v>14</v>
      </c>
      <c r="C60" t="s">
        <v>652</v>
      </c>
      <c r="D60">
        <v>1</v>
      </c>
      <c r="E60" t="s">
        <v>16</v>
      </c>
      <c r="F60" t="s">
        <v>650</v>
      </c>
      <c r="G60">
        <v>8080</v>
      </c>
      <c r="H60">
        <v>2250</v>
      </c>
      <c r="I60">
        <f t="shared" si="1"/>
        <v>10330</v>
      </c>
      <c r="J60" t="str">
        <f>VLOOKUP(Table2[[#This Row],[CombinedIncome]],Income_Groups[#All],2,TRUE)</f>
        <v>High (&gt; $8300)</v>
      </c>
      <c r="K60">
        <v>180</v>
      </c>
      <c r="L60" t="str">
        <f>VLOOKUP(Table2[[#This Row],[LoanAmount]],Loan_Amount_Groups[#All],2,TRUE)</f>
        <v>High (&gt; $180k)</v>
      </c>
      <c r="M60">
        <v>360</v>
      </c>
      <c r="N60">
        <v>1</v>
      </c>
      <c r="O60" t="s">
        <v>17</v>
      </c>
      <c r="P60" t="s">
        <v>647</v>
      </c>
      <c r="Q60">
        <f>IF(Table2[[#This Row],[Loan_Status]]="Approved",Table2[[#This Row],[LoanAmount]],NA())</f>
        <v>180</v>
      </c>
      <c r="R60" t="e">
        <f>IF(Table2[[#This Row],[Loan_Status]]="Denied",Table2[[#This Row],[LoanAmount]],NA())</f>
        <v>#N/A</v>
      </c>
    </row>
    <row r="61" spans="1:18" x14ac:dyDescent="0.45">
      <c r="A61" t="s">
        <v>84</v>
      </c>
      <c r="B61" t="s">
        <v>14</v>
      </c>
      <c r="C61" t="s">
        <v>652</v>
      </c>
      <c r="D61">
        <v>2</v>
      </c>
      <c r="E61" t="s">
        <v>25</v>
      </c>
      <c r="F61" t="s">
        <v>650</v>
      </c>
      <c r="G61">
        <v>3357</v>
      </c>
      <c r="H61">
        <v>2859</v>
      </c>
      <c r="I61">
        <f t="shared" si="1"/>
        <v>6216</v>
      </c>
      <c r="J61" t="str">
        <f>VLOOKUP(Table2[[#This Row],[CombinedIncome]],Income_Groups[#All],2,TRUE)</f>
        <v>Mid-high ($6000-$8299)</v>
      </c>
      <c r="K61">
        <v>144</v>
      </c>
      <c r="L61" t="str">
        <f>VLOOKUP(Table2[[#This Row],[LoanAmount]],Loan_Amount_Groups[#All],2,TRUE)</f>
        <v>Mid-high ($135k-$180k)</v>
      </c>
      <c r="M61">
        <v>360</v>
      </c>
      <c r="N61">
        <v>1</v>
      </c>
      <c r="O61" t="s">
        <v>17</v>
      </c>
      <c r="P61" t="s">
        <v>647</v>
      </c>
      <c r="Q61">
        <f>IF(Table2[[#This Row],[Loan_Status]]="Approved",Table2[[#This Row],[LoanAmount]],NA())</f>
        <v>144</v>
      </c>
      <c r="R61" t="e">
        <f>IF(Table2[[#This Row],[Loan_Status]]="Denied",Table2[[#This Row],[LoanAmount]],NA())</f>
        <v>#N/A</v>
      </c>
    </row>
    <row r="62" spans="1:18" x14ac:dyDescent="0.45">
      <c r="A62" t="s">
        <v>85</v>
      </c>
      <c r="B62" t="s">
        <v>14</v>
      </c>
      <c r="C62" t="s">
        <v>652</v>
      </c>
      <c r="D62">
        <v>0</v>
      </c>
      <c r="E62" t="s">
        <v>16</v>
      </c>
      <c r="F62" t="s">
        <v>650</v>
      </c>
      <c r="G62">
        <v>2500</v>
      </c>
      <c r="H62">
        <v>3796</v>
      </c>
      <c r="I62">
        <f t="shared" si="1"/>
        <v>6296</v>
      </c>
      <c r="J62" t="str">
        <f>VLOOKUP(Table2[[#This Row],[CombinedIncome]],Income_Groups[#All],2,TRUE)</f>
        <v>Mid-high ($6000-$8299)</v>
      </c>
      <c r="K62">
        <v>120</v>
      </c>
      <c r="L62" t="str">
        <f>VLOOKUP(Table2[[#This Row],[LoanAmount]],Loan_Amount_Groups[#All],2,TRUE)</f>
        <v>Middle ($120k-$134k)</v>
      </c>
      <c r="M62">
        <v>360</v>
      </c>
      <c r="N62">
        <v>1</v>
      </c>
      <c r="O62" t="s">
        <v>17</v>
      </c>
      <c r="P62" t="s">
        <v>647</v>
      </c>
      <c r="Q62">
        <f>IF(Table2[[#This Row],[Loan_Status]]="Approved",Table2[[#This Row],[LoanAmount]],NA())</f>
        <v>120</v>
      </c>
      <c r="R62" t="e">
        <f>IF(Table2[[#This Row],[Loan_Status]]="Denied",Table2[[#This Row],[LoanAmount]],NA())</f>
        <v>#N/A</v>
      </c>
    </row>
    <row r="63" spans="1:18" x14ac:dyDescent="0.45">
      <c r="A63" t="s">
        <v>86</v>
      </c>
      <c r="B63" t="s">
        <v>14</v>
      </c>
      <c r="C63" t="s">
        <v>652</v>
      </c>
      <c r="D63" t="s">
        <v>30</v>
      </c>
      <c r="E63" t="s">
        <v>16</v>
      </c>
      <c r="F63" t="s">
        <v>650</v>
      </c>
      <c r="G63">
        <v>3029</v>
      </c>
      <c r="H63">
        <v>0</v>
      </c>
      <c r="I63">
        <f t="shared" si="1"/>
        <v>3029</v>
      </c>
      <c r="J63" t="str">
        <f>VLOOKUP(Table2[[#This Row],[CombinedIncome]],Income_Groups[#All],2,TRUE)</f>
        <v>Low (&lt; $3800)</v>
      </c>
      <c r="K63">
        <v>99</v>
      </c>
      <c r="L63" t="str">
        <f>VLOOKUP(Table2[[#This Row],[LoanAmount]],Loan_Amount_Groups[#All],2,TRUE)</f>
        <v>Mid-low ($95k-$119k)</v>
      </c>
      <c r="M63">
        <v>360</v>
      </c>
      <c r="N63">
        <v>1</v>
      </c>
      <c r="O63" t="s">
        <v>17</v>
      </c>
      <c r="P63" t="s">
        <v>647</v>
      </c>
      <c r="Q63">
        <f>IF(Table2[[#This Row],[Loan_Status]]="Approved",Table2[[#This Row],[LoanAmount]],NA())</f>
        <v>99</v>
      </c>
      <c r="R63" t="e">
        <f>IF(Table2[[#This Row],[Loan_Status]]="Denied",Table2[[#This Row],[LoanAmount]],NA())</f>
        <v>#N/A</v>
      </c>
    </row>
    <row r="64" spans="1:18" x14ac:dyDescent="0.45">
      <c r="A64" t="s">
        <v>87</v>
      </c>
      <c r="B64" t="s">
        <v>14</v>
      </c>
      <c r="C64" t="s">
        <v>652</v>
      </c>
      <c r="D64">
        <v>0</v>
      </c>
      <c r="E64" t="s">
        <v>25</v>
      </c>
      <c r="F64" t="s">
        <v>649</v>
      </c>
      <c r="G64">
        <v>2609</v>
      </c>
      <c r="H64">
        <v>3449</v>
      </c>
      <c r="I64">
        <f t="shared" si="1"/>
        <v>6058</v>
      </c>
      <c r="J64" t="str">
        <f>VLOOKUP(Table2[[#This Row],[CombinedIncome]],Income_Groups[#All],2,TRUE)</f>
        <v>Mid-high ($6000-$8299)</v>
      </c>
      <c r="K64">
        <v>165</v>
      </c>
      <c r="L64" t="str">
        <f>VLOOKUP(Table2[[#This Row],[LoanAmount]],Loan_Amount_Groups[#All],2,TRUE)</f>
        <v>Mid-high ($135k-$180k)</v>
      </c>
      <c r="M64">
        <v>180</v>
      </c>
      <c r="N64">
        <v>0</v>
      </c>
      <c r="O64" t="s">
        <v>21</v>
      </c>
      <c r="P64" t="s">
        <v>648</v>
      </c>
      <c r="Q64" t="e">
        <f>IF(Table2[[#This Row],[Loan_Status]]="Approved",Table2[[#This Row],[LoanAmount]],NA())</f>
        <v>#N/A</v>
      </c>
      <c r="R64">
        <f>IF(Table2[[#This Row],[Loan_Status]]="Denied",Table2[[#This Row],[LoanAmount]],NA())</f>
        <v>165</v>
      </c>
    </row>
    <row r="65" spans="1:18" x14ac:dyDescent="0.45">
      <c r="A65" t="s">
        <v>88</v>
      </c>
      <c r="B65" t="s">
        <v>14</v>
      </c>
      <c r="C65" t="s">
        <v>652</v>
      </c>
      <c r="D65">
        <v>1</v>
      </c>
      <c r="E65" t="s">
        <v>16</v>
      </c>
      <c r="F65" t="s">
        <v>650</v>
      </c>
      <c r="G65">
        <v>4945</v>
      </c>
      <c r="H65">
        <v>0</v>
      </c>
      <c r="I65">
        <f t="shared" si="1"/>
        <v>4945</v>
      </c>
      <c r="J65" t="str">
        <f>VLOOKUP(Table2[[#This Row],[CombinedIncome]],Income_Groups[#All],2,TRUE)</f>
        <v>Middle ($4800-$5999)</v>
      </c>
      <c r="K65">
        <v>128</v>
      </c>
      <c r="L65" t="str">
        <f>VLOOKUP(Table2[[#This Row],[LoanAmount]],Loan_Amount_Groups[#All],2,TRUE)</f>
        <v>Middle ($120k-$134k)</v>
      </c>
      <c r="M65">
        <v>360</v>
      </c>
      <c r="N65">
        <v>0</v>
      </c>
      <c r="O65" t="s">
        <v>21</v>
      </c>
      <c r="P65" t="s">
        <v>648</v>
      </c>
      <c r="Q65" t="e">
        <f>IF(Table2[[#This Row],[Loan_Status]]="Approved",Table2[[#This Row],[LoanAmount]],NA())</f>
        <v>#N/A</v>
      </c>
      <c r="R65">
        <f>IF(Table2[[#This Row],[Loan_Status]]="Denied",Table2[[#This Row],[LoanAmount]],NA())</f>
        <v>128</v>
      </c>
    </row>
    <row r="66" spans="1:18" x14ac:dyDescent="0.45">
      <c r="A66" t="s">
        <v>89</v>
      </c>
      <c r="B66" t="s">
        <v>42</v>
      </c>
      <c r="C66" t="s">
        <v>651</v>
      </c>
      <c r="D66">
        <v>0</v>
      </c>
      <c r="E66" t="s">
        <v>16</v>
      </c>
      <c r="F66" t="s">
        <v>650</v>
      </c>
      <c r="G66">
        <v>4166</v>
      </c>
      <c r="H66">
        <v>0</v>
      </c>
      <c r="I66">
        <f t="shared" si="1"/>
        <v>4166</v>
      </c>
      <c r="J66" t="str">
        <f>VLOOKUP(Table2[[#This Row],[CombinedIncome]],Income_Groups[#All],2,TRUE)</f>
        <v>Mid-low ($3800-$4799)</v>
      </c>
      <c r="K66">
        <v>116</v>
      </c>
      <c r="L66" t="str">
        <f>VLOOKUP(Table2[[#This Row],[LoanAmount]],Loan_Amount_Groups[#All],2,TRUE)</f>
        <v>Mid-low ($95k-$119k)</v>
      </c>
      <c r="M66">
        <v>360</v>
      </c>
      <c r="N66">
        <v>0</v>
      </c>
      <c r="O66" t="s">
        <v>31</v>
      </c>
      <c r="P66" t="s">
        <v>648</v>
      </c>
      <c r="Q66" t="e">
        <f>IF(Table2[[#This Row],[Loan_Status]]="Approved",Table2[[#This Row],[LoanAmount]],NA())</f>
        <v>#N/A</v>
      </c>
      <c r="R66">
        <f>IF(Table2[[#This Row],[Loan_Status]]="Denied",Table2[[#This Row],[LoanAmount]],NA())</f>
        <v>116</v>
      </c>
    </row>
    <row r="67" spans="1:18" x14ac:dyDescent="0.45">
      <c r="A67" t="s">
        <v>90</v>
      </c>
      <c r="B67" t="s">
        <v>14</v>
      </c>
      <c r="C67" t="s">
        <v>652</v>
      </c>
      <c r="D67">
        <v>0</v>
      </c>
      <c r="E67" t="s">
        <v>16</v>
      </c>
      <c r="F67" t="s">
        <v>650</v>
      </c>
      <c r="G67">
        <v>5726</v>
      </c>
      <c r="H67">
        <v>4595</v>
      </c>
      <c r="I67">
        <f t="shared" si="1"/>
        <v>10321</v>
      </c>
      <c r="J67" t="str">
        <f>VLOOKUP(Table2[[#This Row],[CombinedIncome]],Income_Groups[#All],2,TRUE)</f>
        <v>High (&gt; $8300)</v>
      </c>
      <c r="K67">
        <v>258</v>
      </c>
      <c r="L67" t="str">
        <f>VLOOKUP(Table2[[#This Row],[LoanAmount]],Loan_Amount_Groups[#All],2,TRUE)</f>
        <v>High (&gt; $180k)</v>
      </c>
      <c r="M67">
        <v>360</v>
      </c>
      <c r="N67">
        <v>1</v>
      </c>
      <c r="O67" t="s">
        <v>31</v>
      </c>
      <c r="P67" t="s">
        <v>648</v>
      </c>
      <c r="Q67" t="e">
        <f>IF(Table2[[#This Row],[Loan_Status]]="Approved",Table2[[#This Row],[LoanAmount]],NA())</f>
        <v>#N/A</v>
      </c>
      <c r="R67">
        <f>IF(Table2[[#This Row],[Loan_Status]]="Denied",Table2[[#This Row],[LoanAmount]],NA())</f>
        <v>258</v>
      </c>
    </row>
    <row r="68" spans="1:18" x14ac:dyDescent="0.45">
      <c r="A68" t="s">
        <v>91</v>
      </c>
      <c r="B68" t="s">
        <v>14</v>
      </c>
      <c r="C68" t="s">
        <v>651</v>
      </c>
      <c r="D68">
        <v>0</v>
      </c>
      <c r="E68" t="s">
        <v>25</v>
      </c>
      <c r="F68" t="s">
        <v>650</v>
      </c>
      <c r="G68">
        <v>3200</v>
      </c>
      <c r="H68">
        <v>2254</v>
      </c>
      <c r="I68">
        <f t="shared" si="1"/>
        <v>5454</v>
      </c>
      <c r="J68" t="str">
        <f>VLOOKUP(Table2[[#This Row],[CombinedIncome]],Income_Groups[#All],2,TRUE)</f>
        <v>Middle ($4800-$5999)</v>
      </c>
      <c r="K68">
        <v>126</v>
      </c>
      <c r="L68" t="str">
        <f>VLOOKUP(Table2[[#This Row],[LoanAmount]],Loan_Amount_Groups[#All],2,TRUE)</f>
        <v>Middle ($120k-$134k)</v>
      </c>
      <c r="M68">
        <v>180</v>
      </c>
      <c r="N68">
        <v>0</v>
      </c>
      <c r="O68" t="s">
        <v>17</v>
      </c>
      <c r="P68" t="s">
        <v>648</v>
      </c>
      <c r="Q68" t="e">
        <f>IF(Table2[[#This Row],[Loan_Status]]="Approved",Table2[[#This Row],[LoanAmount]],NA())</f>
        <v>#N/A</v>
      </c>
      <c r="R68">
        <f>IF(Table2[[#This Row],[Loan_Status]]="Denied",Table2[[#This Row],[LoanAmount]],NA())</f>
        <v>126</v>
      </c>
    </row>
    <row r="69" spans="1:18" x14ac:dyDescent="0.45">
      <c r="A69" t="s">
        <v>92</v>
      </c>
      <c r="B69" t="s">
        <v>14</v>
      </c>
      <c r="C69" t="s">
        <v>652</v>
      </c>
      <c r="D69">
        <v>1</v>
      </c>
      <c r="E69" t="s">
        <v>16</v>
      </c>
      <c r="F69" t="s">
        <v>650</v>
      </c>
      <c r="G69">
        <v>10750</v>
      </c>
      <c r="H69">
        <v>0</v>
      </c>
      <c r="I69">
        <f t="shared" si="1"/>
        <v>10750</v>
      </c>
      <c r="J69" t="str">
        <f>VLOOKUP(Table2[[#This Row],[CombinedIncome]],Income_Groups[#All],2,TRUE)</f>
        <v>High (&gt; $8300)</v>
      </c>
      <c r="K69">
        <v>312</v>
      </c>
      <c r="L69" t="str">
        <f>VLOOKUP(Table2[[#This Row],[LoanAmount]],Loan_Amount_Groups[#All],2,TRUE)</f>
        <v>High (&gt; $180k)</v>
      </c>
      <c r="M69">
        <v>360</v>
      </c>
      <c r="N69">
        <v>1</v>
      </c>
      <c r="O69" t="s">
        <v>17</v>
      </c>
      <c r="P69" t="s">
        <v>647</v>
      </c>
      <c r="Q69">
        <f>IF(Table2[[#This Row],[Loan_Status]]="Approved",Table2[[#This Row],[LoanAmount]],NA())</f>
        <v>312</v>
      </c>
      <c r="R69" t="e">
        <f>IF(Table2[[#This Row],[Loan_Status]]="Denied",Table2[[#This Row],[LoanAmount]],NA())</f>
        <v>#N/A</v>
      </c>
    </row>
    <row r="70" spans="1:18" x14ac:dyDescent="0.45">
      <c r="A70" t="s">
        <v>93</v>
      </c>
      <c r="B70" t="s">
        <v>14</v>
      </c>
      <c r="C70" t="s">
        <v>652</v>
      </c>
      <c r="D70" t="s">
        <v>30</v>
      </c>
      <c r="E70" t="s">
        <v>25</v>
      </c>
      <c r="F70" t="s">
        <v>649</v>
      </c>
      <c r="G70">
        <v>7100</v>
      </c>
      <c r="H70">
        <v>0</v>
      </c>
      <c r="I70">
        <f t="shared" si="1"/>
        <v>7100</v>
      </c>
      <c r="J70" t="str">
        <f>VLOOKUP(Table2[[#This Row],[CombinedIncome]],Income_Groups[#All],2,TRUE)</f>
        <v>Mid-high ($6000-$8299)</v>
      </c>
      <c r="K70">
        <v>125</v>
      </c>
      <c r="L70" t="str">
        <f>VLOOKUP(Table2[[#This Row],[LoanAmount]],Loan_Amount_Groups[#All],2,TRUE)</f>
        <v>Middle ($120k-$134k)</v>
      </c>
      <c r="M70">
        <v>60</v>
      </c>
      <c r="N70">
        <v>1</v>
      </c>
      <c r="O70" t="s">
        <v>17</v>
      </c>
      <c r="P70" t="s">
        <v>647</v>
      </c>
      <c r="Q70">
        <f>IF(Table2[[#This Row],[Loan_Status]]="Approved",Table2[[#This Row],[LoanAmount]],NA())</f>
        <v>125</v>
      </c>
      <c r="R70" t="e">
        <f>IF(Table2[[#This Row],[Loan_Status]]="Denied",Table2[[#This Row],[LoanAmount]],NA())</f>
        <v>#N/A</v>
      </c>
    </row>
    <row r="71" spans="1:18" x14ac:dyDescent="0.45">
      <c r="A71" t="s">
        <v>94</v>
      </c>
      <c r="B71" t="s">
        <v>42</v>
      </c>
      <c r="C71" t="s">
        <v>651</v>
      </c>
      <c r="D71">
        <v>0</v>
      </c>
      <c r="E71" t="s">
        <v>16</v>
      </c>
      <c r="F71" t="s">
        <v>650</v>
      </c>
      <c r="G71">
        <v>4300</v>
      </c>
      <c r="H71">
        <v>0</v>
      </c>
      <c r="I71">
        <f t="shared" si="1"/>
        <v>4300</v>
      </c>
      <c r="J71" t="str">
        <f>VLOOKUP(Table2[[#This Row],[CombinedIncome]],Income_Groups[#All],2,TRUE)</f>
        <v>Mid-low ($3800-$4799)</v>
      </c>
      <c r="K71">
        <v>136</v>
      </c>
      <c r="L71" t="str">
        <f>VLOOKUP(Table2[[#This Row],[LoanAmount]],Loan_Amount_Groups[#All],2,TRUE)</f>
        <v>Mid-high ($135k-$180k)</v>
      </c>
      <c r="M71">
        <v>360</v>
      </c>
      <c r="N71">
        <v>0</v>
      </c>
      <c r="O71" t="s">
        <v>31</v>
      </c>
      <c r="P71" t="s">
        <v>648</v>
      </c>
      <c r="Q71" t="e">
        <f>IF(Table2[[#This Row],[Loan_Status]]="Approved",Table2[[#This Row],[LoanAmount]],NA())</f>
        <v>#N/A</v>
      </c>
      <c r="R71">
        <f>IF(Table2[[#This Row],[Loan_Status]]="Denied",Table2[[#This Row],[LoanAmount]],NA())</f>
        <v>136</v>
      </c>
    </row>
    <row r="72" spans="1:18" x14ac:dyDescent="0.45">
      <c r="A72" t="s">
        <v>95</v>
      </c>
      <c r="B72" t="s">
        <v>14</v>
      </c>
      <c r="C72" t="s">
        <v>652</v>
      </c>
      <c r="D72">
        <v>0</v>
      </c>
      <c r="E72" t="s">
        <v>16</v>
      </c>
      <c r="F72" t="s">
        <v>650</v>
      </c>
      <c r="G72">
        <v>3208</v>
      </c>
      <c r="H72">
        <v>3066</v>
      </c>
      <c r="I72">
        <f t="shared" ref="I72:I135" si="2">G72+H72</f>
        <v>6274</v>
      </c>
      <c r="J72" t="str">
        <f>VLOOKUP(Table2[[#This Row],[CombinedIncome]],Income_Groups[#All],2,TRUE)</f>
        <v>Mid-high ($6000-$8299)</v>
      </c>
      <c r="K72">
        <v>172</v>
      </c>
      <c r="L72" t="str">
        <f>VLOOKUP(Table2[[#This Row],[LoanAmount]],Loan_Amount_Groups[#All],2,TRUE)</f>
        <v>Mid-high ($135k-$180k)</v>
      </c>
      <c r="M72">
        <v>360</v>
      </c>
      <c r="N72">
        <v>1</v>
      </c>
      <c r="O72" t="s">
        <v>17</v>
      </c>
      <c r="P72" t="s">
        <v>647</v>
      </c>
      <c r="Q72">
        <f>IF(Table2[[#This Row],[Loan_Status]]="Approved",Table2[[#This Row],[LoanAmount]],NA())</f>
        <v>172</v>
      </c>
      <c r="R72" t="e">
        <f>IF(Table2[[#This Row],[Loan_Status]]="Denied",Table2[[#This Row],[LoanAmount]],NA())</f>
        <v>#N/A</v>
      </c>
    </row>
    <row r="73" spans="1:18" x14ac:dyDescent="0.45">
      <c r="A73" t="s">
        <v>96</v>
      </c>
      <c r="B73" t="s">
        <v>14</v>
      </c>
      <c r="C73" t="s">
        <v>652</v>
      </c>
      <c r="D73">
        <v>2</v>
      </c>
      <c r="E73" t="s">
        <v>25</v>
      </c>
      <c r="F73" t="s">
        <v>649</v>
      </c>
      <c r="G73">
        <v>1875</v>
      </c>
      <c r="H73">
        <v>1875</v>
      </c>
      <c r="I73">
        <f t="shared" si="2"/>
        <v>3750</v>
      </c>
      <c r="J73" t="str">
        <f>VLOOKUP(Table2[[#This Row],[CombinedIncome]],Income_Groups[#All],2,TRUE)</f>
        <v>Low (&lt; $3800)</v>
      </c>
      <c r="K73">
        <v>97</v>
      </c>
      <c r="L73" t="str">
        <f>VLOOKUP(Table2[[#This Row],[LoanAmount]],Loan_Amount_Groups[#All],2,TRUE)</f>
        <v>Mid-low ($95k-$119k)</v>
      </c>
      <c r="M73">
        <v>360</v>
      </c>
      <c r="N73">
        <v>1</v>
      </c>
      <c r="O73" t="s">
        <v>31</v>
      </c>
      <c r="P73" t="s">
        <v>647</v>
      </c>
      <c r="Q73">
        <f>IF(Table2[[#This Row],[Loan_Status]]="Approved",Table2[[#This Row],[LoanAmount]],NA())</f>
        <v>97</v>
      </c>
      <c r="R73" t="e">
        <f>IF(Table2[[#This Row],[Loan_Status]]="Denied",Table2[[#This Row],[LoanAmount]],NA())</f>
        <v>#N/A</v>
      </c>
    </row>
    <row r="74" spans="1:18" x14ac:dyDescent="0.45">
      <c r="A74" t="s">
        <v>97</v>
      </c>
      <c r="B74" t="s">
        <v>14</v>
      </c>
      <c r="C74" t="s">
        <v>651</v>
      </c>
      <c r="D74">
        <v>0</v>
      </c>
      <c r="E74" t="s">
        <v>16</v>
      </c>
      <c r="F74" t="s">
        <v>650</v>
      </c>
      <c r="G74">
        <v>3500</v>
      </c>
      <c r="H74">
        <v>0</v>
      </c>
      <c r="I74">
        <f t="shared" si="2"/>
        <v>3500</v>
      </c>
      <c r="J74" t="str">
        <f>VLOOKUP(Table2[[#This Row],[CombinedIncome]],Income_Groups[#All],2,TRUE)</f>
        <v>Low (&lt; $3800)</v>
      </c>
      <c r="K74">
        <v>81</v>
      </c>
      <c r="L74" t="str">
        <f>VLOOKUP(Table2[[#This Row],[LoanAmount]],Loan_Amount_Groups[#All],2,TRUE)</f>
        <v>Low (&lt; $95k)</v>
      </c>
      <c r="M74">
        <v>300</v>
      </c>
      <c r="N74">
        <v>1</v>
      </c>
      <c r="O74" t="s">
        <v>31</v>
      </c>
      <c r="P74" t="s">
        <v>647</v>
      </c>
      <c r="Q74">
        <f>IF(Table2[[#This Row],[Loan_Status]]="Approved",Table2[[#This Row],[LoanAmount]],NA())</f>
        <v>81</v>
      </c>
      <c r="R74" t="e">
        <f>IF(Table2[[#This Row],[Loan_Status]]="Denied",Table2[[#This Row],[LoanAmount]],NA())</f>
        <v>#N/A</v>
      </c>
    </row>
    <row r="75" spans="1:18" x14ac:dyDescent="0.45">
      <c r="A75" t="s">
        <v>98</v>
      </c>
      <c r="B75" t="s">
        <v>14</v>
      </c>
      <c r="C75" t="s">
        <v>652</v>
      </c>
      <c r="D75" t="s">
        <v>30</v>
      </c>
      <c r="E75" t="s">
        <v>25</v>
      </c>
      <c r="F75" t="s">
        <v>650</v>
      </c>
      <c r="G75">
        <v>4755</v>
      </c>
      <c r="H75">
        <v>0</v>
      </c>
      <c r="I75">
        <f t="shared" si="2"/>
        <v>4755</v>
      </c>
      <c r="J75" t="str">
        <f>VLOOKUP(Table2[[#This Row],[CombinedIncome]],Income_Groups[#All],2,TRUE)</f>
        <v>Mid-low ($3800-$4799)</v>
      </c>
      <c r="K75">
        <v>95</v>
      </c>
      <c r="L75" t="str">
        <f>VLOOKUP(Table2[[#This Row],[LoanAmount]],Loan_Amount_Groups[#All],2,TRUE)</f>
        <v>Mid-low ($95k-$119k)</v>
      </c>
      <c r="M75">
        <v>360</v>
      </c>
      <c r="N75">
        <v>0</v>
      </c>
      <c r="O75" t="s">
        <v>31</v>
      </c>
      <c r="P75" t="s">
        <v>648</v>
      </c>
      <c r="Q75" t="e">
        <f>IF(Table2[[#This Row],[Loan_Status]]="Approved",Table2[[#This Row],[LoanAmount]],NA())</f>
        <v>#N/A</v>
      </c>
      <c r="R75">
        <f>IF(Table2[[#This Row],[Loan_Status]]="Denied",Table2[[#This Row],[LoanAmount]],NA())</f>
        <v>95</v>
      </c>
    </row>
    <row r="76" spans="1:18" x14ac:dyDescent="0.45">
      <c r="A76" t="s">
        <v>99</v>
      </c>
      <c r="B76" t="s">
        <v>14</v>
      </c>
      <c r="C76" t="s">
        <v>652</v>
      </c>
      <c r="D76" t="s">
        <v>30</v>
      </c>
      <c r="E76" t="s">
        <v>16</v>
      </c>
      <c r="F76" t="s">
        <v>649</v>
      </c>
      <c r="G76">
        <v>5266</v>
      </c>
      <c r="H76">
        <v>1774</v>
      </c>
      <c r="I76">
        <f t="shared" si="2"/>
        <v>7040</v>
      </c>
      <c r="J76" t="str">
        <f>VLOOKUP(Table2[[#This Row],[CombinedIncome]],Income_Groups[#All],2,TRUE)</f>
        <v>Mid-high ($6000-$8299)</v>
      </c>
      <c r="K76">
        <v>187</v>
      </c>
      <c r="L76" t="str">
        <f>VLOOKUP(Table2[[#This Row],[LoanAmount]],Loan_Amount_Groups[#All],2,TRUE)</f>
        <v>High (&gt; $180k)</v>
      </c>
      <c r="M76">
        <v>360</v>
      </c>
      <c r="N76">
        <v>1</v>
      </c>
      <c r="O76" t="s">
        <v>31</v>
      </c>
      <c r="P76" t="s">
        <v>647</v>
      </c>
      <c r="Q76">
        <f>IF(Table2[[#This Row],[Loan_Status]]="Approved",Table2[[#This Row],[LoanAmount]],NA())</f>
        <v>187</v>
      </c>
      <c r="R76" t="e">
        <f>IF(Table2[[#This Row],[Loan_Status]]="Denied",Table2[[#This Row],[LoanAmount]],NA())</f>
        <v>#N/A</v>
      </c>
    </row>
    <row r="77" spans="1:18" x14ac:dyDescent="0.45">
      <c r="A77" t="s">
        <v>100</v>
      </c>
      <c r="B77" t="s">
        <v>14</v>
      </c>
      <c r="C77" t="s">
        <v>651</v>
      </c>
      <c r="D77">
        <v>0</v>
      </c>
      <c r="E77" t="s">
        <v>16</v>
      </c>
      <c r="F77" t="s">
        <v>650</v>
      </c>
      <c r="G77">
        <v>3750</v>
      </c>
      <c r="H77">
        <v>0</v>
      </c>
      <c r="I77">
        <f t="shared" si="2"/>
        <v>3750</v>
      </c>
      <c r="J77" t="str">
        <f>VLOOKUP(Table2[[#This Row],[CombinedIncome]],Income_Groups[#All],2,TRUE)</f>
        <v>Low (&lt; $3800)</v>
      </c>
      <c r="K77">
        <v>113</v>
      </c>
      <c r="L77" t="str">
        <f>VLOOKUP(Table2[[#This Row],[LoanAmount]],Loan_Amount_Groups[#All],2,TRUE)</f>
        <v>Mid-low ($95k-$119k)</v>
      </c>
      <c r="M77">
        <v>480</v>
      </c>
      <c r="N77">
        <v>1</v>
      </c>
      <c r="O77" t="s">
        <v>17</v>
      </c>
      <c r="P77" t="s">
        <v>648</v>
      </c>
      <c r="Q77" t="e">
        <f>IF(Table2[[#This Row],[Loan_Status]]="Approved",Table2[[#This Row],[LoanAmount]],NA())</f>
        <v>#N/A</v>
      </c>
      <c r="R77">
        <f>IF(Table2[[#This Row],[Loan_Status]]="Denied",Table2[[#This Row],[LoanAmount]],NA())</f>
        <v>113</v>
      </c>
    </row>
    <row r="78" spans="1:18" x14ac:dyDescent="0.45">
      <c r="A78" t="s">
        <v>101</v>
      </c>
      <c r="B78" t="s">
        <v>14</v>
      </c>
      <c r="C78" t="s">
        <v>651</v>
      </c>
      <c r="D78">
        <v>0</v>
      </c>
      <c r="E78" t="s">
        <v>16</v>
      </c>
      <c r="F78" t="s">
        <v>650</v>
      </c>
      <c r="G78">
        <v>3750</v>
      </c>
      <c r="H78">
        <v>4750</v>
      </c>
      <c r="I78">
        <f t="shared" si="2"/>
        <v>8500</v>
      </c>
      <c r="J78" t="str">
        <f>VLOOKUP(Table2[[#This Row],[CombinedIncome]],Income_Groups[#All],2,TRUE)</f>
        <v>High (&gt; $8300)</v>
      </c>
      <c r="K78">
        <v>176</v>
      </c>
      <c r="L78" t="str">
        <f>VLOOKUP(Table2[[#This Row],[LoanAmount]],Loan_Amount_Groups[#All],2,TRUE)</f>
        <v>Mid-high ($135k-$180k)</v>
      </c>
      <c r="M78">
        <v>360</v>
      </c>
      <c r="N78">
        <v>1</v>
      </c>
      <c r="O78" t="s">
        <v>17</v>
      </c>
      <c r="P78" t="s">
        <v>648</v>
      </c>
      <c r="Q78" t="e">
        <f>IF(Table2[[#This Row],[Loan_Status]]="Approved",Table2[[#This Row],[LoanAmount]],NA())</f>
        <v>#N/A</v>
      </c>
      <c r="R78">
        <f>IF(Table2[[#This Row],[Loan_Status]]="Denied",Table2[[#This Row],[LoanAmount]],NA())</f>
        <v>176</v>
      </c>
    </row>
    <row r="79" spans="1:18" x14ac:dyDescent="0.45">
      <c r="A79" t="s">
        <v>102</v>
      </c>
      <c r="B79" t="s">
        <v>14</v>
      </c>
      <c r="C79" t="s">
        <v>652</v>
      </c>
      <c r="D79">
        <v>1</v>
      </c>
      <c r="E79" t="s">
        <v>16</v>
      </c>
      <c r="F79" t="s">
        <v>649</v>
      </c>
      <c r="G79">
        <v>1000</v>
      </c>
      <c r="H79">
        <v>3022</v>
      </c>
      <c r="I79">
        <f t="shared" si="2"/>
        <v>4022</v>
      </c>
      <c r="J79" t="str">
        <f>VLOOKUP(Table2[[#This Row],[CombinedIncome]],Income_Groups[#All],2,TRUE)</f>
        <v>Mid-low ($3800-$4799)</v>
      </c>
      <c r="K79">
        <v>110</v>
      </c>
      <c r="L79" t="str">
        <f>VLOOKUP(Table2[[#This Row],[LoanAmount]],Loan_Amount_Groups[#All],2,TRUE)</f>
        <v>Mid-low ($95k-$119k)</v>
      </c>
      <c r="M79">
        <v>360</v>
      </c>
      <c r="N79">
        <v>1</v>
      </c>
      <c r="O79" t="s">
        <v>17</v>
      </c>
      <c r="P79" t="s">
        <v>648</v>
      </c>
      <c r="Q79" t="e">
        <f>IF(Table2[[#This Row],[Loan_Status]]="Approved",Table2[[#This Row],[LoanAmount]],NA())</f>
        <v>#N/A</v>
      </c>
      <c r="R79">
        <f>IF(Table2[[#This Row],[Loan_Status]]="Denied",Table2[[#This Row],[LoanAmount]],NA())</f>
        <v>110</v>
      </c>
    </row>
    <row r="80" spans="1:18" x14ac:dyDescent="0.45">
      <c r="A80" t="s">
        <v>103</v>
      </c>
      <c r="B80" t="s">
        <v>14</v>
      </c>
      <c r="C80" t="s">
        <v>652</v>
      </c>
      <c r="D80" t="s">
        <v>30</v>
      </c>
      <c r="E80" t="s">
        <v>16</v>
      </c>
      <c r="F80" t="s">
        <v>650</v>
      </c>
      <c r="G80">
        <v>3167</v>
      </c>
      <c r="H80">
        <v>4000</v>
      </c>
      <c r="I80">
        <f t="shared" si="2"/>
        <v>7167</v>
      </c>
      <c r="J80" t="str">
        <f>VLOOKUP(Table2[[#This Row],[CombinedIncome]],Income_Groups[#All],2,TRUE)</f>
        <v>Mid-high ($6000-$8299)</v>
      </c>
      <c r="K80">
        <v>180</v>
      </c>
      <c r="L80" t="str">
        <f>VLOOKUP(Table2[[#This Row],[LoanAmount]],Loan_Amount_Groups[#All],2,TRUE)</f>
        <v>High (&gt; $180k)</v>
      </c>
      <c r="M80">
        <v>300</v>
      </c>
      <c r="N80">
        <v>0</v>
      </c>
      <c r="O80" t="s">
        <v>31</v>
      </c>
      <c r="P80" t="s">
        <v>648</v>
      </c>
      <c r="Q80" t="e">
        <f>IF(Table2[[#This Row],[Loan_Status]]="Approved",Table2[[#This Row],[LoanAmount]],NA())</f>
        <v>#N/A</v>
      </c>
      <c r="R80">
        <f>IF(Table2[[#This Row],[Loan_Status]]="Denied",Table2[[#This Row],[LoanAmount]],NA())</f>
        <v>180</v>
      </c>
    </row>
    <row r="81" spans="1:18" x14ac:dyDescent="0.45">
      <c r="A81" t="s">
        <v>104</v>
      </c>
      <c r="B81" t="s">
        <v>14</v>
      </c>
      <c r="C81" t="s">
        <v>652</v>
      </c>
      <c r="D81" t="s">
        <v>30</v>
      </c>
      <c r="E81" t="s">
        <v>25</v>
      </c>
      <c r="F81" t="s">
        <v>649</v>
      </c>
      <c r="G81">
        <v>3333</v>
      </c>
      <c r="H81">
        <v>2166</v>
      </c>
      <c r="I81">
        <f t="shared" si="2"/>
        <v>5499</v>
      </c>
      <c r="J81" t="str">
        <f>VLOOKUP(Table2[[#This Row],[CombinedIncome]],Income_Groups[#All],2,TRUE)</f>
        <v>Middle ($4800-$5999)</v>
      </c>
      <c r="K81">
        <v>130</v>
      </c>
      <c r="L81" t="str">
        <f>VLOOKUP(Table2[[#This Row],[LoanAmount]],Loan_Amount_Groups[#All],2,TRUE)</f>
        <v>Middle ($120k-$134k)</v>
      </c>
      <c r="M81">
        <v>360</v>
      </c>
      <c r="N81" t="s">
        <v>639</v>
      </c>
      <c r="O81" t="s">
        <v>31</v>
      </c>
      <c r="P81" t="s">
        <v>647</v>
      </c>
      <c r="Q81">
        <f>IF(Table2[[#This Row],[Loan_Status]]="Approved",Table2[[#This Row],[LoanAmount]],NA())</f>
        <v>130</v>
      </c>
      <c r="R81" t="e">
        <f>IF(Table2[[#This Row],[Loan_Status]]="Denied",Table2[[#This Row],[LoanAmount]],NA())</f>
        <v>#N/A</v>
      </c>
    </row>
    <row r="82" spans="1:18" x14ac:dyDescent="0.45">
      <c r="A82" t="s">
        <v>105</v>
      </c>
      <c r="B82" t="s">
        <v>42</v>
      </c>
      <c r="C82" t="s">
        <v>651</v>
      </c>
      <c r="D82">
        <v>0</v>
      </c>
      <c r="E82" t="s">
        <v>16</v>
      </c>
      <c r="F82" t="s">
        <v>650</v>
      </c>
      <c r="G82">
        <v>3846</v>
      </c>
      <c r="H82">
        <v>0</v>
      </c>
      <c r="I82">
        <f t="shared" si="2"/>
        <v>3846</v>
      </c>
      <c r="J82" t="str">
        <f>VLOOKUP(Table2[[#This Row],[CombinedIncome]],Income_Groups[#All],2,TRUE)</f>
        <v>Mid-low ($3800-$4799)</v>
      </c>
      <c r="K82">
        <v>111</v>
      </c>
      <c r="L82" t="str">
        <f>VLOOKUP(Table2[[#This Row],[LoanAmount]],Loan_Amount_Groups[#All],2,TRUE)</f>
        <v>Mid-low ($95k-$119k)</v>
      </c>
      <c r="M82">
        <v>360</v>
      </c>
      <c r="N82">
        <v>1</v>
      </c>
      <c r="O82" t="s">
        <v>31</v>
      </c>
      <c r="P82" t="s">
        <v>647</v>
      </c>
      <c r="Q82">
        <f>IF(Table2[[#This Row],[Loan_Status]]="Approved",Table2[[#This Row],[LoanAmount]],NA())</f>
        <v>111</v>
      </c>
      <c r="R82" t="e">
        <f>IF(Table2[[#This Row],[Loan_Status]]="Denied",Table2[[#This Row],[LoanAmount]],NA())</f>
        <v>#N/A</v>
      </c>
    </row>
    <row r="83" spans="1:18" x14ac:dyDescent="0.45">
      <c r="A83" t="s">
        <v>106</v>
      </c>
      <c r="B83" t="s">
        <v>14</v>
      </c>
      <c r="C83" t="s">
        <v>652</v>
      </c>
      <c r="D83">
        <v>1</v>
      </c>
      <c r="E83" t="s">
        <v>16</v>
      </c>
      <c r="F83" t="s">
        <v>649</v>
      </c>
      <c r="G83">
        <v>2395</v>
      </c>
      <c r="H83">
        <v>0</v>
      </c>
      <c r="I83">
        <f t="shared" si="2"/>
        <v>2395</v>
      </c>
      <c r="J83" t="str">
        <f>VLOOKUP(Table2[[#This Row],[CombinedIncome]],Income_Groups[#All],2,TRUE)</f>
        <v>Low (&lt; $3800)</v>
      </c>
      <c r="K83">
        <v>128</v>
      </c>
      <c r="L83" t="str">
        <f>VLOOKUP(Table2[[#This Row],[LoanAmount]],Loan_Amount_Groups[#All],2,TRUE)</f>
        <v>Middle ($120k-$134k)</v>
      </c>
      <c r="M83">
        <v>360</v>
      </c>
      <c r="N83">
        <v>1</v>
      </c>
      <c r="O83" t="s">
        <v>31</v>
      </c>
      <c r="P83" t="s">
        <v>647</v>
      </c>
      <c r="Q83">
        <f>IF(Table2[[#This Row],[Loan_Status]]="Approved",Table2[[#This Row],[LoanAmount]],NA())</f>
        <v>128</v>
      </c>
      <c r="R83" t="e">
        <f>IF(Table2[[#This Row],[Loan_Status]]="Denied",Table2[[#This Row],[LoanAmount]],NA())</f>
        <v>#N/A</v>
      </c>
    </row>
    <row r="84" spans="1:18" x14ac:dyDescent="0.45">
      <c r="A84" t="s">
        <v>107</v>
      </c>
      <c r="B84" t="s">
        <v>42</v>
      </c>
      <c r="C84" t="s">
        <v>652</v>
      </c>
      <c r="D84">
        <v>2</v>
      </c>
      <c r="E84" t="s">
        <v>16</v>
      </c>
      <c r="F84" t="s">
        <v>650</v>
      </c>
      <c r="G84">
        <v>1378</v>
      </c>
      <c r="H84">
        <v>1881</v>
      </c>
      <c r="I84">
        <f t="shared" si="2"/>
        <v>3259</v>
      </c>
      <c r="J84" t="str">
        <f>VLOOKUP(Table2[[#This Row],[CombinedIncome]],Income_Groups[#All],2,TRUE)</f>
        <v>Low (&lt; $3800)</v>
      </c>
      <c r="K84">
        <v>167</v>
      </c>
      <c r="L84" t="str">
        <f>VLOOKUP(Table2[[#This Row],[LoanAmount]],Loan_Amount_Groups[#All],2,TRUE)</f>
        <v>Mid-high ($135k-$180k)</v>
      </c>
      <c r="M84">
        <v>360</v>
      </c>
      <c r="N84">
        <v>1</v>
      </c>
      <c r="O84" t="s">
        <v>17</v>
      </c>
      <c r="P84" t="s">
        <v>648</v>
      </c>
      <c r="Q84" t="e">
        <f>IF(Table2[[#This Row],[Loan_Status]]="Approved",Table2[[#This Row],[LoanAmount]],NA())</f>
        <v>#N/A</v>
      </c>
      <c r="R84">
        <f>IF(Table2[[#This Row],[Loan_Status]]="Denied",Table2[[#This Row],[LoanAmount]],NA())</f>
        <v>167</v>
      </c>
    </row>
    <row r="85" spans="1:18" x14ac:dyDescent="0.45">
      <c r="A85" t="s">
        <v>108</v>
      </c>
      <c r="B85" t="s">
        <v>14</v>
      </c>
      <c r="C85" t="s">
        <v>652</v>
      </c>
      <c r="D85">
        <v>0</v>
      </c>
      <c r="E85" t="s">
        <v>16</v>
      </c>
      <c r="F85" t="s">
        <v>650</v>
      </c>
      <c r="G85">
        <v>6000</v>
      </c>
      <c r="H85">
        <v>2250</v>
      </c>
      <c r="I85">
        <f t="shared" si="2"/>
        <v>8250</v>
      </c>
      <c r="J85" t="str">
        <f>VLOOKUP(Table2[[#This Row],[CombinedIncome]],Income_Groups[#All],2,TRUE)</f>
        <v>Mid-high ($6000-$8299)</v>
      </c>
      <c r="K85">
        <v>265</v>
      </c>
      <c r="L85" t="str">
        <f>VLOOKUP(Table2[[#This Row],[LoanAmount]],Loan_Amount_Groups[#All],2,TRUE)</f>
        <v>High (&gt; $180k)</v>
      </c>
      <c r="M85">
        <v>360</v>
      </c>
      <c r="N85" t="s">
        <v>639</v>
      </c>
      <c r="O85" t="s">
        <v>31</v>
      </c>
      <c r="P85" t="s">
        <v>648</v>
      </c>
      <c r="Q85" t="e">
        <f>IF(Table2[[#This Row],[Loan_Status]]="Approved",Table2[[#This Row],[LoanAmount]],NA())</f>
        <v>#N/A</v>
      </c>
      <c r="R85">
        <f>IF(Table2[[#This Row],[Loan_Status]]="Denied",Table2[[#This Row],[LoanAmount]],NA())</f>
        <v>265</v>
      </c>
    </row>
    <row r="86" spans="1:18" x14ac:dyDescent="0.45">
      <c r="A86" t="s">
        <v>109</v>
      </c>
      <c r="B86" t="s">
        <v>14</v>
      </c>
      <c r="C86" t="s">
        <v>652</v>
      </c>
      <c r="D86">
        <v>1</v>
      </c>
      <c r="E86" t="s">
        <v>16</v>
      </c>
      <c r="F86" t="s">
        <v>650</v>
      </c>
      <c r="G86">
        <v>3988</v>
      </c>
      <c r="H86">
        <v>0</v>
      </c>
      <c r="I86">
        <f t="shared" si="2"/>
        <v>3988</v>
      </c>
      <c r="J86" t="str">
        <f>VLOOKUP(Table2[[#This Row],[CombinedIncome]],Income_Groups[#All],2,TRUE)</f>
        <v>Mid-low ($3800-$4799)</v>
      </c>
      <c r="K86">
        <v>50</v>
      </c>
      <c r="L86" t="str">
        <f>VLOOKUP(Table2[[#This Row],[LoanAmount]],Loan_Amount_Groups[#All],2,TRUE)</f>
        <v>Low (&lt; $95k)</v>
      </c>
      <c r="M86">
        <v>240</v>
      </c>
      <c r="N86">
        <v>1</v>
      </c>
      <c r="O86" t="s">
        <v>17</v>
      </c>
      <c r="P86" t="s">
        <v>647</v>
      </c>
      <c r="Q86">
        <f>IF(Table2[[#This Row],[Loan_Status]]="Approved",Table2[[#This Row],[LoanAmount]],NA())</f>
        <v>50</v>
      </c>
      <c r="R86" t="e">
        <f>IF(Table2[[#This Row],[Loan_Status]]="Denied",Table2[[#This Row],[LoanAmount]],NA())</f>
        <v>#N/A</v>
      </c>
    </row>
    <row r="87" spans="1:18" x14ac:dyDescent="0.45">
      <c r="A87" t="s">
        <v>110</v>
      </c>
      <c r="B87" t="s">
        <v>14</v>
      </c>
      <c r="C87" t="s">
        <v>651</v>
      </c>
      <c r="D87">
        <v>0</v>
      </c>
      <c r="E87" t="s">
        <v>16</v>
      </c>
      <c r="F87" t="s">
        <v>650</v>
      </c>
      <c r="G87">
        <v>2366</v>
      </c>
      <c r="H87">
        <v>2531</v>
      </c>
      <c r="I87">
        <f t="shared" si="2"/>
        <v>4897</v>
      </c>
      <c r="J87" t="str">
        <f>VLOOKUP(Table2[[#This Row],[CombinedIncome]],Income_Groups[#All],2,TRUE)</f>
        <v>Middle ($4800-$5999)</v>
      </c>
      <c r="K87">
        <v>136</v>
      </c>
      <c r="L87" t="str">
        <f>VLOOKUP(Table2[[#This Row],[LoanAmount]],Loan_Amount_Groups[#All],2,TRUE)</f>
        <v>Mid-high ($135k-$180k)</v>
      </c>
      <c r="M87">
        <v>360</v>
      </c>
      <c r="N87">
        <v>1</v>
      </c>
      <c r="O87" t="s">
        <v>31</v>
      </c>
      <c r="P87" t="s">
        <v>647</v>
      </c>
      <c r="Q87">
        <f>IF(Table2[[#This Row],[Loan_Status]]="Approved",Table2[[#This Row],[LoanAmount]],NA())</f>
        <v>136</v>
      </c>
      <c r="R87" t="e">
        <f>IF(Table2[[#This Row],[Loan_Status]]="Denied",Table2[[#This Row],[LoanAmount]],NA())</f>
        <v>#N/A</v>
      </c>
    </row>
    <row r="88" spans="1:18" x14ac:dyDescent="0.45">
      <c r="A88" t="s">
        <v>111</v>
      </c>
      <c r="B88" t="s">
        <v>14</v>
      </c>
      <c r="C88" t="s">
        <v>652</v>
      </c>
      <c r="D88">
        <v>2</v>
      </c>
      <c r="E88" t="s">
        <v>25</v>
      </c>
      <c r="F88" t="s">
        <v>650</v>
      </c>
      <c r="G88">
        <v>3333</v>
      </c>
      <c r="H88">
        <v>2000</v>
      </c>
      <c r="I88">
        <f t="shared" si="2"/>
        <v>5333</v>
      </c>
      <c r="J88" t="str">
        <f>VLOOKUP(Table2[[#This Row],[CombinedIncome]],Income_Groups[#All],2,TRUE)</f>
        <v>Middle ($4800-$5999)</v>
      </c>
      <c r="K88">
        <v>99</v>
      </c>
      <c r="L88" t="str">
        <f>VLOOKUP(Table2[[#This Row],[LoanAmount]],Loan_Amount_Groups[#All],2,TRUE)</f>
        <v>Mid-low ($95k-$119k)</v>
      </c>
      <c r="M88">
        <v>360</v>
      </c>
      <c r="N88" t="s">
        <v>639</v>
      </c>
      <c r="O88" t="s">
        <v>31</v>
      </c>
      <c r="P88" t="s">
        <v>647</v>
      </c>
      <c r="Q88">
        <f>IF(Table2[[#This Row],[Loan_Status]]="Approved",Table2[[#This Row],[LoanAmount]],NA())</f>
        <v>99</v>
      </c>
      <c r="R88" t="e">
        <f>IF(Table2[[#This Row],[Loan_Status]]="Denied",Table2[[#This Row],[LoanAmount]],NA())</f>
        <v>#N/A</v>
      </c>
    </row>
    <row r="89" spans="1:18" x14ac:dyDescent="0.45">
      <c r="A89" t="s">
        <v>112</v>
      </c>
      <c r="B89" t="s">
        <v>14</v>
      </c>
      <c r="C89" t="s">
        <v>652</v>
      </c>
      <c r="D89">
        <v>0</v>
      </c>
      <c r="E89" t="s">
        <v>16</v>
      </c>
      <c r="F89" t="s">
        <v>650</v>
      </c>
      <c r="G89">
        <v>2500</v>
      </c>
      <c r="H89">
        <v>2118</v>
      </c>
      <c r="I89">
        <f t="shared" si="2"/>
        <v>4618</v>
      </c>
      <c r="J89" t="str">
        <f>VLOOKUP(Table2[[#This Row],[CombinedIncome]],Income_Groups[#All],2,TRUE)</f>
        <v>Mid-low ($3800-$4799)</v>
      </c>
      <c r="K89">
        <v>104</v>
      </c>
      <c r="L89" t="str">
        <f>VLOOKUP(Table2[[#This Row],[LoanAmount]],Loan_Amount_Groups[#All],2,TRUE)</f>
        <v>Mid-low ($95k-$119k)</v>
      </c>
      <c r="M89">
        <v>360</v>
      </c>
      <c r="N89">
        <v>1</v>
      </c>
      <c r="O89" t="s">
        <v>31</v>
      </c>
      <c r="P89" t="s">
        <v>647</v>
      </c>
      <c r="Q89">
        <f>IF(Table2[[#This Row],[Loan_Status]]="Approved",Table2[[#This Row],[LoanAmount]],NA())</f>
        <v>104</v>
      </c>
      <c r="R89" t="e">
        <f>IF(Table2[[#This Row],[Loan_Status]]="Denied",Table2[[#This Row],[LoanAmount]],NA())</f>
        <v>#N/A</v>
      </c>
    </row>
    <row r="90" spans="1:18" x14ac:dyDescent="0.45">
      <c r="A90" t="s">
        <v>113</v>
      </c>
      <c r="B90" t="s">
        <v>14</v>
      </c>
      <c r="C90" t="s">
        <v>651</v>
      </c>
      <c r="D90">
        <v>0</v>
      </c>
      <c r="E90" t="s">
        <v>16</v>
      </c>
      <c r="F90" t="s">
        <v>650</v>
      </c>
      <c r="G90">
        <v>8566</v>
      </c>
      <c r="H90">
        <v>0</v>
      </c>
      <c r="I90">
        <f t="shared" si="2"/>
        <v>8566</v>
      </c>
      <c r="J90" t="str">
        <f>VLOOKUP(Table2[[#This Row],[CombinedIncome]],Income_Groups[#All],2,TRUE)</f>
        <v>High (&gt; $8300)</v>
      </c>
      <c r="K90">
        <v>210</v>
      </c>
      <c r="L90" t="str">
        <f>VLOOKUP(Table2[[#This Row],[LoanAmount]],Loan_Amount_Groups[#All],2,TRUE)</f>
        <v>High (&gt; $180k)</v>
      </c>
      <c r="M90">
        <v>360</v>
      </c>
      <c r="N90">
        <v>1</v>
      </c>
      <c r="O90" t="s">
        <v>17</v>
      </c>
      <c r="P90" t="s">
        <v>647</v>
      </c>
      <c r="Q90">
        <f>IF(Table2[[#This Row],[Loan_Status]]="Approved",Table2[[#This Row],[LoanAmount]],NA())</f>
        <v>210</v>
      </c>
      <c r="R90" t="e">
        <f>IF(Table2[[#This Row],[Loan_Status]]="Denied",Table2[[#This Row],[LoanAmount]],NA())</f>
        <v>#N/A</v>
      </c>
    </row>
    <row r="91" spans="1:18" x14ac:dyDescent="0.45">
      <c r="A91" t="s">
        <v>114</v>
      </c>
      <c r="B91" t="s">
        <v>14</v>
      </c>
      <c r="C91" t="s">
        <v>652</v>
      </c>
      <c r="D91">
        <v>0</v>
      </c>
      <c r="E91" t="s">
        <v>16</v>
      </c>
      <c r="F91" t="s">
        <v>650</v>
      </c>
      <c r="G91">
        <v>5695</v>
      </c>
      <c r="H91">
        <v>4167</v>
      </c>
      <c r="I91">
        <f t="shared" si="2"/>
        <v>9862</v>
      </c>
      <c r="J91" t="str">
        <f>VLOOKUP(Table2[[#This Row],[CombinedIncome]],Income_Groups[#All],2,TRUE)</f>
        <v>High (&gt; $8300)</v>
      </c>
      <c r="K91">
        <v>175</v>
      </c>
      <c r="L91" t="str">
        <f>VLOOKUP(Table2[[#This Row],[LoanAmount]],Loan_Amount_Groups[#All],2,TRUE)</f>
        <v>Mid-high ($135k-$180k)</v>
      </c>
      <c r="M91">
        <v>360</v>
      </c>
      <c r="N91">
        <v>1</v>
      </c>
      <c r="O91" t="s">
        <v>31</v>
      </c>
      <c r="P91" t="s">
        <v>647</v>
      </c>
      <c r="Q91">
        <f>IF(Table2[[#This Row],[Loan_Status]]="Approved",Table2[[#This Row],[LoanAmount]],NA())</f>
        <v>175</v>
      </c>
      <c r="R91" t="e">
        <f>IF(Table2[[#This Row],[Loan_Status]]="Denied",Table2[[#This Row],[LoanAmount]],NA())</f>
        <v>#N/A</v>
      </c>
    </row>
    <row r="92" spans="1:18" x14ac:dyDescent="0.45">
      <c r="A92" t="s">
        <v>115</v>
      </c>
      <c r="B92" t="s">
        <v>14</v>
      </c>
      <c r="C92" t="s">
        <v>652</v>
      </c>
      <c r="D92">
        <v>0</v>
      </c>
      <c r="E92" t="s">
        <v>16</v>
      </c>
      <c r="F92" t="s">
        <v>650</v>
      </c>
      <c r="G92">
        <v>2958</v>
      </c>
      <c r="H92">
        <v>2900</v>
      </c>
      <c r="I92">
        <f t="shared" si="2"/>
        <v>5858</v>
      </c>
      <c r="J92" t="str">
        <f>VLOOKUP(Table2[[#This Row],[CombinedIncome]],Income_Groups[#All],2,TRUE)</f>
        <v>Middle ($4800-$5999)</v>
      </c>
      <c r="K92">
        <v>131</v>
      </c>
      <c r="L92" t="str">
        <f>VLOOKUP(Table2[[#This Row],[LoanAmount]],Loan_Amount_Groups[#All],2,TRUE)</f>
        <v>Middle ($120k-$134k)</v>
      </c>
      <c r="M92">
        <v>360</v>
      </c>
      <c r="N92">
        <v>1</v>
      </c>
      <c r="O92" t="s">
        <v>31</v>
      </c>
      <c r="P92" t="s">
        <v>647</v>
      </c>
      <c r="Q92">
        <f>IF(Table2[[#This Row],[Loan_Status]]="Approved",Table2[[#This Row],[LoanAmount]],NA())</f>
        <v>131</v>
      </c>
      <c r="R92" t="e">
        <f>IF(Table2[[#This Row],[Loan_Status]]="Denied",Table2[[#This Row],[LoanAmount]],NA())</f>
        <v>#N/A</v>
      </c>
    </row>
    <row r="93" spans="1:18" x14ac:dyDescent="0.45">
      <c r="A93" t="s">
        <v>116</v>
      </c>
      <c r="B93" t="s">
        <v>14</v>
      </c>
      <c r="C93" t="s">
        <v>652</v>
      </c>
      <c r="D93">
        <v>2</v>
      </c>
      <c r="E93" t="s">
        <v>16</v>
      </c>
      <c r="F93" t="s">
        <v>650</v>
      </c>
      <c r="G93">
        <v>6250</v>
      </c>
      <c r="H93">
        <v>5654</v>
      </c>
      <c r="I93">
        <f t="shared" si="2"/>
        <v>11904</v>
      </c>
      <c r="J93" t="str">
        <f>VLOOKUP(Table2[[#This Row],[CombinedIncome]],Income_Groups[#All],2,TRUE)</f>
        <v>High (&gt; $8300)</v>
      </c>
      <c r="K93">
        <v>188</v>
      </c>
      <c r="L93" t="str">
        <f>VLOOKUP(Table2[[#This Row],[LoanAmount]],Loan_Amount_Groups[#All],2,TRUE)</f>
        <v>High (&gt; $180k)</v>
      </c>
      <c r="M93">
        <v>180</v>
      </c>
      <c r="N93">
        <v>1</v>
      </c>
      <c r="O93" t="s">
        <v>31</v>
      </c>
      <c r="P93" t="s">
        <v>647</v>
      </c>
      <c r="Q93">
        <f>IF(Table2[[#This Row],[Loan_Status]]="Approved",Table2[[#This Row],[LoanAmount]],NA())</f>
        <v>188</v>
      </c>
      <c r="R93" t="e">
        <f>IF(Table2[[#This Row],[Loan_Status]]="Denied",Table2[[#This Row],[LoanAmount]],NA())</f>
        <v>#N/A</v>
      </c>
    </row>
    <row r="94" spans="1:18" x14ac:dyDescent="0.45">
      <c r="A94" t="s">
        <v>117</v>
      </c>
      <c r="B94" t="s">
        <v>14</v>
      </c>
      <c r="C94" t="s">
        <v>652</v>
      </c>
      <c r="D94">
        <v>2</v>
      </c>
      <c r="E94" t="s">
        <v>25</v>
      </c>
      <c r="F94" t="s">
        <v>650</v>
      </c>
      <c r="G94">
        <v>3273</v>
      </c>
      <c r="H94">
        <v>1820</v>
      </c>
      <c r="I94">
        <f t="shared" si="2"/>
        <v>5093</v>
      </c>
      <c r="J94" t="str">
        <f>VLOOKUP(Table2[[#This Row],[CombinedIncome]],Income_Groups[#All],2,TRUE)</f>
        <v>Middle ($4800-$5999)</v>
      </c>
      <c r="K94">
        <v>81</v>
      </c>
      <c r="L94" t="str">
        <f>VLOOKUP(Table2[[#This Row],[LoanAmount]],Loan_Amount_Groups[#All],2,TRUE)</f>
        <v>Low (&lt; $95k)</v>
      </c>
      <c r="M94">
        <v>360</v>
      </c>
      <c r="N94">
        <v>1</v>
      </c>
      <c r="O94" t="s">
        <v>17</v>
      </c>
      <c r="P94" t="s">
        <v>647</v>
      </c>
      <c r="Q94">
        <f>IF(Table2[[#This Row],[Loan_Status]]="Approved",Table2[[#This Row],[LoanAmount]],NA())</f>
        <v>81</v>
      </c>
      <c r="R94" t="e">
        <f>IF(Table2[[#This Row],[Loan_Status]]="Denied",Table2[[#This Row],[LoanAmount]],NA())</f>
        <v>#N/A</v>
      </c>
    </row>
    <row r="95" spans="1:18" x14ac:dyDescent="0.45">
      <c r="A95" t="s">
        <v>118</v>
      </c>
      <c r="B95" t="s">
        <v>14</v>
      </c>
      <c r="C95" t="s">
        <v>651</v>
      </c>
      <c r="D95">
        <v>0</v>
      </c>
      <c r="E95" t="s">
        <v>16</v>
      </c>
      <c r="F95" t="s">
        <v>650</v>
      </c>
      <c r="G95">
        <v>4133</v>
      </c>
      <c r="H95">
        <v>0</v>
      </c>
      <c r="I95">
        <f t="shared" si="2"/>
        <v>4133</v>
      </c>
      <c r="J95" t="str">
        <f>VLOOKUP(Table2[[#This Row],[CombinedIncome]],Income_Groups[#All],2,TRUE)</f>
        <v>Mid-low ($3800-$4799)</v>
      </c>
      <c r="K95">
        <v>122</v>
      </c>
      <c r="L95" t="str">
        <f>VLOOKUP(Table2[[#This Row],[LoanAmount]],Loan_Amount_Groups[#All],2,TRUE)</f>
        <v>Middle ($120k-$134k)</v>
      </c>
      <c r="M95">
        <v>360</v>
      </c>
      <c r="N95">
        <v>1</v>
      </c>
      <c r="O95" t="s">
        <v>31</v>
      </c>
      <c r="P95" t="s">
        <v>647</v>
      </c>
      <c r="Q95">
        <f>IF(Table2[[#This Row],[Loan_Status]]="Approved",Table2[[#This Row],[LoanAmount]],NA())</f>
        <v>122</v>
      </c>
      <c r="R95" t="e">
        <f>IF(Table2[[#This Row],[Loan_Status]]="Denied",Table2[[#This Row],[LoanAmount]],NA())</f>
        <v>#N/A</v>
      </c>
    </row>
    <row r="96" spans="1:18" x14ac:dyDescent="0.45">
      <c r="A96" t="s">
        <v>119</v>
      </c>
      <c r="B96" t="s">
        <v>14</v>
      </c>
      <c r="C96" t="s">
        <v>651</v>
      </c>
      <c r="D96">
        <v>0</v>
      </c>
      <c r="E96" t="s">
        <v>25</v>
      </c>
      <c r="F96" t="s">
        <v>650</v>
      </c>
      <c r="G96">
        <v>3620</v>
      </c>
      <c r="H96">
        <v>0</v>
      </c>
      <c r="I96">
        <f t="shared" si="2"/>
        <v>3620</v>
      </c>
      <c r="J96" t="str">
        <f>VLOOKUP(Table2[[#This Row],[CombinedIncome]],Income_Groups[#All],2,TRUE)</f>
        <v>Low (&lt; $3800)</v>
      </c>
      <c r="K96">
        <v>25</v>
      </c>
      <c r="L96" t="str">
        <f>VLOOKUP(Table2[[#This Row],[LoanAmount]],Loan_Amount_Groups[#All],2,TRUE)</f>
        <v>Low (&lt; $95k)</v>
      </c>
      <c r="M96">
        <v>120</v>
      </c>
      <c r="N96">
        <v>1</v>
      </c>
      <c r="O96" t="s">
        <v>31</v>
      </c>
      <c r="P96" t="s">
        <v>647</v>
      </c>
      <c r="Q96">
        <f>IF(Table2[[#This Row],[Loan_Status]]="Approved",Table2[[#This Row],[LoanAmount]],NA())</f>
        <v>25</v>
      </c>
      <c r="R96" t="e">
        <f>IF(Table2[[#This Row],[Loan_Status]]="Denied",Table2[[#This Row],[LoanAmount]],NA())</f>
        <v>#N/A</v>
      </c>
    </row>
    <row r="97" spans="1:18" x14ac:dyDescent="0.45">
      <c r="A97" t="s">
        <v>120</v>
      </c>
      <c r="B97" t="s">
        <v>14</v>
      </c>
      <c r="C97" t="s">
        <v>651</v>
      </c>
      <c r="D97">
        <v>0</v>
      </c>
      <c r="E97" t="s">
        <v>16</v>
      </c>
      <c r="F97" t="s">
        <v>639</v>
      </c>
      <c r="G97">
        <v>6782</v>
      </c>
      <c r="H97">
        <v>0</v>
      </c>
      <c r="I97">
        <f t="shared" si="2"/>
        <v>6782</v>
      </c>
      <c r="J97" t="str">
        <f>VLOOKUP(Table2[[#This Row],[CombinedIncome]],Income_Groups[#All],2,TRUE)</f>
        <v>Mid-high ($6000-$8299)</v>
      </c>
      <c r="K97">
        <v>128</v>
      </c>
      <c r="L97" t="str">
        <f>VLOOKUP(Table2[[#This Row],[LoanAmount]],Loan_Amount_Groups[#All],2,TRUE)</f>
        <v>Middle ($120k-$134k)</v>
      </c>
      <c r="M97">
        <v>360</v>
      </c>
      <c r="N97" t="s">
        <v>639</v>
      </c>
      <c r="O97" t="s">
        <v>17</v>
      </c>
      <c r="P97" t="s">
        <v>648</v>
      </c>
      <c r="Q97" t="e">
        <f>IF(Table2[[#This Row],[Loan_Status]]="Approved",Table2[[#This Row],[LoanAmount]],NA())</f>
        <v>#N/A</v>
      </c>
      <c r="R97">
        <f>IF(Table2[[#This Row],[Loan_Status]]="Denied",Table2[[#This Row],[LoanAmount]],NA())</f>
        <v>128</v>
      </c>
    </row>
    <row r="98" spans="1:18" x14ac:dyDescent="0.45">
      <c r="A98" t="s">
        <v>121</v>
      </c>
      <c r="B98" t="s">
        <v>42</v>
      </c>
      <c r="C98" t="s">
        <v>652</v>
      </c>
      <c r="D98">
        <v>0</v>
      </c>
      <c r="E98" t="s">
        <v>16</v>
      </c>
      <c r="F98" t="s">
        <v>650</v>
      </c>
      <c r="G98">
        <v>2484</v>
      </c>
      <c r="H98">
        <v>2302</v>
      </c>
      <c r="I98">
        <f t="shared" si="2"/>
        <v>4786</v>
      </c>
      <c r="J98" t="str">
        <f>VLOOKUP(Table2[[#This Row],[CombinedIncome]],Income_Groups[#All],2,TRUE)</f>
        <v>Mid-low ($3800-$4799)</v>
      </c>
      <c r="K98">
        <v>137</v>
      </c>
      <c r="L98" t="str">
        <f>VLOOKUP(Table2[[#This Row],[LoanAmount]],Loan_Amount_Groups[#All],2,TRUE)</f>
        <v>Mid-high ($135k-$180k)</v>
      </c>
      <c r="M98">
        <v>360</v>
      </c>
      <c r="N98">
        <v>1</v>
      </c>
      <c r="O98" t="s">
        <v>31</v>
      </c>
      <c r="P98" t="s">
        <v>647</v>
      </c>
      <c r="Q98">
        <f>IF(Table2[[#This Row],[Loan_Status]]="Approved",Table2[[#This Row],[LoanAmount]],NA())</f>
        <v>137</v>
      </c>
      <c r="R98" t="e">
        <f>IF(Table2[[#This Row],[Loan_Status]]="Denied",Table2[[#This Row],[LoanAmount]],NA())</f>
        <v>#N/A</v>
      </c>
    </row>
    <row r="99" spans="1:18" x14ac:dyDescent="0.45">
      <c r="A99" t="s">
        <v>122</v>
      </c>
      <c r="B99" t="s">
        <v>14</v>
      </c>
      <c r="C99" t="s">
        <v>652</v>
      </c>
      <c r="D99">
        <v>0</v>
      </c>
      <c r="E99" t="s">
        <v>16</v>
      </c>
      <c r="F99" t="s">
        <v>650</v>
      </c>
      <c r="G99">
        <v>1977</v>
      </c>
      <c r="H99">
        <v>997</v>
      </c>
      <c r="I99">
        <f t="shared" si="2"/>
        <v>2974</v>
      </c>
      <c r="J99" t="str">
        <f>VLOOKUP(Table2[[#This Row],[CombinedIncome]],Income_Groups[#All],2,TRUE)</f>
        <v>Low (&lt; $3800)</v>
      </c>
      <c r="K99">
        <v>50</v>
      </c>
      <c r="L99" t="str">
        <f>VLOOKUP(Table2[[#This Row],[LoanAmount]],Loan_Amount_Groups[#All],2,TRUE)</f>
        <v>Low (&lt; $95k)</v>
      </c>
      <c r="M99">
        <v>360</v>
      </c>
      <c r="N99">
        <v>1</v>
      </c>
      <c r="O99" t="s">
        <v>31</v>
      </c>
      <c r="P99" t="s">
        <v>647</v>
      </c>
      <c r="Q99">
        <f>IF(Table2[[#This Row],[Loan_Status]]="Approved",Table2[[#This Row],[LoanAmount]],NA())</f>
        <v>50</v>
      </c>
      <c r="R99" t="e">
        <f>IF(Table2[[#This Row],[Loan_Status]]="Denied",Table2[[#This Row],[LoanAmount]],NA())</f>
        <v>#N/A</v>
      </c>
    </row>
    <row r="100" spans="1:18" x14ac:dyDescent="0.45">
      <c r="A100" t="s">
        <v>123</v>
      </c>
      <c r="B100" t="s">
        <v>14</v>
      </c>
      <c r="C100" t="s">
        <v>652</v>
      </c>
      <c r="D100">
        <v>0</v>
      </c>
      <c r="E100" t="s">
        <v>25</v>
      </c>
      <c r="F100" t="s">
        <v>650</v>
      </c>
      <c r="G100">
        <v>4188</v>
      </c>
      <c r="H100">
        <v>0</v>
      </c>
      <c r="I100">
        <f t="shared" si="2"/>
        <v>4188</v>
      </c>
      <c r="J100" t="str">
        <f>VLOOKUP(Table2[[#This Row],[CombinedIncome]],Income_Groups[#All],2,TRUE)</f>
        <v>Mid-low ($3800-$4799)</v>
      </c>
      <c r="K100">
        <v>115</v>
      </c>
      <c r="L100" t="str">
        <f>VLOOKUP(Table2[[#This Row],[LoanAmount]],Loan_Amount_Groups[#All],2,TRUE)</f>
        <v>Mid-low ($95k-$119k)</v>
      </c>
      <c r="M100">
        <v>180</v>
      </c>
      <c r="N100">
        <v>1</v>
      </c>
      <c r="O100" t="s">
        <v>31</v>
      </c>
      <c r="P100" t="s">
        <v>647</v>
      </c>
      <c r="Q100">
        <f>IF(Table2[[#This Row],[Loan_Status]]="Approved",Table2[[#This Row],[LoanAmount]],NA())</f>
        <v>115</v>
      </c>
      <c r="R100" t="e">
        <f>IF(Table2[[#This Row],[Loan_Status]]="Denied",Table2[[#This Row],[LoanAmount]],NA())</f>
        <v>#N/A</v>
      </c>
    </row>
    <row r="101" spans="1:18" x14ac:dyDescent="0.45">
      <c r="A101" t="s">
        <v>124</v>
      </c>
      <c r="B101" t="s">
        <v>14</v>
      </c>
      <c r="C101" t="s">
        <v>652</v>
      </c>
      <c r="D101">
        <v>0</v>
      </c>
      <c r="E101" t="s">
        <v>16</v>
      </c>
      <c r="F101" t="s">
        <v>650</v>
      </c>
      <c r="G101">
        <v>1759</v>
      </c>
      <c r="H101">
        <v>3541</v>
      </c>
      <c r="I101">
        <f t="shared" si="2"/>
        <v>5300</v>
      </c>
      <c r="J101" t="str">
        <f>VLOOKUP(Table2[[#This Row],[CombinedIncome]],Income_Groups[#All],2,TRUE)</f>
        <v>Middle ($4800-$5999)</v>
      </c>
      <c r="K101">
        <v>131</v>
      </c>
      <c r="L101" t="str">
        <f>VLOOKUP(Table2[[#This Row],[LoanAmount]],Loan_Amount_Groups[#All],2,TRUE)</f>
        <v>Middle ($120k-$134k)</v>
      </c>
      <c r="M101">
        <v>360</v>
      </c>
      <c r="N101">
        <v>1</v>
      </c>
      <c r="O101" t="s">
        <v>31</v>
      </c>
      <c r="P101" t="s">
        <v>647</v>
      </c>
      <c r="Q101">
        <f>IF(Table2[[#This Row],[Loan_Status]]="Approved",Table2[[#This Row],[LoanAmount]],NA())</f>
        <v>131</v>
      </c>
      <c r="R101" t="e">
        <f>IF(Table2[[#This Row],[Loan_Status]]="Denied",Table2[[#This Row],[LoanAmount]],NA())</f>
        <v>#N/A</v>
      </c>
    </row>
    <row r="102" spans="1:18" x14ac:dyDescent="0.45">
      <c r="A102" t="s">
        <v>125</v>
      </c>
      <c r="B102" t="s">
        <v>14</v>
      </c>
      <c r="C102" t="s">
        <v>652</v>
      </c>
      <c r="D102">
        <v>2</v>
      </c>
      <c r="E102" t="s">
        <v>25</v>
      </c>
      <c r="F102" t="s">
        <v>650</v>
      </c>
      <c r="G102">
        <v>4288</v>
      </c>
      <c r="H102">
        <v>3263</v>
      </c>
      <c r="I102">
        <f t="shared" si="2"/>
        <v>7551</v>
      </c>
      <c r="J102" t="str">
        <f>VLOOKUP(Table2[[#This Row],[CombinedIncome]],Income_Groups[#All],2,TRUE)</f>
        <v>Mid-high ($6000-$8299)</v>
      </c>
      <c r="K102">
        <v>133</v>
      </c>
      <c r="L102" t="str">
        <f>VLOOKUP(Table2[[#This Row],[LoanAmount]],Loan_Amount_Groups[#All],2,TRUE)</f>
        <v>Middle ($120k-$134k)</v>
      </c>
      <c r="M102">
        <v>180</v>
      </c>
      <c r="N102">
        <v>1</v>
      </c>
      <c r="O102" t="s">
        <v>17</v>
      </c>
      <c r="P102" t="s">
        <v>647</v>
      </c>
      <c r="Q102">
        <f>IF(Table2[[#This Row],[Loan_Status]]="Approved",Table2[[#This Row],[LoanAmount]],NA())</f>
        <v>133</v>
      </c>
      <c r="R102" t="e">
        <f>IF(Table2[[#This Row],[Loan_Status]]="Denied",Table2[[#This Row],[LoanAmount]],NA())</f>
        <v>#N/A</v>
      </c>
    </row>
    <row r="103" spans="1:18" x14ac:dyDescent="0.45">
      <c r="A103" t="s">
        <v>126</v>
      </c>
      <c r="B103" t="s">
        <v>14</v>
      </c>
      <c r="C103" t="s">
        <v>651</v>
      </c>
      <c r="D103">
        <v>0</v>
      </c>
      <c r="E103" t="s">
        <v>16</v>
      </c>
      <c r="F103" t="s">
        <v>650</v>
      </c>
      <c r="G103">
        <v>4843</v>
      </c>
      <c r="H103">
        <v>3806</v>
      </c>
      <c r="I103">
        <f t="shared" si="2"/>
        <v>8649</v>
      </c>
      <c r="J103" t="str">
        <f>VLOOKUP(Table2[[#This Row],[CombinedIncome]],Income_Groups[#All],2,TRUE)</f>
        <v>High (&gt; $8300)</v>
      </c>
      <c r="K103">
        <v>151</v>
      </c>
      <c r="L103" t="str">
        <f>VLOOKUP(Table2[[#This Row],[LoanAmount]],Loan_Amount_Groups[#All],2,TRUE)</f>
        <v>Mid-high ($135k-$180k)</v>
      </c>
      <c r="M103">
        <v>360</v>
      </c>
      <c r="N103">
        <v>1</v>
      </c>
      <c r="O103" t="s">
        <v>31</v>
      </c>
      <c r="P103" t="s">
        <v>647</v>
      </c>
      <c r="Q103">
        <f>IF(Table2[[#This Row],[Loan_Status]]="Approved",Table2[[#This Row],[LoanAmount]],NA())</f>
        <v>151</v>
      </c>
      <c r="R103" t="e">
        <f>IF(Table2[[#This Row],[Loan_Status]]="Denied",Table2[[#This Row],[LoanAmount]],NA())</f>
        <v>#N/A</v>
      </c>
    </row>
    <row r="104" spans="1:18" x14ac:dyDescent="0.45">
      <c r="A104" t="s">
        <v>127</v>
      </c>
      <c r="B104" t="s">
        <v>14</v>
      </c>
      <c r="C104" t="s">
        <v>652</v>
      </c>
      <c r="D104" t="s">
        <v>639</v>
      </c>
      <c r="E104" t="s">
        <v>16</v>
      </c>
      <c r="F104" t="s">
        <v>650</v>
      </c>
      <c r="G104">
        <v>13650</v>
      </c>
      <c r="H104">
        <v>0</v>
      </c>
      <c r="I104">
        <f t="shared" si="2"/>
        <v>13650</v>
      </c>
      <c r="J104" t="str">
        <f>VLOOKUP(Table2[[#This Row],[CombinedIncome]],Income_Groups[#All],2,TRUE)</f>
        <v>High (&gt; $8300)</v>
      </c>
      <c r="K104">
        <v>128</v>
      </c>
      <c r="L104" t="str">
        <f>VLOOKUP(Table2[[#This Row],[LoanAmount]],Loan_Amount_Groups[#All],2,TRUE)</f>
        <v>Middle ($120k-$134k)</v>
      </c>
      <c r="M104">
        <v>360</v>
      </c>
      <c r="N104">
        <v>1</v>
      </c>
      <c r="O104" t="s">
        <v>17</v>
      </c>
      <c r="P104" t="s">
        <v>647</v>
      </c>
      <c r="Q104">
        <f>IF(Table2[[#This Row],[Loan_Status]]="Approved",Table2[[#This Row],[LoanAmount]],NA())</f>
        <v>128</v>
      </c>
      <c r="R104" t="e">
        <f>IF(Table2[[#This Row],[Loan_Status]]="Denied",Table2[[#This Row],[LoanAmount]],NA())</f>
        <v>#N/A</v>
      </c>
    </row>
    <row r="105" spans="1:18" x14ac:dyDescent="0.45">
      <c r="A105" t="s">
        <v>128</v>
      </c>
      <c r="B105" t="s">
        <v>14</v>
      </c>
      <c r="C105" t="s">
        <v>652</v>
      </c>
      <c r="D105">
        <v>0</v>
      </c>
      <c r="E105" t="s">
        <v>16</v>
      </c>
      <c r="F105" t="s">
        <v>650</v>
      </c>
      <c r="G105">
        <v>4652</v>
      </c>
      <c r="H105">
        <v>3583</v>
      </c>
      <c r="I105">
        <f t="shared" si="2"/>
        <v>8235</v>
      </c>
      <c r="J105" t="str">
        <f>VLOOKUP(Table2[[#This Row],[CombinedIncome]],Income_Groups[#All],2,TRUE)</f>
        <v>Mid-high ($6000-$8299)</v>
      </c>
      <c r="K105">
        <v>128</v>
      </c>
      <c r="L105" t="str">
        <f>VLOOKUP(Table2[[#This Row],[LoanAmount]],Loan_Amount_Groups[#All],2,TRUE)</f>
        <v>Middle ($120k-$134k)</v>
      </c>
      <c r="M105">
        <v>360</v>
      </c>
      <c r="N105">
        <v>1</v>
      </c>
      <c r="O105" t="s">
        <v>31</v>
      </c>
      <c r="P105" t="s">
        <v>647</v>
      </c>
      <c r="Q105">
        <f>IF(Table2[[#This Row],[Loan_Status]]="Approved",Table2[[#This Row],[LoanAmount]],NA())</f>
        <v>128</v>
      </c>
      <c r="R105" t="e">
        <f>IF(Table2[[#This Row],[Loan_Status]]="Denied",Table2[[#This Row],[LoanAmount]],NA())</f>
        <v>#N/A</v>
      </c>
    </row>
    <row r="106" spans="1:18" x14ac:dyDescent="0.45">
      <c r="A106" t="s">
        <v>129</v>
      </c>
      <c r="B106" t="s">
        <v>14</v>
      </c>
      <c r="C106" t="s">
        <v>639</v>
      </c>
      <c r="D106" t="s">
        <v>639</v>
      </c>
      <c r="E106" t="s">
        <v>16</v>
      </c>
      <c r="F106" t="s">
        <v>650</v>
      </c>
      <c r="G106">
        <v>3816</v>
      </c>
      <c r="H106">
        <v>754</v>
      </c>
      <c r="I106">
        <f t="shared" si="2"/>
        <v>4570</v>
      </c>
      <c r="J106" t="str">
        <f>VLOOKUP(Table2[[#This Row],[CombinedIncome]],Income_Groups[#All],2,TRUE)</f>
        <v>Mid-low ($3800-$4799)</v>
      </c>
      <c r="K106">
        <v>160</v>
      </c>
      <c r="L106" t="str">
        <f>VLOOKUP(Table2[[#This Row],[LoanAmount]],Loan_Amount_Groups[#All],2,TRUE)</f>
        <v>Mid-high ($135k-$180k)</v>
      </c>
      <c r="M106">
        <v>360</v>
      </c>
      <c r="N106">
        <v>1</v>
      </c>
      <c r="O106" t="s">
        <v>17</v>
      </c>
      <c r="P106" t="s">
        <v>647</v>
      </c>
      <c r="Q106">
        <f>IF(Table2[[#This Row],[Loan_Status]]="Approved",Table2[[#This Row],[LoanAmount]],NA())</f>
        <v>160</v>
      </c>
      <c r="R106" t="e">
        <f>IF(Table2[[#This Row],[Loan_Status]]="Denied",Table2[[#This Row],[LoanAmount]],NA())</f>
        <v>#N/A</v>
      </c>
    </row>
    <row r="107" spans="1:18" x14ac:dyDescent="0.45">
      <c r="A107" t="s">
        <v>130</v>
      </c>
      <c r="B107" t="s">
        <v>14</v>
      </c>
      <c r="C107" t="s">
        <v>652</v>
      </c>
      <c r="D107">
        <v>1</v>
      </c>
      <c r="E107" t="s">
        <v>16</v>
      </c>
      <c r="F107" t="s">
        <v>650</v>
      </c>
      <c r="G107">
        <v>3052</v>
      </c>
      <c r="H107">
        <v>1030</v>
      </c>
      <c r="I107">
        <f t="shared" si="2"/>
        <v>4082</v>
      </c>
      <c r="J107" t="str">
        <f>VLOOKUP(Table2[[#This Row],[CombinedIncome]],Income_Groups[#All],2,TRUE)</f>
        <v>Mid-low ($3800-$4799)</v>
      </c>
      <c r="K107">
        <v>100</v>
      </c>
      <c r="L107" t="str">
        <f>VLOOKUP(Table2[[#This Row],[LoanAmount]],Loan_Amount_Groups[#All],2,TRUE)</f>
        <v>Mid-low ($95k-$119k)</v>
      </c>
      <c r="M107">
        <v>360</v>
      </c>
      <c r="N107">
        <v>1</v>
      </c>
      <c r="O107" t="s">
        <v>17</v>
      </c>
      <c r="P107" t="s">
        <v>647</v>
      </c>
      <c r="Q107">
        <f>IF(Table2[[#This Row],[Loan_Status]]="Approved",Table2[[#This Row],[LoanAmount]],NA())</f>
        <v>100</v>
      </c>
      <c r="R107" t="e">
        <f>IF(Table2[[#This Row],[Loan_Status]]="Denied",Table2[[#This Row],[LoanAmount]],NA())</f>
        <v>#N/A</v>
      </c>
    </row>
    <row r="108" spans="1:18" x14ac:dyDescent="0.45">
      <c r="A108" t="s">
        <v>131</v>
      </c>
      <c r="B108" t="s">
        <v>14</v>
      </c>
      <c r="C108" t="s">
        <v>652</v>
      </c>
      <c r="D108">
        <v>2</v>
      </c>
      <c r="E108" t="s">
        <v>16</v>
      </c>
      <c r="F108" t="s">
        <v>650</v>
      </c>
      <c r="G108">
        <v>11417</v>
      </c>
      <c r="H108">
        <v>1126</v>
      </c>
      <c r="I108">
        <f t="shared" si="2"/>
        <v>12543</v>
      </c>
      <c r="J108" t="str">
        <f>VLOOKUP(Table2[[#This Row],[CombinedIncome]],Income_Groups[#All],2,TRUE)</f>
        <v>High (&gt; $8300)</v>
      </c>
      <c r="K108">
        <v>225</v>
      </c>
      <c r="L108" t="str">
        <f>VLOOKUP(Table2[[#This Row],[LoanAmount]],Loan_Amount_Groups[#All],2,TRUE)</f>
        <v>High (&gt; $180k)</v>
      </c>
      <c r="M108">
        <v>360</v>
      </c>
      <c r="N108">
        <v>1</v>
      </c>
      <c r="O108" t="s">
        <v>17</v>
      </c>
      <c r="P108" t="s">
        <v>647</v>
      </c>
      <c r="Q108">
        <f>IF(Table2[[#This Row],[Loan_Status]]="Approved",Table2[[#This Row],[LoanAmount]],NA())</f>
        <v>225</v>
      </c>
      <c r="R108" t="e">
        <f>IF(Table2[[#This Row],[Loan_Status]]="Denied",Table2[[#This Row],[LoanAmount]],NA())</f>
        <v>#N/A</v>
      </c>
    </row>
    <row r="109" spans="1:18" x14ac:dyDescent="0.45">
      <c r="A109" t="s">
        <v>132</v>
      </c>
      <c r="B109" t="s">
        <v>14</v>
      </c>
      <c r="C109" t="s">
        <v>651</v>
      </c>
      <c r="D109">
        <v>0</v>
      </c>
      <c r="E109" t="s">
        <v>25</v>
      </c>
      <c r="F109" t="s">
        <v>639</v>
      </c>
      <c r="G109">
        <v>7333</v>
      </c>
      <c r="H109">
        <v>0</v>
      </c>
      <c r="I109">
        <f t="shared" si="2"/>
        <v>7333</v>
      </c>
      <c r="J109" t="str">
        <f>VLOOKUP(Table2[[#This Row],[CombinedIncome]],Income_Groups[#All],2,TRUE)</f>
        <v>Mid-high ($6000-$8299)</v>
      </c>
      <c r="K109">
        <v>120</v>
      </c>
      <c r="L109" t="str">
        <f>VLOOKUP(Table2[[#This Row],[LoanAmount]],Loan_Amount_Groups[#All],2,TRUE)</f>
        <v>Middle ($120k-$134k)</v>
      </c>
      <c r="M109">
        <v>360</v>
      </c>
      <c r="N109">
        <v>1</v>
      </c>
      <c r="O109" t="s">
        <v>21</v>
      </c>
      <c r="P109" t="s">
        <v>648</v>
      </c>
      <c r="Q109" t="e">
        <f>IF(Table2[[#This Row],[Loan_Status]]="Approved",Table2[[#This Row],[LoanAmount]],NA())</f>
        <v>#N/A</v>
      </c>
      <c r="R109">
        <f>IF(Table2[[#This Row],[Loan_Status]]="Denied",Table2[[#This Row],[LoanAmount]],NA())</f>
        <v>120</v>
      </c>
    </row>
    <row r="110" spans="1:18" x14ac:dyDescent="0.45">
      <c r="A110" t="s">
        <v>133</v>
      </c>
      <c r="B110" t="s">
        <v>14</v>
      </c>
      <c r="C110" t="s">
        <v>652</v>
      </c>
      <c r="D110">
        <v>2</v>
      </c>
      <c r="E110" t="s">
        <v>16</v>
      </c>
      <c r="F110" t="s">
        <v>650</v>
      </c>
      <c r="G110">
        <v>3800</v>
      </c>
      <c r="H110">
        <v>3600</v>
      </c>
      <c r="I110">
        <f t="shared" si="2"/>
        <v>7400</v>
      </c>
      <c r="J110" t="str">
        <f>VLOOKUP(Table2[[#This Row],[CombinedIncome]],Income_Groups[#All],2,TRUE)</f>
        <v>Mid-high ($6000-$8299)</v>
      </c>
      <c r="K110">
        <v>216</v>
      </c>
      <c r="L110" t="str">
        <f>VLOOKUP(Table2[[#This Row],[LoanAmount]],Loan_Amount_Groups[#All],2,TRUE)</f>
        <v>High (&gt; $180k)</v>
      </c>
      <c r="M110">
        <v>360</v>
      </c>
      <c r="N110">
        <v>0</v>
      </c>
      <c r="O110" t="s">
        <v>17</v>
      </c>
      <c r="P110" t="s">
        <v>648</v>
      </c>
      <c r="Q110" t="e">
        <f>IF(Table2[[#This Row],[Loan_Status]]="Approved",Table2[[#This Row],[LoanAmount]],NA())</f>
        <v>#N/A</v>
      </c>
      <c r="R110">
        <f>IF(Table2[[#This Row],[Loan_Status]]="Denied",Table2[[#This Row],[LoanAmount]],NA())</f>
        <v>216</v>
      </c>
    </row>
    <row r="111" spans="1:18" x14ac:dyDescent="0.45">
      <c r="A111" t="s">
        <v>134</v>
      </c>
      <c r="B111" t="s">
        <v>14</v>
      </c>
      <c r="C111" t="s">
        <v>652</v>
      </c>
      <c r="D111" t="s">
        <v>30</v>
      </c>
      <c r="E111" t="s">
        <v>25</v>
      </c>
      <c r="F111" t="s">
        <v>650</v>
      </c>
      <c r="G111">
        <v>2071</v>
      </c>
      <c r="H111">
        <v>754</v>
      </c>
      <c r="I111">
        <f t="shared" si="2"/>
        <v>2825</v>
      </c>
      <c r="J111" t="str">
        <f>VLOOKUP(Table2[[#This Row],[CombinedIncome]],Income_Groups[#All],2,TRUE)</f>
        <v>Low (&lt; $3800)</v>
      </c>
      <c r="K111">
        <v>94</v>
      </c>
      <c r="L111" t="str">
        <f>VLOOKUP(Table2[[#This Row],[LoanAmount]],Loan_Amount_Groups[#All],2,TRUE)</f>
        <v>Low (&lt; $95k)</v>
      </c>
      <c r="M111">
        <v>480</v>
      </c>
      <c r="N111">
        <v>1</v>
      </c>
      <c r="O111" t="s">
        <v>31</v>
      </c>
      <c r="P111" t="s">
        <v>647</v>
      </c>
      <c r="Q111">
        <f>IF(Table2[[#This Row],[Loan_Status]]="Approved",Table2[[#This Row],[LoanAmount]],NA())</f>
        <v>94</v>
      </c>
      <c r="R111" t="e">
        <f>IF(Table2[[#This Row],[Loan_Status]]="Denied",Table2[[#This Row],[LoanAmount]],NA())</f>
        <v>#N/A</v>
      </c>
    </row>
    <row r="112" spans="1:18" x14ac:dyDescent="0.45">
      <c r="A112" t="s">
        <v>135</v>
      </c>
      <c r="B112" t="s">
        <v>14</v>
      </c>
      <c r="C112" t="s">
        <v>651</v>
      </c>
      <c r="D112">
        <v>0</v>
      </c>
      <c r="E112" t="s">
        <v>16</v>
      </c>
      <c r="F112" t="s">
        <v>650</v>
      </c>
      <c r="G112">
        <v>5316</v>
      </c>
      <c r="H112">
        <v>0</v>
      </c>
      <c r="I112">
        <f t="shared" si="2"/>
        <v>5316</v>
      </c>
      <c r="J112" t="str">
        <f>VLOOKUP(Table2[[#This Row],[CombinedIncome]],Income_Groups[#All],2,TRUE)</f>
        <v>Middle ($4800-$5999)</v>
      </c>
      <c r="K112">
        <v>136</v>
      </c>
      <c r="L112" t="str">
        <f>VLOOKUP(Table2[[#This Row],[LoanAmount]],Loan_Amount_Groups[#All],2,TRUE)</f>
        <v>Mid-high ($135k-$180k)</v>
      </c>
      <c r="M112">
        <v>360</v>
      </c>
      <c r="N112">
        <v>1</v>
      </c>
      <c r="O112" t="s">
        <v>17</v>
      </c>
      <c r="P112" t="s">
        <v>647</v>
      </c>
      <c r="Q112">
        <f>IF(Table2[[#This Row],[Loan_Status]]="Approved",Table2[[#This Row],[LoanAmount]],NA())</f>
        <v>136</v>
      </c>
      <c r="R112" t="e">
        <f>IF(Table2[[#This Row],[Loan_Status]]="Denied",Table2[[#This Row],[LoanAmount]],NA())</f>
        <v>#N/A</v>
      </c>
    </row>
    <row r="113" spans="1:18" x14ac:dyDescent="0.45">
      <c r="A113" t="s">
        <v>136</v>
      </c>
      <c r="B113" t="s">
        <v>42</v>
      </c>
      <c r="C113" t="s">
        <v>652</v>
      </c>
      <c r="D113">
        <v>0</v>
      </c>
      <c r="E113" t="s">
        <v>16</v>
      </c>
      <c r="F113" t="s">
        <v>639</v>
      </c>
      <c r="G113">
        <v>2929</v>
      </c>
      <c r="H113">
        <v>2333</v>
      </c>
      <c r="I113">
        <f t="shared" si="2"/>
        <v>5262</v>
      </c>
      <c r="J113" t="str">
        <f>VLOOKUP(Table2[[#This Row],[CombinedIncome]],Income_Groups[#All],2,TRUE)</f>
        <v>Middle ($4800-$5999)</v>
      </c>
      <c r="K113">
        <v>139</v>
      </c>
      <c r="L113" t="str">
        <f>VLOOKUP(Table2[[#This Row],[LoanAmount]],Loan_Amount_Groups[#All],2,TRUE)</f>
        <v>Mid-high ($135k-$180k)</v>
      </c>
      <c r="M113">
        <v>360</v>
      </c>
      <c r="N113">
        <v>1</v>
      </c>
      <c r="O113" t="s">
        <v>31</v>
      </c>
      <c r="P113" t="s">
        <v>647</v>
      </c>
      <c r="Q113">
        <f>IF(Table2[[#This Row],[Loan_Status]]="Approved",Table2[[#This Row],[LoanAmount]],NA())</f>
        <v>139</v>
      </c>
      <c r="R113" t="e">
        <f>IF(Table2[[#This Row],[Loan_Status]]="Denied",Table2[[#This Row],[LoanAmount]],NA())</f>
        <v>#N/A</v>
      </c>
    </row>
    <row r="114" spans="1:18" x14ac:dyDescent="0.45">
      <c r="A114" t="s">
        <v>137</v>
      </c>
      <c r="B114" t="s">
        <v>14</v>
      </c>
      <c r="C114" t="s">
        <v>652</v>
      </c>
      <c r="D114">
        <v>0</v>
      </c>
      <c r="E114" t="s">
        <v>25</v>
      </c>
      <c r="F114" t="s">
        <v>650</v>
      </c>
      <c r="G114">
        <v>3572</v>
      </c>
      <c r="H114">
        <v>4114</v>
      </c>
      <c r="I114">
        <f t="shared" si="2"/>
        <v>7686</v>
      </c>
      <c r="J114" t="str">
        <f>VLOOKUP(Table2[[#This Row],[CombinedIncome]],Income_Groups[#All],2,TRUE)</f>
        <v>Mid-high ($6000-$8299)</v>
      </c>
      <c r="K114">
        <v>152</v>
      </c>
      <c r="L114" t="str">
        <f>VLOOKUP(Table2[[#This Row],[LoanAmount]],Loan_Amount_Groups[#All],2,TRUE)</f>
        <v>Mid-high ($135k-$180k)</v>
      </c>
      <c r="M114">
        <v>360</v>
      </c>
      <c r="N114">
        <v>0</v>
      </c>
      <c r="O114" t="s">
        <v>21</v>
      </c>
      <c r="P114" t="s">
        <v>648</v>
      </c>
      <c r="Q114" t="e">
        <f>IF(Table2[[#This Row],[Loan_Status]]="Approved",Table2[[#This Row],[LoanAmount]],NA())</f>
        <v>#N/A</v>
      </c>
      <c r="R114">
        <f>IF(Table2[[#This Row],[Loan_Status]]="Denied",Table2[[#This Row],[LoanAmount]],NA())</f>
        <v>152</v>
      </c>
    </row>
    <row r="115" spans="1:18" x14ac:dyDescent="0.45">
      <c r="A115" t="s">
        <v>138</v>
      </c>
      <c r="B115" t="s">
        <v>42</v>
      </c>
      <c r="C115" t="s">
        <v>651</v>
      </c>
      <c r="D115">
        <v>1</v>
      </c>
      <c r="E115" t="s">
        <v>16</v>
      </c>
      <c r="F115" t="s">
        <v>649</v>
      </c>
      <c r="G115">
        <v>7451</v>
      </c>
      <c r="H115">
        <v>0</v>
      </c>
      <c r="I115">
        <f t="shared" si="2"/>
        <v>7451</v>
      </c>
      <c r="J115" t="str">
        <f>VLOOKUP(Table2[[#This Row],[CombinedIncome]],Income_Groups[#All],2,TRUE)</f>
        <v>Mid-high ($6000-$8299)</v>
      </c>
      <c r="K115">
        <v>128</v>
      </c>
      <c r="L115" t="str">
        <f>VLOOKUP(Table2[[#This Row],[LoanAmount]],Loan_Amount_Groups[#All],2,TRUE)</f>
        <v>Middle ($120k-$134k)</v>
      </c>
      <c r="M115">
        <v>360</v>
      </c>
      <c r="N115">
        <v>1</v>
      </c>
      <c r="O115" t="s">
        <v>31</v>
      </c>
      <c r="P115" t="s">
        <v>647</v>
      </c>
      <c r="Q115">
        <f>IF(Table2[[#This Row],[Loan_Status]]="Approved",Table2[[#This Row],[LoanAmount]],NA())</f>
        <v>128</v>
      </c>
      <c r="R115" t="e">
        <f>IF(Table2[[#This Row],[Loan_Status]]="Denied",Table2[[#This Row],[LoanAmount]],NA())</f>
        <v>#N/A</v>
      </c>
    </row>
    <row r="116" spans="1:18" x14ac:dyDescent="0.45">
      <c r="A116" t="s">
        <v>139</v>
      </c>
      <c r="B116" t="s">
        <v>14</v>
      </c>
      <c r="C116" t="s">
        <v>651</v>
      </c>
      <c r="D116">
        <v>0</v>
      </c>
      <c r="E116" t="s">
        <v>16</v>
      </c>
      <c r="F116" t="s">
        <v>639</v>
      </c>
      <c r="G116">
        <v>5050</v>
      </c>
      <c r="H116">
        <v>0</v>
      </c>
      <c r="I116">
        <f t="shared" si="2"/>
        <v>5050</v>
      </c>
      <c r="J116" t="str">
        <f>VLOOKUP(Table2[[#This Row],[CombinedIncome]],Income_Groups[#All],2,TRUE)</f>
        <v>Middle ($4800-$5999)</v>
      </c>
      <c r="K116">
        <v>118</v>
      </c>
      <c r="L116" t="str">
        <f>VLOOKUP(Table2[[#This Row],[LoanAmount]],Loan_Amount_Groups[#All],2,TRUE)</f>
        <v>Mid-low ($95k-$119k)</v>
      </c>
      <c r="M116">
        <v>360</v>
      </c>
      <c r="N116">
        <v>1</v>
      </c>
      <c r="O116" t="s">
        <v>31</v>
      </c>
      <c r="P116" t="s">
        <v>647</v>
      </c>
      <c r="Q116">
        <f>IF(Table2[[#This Row],[Loan_Status]]="Approved",Table2[[#This Row],[LoanAmount]],NA())</f>
        <v>118</v>
      </c>
      <c r="R116" t="e">
        <f>IF(Table2[[#This Row],[Loan_Status]]="Denied",Table2[[#This Row],[LoanAmount]],NA())</f>
        <v>#N/A</v>
      </c>
    </row>
    <row r="117" spans="1:18" x14ac:dyDescent="0.45">
      <c r="A117" t="s">
        <v>140</v>
      </c>
      <c r="B117" t="s">
        <v>14</v>
      </c>
      <c r="C117" t="s">
        <v>652</v>
      </c>
      <c r="D117">
        <v>1</v>
      </c>
      <c r="E117" t="s">
        <v>16</v>
      </c>
      <c r="F117" t="s">
        <v>650</v>
      </c>
      <c r="G117">
        <v>14583</v>
      </c>
      <c r="H117">
        <v>0</v>
      </c>
      <c r="I117">
        <f t="shared" si="2"/>
        <v>14583</v>
      </c>
      <c r="J117" t="str">
        <f>VLOOKUP(Table2[[#This Row],[CombinedIncome]],Income_Groups[#All],2,TRUE)</f>
        <v>High (&gt; $8300)</v>
      </c>
      <c r="K117">
        <v>185</v>
      </c>
      <c r="L117" t="str">
        <f>VLOOKUP(Table2[[#This Row],[LoanAmount]],Loan_Amount_Groups[#All],2,TRUE)</f>
        <v>High (&gt; $180k)</v>
      </c>
      <c r="M117">
        <v>180</v>
      </c>
      <c r="N117">
        <v>1</v>
      </c>
      <c r="O117" t="s">
        <v>21</v>
      </c>
      <c r="P117" t="s">
        <v>647</v>
      </c>
      <c r="Q117">
        <f>IF(Table2[[#This Row],[Loan_Status]]="Approved",Table2[[#This Row],[LoanAmount]],NA())</f>
        <v>185</v>
      </c>
      <c r="R117" t="e">
        <f>IF(Table2[[#This Row],[Loan_Status]]="Denied",Table2[[#This Row],[LoanAmount]],NA())</f>
        <v>#N/A</v>
      </c>
    </row>
    <row r="118" spans="1:18" x14ac:dyDescent="0.45">
      <c r="A118" t="s">
        <v>141</v>
      </c>
      <c r="B118" t="s">
        <v>42</v>
      </c>
      <c r="C118" t="s">
        <v>652</v>
      </c>
      <c r="D118">
        <v>0</v>
      </c>
      <c r="E118" t="s">
        <v>16</v>
      </c>
      <c r="F118" t="s">
        <v>650</v>
      </c>
      <c r="G118">
        <v>3167</v>
      </c>
      <c r="H118">
        <v>2283</v>
      </c>
      <c r="I118">
        <f t="shared" si="2"/>
        <v>5450</v>
      </c>
      <c r="J118" t="str">
        <f>VLOOKUP(Table2[[#This Row],[CombinedIncome]],Income_Groups[#All],2,TRUE)</f>
        <v>Middle ($4800-$5999)</v>
      </c>
      <c r="K118">
        <v>154</v>
      </c>
      <c r="L118" t="str">
        <f>VLOOKUP(Table2[[#This Row],[LoanAmount]],Loan_Amount_Groups[#All],2,TRUE)</f>
        <v>Mid-high ($135k-$180k)</v>
      </c>
      <c r="M118">
        <v>360</v>
      </c>
      <c r="N118">
        <v>1</v>
      </c>
      <c r="O118" t="s">
        <v>31</v>
      </c>
      <c r="P118" t="s">
        <v>647</v>
      </c>
      <c r="Q118">
        <f>IF(Table2[[#This Row],[Loan_Status]]="Approved",Table2[[#This Row],[LoanAmount]],NA())</f>
        <v>154</v>
      </c>
      <c r="R118" t="e">
        <f>IF(Table2[[#This Row],[Loan_Status]]="Denied",Table2[[#This Row],[LoanAmount]],NA())</f>
        <v>#N/A</v>
      </c>
    </row>
    <row r="119" spans="1:18" x14ac:dyDescent="0.45">
      <c r="A119" t="s">
        <v>142</v>
      </c>
      <c r="B119" t="s">
        <v>14</v>
      </c>
      <c r="C119" t="s">
        <v>652</v>
      </c>
      <c r="D119">
        <v>1</v>
      </c>
      <c r="E119" t="s">
        <v>16</v>
      </c>
      <c r="F119" t="s">
        <v>650</v>
      </c>
      <c r="G119">
        <v>2214</v>
      </c>
      <c r="H119">
        <v>1398</v>
      </c>
      <c r="I119">
        <f t="shared" si="2"/>
        <v>3612</v>
      </c>
      <c r="J119" t="str">
        <f>VLOOKUP(Table2[[#This Row],[CombinedIncome]],Income_Groups[#All],2,TRUE)</f>
        <v>Low (&lt; $3800)</v>
      </c>
      <c r="K119">
        <v>85</v>
      </c>
      <c r="L119" t="str">
        <f>VLOOKUP(Table2[[#This Row],[LoanAmount]],Loan_Amount_Groups[#All],2,TRUE)</f>
        <v>Low (&lt; $95k)</v>
      </c>
      <c r="M119">
        <v>360</v>
      </c>
      <c r="N119" t="s">
        <v>639</v>
      </c>
      <c r="O119" t="s">
        <v>17</v>
      </c>
      <c r="P119" t="s">
        <v>647</v>
      </c>
      <c r="Q119">
        <f>IF(Table2[[#This Row],[Loan_Status]]="Approved",Table2[[#This Row],[LoanAmount]],NA())</f>
        <v>85</v>
      </c>
      <c r="R119" t="e">
        <f>IF(Table2[[#This Row],[Loan_Status]]="Denied",Table2[[#This Row],[LoanAmount]],NA())</f>
        <v>#N/A</v>
      </c>
    </row>
    <row r="120" spans="1:18" x14ac:dyDescent="0.45">
      <c r="A120" t="s">
        <v>143</v>
      </c>
      <c r="B120" t="s">
        <v>14</v>
      </c>
      <c r="C120" t="s">
        <v>652</v>
      </c>
      <c r="D120">
        <v>0</v>
      </c>
      <c r="E120" t="s">
        <v>16</v>
      </c>
      <c r="F120" t="s">
        <v>650</v>
      </c>
      <c r="G120">
        <v>5568</v>
      </c>
      <c r="H120">
        <v>2142</v>
      </c>
      <c r="I120">
        <f t="shared" si="2"/>
        <v>7710</v>
      </c>
      <c r="J120" t="str">
        <f>VLOOKUP(Table2[[#This Row],[CombinedIncome]],Income_Groups[#All],2,TRUE)</f>
        <v>Mid-high ($6000-$8299)</v>
      </c>
      <c r="K120">
        <v>175</v>
      </c>
      <c r="L120" t="str">
        <f>VLOOKUP(Table2[[#This Row],[LoanAmount]],Loan_Amount_Groups[#All],2,TRUE)</f>
        <v>Mid-high ($135k-$180k)</v>
      </c>
      <c r="M120">
        <v>360</v>
      </c>
      <c r="N120">
        <v>1</v>
      </c>
      <c r="O120" t="s">
        <v>21</v>
      </c>
      <c r="P120" t="s">
        <v>648</v>
      </c>
      <c r="Q120" t="e">
        <f>IF(Table2[[#This Row],[Loan_Status]]="Approved",Table2[[#This Row],[LoanAmount]],NA())</f>
        <v>#N/A</v>
      </c>
      <c r="R120">
        <f>IF(Table2[[#This Row],[Loan_Status]]="Denied",Table2[[#This Row],[LoanAmount]],NA())</f>
        <v>175</v>
      </c>
    </row>
    <row r="121" spans="1:18" x14ac:dyDescent="0.45">
      <c r="A121" t="s">
        <v>144</v>
      </c>
      <c r="B121" t="s">
        <v>42</v>
      </c>
      <c r="C121" t="s">
        <v>651</v>
      </c>
      <c r="D121">
        <v>0</v>
      </c>
      <c r="E121" t="s">
        <v>16</v>
      </c>
      <c r="F121" t="s">
        <v>650</v>
      </c>
      <c r="G121">
        <v>10408</v>
      </c>
      <c r="H121">
        <v>0</v>
      </c>
      <c r="I121">
        <f t="shared" si="2"/>
        <v>10408</v>
      </c>
      <c r="J121" t="str">
        <f>VLOOKUP(Table2[[#This Row],[CombinedIncome]],Income_Groups[#All],2,TRUE)</f>
        <v>High (&gt; $8300)</v>
      </c>
      <c r="K121">
        <v>259</v>
      </c>
      <c r="L121" t="str">
        <f>VLOOKUP(Table2[[#This Row],[LoanAmount]],Loan_Amount_Groups[#All],2,TRUE)</f>
        <v>High (&gt; $180k)</v>
      </c>
      <c r="M121">
        <v>360</v>
      </c>
      <c r="N121">
        <v>1</v>
      </c>
      <c r="O121" t="s">
        <v>17</v>
      </c>
      <c r="P121" t="s">
        <v>647</v>
      </c>
      <c r="Q121">
        <f>IF(Table2[[#This Row],[Loan_Status]]="Approved",Table2[[#This Row],[LoanAmount]],NA())</f>
        <v>259</v>
      </c>
      <c r="R121" t="e">
        <f>IF(Table2[[#This Row],[Loan_Status]]="Denied",Table2[[#This Row],[LoanAmount]],NA())</f>
        <v>#N/A</v>
      </c>
    </row>
    <row r="122" spans="1:18" x14ac:dyDescent="0.45">
      <c r="A122" t="s">
        <v>145</v>
      </c>
      <c r="B122" t="s">
        <v>14</v>
      </c>
      <c r="C122" t="s">
        <v>652</v>
      </c>
      <c r="D122" t="s">
        <v>639</v>
      </c>
      <c r="E122" t="s">
        <v>16</v>
      </c>
      <c r="F122" t="s">
        <v>650</v>
      </c>
      <c r="G122">
        <v>5667</v>
      </c>
      <c r="H122">
        <v>2667</v>
      </c>
      <c r="I122">
        <f t="shared" si="2"/>
        <v>8334</v>
      </c>
      <c r="J122" t="str">
        <f>VLOOKUP(Table2[[#This Row],[CombinedIncome]],Income_Groups[#All],2,TRUE)</f>
        <v>High (&gt; $8300)</v>
      </c>
      <c r="K122">
        <v>180</v>
      </c>
      <c r="L122" t="str">
        <f>VLOOKUP(Table2[[#This Row],[LoanAmount]],Loan_Amount_Groups[#All],2,TRUE)</f>
        <v>High (&gt; $180k)</v>
      </c>
      <c r="M122">
        <v>360</v>
      </c>
      <c r="N122">
        <v>1</v>
      </c>
      <c r="O122" t="s">
        <v>21</v>
      </c>
      <c r="P122" t="s">
        <v>647</v>
      </c>
      <c r="Q122">
        <f>IF(Table2[[#This Row],[Loan_Status]]="Approved",Table2[[#This Row],[LoanAmount]],NA())</f>
        <v>180</v>
      </c>
      <c r="R122" t="e">
        <f>IF(Table2[[#This Row],[Loan_Status]]="Denied",Table2[[#This Row],[LoanAmount]],NA())</f>
        <v>#N/A</v>
      </c>
    </row>
    <row r="123" spans="1:18" x14ac:dyDescent="0.45">
      <c r="A123" t="s">
        <v>146</v>
      </c>
      <c r="B123" t="s">
        <v>42</v>
      </c>
      <c r="C123" t="s">
        <v>651</v>
      </c>
      <c r="D123">
        <v>0</v>
      </c>
      <c r="E123" t="s">
        <v>16</v>
      </c>
      <c r="F123" t="s">
        <v>650</v>
      </c>
      <c r="G123">
        <v>4166</v>
      </c>
      <c r="H123">
        <v>0</v>
      </c>
      <c r="I123">
        <f t="shared" si="2"/>
        <v>4166</v>
      </c>
      <c r="J123" t="str">
        <f>VLOOKUP(Table2[[#This Row],[CombinedIncome]],Income_Groups[#All],2,TRUE)</f>
        <v>Mid-low ($3800-$4799)</v>
      </c>
      <c r="K123">
        <v>44</v>
      </c>
      <c r="L123" t="str">
        <f>VLOOKUP(Table2[[#This Row],[LoanAmount]],Loan_Amount_Groups[#All],2,TRUE)</f>
        <v>Low (&lt; $95k)</v>
      </c>
      <c r="M123">
        <v>360</v>
      </c>
      <c r="N123">
        <v>1</v>
      </c>
      <c r="O123" t="s">
        <v>31</v>
      </c>
      <c r="P123" t="s">
        <v>647</v>
      </c>
      <c r="Q123">
        <f>IF(Table2[[#This Row],[Loan_Status]]="Approved",Table2[[#This Row],[LoanAmount]],NA())</f>
        <v>44</v>
      </c>
      <c r="R123" t="e">
        <f>IF(Table2[[#This Row],[Loan_Status]]="Denied",Table2[[#This Row],[LoanAmount]],NA())</f>
        <v>#N/A</v>
      </c>
    </row>
    <row r="124" spans="1:18" x14ac:dyDescent="0.45">
      <c r="A124" t="s">
        <v>147</v>
      </c>
      <c r="B124" t="s">
        <v>42</v>
      </c>
      <c r="C124" t="s">
        <v>651</v>
      </c>
      <c r="D124">
        <v>0</v>
      </c>
      <c r="E124" t="s">
        <v>16</v>
      </c>
      <c r="F124" t="s">
        <v>650</v>
      </c>
      <c r="G124">
        <v>2137</v>
      </c>
      <c r="H124">
        <v>8980</v>
      </c>
      <c r="I124">
        <f t="shared" si="2"/>
        <v>11117</v>
      </c>
      <c r="J124" t="str">
        <f>VLOOKUP(Table2[[#This Row],[CombinedIncome]],Income_Groups[#All],2,TRUE)</f>
        <v>High (&gt; $8300)</v>
      </c>
      <c r="K124">
        <v>137</v>
      </c>
      <c r="L124" t="str">
        <f>VLOOKUP(Table2[[#This Row],[LoanAmount]],Loan_Amount_Groups[#All],2,TRUE)</f>
        <v>Mid-high ($135k-$180k)</v>
      </c>
      <c r="M124">
        <v>360</v>
      </c>
      <c r="N124">
        <v>0</v>
      </c>
      <c r="O124" t="s">
        <v>31</v>
      </c>
      <c r="P124" t="s">
        <v>647</v>
      </c>
      <c r="Q124">
        <f>IF(Table2[[#This Row],[Loan_Status]]="Approved",Table2[[#This Row],[LoanAmount]],NA())</f>
        <v>137</v>
      </c>
      <c r="R124" t="e">
        <f>IF(Table2[[#This Row],[Loan_Status]]="Denied",Table2[[#This Row],[LoanAmount]],NA())</f>
        <v>#N/A</v>
      </c>
    </row>
    <row r="125" spans="1:18" x14ac:dyDescent="0.45">
      <c r="A125" t="s">
        <v>148</v>
      </c>
      <c r="B125" t="s">
        <v>14</v>
      </c>
      <c r="C125" t="s">
        <v>652</v>
      </c>
      <c r="D125">
        <v>2</v>
      </c>
      <c r="E125" t="s">
        <v>16</v>
      </c>
      <c r="F125" t="s">
        <v>650</v>
      </c>
      <c r="G125">
        <v>2957</v>
      </c>
      <c r="H125">
        <v>0</v>
      </c>
      <c r="I125">
        <f t="shared" si="2"/>
        <v>2957</v>
      </c>
      <c r="J125" t="str">
        <f>VLOOKUP(Table2[[#This Row],[CombinedIncome]],Income_Groups[#All],2,TRUE)</f>
        <v>Low (&lt; $3800)</v>
      </c>
      <c r="K125">
        <v>81</v>
      </c>
      <c r="L125" t="str">
        <f>VLOOKUP(Table2[[#This Row],[LoanAmount]],Loan_Amount_Groups[#All],2,TRUE)</f>
        <v>Low (&lt; $95k)</v>
      </c>
      <c r="M125">
        <v>360</v>
      </c>
      <c r="N125">
        <v>1</v>
      </c>
      <c r="O125" t="s">
        <v>31</v>
      </c>
      <c r="P125" t="s">
        <v>647</v>
      </c>
      <c r="Q125">
        <f>IF(Table2[[#This Row],[Loan_Status]]="Approved",Table2[[#This Row],[LoanAmount]],NA())</f>
        <v>81</v>
      </c>
      <c r="R125" t="e">
        <f>IF(Table2[[#This Row],[Loan_Status]]="Denied",Table2[[#This Row],[LoanAmount]],NA())</f>
        <v>#N/A</v>
      </c>
    </row>
    <row r="126" spans="1:18" x14ac:dyDescent="0.45">
      <c r="A126" t="s">
        <v>149</v>
      </c>
      <c r="B126" t="s">
        <v>14</v>
      </c>
      <c r="C126" t="s">
        <v>652</v>
      </c>
      <c r="D126">
        <v>0</v>
      </c>
      <c r="E126" t="s">
        <v>25</v>
      </c>
      <c r="F126" t="s">
        <v>650</v>
      </c>
      <c r="G126">
        <v>4300</v>
      </c>
      <c r="H126">
        <v>2014</v>
      </c>
      <c r="I126">
        <f t="shared" si="2"/>
        <v>6314</v>
      </c>
      <c r="J126" t="str">
        <f>VLOOKUP(Table2[[#This Row],[CombinedIncome]],Income_Groups[#All],2,TRUE)</f>
        <v>Mid-high ($6000-$8299)</v>
      </c>
      <c r="K126">
        <v>194</v>
      </c>
      <c r="L126" t="str">
        <f>VLOOKUP(Table2[[#This Row],[LoanAmount]],Loan_Amount_Groups[#All],2,TRUE)</f>
        <v>High (&gt; $180k)</v>
      </c>
      <c r="M126">
        <v>360</v>
      </c>
      <c r="N126">
        <v>1</v>
      </c>
      <c r="O126" t="s">
        <v>21</v>
      </c>
      <c r="P126" t="s">
        <v>647</v>
      </c>
      <c r="Q126">
        <f>IF(Table2[[#This Row],[Loan_Status]]="Approved",Table2[[#This Row],[LoanAmount]],NA())</f>
        <v>194</v>
      </c>
      <c r="R126" t="e">
        <f>IF(Table2[[#This Row],[Loan_Status]]="Denied",Table2[[#This Row],[LoanAmount]],NA())</f>
        <v>#N/A</v>
      </c>
    </row>
    <row r="127" spans="1:18" x14ac:dyDescent="0.45">
      <c r="A127" t="s">
        <v>150</v>
      </c>
      <c r="B127" t="s">
        <v>42</v>
      </c>
      <c r="C127" t="s">
        <v>651</v>
      </c>
      <c r="D127">
        <v>0</v>
      </c>
      <c r="E127" t="s">
        <v>16</v>
      </c>
      <c r="F127" t="s">
        <v>650</v>
      </c>
      <c r="G127">
        <v>3692</v>
      </c>
      <c r="H127">
        <v>0</v>
      </c>
      <c r="I127">
        <f t="shared" si="2"/>
        <v>3692</v>
      </c>
      <c r="J127" t="str">
        <f>VLOOKUP(Table2[[#This Row],[CombinedIncome]],Income_Groups[#All],2,TRUE)</f>
        <v>Low (&lt; $3800)</v>
      </c>
      <c r="K127">
        <v>93</v>
      </c>
      <c r="L127" t="str">
        <f>VLOOKUP(Table2[[#This Row],[LoanAmount]],Loan_Amount_Groups[#All],2,TRUE)</f>
        <v>Low (&lt; $95k)</v>
      </c>
      <c r="M127">
        <v>360</v>
      </c>
      <c r="N127" t="s">
        <v>639</v>
      </c>
      <c r="O127" t="s">
        <v>21</v>
      </c>
      <c r="P127" t="s">
        <v>647</v>
      </c>
      <c r="Q127">
        <f>IF(Table2[[#This Row],[Loan_Status]]="Approved",Table2[[#This Row],[LoanAmount]],NA())</f>
        <v>93</v>
      </c>
      <c r="R127" t="e">
        <f>IF(Table2[[#This Row],[Loan_Status]]="Denied",Table2[[#This Row],[LoanAmount]],NA())</f>
        <v>#N/A</v>
      </c>
    </row>
    <row r="128" spans="1:18" x14ac:dyDescent="0.45">
      <c r="A128" t="s">
        <v>151</v>
      </c>
      <c r="B128" t="s">
        <v>639</v>
      </c>
      <c r="C128" t="s">
        <v>652</v>
      </c>
      <c r="D128" t="s">
        <v>30</v>
      </c>
      <c r="E128" t="s">
        <v>16</v>
      </c>
      <c r="F128" t="s">
        <v>650</v>
      </c>
      <c r="G128">
        <v>23803</v>
      </c>
      <c r="H128">
        <v>0</v>
      </c>
      <c r="I128">
        <f t="shared" si="2"/>
        <v>23803</v>
      </c>
      <c r="J128" t="str">
        <f>VLOOKUP(Table2[[#This Row],[CombinedIncome]],Income_Groups[#All],2,TRUE)</f>
        <v>High (&gt; $8300)</v>
      </c>
      <c r="K128">
        <v>370</v>
      </c>
      <c r="L128" t="str">
        <f>VLOOKUP(Table2[[#This Row],[LoanAmount]],Loan_Amount_Groups[#All],2,TRUE)</f>
        <v>High (&gt; $180k)</v>
      </c>
      <c r="M128">
        <v>360</v>
      </c>
      <c r="N128">
        <v>1</v>
      </c>
      <c r="O128" t="s">
        <v>21</v>
      </c>
      <c r="P128" t="s">
        <v>647</v>
      </c>
      <c r="Q128">
        <f>IF(Table2[[#This Row],[Loan_Status]]="Approved",Table2[[#This Row],[LoanAmount]],NA())</f>
        <v>370</v>
      </c>
      <c r="R128" t="e">
        <f>IF(Table2[[#This Row],[Loan_Status]]="Denied",Table2[[#This Row],[LoanAmount]],NA())</f>
        <v>#N/A</v>
      </c>
    </row>
    <row r="129" spans="1:18" x14ac:dyDescent="0.45">
      <c r="A129" t="s">
        <v>152</v>
      </c>
      <c r="B129" t="s">
        <v>14</v>
      </c>
      <c r="C129" t="s">
        <v>651</v>
      </c>
      <c r="D129">
        <v>0</v>
      </c>
      <c r="E129" t="s">
        <v>16</v>
      </c>
      <c r="F129" t="s">
        <v>650</v>
      </c>
      <c r="G129">
        <v>3865</v>
      </c>
      <c r="H129">
        <v>1640</v>
      </c>
      <c r="I129">
        <f t="shared" si="2"/>
        <v>5505</v>
      </c>
      <c r="J129" t="str">
        <f>VLOOKUP(Table2[[#This Row],[CombinedIncome]],Income_Groups[#All],2,TRUE)</f>
        <v>Middle ($4800-$5999)</v>
      </c>
      <c r="K129">
        <v>128</v>
      </c>
      <c r="L129" t="str">
        <f>VLOOKUP(Table2[[#This Row],[LoanAmount]],Loan_Amount_Groups[#All],2,TRUE)</f>
        <v>Middle ($120k-$134k)</v>
      </c>
      <c r="M129">
        <v>360</v>
      </c>
      <c r="N129">
        <v>1</v>
      </c>
      <c r="O129" t="s">
        <v>21</v>
      </c>
      <c r="P129" t="s">
        <v>647</v>
      </c>
      <c r="Q129">
        <f>IF(Table2[[#This Row],[Loan_Status]]="Approved",Table2[[#This Row],[LoanAmount]],NA())</f>
        <v>128</v>
      </c>
      <c r="R129" t="e">
        <f>IF(Table2[[#This Row],[Loan_Status]]="Denied",Table2[[#This Row],[LoanAmount]],NA())</f>
        <v>#N/A</v>
      </c>
    </row>
    <row r="130" spans="1:18" x14ac:dyDescent="0.45">
      <c r="A130" t="s">
        <v>153</v>
      </c>
      <c r="B130" t="s">
        <v>14</v>
      </c>
      <c r="C130" t="s">
        <v>652</v>
      </c>
      <c r="D130">
        <v>1</v>
      </c>
      <c r="E130" t="s">
        <v>16</v>
      </c>
      <c r="F130" t="s">
        <v>649</v>
      </c>
      <c r="G130">
        <v>10513</v>
      </c>
      <c r="H130">
        <v>3850</v>
      </c>
      <c r="I130">
        <f t="shared" si="2"/>
        <v>14363</v>
      </c>
      <c r="J130" t="str">
        <f>VLOOKUP(Table2[[#This Row],[CombinedIncome]],Income_Groups[#All],2,TRUE)</f>
        <v>High (&gt; $8300)</v>
      </c>
      <c r="K130">
        <v>160</v>
      </c>
      <c r="L130" t="str">
        <f>VLOOKUP(Table2[[#This Row],[LoanAmount]],Loan_Amount_Groups[#All],2,TRUE)</f>
        <v>Mid-high ($135k-$180k)</v>
      </c>
      <c r="M130">
        <v>180</v>
      </c>
      <c r="N130">
        <v>0</v>
      </c>
      <c r="O130" t="s">
        <v>17</v>
      </c>
      <c r="P130" t="s">
        <v>648</v>
      </c>
      <c r="Q130" t="e">
        <f>IF(Table2[[#This Row],[Loan_Status]]="Approved",Table2[[#This Row],[LoanAmount]],NA())</f>
        <v>#N/A</v>
      </c>
      <c r="R130">
        <f>IF(Table2[[#This Row],[Loan_Status]]="Denied",Table2[[#This Row],[LoanAmount]],NA())</f>
        <v>160</v>
      </c>
    </row>
    <row r="131" spans="1:18" x14ac:dyDescent="0.45">
      <c r="A131" t="s">
        <v>154</v>
      </c>
      <c r="B131" t="s">
        <v>14</v>
      </c>
      <c r="C131" t="s">
        <v>652</v>
      </c>
      <c r="D131">
        <v>0</v>
      </c>
      <c r="E131" t="s">
        <v>16</v>
      </c>
      <c r="F131" t="s">
        <v>650</v>
      </c>
      <c r="G131">
        <v>6080</v>
      </c>
      <c r="H131">
        <v>2569</v>
      </c>
      <c r="I131">
        <f t="shared" si="2"/>
        <v>8649</v>
      </c>
      <c r="J131" t="str">
        <f>VLOOKUP(Table2[[#This Row],[CombinedIncome]],Income_Groups[#All],2,TRUE)</f>
        <v>High (&gt; $8300)</v>
      </c>
      <c r="K131">
        <v>182</v>
      </c>
      <c r="L131" t="str">
        <f>VLOOKUP(Table2[[#This Row],[LoanAmount]],Loan_Amount_Groups[#All],2,TRUE)</f>
        <v>High (&gt; $180k)</v>
      </c>
      <c r="M131">
        <v>360</v>
      </c>
      <c r="N131" t="s">
        <v>639</v>
      </c>
      <c r="O131" t="s">
        <v>21</v>
      </c>
      <c r="P131" t="s">
        <v>648</v>
      </c>
      <c r="Q131" t="e">
        <f>IF(Table2[[#This Row],[Loan_Status]]="Approved",Table2[[#This Row],[LoanAmount]],NA())</f>
        <v>#N/A</v>
      </c>
      <c r="R131">
        <f>IF(Table2[[#This Row],[Loan_Status]]="Denied",Table2[[#This Row],[LoanAmount]],NA())</f>
        <v>182</v>
      </c>
    </row>
    <row r="132" spans="1:18" x14ac:dyDescent="0.45">
      <c r="A132" t="s">
        <v>155</v>
      </c>
      <c r="B132" t="s">
        <v>14</v>
      </c>
      <c r="C132" t="s">
        <v>651</v>
      </c>
      <c r="D132">
        <v>0</v>
      </c>
      <c r="E132" t="s">
        <v>16</v>
      </c>
      <c r="F132" t="s">
        <v>649</v>
      </c>
      <c r="G132">
        <v>20166</v>
      </c>
      <c r="H132">
        <v>0</v>
      </c>
      <c r="I132">
        <f t="shared" si="2"/>
        <v>20166</v>
      </c>
      <c r="J132" t="str">
        <f>VLOOKUP(Table2[[#This Row],[CombinedIncome]],Income_Groups[#All],2,TRUE)</f>
        <v>High (&gt; $8300)</v>
      </c>
      <c r="K132">
        <v>650</v>
      </c>
      <c r="L132" t="str">
        <f>VLOOKUP(Table2[[#This Row],[LoanAmount]],Loan_Amount_Groups[#All],2,TRUE)</f>
        <v>High (&gt; $180k)</v>
      </c>
      <c r="M132">
        <v>480</v>
      </c>
      <c r="N132" t="s">
        <v>639</v>
      </c>
      <c r="O132" t="s">
        <v>17</v>
      </c>
      <c r="P132" t="s">
        <v>647</v>
      </c>
      <c r="Q132">
        <f>IF(Table2[[#This Row],[Loan_Status]]="Approved",Table2[[#This Row],[LoanAmount]],NA())</f>
        <v>650</v>
      </c>
      <c r="R132" t="e">
        <f>IF(Table2[[#This Row],[Loan_Status]]="Denied",Table2[[#This Row],[LoanAmount]],NA())</f>
        <v>#N/A</v>
      </c>
    </row>
    <row r="133" spans="1:18" x14ac:dyDescent="0.45">
      <c r="A133" t="s">
        <v>156</v>
      </c>
      <c r="B133" t="s">
        <v>14</v>
      </c>
      <c r="C133" t="s">
        <v>651</v>
      </c>
      <c r="D133">
        <v>0</v>
      </c>
      <c r="E133" t="s">
        <v>16</v>
      </c>
      <c r="F133" t="s">
        <v>650</v>
      </c>
      <c r="G133">
        <v>2014</v>
      </c>
      <c r="H133">
        <v>1929</v>
      </c>
      <c r="I133">
        <f t="shared" si="2"/>
        <v>3943</v>
      </c>
      <c r="J133" t="str">
        <f>VLOOKUP(Table2[[#This Row],[CombinedIncome]],Income_Groups[#All],2,TRUE)</f>
        <v>Mid-low ($3800-$4799)</v>
      </c>
      <c r="K133">
        <v>74</v>
      </c>
      <c r="L133" t="str">
        <f>VLOOKUP(Table2[[#This Row],[LoanAmount]],Loan_Amount_Groups[#All],2,TRUE)</f>
        <v>Low (&lt; $95k)</v>
      </c>
      <c r="M133">
        <v>360</v>
      </c>
      <c r="N133">
        <v>1</v>
      </c>
      <c r="O133" t="s">
        <v>17</v>
      </c>
      <c r="P133" t="s">
        <v>647</v>
      </c>
      <c r="Q133">
        <f>IF(Table2[[#This Row],[Loan_Status]]="Approved",Table2[[#This Row],[LoanAmount]],NA())</f>
        <v>74</v>
      </c>
      <c r="R133" t="e">
        <f>IF(Table2[[#This Row],[Loan_Status]]="Denied",Table2[[#This Row],[LoanAmount]],NA())</f>
        <v>#N/A</v>
      </c>
    </row>
    <row r="134" spans="1:18" x14ac:dyDescent="0.45">
      <c r="A134" t="s">
        <v>157</v>
      </c>
      <c r="B134" t="s">
        <v>14</v>
      </c>
      <c r="C134" t="s">
        <v>651</v>
      </c>
      <c r="D134">
        <v>0</v>
      </c>
      <c r="E134" t="s">
        <v>16</v>
      </c>
      <c r="F134" t="s">
        <v>650</v>
      </c>
      <c r="G134">
        <v>2718</v>
      </c>
      <c r="H134">
        <v>0</v>
      </c>
      <c r="I134">
        <f t="shared" si="2"/>
        <v>2718</v>
      </c>
      <c r="J134" t="str">
        <f>VLOOKUP(Table2[[#This Row],[CombinedIncome]],Income_Groups[#All],2,TRUE)</f>
        <v>Low (&lt; $3800)</v>
      </c>
      <c r="K134">
        <v>70</v>
      </c>
      <c r="L134" t="str">
        <f>VLOOKUP(Table2[[#This Row],[LoanAmount]],Loan_Amount_Groups[#All],2,TRUE)</f>
        <v>Low (&lt; $95k)</v>
      </c>
      <c r="M134">
        <v>360</v>
      </c>
      <c r="N134">
        <v>1</v>
      </c>
      <c r="O134" t="s">
        <v>31</v>
      </c>
      <c r="P134" t="s">
        <v>647</v>
      </c>
      <c r="Q134">
        <f>IF(Table2[[#This Row],[Loan_Status]]="Approved",Table2[[#This Row],[LoanAmount]],NA())</f>
        <v>70</v>
      </c>
      <c r="R134" t="e">
        <f>IF(Table2[[#This Row],[Loan_Status]]="Denied",Table2[[#This Row],[LoanAmount]],NA())</f>
        <v>#N/A</v>
      </c>
    </row>
    <row r="135" spans="1:18" x14ac:dyDescent="0.45">
      <c r="A135" t="s">
        <v>158</v>
      </c>
      <c r="B135" t="s">
        <v>14</v>
      </c>
      <c r="C135" t="s">
        <v>652</v>
      </c>
      <c r="D135">
        <v>0</v>
      </c>
      <c r="E135" t="s">
        <v>16</v>
      </c>
      <c r="F135" t="s">
        <v>649</v>
      </c>
      <c r="G135">
        <v>3459</v>
      </c>
      <c r="H135">
        <v>0</v>
      </c>
      <c r="I135">
        <f t="shared" si="2"/>
        <v>3459</v>
      </c>
      <c r="J135" t="str">
        <f>VLOOKUP(Table2[[#This Row],[CombinedIncome]],Income_Groups[#All],2,TRUE)</f>
        <v>Low (&lt; $3800)</v>
      </c>
      <c r="K135">
        <v>25</v>
      </c>
      <c r="L135" t="str">
        <f>VLOOKUP(Table2[[#This Row],[LoanAmount]],Loan_Amount_Groups[#All],2,TRUE)</f>
        <v>Low (&lt; $95k)</v>
      </c>
      <c r="M135">
        <v>120</v>
      </c>
      <c r="N135">
        <v>1</v>
      </c>
      <c r="O135" t="s">
        <v>31</v>
      </c>
      <c r="P135" t="s">
        <v>647</v>
      </c>
      <c r="Q135">
        <f>IF(Table2[[#This Row],[Loan_Status]]="Approved",Table2[[#This Row],[LoanAmount]],NA())</f>
        <v>25</v>
      </c>
      <c r="R135" t="e">
        <f>IF(Table2[[#This Row],[Loan_Status]]="Denied",Table2[[#This Row],[LoanAmount]],NA())</f>
        <v>#N/A</v>
      </c>
    </row>
    <row r="136" spans="1:18" x14ac:dyDescent="0.45">
      <c r="A136" t="s">
        <v>159</v>
      </c>
      <c r="B136" t="s">
        <v>14</v>
      </c>
      <c r="C136" t="s">
        <v>651</v>
      </c>
      <c r="D136">
        <v>0</v>
      </c>
      <c r="E136" t="s">
        <v>16</v>
      </c>
      <c r="F136" t="s">
        <v>650</v>
      </c>
      <c r="G136">
        <v>4895</v>
      </c>
      <c r="H136">
        <v>0</v>
      </c>
      <c r="I136">
        <f t="shared" ref="I136:I199" si="3">G136+H136</f>
        <v>4895</v>
      </c>
      <c r="J136" t="str">
        <f>VLOOKUP(Table2[[#This Row],[CombinedIncome]],Income_Groups[#All],2,TRUE)</f>
        <v>Middle ($4800-$5999)</v>
      </c>
      <c r="K136">
        <v>102</v>
      </c>
      <c r="L136" t="str">
        <f>VLOOKUP(Table2[[#This Row],[LoanAmount]],Loan_Amount_Groups[#All],2,TRUE)</f>
        <v>Mid-low ($95k-$119k)</v>
      </c>
      <c r="M136">
        <v>360</v>
      </c>
      <c r="N136">
        <v>1</v>
      </c>
      <c r="O136" t="s">
        <v>31</v>
      </c>
      <c r="P136" t="s">
        <v>647</v>
      </c>
      <c r="Q136">
        <f>IF(Table2[[#This Row],[Loan_Status]]="Approved",Table2[[#This Row],[LoanAmount]],NA())</f>
        <v>102</v>
      </c>
      <c r="R136" t="e">
        <f>IF(Table2[[#This Row],[Loan_Status]]="Denied",Table2[[#This Row],[LoanAmount]],NA())</f>
        <v>#N/A</v>
      </c>
    </row>
    <row r="137" spans="1:18" x14ac:dyDescent="0.45">
      <c r="A137" t="s">
        <v>160</v>
      </c>
      <c r="B137" t="s">
        <v>14</v>
      </c>
      <c r="C137" t="s">
        <v>652</v>
      </c>
      <c r="D137" t="s">
        <v>30</v>
      </c>
      <c r="E137" t="s">
        <v>16</v>
      </c>
      <c r="F137" t="s">
        <v>650</v>
      </c>
      <c r="G137">
        <v>4000</v>
      </c>
      <c r="H137">
        <v>7750</v>
      </c>
      <c r="I137">
        <f t="shared" si="3"/>
        <v>11750</v>
      </c>
      <c r="J137" t="str">
        <f>VLOOKUP(Table2[[#This Row],[CombinedIncome]],Income_Groups[#All],2,TRUE)</f>
        <v>High (&gt; $8300)</v>
      </c>
      <c r="K137">
        <v>290</v>
      </c>
      <c r="L137" t="str">
        <f>VLOOKUP(Table2[[#This Row],[LoanAmount]],Loan_Amount_Groups[#All],2,TRUE)</f>
        <v>High (&gt; $180k)</v>
      </c>
      <c r="M137">
        <v>360</v>
      </c>
      <c r="N137">
        <v>1</v>
      </c>
      <c r="O137" t="s">
        <v>31</v>
      </c>
      <c r="P137" t="s">
        <v>648</v>
      </c>
      <c r="Q137" t="e">
        <f>IF(Table2[[#This Row],[Loan_Status]]="Approved",Table2[[#This Row],[LoanAmount]],NA())</f>
        <v>#N/A</v>
      </c>
      <c r="R137">
        <f>IF(Table2[[#This Row],[Loan_Status]]="Denied",Table2[[#This Row],[LoanAmount]],NA())</f>
        <v>290</v>
      </c>
    </row>
    <row r="138" spans="1:18" x14ac:dyDescent="0.45">
      <c r="A138" t="s">
        <v>161</v>
      </c>
      <c r="B138" t="s">
        <v>42</v>
      </c>
      <c r="C138" t="s">
        <v>652</v>
      </c>
      <c r="D138">
        <v>0</v>
      </c>
      <c r="E138" t="s">
        <v>16</v>
      </c>
      <c r="F138" t="s">
        <v>650</v>
      </c>
      <c r="G138">
        <v>4583</v>
      </c>
      <c r="H138">
        <v>0</v>
      </c>
      <c r="I138">
        <f t="shared" si="3"/>
        <v>4583</v>
      </c>
      <c r="J138" t="str">
        <f>VLOOKUP(Table2[[#This Row],[CombinedIncome]],Income_Groups[#All],2,TRUE)</f>
        <v>Mid-low ($3800-$4799)</v>
      </c>
      <c r="K138">
        <v>84</v>
      </c>
      <c r="L138" t="str">
        <f>VLOOKUP(Table2[[#This Row],[LoanAmount]],Loan_Amount_Groups[#All],2,TRUE)</f>
        <v>Low (&lt; $95k)</v>
      </c>
      <c r="M138">
        <v>360</v>
      </c>
      <c r="N138">
        <v>1</v>
      </c>
      <c r="O138" t="s">
        <v>21</v>
      </c>
      <c r="P138" t="s">
        <v>648</v>
      </c>
      <c r="Q138" t="e">
        <f>IF(Table2[[#This Row],[Loan_Status]]="Approved",Table2[[#This Row],[LoanAmount]],NA())</f>
        <v>#N/A</v>
      </c>
      <c r="R138">
        <f>IF(Table2[[#This Row],[Loan_Status]]="Denied",Table2[[#This Row],[LoanAmount]],NA())</f>
        <v>84</v>
      </c>
    </row>
    <row r="139" spans="1:18" x14ac:dyDescent="0.45">
      <c r="A139" t="s">
        <v>162</v>
      </c>
      <c r="B139" t="s">
        <v>14</v>
      </c>
      <c r="C139" t="s">
        <v>652</v>
      </c>
      <c r="D139">
        <v>2</v>
      </c>
      <c r="E139" t="s">
        <v>16</v>
      </c>
      <c r="F139" t="s">
        <v>649</v>
      </c>
      <c r="G139">
        <v>3316</v>
      </c>
      <c r="H139">
        <v>3500</v>
      </c>
      <c r="I139">
        <f t="shared" si="3"/>
        <v>6816</v>
      </c>
      <c r="J139" t="str">
        <f>VLOOKUP(Table2[[#This Row],[CombinedIncome]],Income_Groups[#All],2,TRUE)</f>
        <v>Mid-high ($6000-$8299)</v>
      </c>
      <c r="K139">
        <v>88</v>
      </c>
      <c r="L139" t="str">
        <f>VLOOKUP(Table2[[#This Row],[LoanAmount]],Loan_Amount_Groups[#All],2,TRUE)</f>
        <v>Low (&lt; $95k)</v>
      </c>
      <c r="M139">
        <v>360</v>
      </c>
      <c r="N139">
        <v>1</v>
      </c>
      <c r="O139" t="s">
        <v>17</v>
      </c>
      <c r="P139" t="s">
        <v>647</v>
      </c>
      <c r="Q139">
        <f>IF(Table2[[#This Row],[Loan_Status]]="Approved",Table2[[#This Row],[LoanAmount]],NA())</f>
        <v>88</v>
      </c>
      <c r="R139" t="e">
        <f>IF(Table2[[#This Row],[Loan_Status]]="Denied",Table2[[#This Row],[LoanAmount]],NA())</f>
        <v>#N/A</v>
      </c>
    </row>
    <row r="140" spans="1:18" x14ac:dyDescent="0.45">
      <c r="A140" t="s">
        <v>163</v>
      </c>
      <c r="B140" t="s">
        <v>14</v>
      </c>
      <c r="C140" t="s">
        <v>651</v>
      </c>
      <c r="D140">
        <v>0</v>
      </c>
      <c r="E140" t="s">
        <v>16</v>
      </c>
      <c r="F140" t="s">
        <v>650</v>
      </c>
      <c r="G140">
        <v>14999</v>
      </c>
      <c r="H140">
        <v>0</v>
      </c>
      <c r="I140">
        <f t="shared" si="3"/>
        <v>14999</v>
      </c>
      <c r="J140" t="str">
        <f>VLOOKUP(Table2[[#This Row],[CombinedIncome]],Income_Groups[#All],2,TRUE)</f>
        <v>High (&gt; $8300)</v>
      </c>
      <c r="K140">
        <v>242</v>
      </c>
      <c r="L140" t="str">
        <f>VLOOKUP(Table2[[#This Row],[LoanAmount]],Loan_Amount_Groups[#All],2,TRUE)</f>
        <v>High (&gt; $180k)</v>
      </c>
      <c r="M140">
        <v>360</v>
      </c>
      <c r="N140">
        <v>0</v>
      </c>
      <c r="O140" t="s">
        <v>31</v>
      </c>
      <c r="P140" t="s">
        <v>648</v>
      </c>
      <c r="Q140" t="e">
        <f>IF(Table2[[#This Row],[Loan_Status]]="Approved",Table2[[#This Row],[LoanAmount]],NA())</f>
        <v>#N/A</v>
      </c>
      <c r="R140">
        <f>IF(Table2[[#This Row],[Loan_Status]]="Denied",Table2[[#This Row],[LoanAmount]],NA())</f>
        <v>242</v>
      </c>
    </row>
    <row r="141" spans="1:18" x14ac:dyDescent="0.45">
      <c r="A141" t="s">
        <v>164</v>
      </c>
      <c r="B141" t="s">
        <v>14</v>
      </c>
      <c r="C141" t="s">
        <v>652</v>
      </c>
      <c r="D141">
        <v>2</v>
      </c>
      <c r="E141" t="s">
        <v>25</v>
      </c>
      <c r="F141" t="s">
        <v>650</v>
      </c>
      <c r="G141">
        <v>4200</v>
      </c>
      <c r="H141">
        <v>1430</v>
      </c>
      <c r="I141">
        <f t="shared" si="3"/>
        <v>5630</v>
      </c>
      <c r="J141" t="str">
        <f>VLOOKUP(Table2[[#This Row],[CombinedIncome]],Income_Groups[#All],2,TRUE)</f>
        <v>Middle ($4800-$5999)</v>
      </c>
      <c r="K141">
        <v>129</v>
      </c>
      <c r="L141" t="str">
        <f>VLOOKUP(Table2[[#This Row],[LoanAmount]],Loan_Amount_Groups[#All],2,TRUE)</f>
        <v>Middle ($120k-$134k)</v>
      </c>
      <c r="M141">
        <v>360</v>
      </c>
      <c r="N141">
        <v>1</v>
      </c>
      <c r="O141" t="s">
        <v>21</v>
      </c>
      <c r="P141" t="s">
        <v>648</v>
      </c>
      <c r="Q141" t="e">
        <f>IF(Table2[[#This Row],[Loan_Status]]="Approved",Table2[[#This Row],[LoanAmount]],NA())</f>
        <v>#N/A</v>
      </c>
      <c r="R141">
        <f>IF(Table2[[#This Row],[Loan_Status]]="Denied",Table2[[#This Row],[LoanAmount]],NA())</f>
        <v>129</v>
      </c>
    </row>
    <row r="142" spans="1:18" x14ac:dyDescent="0.45">
      <c r="A142" t="s">
        <v>165</v>
      </c>
      <c r="B142" t="s">
        <v>14</v>
      </c>
      <c r="C142" t="s">
        <v>652</v>
      </c>
      <c r="D142">
        <v>2</v>
      </c>
      <c r="E142" t="s">
        <v>16</v>
      </c>
      <c r="F142" t="s">
        <v>650</v>
      </c>
      <c r="G142">
        <v>5042</v>
      </c>
      <c r="H142">
        <v>2083</v>
      </c>
      <c r="I142">
        <f t="shared" si="3"/>
        <v>7125</v>
      </c>
      <c r="J142" t="str">
        <f>VLOOKUP(Table2[[#This Row],[CombinedIncome]],Income_Groups[#All],2,TRUE)</f>
        <v>Mid-high ($6000-$8299)</v>
      </c>
      <c r="K142">
        <v>185</v>
      </c>
      <c r="L142" t="str">
        <f>VLOOKUP(Table2[[#This Row],[LoanAmount]],Loan_Amount_Groups[#All],2,TRUE)</f>
        <v>High (&gt; $180k)</v>
      </c>
      <c r="M142">
        <v>360</v>
      </c>
      <c r="N142">
        <v>1</v>
      </c>
      <c r="O142" t="s">
        <v>21</v>
      </c>
      <c r="P142" t="s">
        <v>648</v>
      </c>
      <c r="Q142" t="e">
        <f>IF(Table2[[#This Row],[Loan_Status]]="Approved",Table2[[#This Row],[LoanAmount]],NA())</f>
        <v>#N/A</v>
      </c>
      <c r="R142">
        <f>IF(Table2[[#This Row],[Loan_Status]]="Denied",Table2[[#This Row],[LoanAmount]],NA())</f>
        <v>185</v>
      </c>
    </row>
    <row r="143" spans="1:18" x14ac:dyDescent="0.45">
      <c r="A143" t="s">
        <v>166</v>
      </c>
      <c r="B143" t="s">
        <v>14</v>
      </c>
      <c r="C143" t="s">
        <v>651</v>
      </c>
      <c r="D143">
        <v>0</v>
      </c>
      <c r="E143" t="s">
        <v>16</v>
      </c>
      <c r="F143" t="s">
        <v>650</v>
      </c>
      <c r="G143">
        <v>5417</v>
      </c>
      <c r="H143">
        <v>0</v>
      </c>
      <c r="I143">
        <f t="shared" si="3"/>
        <v>5417</v>
      </c>
      <c r="J143" t="str">
        <f>VLOOKUP(Table2[[#This Row],[CombinedIncome]],Income_Groups[#All],2,TRUE)</f>
        <v>Middle ($4800-$5999)</v>
      </c>
      <c r="K143">
        <v>168</v>
      </c>
      <c r="L143" t="str">
        <f>VLOOKUP(Table2[[#This Row],[LoanAmount]],Loan_Amount_Groups[#All],2,TRUE)</f>
        <v>Mid-high ($135k-$180k)</v>
      </c>
      <c r="M143">
        <v>360</v>
      </c>
      <c r="N143">
        <v>1</v>
      </c>
      <c r="O143" t="s">
        <v>17</v>
      </c>
      <c r="P143" t="s">
        <v>647</v>
      </c>
      <c r="Q143">
        <f>IF(Table2[[#This Row],[Loan_Status]]="Approved",Table2[[#This Row],[LoanAmount]],NA())</f>
        <v>168</v>
      </c>
      <c r="R143" t="e">
        <f>IF(Table2[[#This Row],[Loan_Status]]="Denied",Table2[[#This Row],[LoanAmount]],NA())</f>
        <v>#N/A</v>
      </c>
    </row>
    <row r="144" spans="1:18" x14ac:dyDescent="0.45">
      <c r="A144" t="s">
        <v>167</v>
      </c>
      <c r="B144" t="s">
        <v>14</v>
      </c>
      <c r="C144" t="s">
        <v>651</v>
      </c>
      <c r="D144">
        <v>0</v>
      </c>
      <c r="E144" t="s">
        <v>16</v>
      </c>
      <c r="F144" t="s">
        <v>649</v>
      </c>
      <c r="G144">
        <v>6950</v>
      </c>
      <c r="H144">
        <v>0</v>
      </c>
      <c r="I144">
        <f t="shared" si="3"/>
        <v>6950</v>
      </c>
      <c r="J144" t="str">
        <f>VLOOKUP(Table2[[#This Row],[CombinedIncome]],Income_Groups[#All],2,TRUE)</f>
        <v>Mid-high ($6000-$8299)</v>
      </c>
      <c r="K144">
        <v>175</v>
      </c>
      <c r="L144" t="str">
        <f>VLOOKUP(Table2[[#This Row],[LoanAmount]],Loan_Amount_Groups[#All],2,TRUE)</f>
        <v>Mid-high ($135k-$180k)</v>
      </c>
      <c r="M144">
        <v>180</v>
      </c>
      <c r="N144">
        <v>1</v>
      </c>
      <c r="O144" t="s">
        <v>31</v>
      </c>
      <c r="P144" t="s">
        <v>647</v>
      </c>
      <c r="Q144">
        <f>IF(Table2[[#This Row],[Loan_Status]]="Approved",Table2[[#This Row],[LoanAmount]],NA())</f>
        <v>175</v>
      </c>
      <c r="R144" t="e">
        <f>IF(Table2[[#This Row],[Loan_Status]]="Denied",Table2[[#This Row],[LoanAmount]],NA())</f>
        <v>#N/A</v>
      </c>
    </row>
    <row r="145" spans="1:18" x14ac:dyDescent="0.45">
      <c r="A145" t="s">
        <v>168</v>
      </c>
      <c r="B145" t="s">
        <v>14</v>
      </c>
      <c r="C145" t="s">
        <v>652</v>
      </c>
      <c r="D145">
        <v>0</v>
      </c>
      <c r="E145" t="s">
        <v>16</v>
      </c>
      <c r="F145" t="s">
        <v>650</v>
      </c>
      <c r="G145">
        <v>2698</v>
      </c>
      <c r="H145">
        <v>2034</v>
      </c>
      <c r="I145">
        <f t="shared" si="3"/>
        <v>4732</v>
      </c>
      <c r="J145" t="str">
        <f>VLOOKUP(Table2[[#This Row],[CombinedIncome]],Income_Groups[#All],2,TRUE)</f>
        <v>Mid-low ($3800-$4799)</v>
      </c>
      <c r="K145">
        <v>122</v>
      </c>
      <c r="L145" t="str">
        <f>VLOOKUP(Table2[[#This Row],[LoanAmount]],Loan_Amount_Groups[#All],2,TRUE)</f>
        <v>Middle ($120k-$134k)</v>
      </c>
      <c r="M145">
        <v>360</v>
      </c>
      <c r="N145">
        <v>1</v>
      </c>
      <c r="O145" t="s">
        <v>31</v>
      </c>
      <c r="P145" t="s">
        <v>647</v>
      </c>
      <c r="Q145">
        <f>IF(Table2[[#This Row],[Loan_Status]]="Approved",Table2[[#This Row],[LoanAmount]],NA())</f>
        <v>122</v>
      </c>
      <c r="R145" t="e">
        <f>IF(Table2[[#This Row],[Loan_Status]]="Denied",Table2[[#This Row],[LoanAmount]],NA())</f>
        <v>#N/A</v>
      </c>
    </row>
    <row r="146" spans="1:18" x14ac:dyDescent="0.45">
      <c r="A146" t="s">
        <v>169</v>
      </c>
      <c r="B146" t="s">
        <v>14</v>
      </c>
      <c r="C146" t="s">
        <v>652</v>
      </c>
      <c r="D146">
        <v>2</v>
      </c>
      <c r="E146" t="s">
        <v>16</v>
      </c>
      <c r="F146" t="s">
        <v>650</v>
      </c>
      <c r="G146">
        <v>11757</v>
      </c>
      <c r="H146">
        <v>0</v>
      </c>
      <c r="I146">
        <f t="shared" si="3"/>
        <v>11757</v>
      </c>
      <c r="J146" t="str">
        <f>VLOOKUP(Table2[[#This Row],[CombinedIncome]],Income_Groups[#All],2,TRUE)</f>
        <v>High (&gt; $8300)</v>
      </c>
      <c r="K146">
        <v>187</v>
      </c>
      <c r="L146" t="str">
        <f>VLOOKUP(Table2[[#This Row],[LoanAmount]],Loan_Amount_Groups[#All],2,TRUE)</f>
        <v>High (&gt; $180k)</v>
      </c>
      <c r="M146">
        <v>180</v>
      </c>
      <c r="N146">
        <v>1</v>
      </c>
      <c r="O146" t="s">
        <v>17</v>
      </c>
      <c r="P146" t="s">
        <v>647</v>
      </c>
      <c r="Q146">
        <f>IF(Table2[[#This Row],[Loan_Status]]="Approved",Table2[[#This Row],[LoanAmount]],NA())</f>
        <v>187</v>
      </c>
      <c r="R146" t="e">
        <f>IF(Table2[[#This Row],[Loan_Status]]="Denied",Table2[[#This Row],[LoanAmount]],NA())</f>
        <v>#N/A</v>
      </c>
    </row>
    <row r="147" spans="1:18" x14ac:dyDescent="0.45">
      <c r="A147" t="s">
        <v>170</v>
      </c>
      <c r="B147" t="s">
        <v>42</v>
      </c>
      <c r="C147" t="s">
        <v>652</v>
      </c>
      <c r="D147">
        <v>0</v>
      </c>
      <c r="E147" t="s">
        <v>16</v>
      </c>
      <c r="F147" t="s">
        <v>650</v>
      </c>
      <c r="G147">
        <v>2330</v>
      </c>
      <c r="H147">
        <v>4486</v>
      </c>
      <c r="I147">
        <f t="shared" si="3"/>
        <v>6816</v>
      </c>
      <c r="J147" t="str">
        <f>VLOOKUP(Table2[[#This Row],[CombinedIncome]],Income_Groups[#All],2,TRUE)</f>
        <v>Mid-high ($6000-$8299)</v>
      </c>
      <c r="K147">
        <v>100</v>
      </c>
      <c r="L147" t="str">
        <f>VLOOKUP(Table2[[#This Row],[LoanAmount]],Loan_Amount_Groups[#All],2,TRUE)</f>
        <v>Mid-low ($95k-$119k)</v>
      </c>
      <c r="M147">
        <v>360</v>
      </c>
      <c r="N147">
        <v>1</v>
      </c>
      <c r="O147" t="s">
        <v>31</v>
      </c>
      <c r="P147" t="s">
        <v>647</v>
      </c>
      <c r="Q147">
        <f>IF(Table2[[#This Row],[Loan_Status]]="Approved",Table2[[#This Row],[LoanAmount]],NA())</f>
        <v>100</v>
      </c>
      <c r="R147" t="e">
        <f>IF(Table2[[#This Row],[Loan_Status]]="Denied",Table2[[#This Row],[LoanAmount]],NA())</f>
        <v>#N/A</v>
      </c>
    </row>
    <row r="148" spans="1:18" x14ac:dyDescent="0.45">
      <c r="A148" t="s">
        <v>171</v>
      </c>
      <c r="B148" t="s">
        <v>42</v>
      </c>
      <c r="C148" t="s">
        <v>652</v>
      </c>
      <c r="D148">
        <v>2</v>
      </c>
      <c r="E148" t="s">
        <v>16</v>
      </c>
      <c r="F148" t="s">
        <v>650</v>
      </c>
      <c r="G148">
        <v>14866</v>
      </c>
      <c r="H148">
        <v>0</v>
      </c>
      <c r="I148">
        <f t="shared" si="3"/>
        <v>14866</v>
      </c>
      <c r="J148" t="str">
        <f>VLOOKUP(Table2[[#This Row],[CombinedIncome]],Income_Groups[#All],2,TRUE)</f>
        <v>High (&gt; $8300)</v>
      </c>
      <c r="K148">
        <v>70</v>
      </c>
      <c r="L148" t="str">
        <f>VLOOKUP(Table2[[#This Row],[LoanAmount]],Loan_Amount_Groups[#All],2,TRUE)</f>
        <v>Low (&lt; $95k)</v>
      </c>
      <c r="M148">
        <v>360</v>
      </c>
      <c r="N148">
        <v>1</v>
      </c>
      <c r="O148" t="s">
        <v>17</v>
      </c>
      <c r="P148" t="s">
        <v>647</v>
      </c>
      <c r="Q148">
        <f>IF(Table2[[#This Row],[Loan_Status]]="Approved",Table2[[#This Row],[LoanAmount]],NA())</f>
        <v>70</v>
      </c>
      <c r="R148" t="e">
        <f>IF(Table2[[#This Row],[Loan_Status]]="Denied",Table2[[#This Row],[LoanAmount]],NA())</f>
        <v>#N/A</v>
      </c>
    </row>
    <row r="149" spans="1:18" x14ac:dyDescent="0.45">
      <c r="A149" t="s">
        <v>172</v>
      </c>
      <c r="B149" t="s">
        <v>14</v>
      </c>
      <c r="C149" t="s">
        <v>652</v>
      </c>
      <c r="D149">
        <v>1</v>
      </c>
      <c r="E149" t="s">
        <v>16</v>
      </c>
      <c r="F149" t="s">
        <v>650</v>
      </c>
      <c r="G149">
        <v>1538</v>
      </c>
      <c r="H149">
        <v>1425</v>
      </c>
      <c r="I149">
        <f t="shared" si="3"/>
        <v>2963</v>
      </c>
      <c r="J149" t="str">
        <f>VLOOKUP(Table2[[#This Row],[CombinedIncome]],Income_Groups[#All],2,TRUE)</f>
        <v>Low (&lt; $3800)</v>
      </c>
      <c r="K149">
        <v>30</v>
      </c>
      <c r="L149" t="str">
        <f>VLOOKUP(Table2[[#This Row],[LoanAmount]],Loan_Amount_Groups[#All],2,TRUE)</f>
        <v>Low (&lt; $95k)</v>
      </c>
      <c r="M149">
        <v>360</v>
      </c>
      <c r="N149">
        <v>1</v>
      </c>
      <c r="O149" t="s">
        <v>17</v>
      </c>
      <c r="P149" t="s">
        <v>647</v>
      </c>
      <c r="Q149">
        <f>IF(Table2[[#This Row],[Loan_Status]]="Approved",Table2[[#This Row],[LoanAmount]],NA())</f>
        <v>30</v>
      </c>
      <c r="R149" t="e">
        <f>IF(Table2[[#This Row],[Loan_Status]]="Denied",Table2[[#This Row],[LoanAmount]],NA())</f>
        <v>#N/A</v>
      </c>
    </row>
    <row r="150" spans="1:18" x14ac:dyDescent="0.45">
      <c r="A150" t="s">
        <v>173</v>
      </c>
      <c r="B150" t="s">
        <v>42</v>
      </c>
      <c r="C150" t="s">
        <v>651</v>
      </c>
      <c r="D150">
        <v>0</v>
      </c>
      <c r="E150" t="s">
        <v>16</v>
      </c>
      <c r="F150" t="s">
        <v>650</v>
      </c>
      <c r="G150">
        <v>10000</v>
      </c>
      <c r="H150">
        <v>1666</v>
      </c>
      <c r="I150">
        <f t="shared" si="3"/>
        <v>11666</v>
      </c>
      <c r="J150" t="str">
        <f>VLOOKUP(Table2[[#This Row],[CombinedIncome]],Income_Groups[#All],2,TRUE)</f>
        <v>High (&gt; $8300)</v>
      </c>
      <c r="K150">
        <v>225</v>
      </c>
      <c r="L150" t="str">
        <f>VLOOKUP(Table2[[#This Row],[LoanAmount]],Loan_Amount_Groups[#All],2,TRUE)</f>
        <v>High (&gt; $180k)</v>
      </c>
      <c r="M150">
        <v>360</v>
      </c>
      <c r="N150">
        <v>1</v>
      </c>
      <c r="O150" t="s">
        <v>21</v>
      </c>
      <c r="P150" t="s">
        <v>648</v>
      </c>
      <c r="Q150" t="e">
        <f>IF(Table2[[#This Row],[Loan_Status]]="Approved",Table2[[#This Row],[LoanAmount]],NA())</f>
        <v>#N/A</v>
      </c>
      <c r="R150">
        <f>IF(Table2[[#This Row],[Loan_Status]]="Denied",Table2[[#This Row],[LoanAmount]],NA())</f>
        <v>225</v>
      </c>
    </row>
    <row r="151" spans="1:18" x14ac:dyDescent="0.45">
      <c r="A151" t="s">
        <v>174</v>
      </c>
      <c r="B151" t="s">
        <v>14</v>
      </c>
      <c r="C151" t="s">
        <v>652</v>
      </c>
      <c r="D151">
        <v>0</v>
      </c>
      <c r="E151" t="s">
        <v>16</v>
      </c>
      <c r="F151" t="s">
        <v>650</v>
      </c>
      <c r="G151">
        <v>4860</v>
      </c>
      <c r="H151">
        <v>830</v>
      </c>
      <c r="I151">
        <f t="shared" si="3"/>
        <v>5690</v>
      </c>
      <c r="J151" t="str">
        <f>VLOOKUP(Table2[[#This Row],[CombinedIncome]],Income_Groups[#All],2,TRUE)</f>
        <v>Middle ($4800-$5999)</v>
      </c>
      <c r="K151">
        <v>125</v>
      </c>
      <c r="L151" t="str">
        <f>VLOOKUP(Table2[[#This Row],[LoanAmount]],Loan_Amount_Groups[#All],2,TRUE)</f>
        <v>Middle ($120k-$134k)</v>
      </c>
      <c r="M151">
        <v>360</v>
      </c>
      <c r="N151">
        <v>1</v>
      </c>
      <c r="O151" t="s">
        <v>31</v>
      </c>
      <c r="P151" t="s">
        <v>647</v>
      </c>
      <c r="Q151">
        <f>IF(Table2[[#This Row],[Loan_Status]]="Approved",Table2[[#This Row],[LoanAmount]],NA())</f>
        <v>125</v>
      </c>
      <c r="R151" t="e">
        <f>IF(Table2[[#This Row],[Loan_Status]]="Denied",Table2[[#This Row],[LoanAmount]],NA())</f>
        <v>#N/A</v>
      </c>
    </row>
    <row r="152" spans="1:18" x14ac:dyDescent="0.45">
      <c r="A152" t="s">
        <v>175</v>
      </c>
      <c r="B152" t="s">
        <v>14</v>
      </c>
      <c r="C152" t="s">
        <v>651</v>
      </c>
      <c r="D152">
        <v>0</v>
      </c>
      <c r="E152" t="s">
        <v>16</v>
      </c>
      <c r="F152" t="s">
        <v>650</v>
      </c>
      <c r="G152">
        <v>6277</v>
      </c>
      <c r="H152">
        <v>0</v>
      </c>
      <c r="I152">
        <f t="shared" si="3"/>
        <v>6277</v>
      </c>
      <c r="J152" t="str">
        <f>VLOOKUP(Table2[[#This Row],[CombinedIncome]],Income_Groups[#All],2,TRUE)</f>
        <v>Mid-high ($6000-$8299)</v>
      </c>
      <c r="K152">
        <v>118</v>
      </c>
      <c r="L152" t="str">
        <f>VLOOKUP(Table2[[#This Row],[LoanAmount]],Loan_Amount_Groups[#All],2,TRUE)</f>
        <v>Mid-low ($95k-$119k)</v>
      </c>
      <c r="M152">
        <v>360</v>
      </c>
      <c r="N152">
        <v>0</v>
      </c>
      <c r="O152" t="s">
        <v>21</v>
      </c>
      <c r="P152" t="s">
        <v>648</v>
      </c>
      <c r="Q152" t="e">
        <f>IF(Table2[[#This Row],[Loan_Status]]="Approved",Table2[[#This Row],[LoanAmount]],NA())</f>
        <v>#N/A</v>
      </c>
      <c r="R152">
        <f>IF(Table2[[#This Row],[Loan_Status]]="Denied",Table2[[#This Row],[LoanAmount]],NA())</f>
        <v>118</v>
      </c>
    </row>
    <row r="153" spans="1:18" x14ac:dyDescent="0.45">
      <c r="A153" t="s">
        <v>176</v>
      </c>
      <c r="B153" t="s">
        <v>14</v>
      </c>
      <c r="C153" t="s">
        <v>652</v>
      </c>
      <c r="D153">
        <v>0</v>
      </c>
      <c r="E153" t="s">
        <v>16</v>
      </c>
      <c r="F153" t="s">
        <v>649</v>
      </c>
      <c r="G153">
        <v>2577</v>
      </c>
      <c r="H153">
        <v>3750</v>
      </c>
      <c r="I153">
        <f t="shared" si="3"/>
        <v>6327</v>
      </c>
      <c r="J153" t="str">
        <f>VLOOKUP(Table2[[#This Row],[CombinedIncome]],Income_Groups[#All],2,TRUE)</f>
        <v>Mid-high ($6000-$8299)</v>
      </c>
      <c r="K153">
        <v>152</v>
      </c>
      <c r="L153" t="str">
        <f>VLOOKUP(Table2[[#This Row],[LoanAmount]],Loan_Amount_Groups[#All],2,TRUE)</f>
        <v>Mid-high ($135k-$180k)</v>
      </c>
      <c r="M153">
        <v>360</v>
      </c>
      <c r="N153">
        <v>1</v>
      </c>
      <c r="O153" t="s">
        <v>21</v>
      </c>
      <c r="P153" t="s">
        <v>647</v>
      </c>
      <c r="Q153">
        <f>IF(Table2[[#This Row],[Loan_Status]]="Approved",Table2[[#This Row],[LoanAmount]],NA())</f>
        <v>152</v>
      </c>
      <c r="R153" t="e">
        <f>IF(Table2[[#This Row],[Loan_Status]]="Denied",Table2[[#This Row],[LoanAmount]],NA())</f>
        <v>#N/A</v>
      </c>
    </row>
    <row r="154" spans="1:18" x14ac:dyDescent="0.45">
      <c r="A154" t="s">
        <v>177</v>
      </c>
      <c r="B154" t="s">
        <v>14</v>
      </c>
      <c r="C154" t="s">
        <v>651</v>
      </c>
      <c r="D154">
        <v>0</v>
      </c>
      <c r="E154" t="s">
        <v>16</v>
      </c>
      <c r="F154" t="s">
        <v>650</v>
      </c>
      <c r="G154">
        <v>9166</v>
      </c>
      <c r="H154">
        <v>0</v>
      </c>
      <c r="I154">
        <f t="shared" si="3"/>
        <v>9166</v>
      </c>
      <c r="J154" t="str">
        <f>VLOOKUP(Table2[[#This Row],[CombinedIncome]],Income_Groups[#All],2,TRUE)</f>
        <v>High (&gt; $8300)</v>
      </c>
      <c r="K154">
        <v>244</v>
      </c>
      <c r="L154" t="str">
        <f>VLOOKUP(Table2[[#This Row],[LoanAmount]],Loan_Amount_Groups[#All],2,TRUE)</f>
        <v>High (&gt; $180k)</v>
      </c>
      <c r="M154">
        <v>360</v>
      </c>
      <c r="N154">
        <v>1</v>
      </c>
      <c r="O154" t="s">
        <v>17</v>
      </c>
      <c r="P154" t="s">
        <v>648</v>
      </c>
      <c r="Q154" t="e">
        <f>IF(Table2[[#This Row],[Loan_Status]]="Approved",Table2[[#This Row],[LoanAmount]],NA())</f>
        <v>#N/A</v>
      </c>
      <c r="R154">
        <f>IF(Table2[[#This Row],[Loan_Status]]="Denied",Table2[[#This Row],[LoanAmount]],NA())</f>
        <v>244</v>
      </c>
    </row>
    <row r="155" spans="1:18" x14ac:dyDescent="0.45">
      <c r="A155" t="s">
        <v>178</v>
      </c>
      <c r="B155" t="s">
        <v>14</v>
      </c>
      <c r="C155" t="s">
        <v>652</v>
      </c>
      <c r="D155">
        <v>2</v>
      </c>
      <c r="E155" t="s">
        <v>25</v>
      </c>
      <c r="F155" t="s">
        <v>650</v>
      </c>
      <c r="G155">
        <v>2281</v>
      </c>
      <c r="H155">
        <v>0</v>
      </c>
      <c r="I155">
        <f t="shared" si="3"/>
        <v>2281</v>
      </c>
      <c r="J155" t="str">
        <f>VLOOKUP(Table2[[#This Row],[CombinedIncome]],Income_Groups[#All],2,TRUE)</f>
        <v>Low (&lt; $3800)</v>
      </c>
      <c r="K155">
        <v>113</v>
      </c>
      <c r="L155" t="str">
        <f>VLOOKUP(Table2[[#This Row],[LoanAmount]],Loan_Amount_Groups[#All],2,TRUE)</f>
        <v>Mid-low ($95k-$119k)</v>
      </c>
      <c r="M155">
        <v>360</v>
      </c>
      <c r="N155">
        <v>1</v>
      </c>
      <c r="O155" t="s">
        <v>21</v>
      </c>
      <c r="P155" t="s">
        <v>648</v>
      </c>
      <c r="Q155" t="e">
        <f>IF(Table2[[#This Row],[Loan_Status]]="Approved",Table2[[#This Row],[LoanAmount]],NA())</f>
        <v>#N/A</v>
      </c>
      <c r="R155">
        <f>IF(Table2[[#This Row],[Loan_Status]]="Denied",Table2[[#This Row],[LoanAmount]],NA())</f>
        <v>113</v>
      </c>
    </row>
    <row r="156" spans="1:18" x14ac:dyDescent="0.45">
      <c r="A156" t="s">
        <v>179</v>
      </c>
      <c r="B156" t="s">
        <v>14</v>
      </c>
      <c r="C156" t="s">
        <v>651</v>
      </c>
      <c r="D156">
        <v>0</v>
      </c>
      <c r="E156" t="s">
        <v>16</v>
      </c>
      <c r="F156" t="s">
        <v>650</v>
      </c>
      <c r="G156">
        <v>3254</v>
      </c>
      <c r="H156">
        <v>0</v>
      </c>
      <c r="I156">
        <f t="shared" si="3"/>
        <v>3254</v>
      </c>
      <c r="J156" t="str">
        <f>VLOOKUP(Table2[[#This Row],[CombinedIncome]],Income_Groups[#All],2,TRUE)</f>
        <v>Low (&lt; $3800)</v>
      </c>
      <c r="K156">
        <v>50</v>
      </c>
      <c r="L156" t="str">
        <f>VLOOKUP(Table2[[#This Row],[LoanAmount]],Loan_Amount_Groups[#All],2,TRUE)</f>
        <v>Low (&lt; $95k)</v>
      </c>
      <c r="M156">
        <v>360</v>
      </c>
      <c r="N156">
        <v>1</v>
      </c>
      <c r="O156" t="s">
        <v>17</v>
      </c>
      <c r="P156" t="s">
        <v>647</v>
      </c>
      <c r="Q156">
        <f>IF(Table2[[#This Row],[Loan_Status]]="Approved",Table2[[#This Row],[LoanAmount]],NA())</f>
        <v>50</v>
      </c>
      <c r="R156" t="e">
        <f>IF(Table2[[#This Row],[Loan_Status]]="Denied",Table2[[#This Row],[LoanAmount]],NA())</f>
        <v>#N/A</v>
      </c>
    </row>
    <row r="157" spans="1:18" x14ac:dyDescent="0.45">
      <c r="A157" t="s">
        <v>180</v>
      </c>
      <c r="B157" t="s">
        <v>14</v>
      </c>
      <c r="C157" t="s">
        <v>652</v>
      </c>
      <c r="D157" t="s">
        <v>30</v>
      </c>
      <c r="E157" t="s">
        <v>16</v>
      </c>
      <c r="F157" t="s">
        <v>650</v>
      </c>
      <c r="G157">
        <v>39999</v>
      </c>
      <c r="H157">
        <v>0</v>
      </c>
      <c r="I157">
        <f t="shared" si="3"/>
        <v>39999</v>
      </c>
      <c r="J157" t="str">
        <f>VLOOKUP(Table2[[#This Row],[CombinedIncome]],Income_Groups[#All],2,TRUE)</f>
        <v>High (&gt; $8300)</v>
      </c>
      <c r="K157">
        <v>600</v>
      </c>
      <c r="L157" t="str">
        <f>VLOOKUP(Table2[[#This Row],[LoanAmount]],Loan_Amount_Groups[#All],2,TRUE)</f>
        <v>High (&gt; $180k)</v>
      </c>
      <c r="M157">
        <v>180</v>
      </c>
      <c r="N157">
        <v>0</v>
      </c>
      <c r="O157" t="s">
        <v>31</v>
      </c>
      <c r="P157" t="s">
        <v>647</v>
      </c>
      <c r="Q157">
        <f>IF(Table2[[#This Row],[Loan_Status]]="Approved",Table2[[#This Row],[LoanAmount]],NA())</f>
        <v>600</v>
      </c>
      <c r="R157" t="e">
        <f>IF(Table2[[#This Row],[Loan_Status]]="Denied",Table2[[#This Row],[LoanAmount]],NA())</f>
        <v>#N/A</v>
      </c>
    </row>
    <row r="158" spans="1:18" x14ac:dyDescent="0.45">
      <c r="A158" t="s">
        <v>181</v>
      </c>
      <c r="B158" t="s">
        <v>14</v>
      </c>
      <c r="C158" t="s">
        <v>652</v>
      </c>
      <c r="D158">
        <v>1</v>
      </c>
      <c r="E158" t="s">
        <v>16</v>
      </c>
      <c r="F158" t="s">
        <v>650</v>
      </c>
      <c r="G158">
        <v>6000</v>
      </c>
      <c r="H158">
        <v>0</v>
      </c>
      <c r="I158">
        <f t="shared" si="3"/>
        <v>6000</v>
      </c>
      <c r="J158" t="str">
        <f>VLOOKUP(Table2[[#This Row],[CombinedIncome]],Income_Groups[#All],2,TRUE)</f>
        <v>Mid-high ($6000-$8299)</v>
      </c>
      <c r="K158">
        <v>160</v>
      </c>
      <c r="L158" t="str">
        <f>VLOOKUP(Table2[[#This Row],[LoanAmount]],Loan_Amount_Groups[#All],2,TRUE)</f>
        <v>Mid-high ($135k-$180k)</v>
      </c>
      <c r="M158">
        <v>360</v>
      </c>
      <c r="N158" t="s">
        <v>639</v>
      </c>
      <c r="O158" t="s">
        <v>21</v>
      </c>
      <c r="P158" t="s">
        <v>647</v>
      </c>
      <c r="Q158">
        <f>IF(Table2[[#This Row],[Loan_Status]]="Approved",Table2[[#This Row],[LoanAmount]],NA())</f>
        <v>160</v>
      </c>
      <c r="R158" t="e">
        <f>IF(Table2[[#This Row],[Loan_Status]]="Denied",Table2[[#This Row],[LoanAmount]],NA())</f>
        <v>#N/A</v>
      </c>
    </row>
    <row r="159" spans="1:18" x14ac:dyDescent="0.45">
      <c r="A159" t="s">
        <v>182</v>
      </c>
      <c r="B159" t="s">
        <v>14</v>
      </c>
      <c r="C159" t="s">
        <v>652</v>
      </c>
      <c r="D159">
        <v>1</v>
      </c>
      <c r="E159" t="s">
        <v>16</v>
      </c>
      <c r="F159" t="s">
        <v>650</v>
      </c>
      <c r="G159">
        <v>9538</v>
      </c>
      <c r="H159">
        <v>0</v>
      </c>
      <c r="I159">
        <f t="shared" si="3"/>
        <v>9538</v>
      </c>
      <c r="J159" t="str">
        <f>VLOOKUP(Table2[[#This Row],[CombinedIncome]],Income_Groups[#All],2,TRUE)</f>
        <v>High (&gt; $8300)</v>
      </c>
      <c r="K159">
        <v>187</v>
      </c>
      <c r="L159" t="str">
        <f>VLOOKUP(Table2[[#This Row],[LoanAmount]],Loan_Amount_Groups[#All],2,TRUE)</f>
        <v>High (&gt; $180k)</v>
      </c>
      <c r="M159">
        <v>360</v>
      </c>
      <c r="N159">
        <v>1</v>
      </c>
      <c r="O159" t="s">
        <v>17</v>
      </c>
      <c r="P159" t="s">
        <v>647</v>
      </c>
      <c r="Q159">
        <f>IF(Table2[[#This Row],[Loan_Status]]="Approved",Table2[[#This Row],[LoanAmount]],NA())</f>
        <v>187</v>
      </c>
      <c r="R159" t="e">
        <f>IF(Table2[[#This Row],[Loan_Status]]="Denied",Table2[[#This Row],[LoanAmount]],NA())</f>
        <v>#N/A</v>
      </c>
    </row>
    <row r="160" spans="1:18" x14ac:dyDescent="0.45">
      <c r="A160" t="s">
        <v>183</v>
      </c>
      <c r="B160" t="s">
        <v>14</v>
      </c>
      <c r="C160" t="s">
        <v>651</v>
      </c>
      <c r="D160">
        <v>0</v>
      </c>
      <c r="E160" t="s">
        <v>16</v>
      </c>
      <c r="F160" t="s">
        <v>639</v>
      </c>
      <c r="G160">
        <v>2980</v>
      </c>
      <c r="H160">
        <v>2083</v>
      </c>
      <c r="I160">
        <f t="shared" si="3"/>
        <v>5063</v>
      </c>
      <c r="J160" t="str">
        <f>VLOOKUP(Table2[[#This Row],[CombinedIncome]],Income_Groups[#All],2,TRUE)</f>
        <v>Middle ($4800-$5999)</v>
      </c>
      <c r="K160">
        <v>120</v>
      </c>
      <c r="L160" t="str">
        <f>VLOOKUP(Table2[[#This Row],[LoanAmount]],Loan_Amount_Groups[#All],2,TRUE)</f>
        <v>Middle ($120k-$134k)</v>
      </c>
      <c r="M160">
        <v>360</v>
      </c>
      <c r="N160">
        <v>1</v>
      </c>
      <c r="O160" t="s">
        <v>21</v>
      </c>
      <c r="P160" t="s">
        <v>647</v>
      </c>
      <c r="Q160">
        <f>IF(Table2[[#This Row],[Loan_Status]]="Approved",Table2[[#This Row],[LoanAmount]],NA())</f>
        <v>120</v>
      </c>
      <c r="R160" t="e">
        <f>IF(Table2[[#This Row],[Loan_Status]]="Denied",Table2[[#This Row],[LoanAmount]],NA())</f>
        <v>#N/A</v>
      </c>
    </row>
    <row r="161" spans="1:18" x14ac:dyDescent="0.45">
      <c r="A161" t="s">
        <v>184</v>
      </c>
      <c r="B161" t="s">
        <v>14</v>
      </c>
      <c r="C161" t="s">
        <v>652</v>
      </c>
      <c r="D161">
        <v>0</v>
      </c>
      <c r="E161" t="s">
        <v>16</v>
      </c>
      <c r="F161" t="s">
        <v>650</v>
      </c>
      <c r="G161">
        <v>4583</v>
      </c>
      <c r="H161">
        <v>5625</v>
      </c>
      <c r="I161">
        <f t="shared" si="3"/>
        <v>10208</v>
      </c>
      <c r="J161" t="str">
        <f>VLOOKUP(Table2[[#This Row],[CombinedIncome]],Income_Groups[#All],2,TRUE)</f>
        <v>High (&gt; $8300)</v>
      </c>
      <c r="K161">
        <v>255</v>
      </c>
      <c r="L161" t="str">
        <f>VLOOKUP(Table2[[#This Row],[LoanAmount]],Loan_Amount_Groups[#All],2,TRUE)</f>
        <v>High (&gt; $180k)</v>
      </c>
      <c r="M161">
        <v>360</v>
      </c>
      <c r="N161">
        <v>1</v>
      </c>
      <c r="O161" t="s">
        <v>31</v>
      </c>
      <c r="P161" t="s">
        <v>647</v>
      </c>
      <c r="Q161">
        <f>IF(Table2[[#This Row],[Loan_Status]]="Approved",Table2[[#This Row],[LoanAmount]],NA())</f>
        <v>255</v>
      </c>
      <c r="R161" t="e">
        <f>IF(Table2[[#This Row],[Loan_Status]]="Denied",Table2[[#This Row],[LoanAmount]],NA())</f>
        <v>#N/A</v>
      </c>
    </row>
    <row r="162" spans="1:18" x14ac:dyDescent="0.45">
      <c r="A162" t="s">
        <v>185</v>
      </c>
      <c r="B162" t="s">
        <v>14</v>
      </c>
      <c r="C162" t="s">
        <v>652</v>
      </c>
      <c r="D162">
        <v>0</v>
      </c>
      <c r="E162" t="s">
        <v>25</v>
      </c>
      <c r="F162" t="s">
        <v>650</v>
      </c>
      <c r="G162">
        <v>1863</v>
      </c>
      <c r="H162">
        <v>1041</v>
      </c>
      <c r="I162">
        <f t="shared" si="3"/>
        <v>2904</v>
      </c>
      <c r="J162" t="str">
        <f>VLOOKUP(Table2[[#This Row],[CombinedIncome]],Income_Groups[#All],2,TRUE)</f>
        <v>Low (&lt; $3800)</v>
      </c>
      <c r="K162">
        <v>98</v>
      </c>
      <c r="L162" t="str">
        <f>VLOOKUP(Table2[[#This Row],[LoanAmount]],Loan_Amount_Groups[#All],2,TRUE)</f>
        <v>Mid-low ($95k-$119k)</v>
      </c>
      <c r="M162">
        <v>360</v>
      </c>
      <c r="N162">
        <v>1</v>
      </c>
      <c r="O162" t="s">
        <v>31</v>
      </c>
      <c r="P162" t="s">
        <v>647</v>
      </c>
      <c r="Q162">
        <f>IF(Table2[[#This Row],[Loan_Status]]="Approved",Table2[[#This Row],[LoanAmount]],NA())</f>
        <v>98</v>
      </c>
      <c r="R162" t="e">
        <f>IF(Table2[[#This Row],[Loan_Status]]="Denied",Table2[[#This Row],[LoanAmount]],NA())</f>
        <v>#N/A</v>
      </c>
    </row>
    <row r="163" spans="1:18" x14ac:dyDescent="0.45">
      <c r="A163" t="s">
        <v>186</v>
      </c>
      <c r="B163" t="s">
        <v>14</v>
      </c>
      <c r="C163" t="s">
        <v>652</v>
      </c>
      <c r="D163">
        <v>0</v>
      </c>
      <c r="E163" t="s">
        <v>16</v>
      </c>
      <c r="F163" t="s">
        <v>650</v>
      </c>
      <c r="G163">
        <v>7933</v>
      </c>
      <c r="H163">
        <v>0</v>
      </c>
      <c r="I163">
        <f t="shared" si="3"/>
        <v>7933</v>
      </c>
      <c r="J163" t="str">
        <f>VLOOKUP(Table2[[#This Row],[CombinedIncome]],Income_Groups[#All],2,TRUE)</f>
        <v>Mid-high ($6000-$8299)</v>
      </c>
      <c r="K163">
        <v>275</v>
      </c>
      <c r="L163" t="str">
        <f>VLOOKUP(Table2[[#This Row],[LoanAmount]],Loan_Amount_Groups[#All],2,TRUE)</f>
        <v>High (&gt; $180k)</v>
      </c>
      <c r="M163">
        <v>360</v>
      </c>
      <c r="N163">
        <v>1</v>
      </c>
      <c r="O163" t="s">
        <v>17</v>
      </c>
      <c r="P163" t="s">
        <v>648</v>
      </c>
      <c r="Q163" t="e">
        <f>IF(Table2[[#This Row],[Loan_Status]]="Approved",Table2[[#This Row],[LoanAmount]],NA())</f>
        <v>#N/A</v>
      </c>
      <c r="R163">
        <f>IF(Table2[[#This Row],[Loan_Status]]="Denied",Table2[[#This Row],[LoanAmount]],NA())</f>
        <v>275</v>
      </c>
    </row>
    <row r="164" spans="1:18" x14ac:dyDescent="0.45">
      <c r="A164" t="s">
        <v>187</v>
      </c>
      <c r="B164" t="s">
        <v>14</v>
      </c>
      <c r="C164" t="s">
        <v>652</v>
      </c>
      <c r="D164">
        <v>1</v>
      </c>
      <c r="E164" t="s">
        <v>16</v>
      </c>
      <c r="F164" t="s">
        <v>650</v>
      </c>
      <c r="G164">
        <v>3089</v>
      </c>
      <c r="H164">
        <v>1280</v>
      </c>
      <c r="I164">
        <f t="shared" si="3"/>
        <v>4369</v>
      </c>
      <c r="J164" t="str">
        <f>VLOOKUP(Table2[[#This Row],[CombinedIncome]],Income_Groups[#All],2,TRUE)</f>
        <v>Mid-low ($3800-$4799)</v>
      </c>
      <c r="K164">
        <v>121</v>
      </c>
      <c r="L164" t="str">
        <f>VLOOKUP(Table2[[#This Row],[LoanAmount]],Loan_Amount_Groups[#All],2,TRUE)</f>
        <v>Middle ($120k-$134k)</v>
      </c>
      <c r="M164">
        <v>360</v>
      </c>
      <c r="N164">
        <v>0</v>
      </c>
      <c r="O164" t="s">
        <v>31</v>
      </c>
      <c r="P164" t="s">
        <v>648</v>
      </c>
      <c r="Q164" t="e">
        <f>IF(Table2[[#This Row],[Loan_Status]]="Approved",Table2[[#This Row],[LoanAmount]],NA())</f>
        <v>#N/A</v>
      </c>
      <c r="R164">
        <f>IF(Table2[[#This Row],[Loan_Status]]="Denied",Table2[[#This Row],[LoanAmount]],NA())</f>
        <v>121</v>
      </c>
    </row>
    <row r="165" spans="1:18" x14ac:dyDescent="0.45">
      <c r="A165" t="s">
        <v>188</v>
      </c>
      <c r="B165" t="s">
        <v>14</v>
      </c>
      <c r="C165" t="s">
        <v>652</v>
      </c>
      <c r="D165">
        <v>2</v>
      </c>
      <c r="E165" t="s">
        <v>16</v>
      </c>
      <c r="F165" t="s">
        <v>650</v>
      </c>
      <c r="G165">
        <v>4167</v>
      </c>
      <c r="H165">
        <v>1447</v>
      </c>
      <c r="I165">
        <f t="shared" si="3"/>
        <v>5614</v>
      </c>
      <c r="J165" t="str">
        <f>VLOOKUP(Table2[[#This Row],[CombinedIncome]],Income_Groups[#All],2,TRUE)</f>
        <v>Middle ($4800-$5999)</v>
      </c>
      <c r="K165">
        <v>158</v>
      </c>
      <c r="L165" t="str">
        <f>VLOOKUP(Table2[[#This Row],[LoanAmount]],Loan_Amount_Groups[#All],2,TRUE)</f>
        <v>Mid-high ($135k-$180k)</v>
      </c>
      <c r="M165">
        <v>360</v>
      </c>
      <c r="N165">
        <v>1</v>
      </c>
      <c r="O165" t="s">
        <v>21</v>
      </c>
      <c r="P165" t="s">
        <v>647</v>
      </c>
      <c r="Q165">
        <f>IF(Table2[[#This Row],[Loan_Status]]="Approved",Table2[[#This Row],[LoanAmount]],NA())</f>
        <v>158</v>
      </c>
      <c r="R165" t="e">
        <f>IF(Table2[[#This Row],[Loan_Status]]="Denied",Table2[[#This Row],[LoanAmount]],NA())</f>
        <v>#N/A</v>
      </c>
    </row>
    <row r="166" spans="1:18" x14ac:dyDescent="0.45">
      <c r="A166" t="s">
        <v>189</v>
      </c>
      <c r="B166" t="s">
        <v>14</v>
      </c>
      <c r="C166" t="s">
        <v>652</v>
      </c>
      <c r="D166">
        <v>0</v>
      </c>
      <c r="E166" t="s">
        <v>16</v>
      </c>
      <c r="F166" t="s">
        <v>650</v>
      </c>
      <c r="G166">
        <v>9323</v>
      </c>
      <c r="H166">
        <v>0</v>
      </c>
      <c r="I166">
        <f t="shared" si="3"/>
        <v>9323</v>
      </c>
      <c r="J166" t="str">
        <f>VLOOKUP(Table2[[#This Row],[CombinedIncome]],Income_Groups[#All],2,TRUE)</f>
        <v>High (&gt; $8300)</v>
      </c>
      <c r="K166">
        <v>75</v>
      </c>
      <c r="L166" t="str">
        <f>VLOOKUP(Table2[[#This Row],[LoanAmount]],Loan_Amount_Groups[#All],2,TRUE)</f>
        <v>Low (&lt; $95k)</v>
      </c>
      <c r="M166">
        <v>180</v>
      </c>
      <c r="N166">
        <v>1</v>
      </c>
      <c r="O166" t="s">
        <v>17</v>
      </c>
      <c r="P166" t="s">
        <v>647</v>
      </c>
      <c r="Q166">
        <f>IF(Table2[[#This Row],[Loan_Status]]="Approved",Table2[[#This Row],[LoanAmount]],NA())</f>
        <v>75</v>
      </c>
      <c r="R166" t="e">
        <f>IF(Table2[[#This Row],[Loan_Status]]="Denied",Table2[[#This Row],[LoanAmount]],NA())</f>
        <v>#N/A</v>
      </c>
    </row>
    <row r="167" spans="1:18" x14ac:dyDescent="0.45">
      <c r="A167" t="s">
        <v>190</v>
      </c>
      <c r="B167" t="s">
        <v>14</v>
      </c>
      <c r="C167" t="s">
        <v>652</v>
      </c>
      <c r="D167">
        <v>0</v>
      </c>
      <c r="E167" t="s">
        <v>16</v>
      </c>
      <c r="F167" t="s">
        <v>650</v>
      </c>
      <c r="G167">
        <v>3707</v>
      </c>
      <c r="H167">
        <v>3166</v>
      </c>
      <c r="I167">
        <f t="shared" si="3"/>
        <v>6873</v>
      </c>
      <c r="J167" t="str">
        <f>VLOOKUP(Table2[[#This Row],[CombinedIncome]],Income_Groups[#All],2,TRUE)</f>
        <v>Mid-high ($6000-$8299)</v>
      </c>
      <c r="K167">
        <v>182</v>
      </c>
      <c r="L167" t="str">
        <f>VLOOKUP(Table2[[#This Row],[LoanAmount]],Loan_Amount_Groups[#All],2,TRUE)</f>
        <v>High (&gt; $180k)</v>
      </c>
      <c r="M167">
        <v>360</v>
      </c>
      <c r="N167">
        <v>1</v>
      </c>
      <c r="O167" t="s">
        <v>21</v>
      </c>
      <c r="P167" t="s">
        <v>647</v>
      </c>
      <c r="Q167">
        <f>IF(Table2[[#This Row],[Loan_Status]]="Approved",Table2[[#This Row],[LoanAmount]],NA())</f>
        <v>182</v>
      </c>
      <c r="R167" t="e">
        <f>IF(Table2[[#This Row],[Loan_Status]]="Denied",Table2[[#This Row],[LoanAmount]],NA())</f>
        <v>#N/A</v>
      </c>
    </row>
    <row r="168" spans="1:18" x14ac:dyDescent="0.45">
      <c r="A168" t="s">
        <v>191</v>
      </c>
      <c r="B168" t="s">
        <v>42</v>
      </c>
      <c r="C168" t="s">
        <v>652</v>
      </c>
      <c r="D168">
        <v>0</v>
      </c>
      <c r="E168" t="s">
        <v>16</v>
      </c>
      <c r="F168" t="s">
        <v>650</v>
      </c>
      <c r="G168">
        <v>4583</v>
      </c>
      <c r="H168">
        <v>0</v>
      </c>
      <c r="I168">
        <f t="shared" si="3"/>
        <v>4583</v>
      </c>
      <c r="J168" t="str">
        <f>VLOOKUP(Table2[[#This Row],[CombinedIncome]],Income_Groups[#All],2,TRUE)</f>
        <v>Mid-low ($3800-$4799)</v>
      </c>
      <c r="K168">
        <v>112</v>
      </c>
      <c r="L168" t="str">
        <f>VLOOKUP(Table2[[#This Row],[LoanAmount]],Loan_Amount_Groups[#All],2,TRUE)</f>
        <v>Mid-low ($95k-$119k)</v>
      </c>
      <c r="M168">
        <v>360</v>
      </c>
      <c r="N168">
        <v>1</v>
      </c>
      <c r="O168" t="s">
        <v>21</v>
      </c>
      <c r="P168" t="s">
        <v>648</v>
      </c>
      <c r="Q168" t="e">
        <f>IF(Table2[[#This Row],[Loan_Status]]="Approved",Table2[[#This Row],[LoanAmount]],NA())</f>
        <v>#N/A</v>
      </c>
      <c r="R168">
        <f>IF(Table2[[#This Row],[Loan_Status]]="Denied",Table2[[#This Row],[LoanAmount]],NA())</f>
        <v>112</v>
      </c>
    </row>
    <row r="169" spans="1:18" x14ac:dyDescent="0.45">
      <c r="A169" t="s">
        <v>192</v>
      </c>
      <c r="B169" t="s">
        <v>14</v>
      </c>
      <c r="C169" t="s">
        <v>652</v>
      </c>
      <c r="D169">
        <v>0</v>
      </c>
      <c r="E169" t="s">
        <v>16</v>
      </c>
      <c r="F169" t="s">
        <v>650</v>
      </c>
      <c r="G169">
        <v>2439</v>
      </c>
      <c r="H169">
        <v>3333</v>
      </c>
      <c r="I169">
        <f t="shared" si="3"/>
        <v>5772</v>
      </c>
      <c r="J169" t="str">
        <f>VLOOKUP(Table2[[#This Row],[CombinedIncome]],Income_Groups[#All],2,TRUE)</f>
        <v>Middle ($4800-$5999)</v>
      </c>
      <c r="K169">
        <v>129</v>
      </c>
      <c r="L169" t="str">
        <f>VLOOKUP(Table2[[#This Row],[LoanAmount]],Loan_Amount_Groups[#All],2,TRUE)</f>
        <v>Middle ($120k-$134k)</v>
      </c>
      <c r="M169">
        <v>360</v>
      </c>
      <c r="N169">
        <v>1</v>
      </c>
      <c r="O169" t="s">
        <v>21</v>
      </c>
      <c r="P169" t="s">
        <v>647</v>
      </c>
      <c r="Q169">
        <f>IF(Table2[[#This Row],[Loan_Status]]="Approved",Table2[[#This Row],[LoanAmount]],NA())</f>
        <v>129</v>
      </c>
      <c r="R169" t="e">
        <f>IF(Table2[[#This Row],[Loan_Status]]="Denied",Table2[[#This Row],[LoanAmount]],NA())</f>
        <v>#N/A</v>
      </c>
    </row>
    <row r="170" spans="1:18" x14ac:dyDescent="0.45">
      <c r="A170" t="s">
        <v>193</v>
      </c>
      <c r="B170" t="s">
        <v>14</v>
      </c>
      <c r="C170" t="s">
        <v>651</v>
      </c>
      <c r="D170">
        <v>0</v>
      </c>
      <c r="E170" t="s">
        <v>16</v>
      </c>
      <c r="F170" t="s">
        <v>650</v>
      </c>
      <c r="G170">
        <v>2237</v>
      </c>
      <c r="H170">
        <v>0</v>
      </c>
      <c r="I170">
        <f t="shared" si="3"/>
        <v>2237</v>
      </c>
      <c r="J170" t="str">
        <f>VLOOKUP(Table2[[#This Row],[CombinedIncome]],Income_Groups[#All],2,TRUE)</f>
        <v>Low (&lt; $3800)</v>
      </c>
      <c r="K170">
        <v>63</v>
      </c>
      <c r="L170" t="str">
        <f>VLOOKUP(Table2[[#This Row],[LoanAmount]],Loan_Amount_Groups[#All],2,TRUE)</f>
        <v>Low (&lt; $95k)</v>
      </c>
      <c r="M170">
        <v>480</v>
      </c>
      <c r="N170">
        <v>0</v>
      </c>
      <c r="O170" t="s">
        <v>31</v>
      </c>
      <c r="P170" t="s">
        <v>648</v>
      </c>
      <c r="Q170" t="e">
        <f>IF(Table2[[#This Row],[Loan_Status]]="Approved",Table2[[#This Row],[LoanAmount]],NA())</f>
        <v>#N/A</v>
      </c>
      <c r="R170">
        <f>IF(Table2[[#This Row],[Loan_Status]]="Denied",Table2[[#This Row],[LoanAmount]],NA())</f>
        <v>63</v>
      </c>
    </row>
    <row r="171" spans="1:18" x14ac:dyDescent="0.45">
      <c r="A171" t="s">
        <v>194</v>
      </c>
      <c r="B171" t="s">
        <v>14</v>
      </c>
      <c r="C171" t="s">
        <v>652</v>
      </c>
      <c r="D171">
        <v>2</v>
      </c>
      <c r="E171" t="s">
        <v>16</v>
      </c>
      <c r="F171" t="s">
        <v>650</v>
      </c>
      <c r="G171">
        <v>8000</v>
      </c>
      <c r="H171">
        <v>0</v>
      </c>
      <c r="I171">
        <f t="shared" si="3"/>
        <v>8000</v>
      </c>
      <c r="J171" t="str">
        <f>VLOOKUP(Table2[[#This Row],[CombinedIncome]],Income_Groups[#All],2,TRUE)</f>
        <v>Mid-high ($6000-$8299)</v>
      </c>
      <c r="K171">
        <v>200</v>
      </c>
      <c r="L171" t="str">
        <f>VLOOKUP(Table2[[#This Row],[LoanAmount]],Loan_Amount_Groups[#All],2,TRUE)</f>
        <v>High (&gt; $180k)</v>
      </c>
      <c r="M171">
        <v>360</v>
      </c>
      <c r="N171">
        <v>1</v>
      </c>
      <c r="O171" t="s">
        <v>31</v>
      </c>
      <c r="P171" t="s">
        <v>647</v>
      </c>
      <c r="Q171">
        <f>IF(Table2[[#This Row],[Loan_Status]]="Approved",Table2[[#This Row],[LoanAmount]],NA())</f>
        <v>200</v>
      </c>
      <c r="R171" t="e">
        <f>IF(Table2[[#This Row],[Loan_Status]]="Denied",Table2[[#This Row],[LoanAmount]],NA())</f>
        <v>#N/A</v>
      </c>
    </row>
    <row r="172" spans="1:18" x14ac:dyDescent="0.45">
      <c r="A172" t="s">
        <v>195</v>
      </c>
      <c r="B172" t="s">
        <v>14</v>
      </c>
      <c r="C172" t="s">
        <v>652</v>
      </c>
      <c r="D172">
        <v>0</v>
      </c>
      <c r="E172" t="s">
        <v>25</v>
      </c>
      <c r="F172" t="s">
        <v>639</v>
      </c>
      <c r="G172">
        <v>1820</v>
      </c>
      <c r="H172">
        <v>1769</v>
      </c>
      <c r="I172">
        <f t="shared" si="3"/>
        <v>3589</v>
      </c>
      <c r="J172" t="str">
        <f>VLOOKUP(Table2[[#This Row],[CombinedIncome]],Income_Groups[#All],2,TRUE)</f>
        <v>Low (&lt; $3800)</v>
      </c>
      <c r="K172">
        <v>95</v>
      </c>
      <c r="L172" t="str">
        <f>VLOOKUP(Table2[[#This Row],[LoanAmount]],Loan_Amount_Groups[#All],2,TRUE)</f>
        <v>Mid-low ($95k-$119k)</v>
      </c>
      <c r="M172">
        <v>360</v>
      </c>
      <c r="N172">
        <v>1</v>
      </c>
      <c r="O172" t="s">
        <v>21</v>
      </c>
      <c r="P172" t="s">
        <v>647</v>
      </c>
      <c r="Q172">
        <f>IF(Table2[[#This Row],[Loan_Status]]="Approved",Table2[[#This Row],[LoanAmount]],NA())</f>
        <v>95</v>
      </c>
      <c r="R172" t="e">
        <f>IF(Table2[[#This Row],[Loan_Status]]="Denied",Table2[[#This Row],[LoanAmount]],NA())</f>
        <v>#N/A</v>
      </c>
    </row>
    <row r="173" spans="1:18" x14ac:dyDescent="0.45">
      <c r="A173" t="s">
        <v>196</v>
      </c>
      <c r="B173" t="s">
        <v>639</v>
      </c>
      <c r="C173" t="s">
        <v>652</v>
      </c>
      <c r="D173" t="s">
        <v>30</v>
      </c>
      <c r="E173" t="s">
        <v>16</v>
      </c>
      <c r="F173" t="s">
        <v>650</v>
      </c>
      <c r="G173">
        <v>51763</v>
      </c>
      <c r="H173">
        <v>0</v>
      </c>
      <c r="I173">
        <f t="shared" si="3"/>
        <v>51763</v>
      </c>
      <c r="J173" t="str">
        <f>VLOOKUP(Table2[[#This Row],[CombinedIncome]],Income_Groups[#All],2,TRUE)</f>
        <v>High (&gt; $8300)</v>
      </c>
      <c r="K173">
        <v>700</v>
      </c>
      <c r="L173" t="str">
        <f>VLOOKUP(Table2[[#This Row],[LoanAmount]],Loan_Amount_Groups[#All],2,TRUE)</f>
        <v>High (&gt; $180k)</v>
      </c>
      <c r="M173">
        <v>300</v>
      </c>
      <c r="N173">
        <v>1</v>
      </c>
      <c r="O173" t="s">
        <v>17</v>
      </c>
      <c r="P173" t="s">
        <v>647</v>
      </c>
      <c r="Q173">
        <f>IF(Table2[[#This Row],[Loan_Status]]="Approved",Table2[[#This Row],[LoanAmount]],NA())</f>
        <v>700</v>
      </c>
      <c r="R173" t="e">
        <f>IF(Table2[[#This Row],[Loan_Status]]="Denied",Table2[[#This Row],[LoanAmount]],NA())</f>
        <v>#N/A</v>
      </c>
    </row>
    <row r="174" spans="1:18" x14ac:dyDescent="0.45">
      <c r="A174" t="s">
        <v>197</v>
      </c>
      <c r="B174" t="s">
        <v>14</v>
      </c>
      <c r="C174" t="s">
        <v>652</v>
      </c>
      <c r="D174" t="s">
        <v>30</v>
      </c>
      <c r="E174" t="s">
        <v>25</v>
      </c>
      <c r="F174" t="s">
        <v>650</v>
      </c>
      <c r="G174">
        <v>3522</v>
      </c>
      <c r="H174">
        <v>0</v>
      </c>
      <c r="I174">
        <f t="shared" si="3"/>
        <v>3522</v>
      </c>
      <c r="J174" t="str">
        <f>VLOOKUP(Table2[[#This Row],[CombinedIncome]],Income_Groups[#All],2,TRUE)</f>
        <v>Low (&lt; $3800)</v>
      </c>
      <c r="K174">
        <v>81</v>
      </c>
      <c r="L174" t="str">
        <f>VLOOKUP(Table2[[#This Row],[LoanAmount]],Loan_Amount_Groups[#All],2,TRUE)</f>
        <v>Low (&lt; $95k)</v>
      </c>
      <c r="M174">
        <v>180</v>
      </c>
      <c r="N174">
        <v>1</v>
      </c>
      <c r="O174" t="s">
        <v>21</v>
      </c>
      <c r="P174" t="s">
        <v>648</v>
      </c>
      <c r="Q174" t="e">
        <f>IF(Table2[[#This Row],[Loan_Status]]="Approved",Table2[[#This Row],[LoanAmount]],NA())</f>
        <v>#N/A</v>
      </c>
      <c r="R174">
        <f>IF(Table2[[#This Row],[Loan_Status]]="Denied",Table2[[#This Row],[LoanAmount]],NA())</f>
        <v>81</v>
      </c>
    </row>
    <row r="175" spans="1:18" x14ac:dyDescent="0.45">
      <c r="A175" t="s">
        <v>198</v>
      </c>
      <c r="B175" t="s">
        <v>14</v>
      </c>
      <c r="C175" t="s">
        <v>652</v>
      </c>
      <c r="D175">
        <v>0</v>
      </c>
      <c r="E175" t="s">
        <v>16</v>
      </c>
      <c r="F175" t="s">
        <v>650</v>
      </c>
      <c r="G175">
        <v>5708</v>
      </c>
      <c r="H175">
        <v>5625</v>
      </c>
      <c r="I175">
        <f t="shared" si="3"/>
        <v>11333</v>
      </c>
      <c r="J175" t="str">
        <f>VLOOKUP(Table2[[#This Row],[CombinedIncome]],Income_Groups[#All],2,TRUE)</f>
        <v>High (&gt; $8300)</v>
      </c>
      <c r="K175">
        <v>187</v>
      </c>
      <c r="L175" t="str">
        <f>VLOOKUP(Table2[[#This Row],[LoanAmount]],Loan_Amount_Groups[#All],2,TRUE)</f>
        <v>High (&gt; $180k)</v>
      </c>
      <c r="M175">
        <v>360</v>
      </c>
      <c r="N175">
        <v>1</v>
      </c>
      <c r="O175" t="s">
        <v>31</v>
      </c>
      <c r="P175" t="s">
        <v>647</v>
      </c>
      <c r="Q175">
        <f>IF(Table2[[#This Row],[Loan_Status]]="Approved",Table2[[#This Row],[LoanAmount]],NA())</f>
        <v>187</v>
      </c>
      <c r="R175" t="e">
        <f>IF(Table2[[#This Row],[Loan_Status]]="Denied",Table2[[#This Row],[LoanAmount]],NA())</f>
        <v>#N/A</v>
      </c>
    </row>
    <row r="176" spans="1:18" x14ac:dyDescent="0.45">
      <c r="A176" t="s">
        <v>199</v>
      </c>
      <c r="B176" t="s">
        <v>14</v>
      </c>
      <c r="C176" t="s">
        <v>652</v>
      </c>
      <c r="D176">
        <v>0</v>
      </c>
      <c r="E176" t="s">
        <v>25</v>
      </c>
      <c r="F176" t="s">
        <v>649</v>
      </c>
      <c r="G176">
        <v>4344</v>
      </c>
      <c r="H176">
        <v>736</v>
      </c>
      <c r="I176">
        <f t="shared" si="3"/>
        <v>5080</v>
      </c>
      <c r="J176" t="str">
        <f>VLOOKUP(Table2[[#This Row],[CombinedIncome]],Income_Groups[#All],2,TRUE)</f>
        <v>Middle ($4800-$5999)</v>
      </c>
      <c r="K176">
        <v>87</v>
      </c>
      <c r="L176" t="str">
        <f>VLOOKUP(Table2[[#This Row],[LoanAmount]],Loan_Amount_Groups[#All],2,TRUE)</f>
        <v>Low (&lt; $95k)</v>
      </c>
      <c r="M176">
        <v>360</v>
      </c>
      <c r="N176">
        <v>1</v>
      </c>
      <c r="O176" t="s">
        <v>31</v>
      </c>
      <c r="P176" t="s">
        <v>648</v>
      </c>
      <c r="Q176" t="e">
        <f>IF(Table2[[#This Row],[Loan_Status]]="Approved",Table2[[#This Row],[LoanAmount]],NA())</f>
        <v>#N/A</v>
      </c>
      <c r="R176">
        <f>IF(Table2[[#This Row],[Loan_Status]]="Denied",Table2[[#This Row],[LoanAmount]],NA())</f>
        <v>87</v>
      </c>
    </row>
    <row r="177" spans="1:18" x14ac:dyDescent="0.45">
      <c r="A177" t="s">
        <v>200</v>
      </c>
      <c r="B177" t="s">
        <v>14</v>
      </c>
      <c r="C177" t="s">
        <v>652</v>
      </c>
      <c r="D177">
        <v>0</v>
      </c>
      <c r="E177" t="s">
        <v>16</v>
      </c>
      <c r="F177" t="s">
        <v>650</v>
      </c>
      <c r="G177">
        <v>3497</v>
      </c>
      <c r="H177">
        <v>1964</v>
      </c>
      <c r="I177">
        <f t="shared" si="3"/>
        <v>5461</v>
      </c>
      <c r="J177" t="str">
        <f>VLOOKUP(Table2[[#This Row],[CombinedIncome]],Income_Groups[#All],2,TRUE)</f>
        <v>Middle ($4800-$5999)</v>
      </c>
      <c r="K177">
        <v>116</v>
      </c>
      <c r="L177" t="str">
        <f>VLOOKUP(Table2[[#This Row],[LoanAmount]],Loan_Amount_Groups[#All],2,TRUE)</f>
        <v>Mid-low ($95k-$119k)</v>
      </c>
      <c r="M177">
        <v>360</v>
      </c>
      <c r="N177">
        <v>1</v>
      </c>
      <c r="O177" t="s">
        <v>21</v>
      </c>
      <c r="P177" t="s">
        <v>647</v>
      </c>
      <c r="Q177">
        <f>IF(Table2[[#This Row],[Loan_Status]]="Approved",Table2[[#This Row],[LoanAmount]],NA())</f>
        <v>116</v>
      </c>
      <c r="R177" t="e">
        <f>IF(Table2[[#This Row],[Loan_Status]]="Denied",Table2[[#This Row],[LoanAmount]],NA())</f>
        <v>#N/A</v>
      </c>
    </row>
    <row r="178" spans="1:18" x14ac:dyDescent="0.45">
      <c r="A178" t="s">
        <v>201</v>
      </c>
      <c r="B178" t="s">
        <v>14</v>
      </c>
      <c r="C178" t="s">
        <v>652</v>
      </c>
      <c r="D178">
        <v>2</v>
      </c>
      <c r="E178" t="s">
        <v>16</v>
      </c>
      <c r="F178" t="s">
        <v>650</v>
      </c>
      <c r="G178">
        <v>2045</v>
      </c>
      <c r="H178">
        <v>1619</v>
      </c>
      <c r="I178">
        <f t="shared" si="3"/>
        <v>3664</v>
      </c>
      <c r="J178" t="str">
        <f>VLOOKUP(Table2[[#This Row],[CombinedIncome]],Income_Groups[#All],2,TRUE)</f>
        <v>Low (&lt; $3800)</v>
      </c>
      <c r="K178">
        <v>101</v>
      </c>
      <c r="L178" t="str">
        <f>VLOOKUP(Table2[[#This Row],[LoanAmount]],Loan_Amount_Groups[#All],2,TRUE)</f>
        <v>Mid-low ($95k-$119k)</v>
      </c>
      <c r="M178">
        <v>360</v>
      </c>
      <c r="N178">
        <v>1</v>
      </c>
      <c r="O178" t="s">
        <v>21</v>
      </c>
      <c r="P178" t="s">
        <v>647</v>
      </c>
      <c r="Q178">
        <f>IF(Table2[[#This Row],[Loan_Status]]="Approved",Table2[[#This Row],[LoanAmount]],NA())</f>
        <v>101</v>
      </c>
      <c r="R178" t="e">
        <f>IF(Table2[[#This Row],[Loan_Status]]="Denied",Table2[[#This Row],[LoanAmount]],NA())</f>
        <v>#N/A</v>
      </c>
    </row>
    <row r="179" spans="1:18" x14ac:dyDescent="0.45">
      <c r="A179" t="s">
        <v>202</v>
      </c>
      <c r="B179" t="s">
        <v>14</v>
      </c>
      <c r="C179" t="s">
        <v>652</v>
      </c>
      <c r="D179" t="s">
        <v>30</v>
      </c>
      <c r="E179" t="s">
        <v>16</v>
      </c>
      <c r="F179" t="s">
        <v>650</v>
      </c>
      <c r="G179">
        <v>5516</v>
      </c>
      <c r="H179">
        <v>11300</v>
      </c>
      <c r="I179">
        <f t="shared" si="3"/>
        <v>16816</v>
      </c>
      <c r="J179" t="str">
        <f>VLOOKUP(Table2[[#This Row],[CombinedIncome]],Income_Groups[#All],2,TRUE)</f>
        <v>High (&gt; $8300)</v>
      </c>
      <c r="K179">
        <v>495</v>
      </c>
      <c r="L179" t="str">
        <f>VLOOKUP(Table2[[#This Row],[LoanAmount]],Loan_Amount_Groups[#All],2,TRUE)</f>
        <v>High (&gt; $180k)</v>
      </c>
      <c r="M179">
        <v>360</v>
      </c>
      <c r="N179">
        <v>0</v>
      </c>
      <c r="O179" t="s">
        <v>31</v>
      </c>
      <c r="P179" t="s">
        <v>648</v>
      </c>
      <c r="Q179" t="e">
        <f>IF(Table2[[#This Row],[Loan_Status]]="Approved",Table2[[#This Row],[LoanAmount]],NA())</f>
        <v>#N/A</v>
      </c>
      <c r="R179">
        <f>IF(Table2[[#This Row],[Loan_Status]]="Denied",Table2[[#This Row],[LoanAmount]],NA())</f>
        <v>495</v>
      </c>
    </row>
    <row r="180" spans="1:18" x14ac:dyDescent="0.45">
      <c r="A180" t="s">
        <v>203</v>
      </c>
      <c r="B180" t="s">
        <v>14</v>
      </c>
      <c r="C180" t="s">
        <v>652</v>
      </c>
      <c r="D180">
        <v>1</v>
      </c>
      <c r="E180" t="s">
        <v>16</v>
      </c>
      <c r="F180" t="s">
        <v>650</v>
      </c>
      <c r="G180">
        <v>3750</v>
      </c>
      <c r="H180">
        <v>0</v>
      </c>
      <c r="I180">
        <f t="shared" si="3"/>
        <v>3750</v>
      </c>
      <c r="J180" t="str">
        <f>VLOOKUP(Table2[[#This Row],[CombinedIncome]],Income_Groups[#All],2,TRUE)</f>
        <v>Low (&lt; $3800)</v>
      </c>
      <c r="K180">
        <v>116</v>
      </c>
      <c r="L180" t="str">
        <f>VLOOKUP(Table2[[#This Row],[LoanAmount]],Loan_Amount_Groups[#All],2,TRUE)</f>
        <v>Mid-low ($95k-$119k)</v>
      </c>
      <c r="M180">
        <v>360</v>
      </c>
      <c r="N180">
        <v>1</v>
      </c>
      <c r="O180" t="s">
        <v>31</v>
      </c>
      <c r="P180" t="s">
        <v>647</v>
      </c>
      <c r="Q180">
        <f>IF(Table2[[#This Row],[Loan_Status]]="Approved",Table2[[#This Row],[LoanAmount]],NA())</f>
        <v>116</v>
      </c>
      <c r="R180" t="e">
        <f>IF(Table2[[#This Row],[Loan_Status]]="Denied",Table2[[#This Row],[LoanAmount]],NA())</f>
        <v>#N/A</v>
      </c>
    </row>
    <row r="181" spans="1:18" x14ac:dyDescent="0.45">
      <c r="A181" t="s">
        <v>204</v>
      </c>
      <c r="B181" t="s">
        <v>14</v>
      </c>
      <c r="C181" t="s">
        <v>651</v>
      </c>
      <c r="D181">
        <v>0</v>
      </c>
      <c r="E181" t="s">
        <v>25</v>
      </c>
      <c r="F181" t="s">
        <v>650</v>
      </c>
      <c r="G181">
        <v>2333</v>
      </c>
      <c r="H181">
        <v>1451</v>
      </c>
      <c r="I181">
        <f t="shared" si="3"/>
        <v>3784</v>
      </c>
      <c r="J181" t="str">
        <f>VLOOKUP(Table2[[#This Row],[CombinedIncome]],Income_Groups[#All],2,TRUE)</f>
        <v>Low (&lt; $3800)</v>
      </c>
      <c r="K181">
        <v>102</v>
      </c>
      <c r="L181" t="str">
        <f>VLOOKUP(Table2[[#This Row],[LoanAmount]],Loan_Amount_Groups[#All],2,TRUE)</f>
        <v>Mid-low ($95k-$119k)</v>
      </c>
      <c r="M181">
        <v>480</v>
      </c>
      <c r="N181">
        <v>0</v>
      </c>
      <c r="O181" t="s">
        <v>17</v>
      </c>
      <c r="P181" t="s">
        <v>648</v>
      </c>
      <c r="Q181" t="e">
        <f>IF(Table2[[#This Row],[Loan_Status]]="Approved",Table2[[#This Row],[LoanAmount]],NA())</f>
        <v>#N/A</v>
      </c>
      <c r="R181">
        <f>IF(Table2[[#This Row],[Loan_Status]]="Denied",Table2[[#This Row],[LoanAmount]],NA())</f>
        <v>102</v>
      </c>
    </row>
    <row r="182" spans="1:18" x14ac:dyDescent="0.45">
      <c r="A182" t="s">
        <v>205</v>
      </c>
      <c r="B182" t="s">
        <v>14</v>
      </c>
      <c r="C182" t="s">
        <v>652</v>
      </c>
      <c r="D182">
        <v>1</v>
      </c>
      <c r="E182" t="s">
        <v>16</v>
      </c>
      <c r="F182" t="s">
        <v>650</v>
      </c>
      <c r="G182">
        <v>6400</v>
      </c>
      <c r="H182">
        <v>7250</v>
      </c>
      <c r="I182">
        <f t="shared" si="3"/>
        <v>13650</v>
      </c>
      <c r="J182" t="str">
        <f>VLOOKUP(Table2[[#This Row],[CombinedIncome]],Income_Groups[#All],2,TRUE)</f>
        <v>High (&gt; $8300)</v>
      </c>
      <c r="K182">
        <v>180</v>
      </c>
      <c r="L182" t="str">
        <f>VLOOKUP(Table2[[#This Row],[LoanAmount]],Loan_Amount_Groups[#All],2,TRUE)</f>
        <v>High (&gt; $180k)</v>
      </c>
      <c r="M182">
        <v>360</v>
      </c>
      <c r="N182">
        <v>0</v>
      </c>
      <c r="O182" t="s">
        <v>17</v>
      </c>
      <c r="P182" t="s">
        <v>648</v>
      </c>
      <c r="Q182" t="e">
        <f>IF(Table2[[#This Row],[Loan_Status]]="Approved",Table2[[#This Row],[LoanAmount]],NA())</f>
        <v>#N/A</v>
      </c>
      <c r="R182">
        <f>IF(Table2[[#This Row],[Loan_Status]]="Denied",Table2[[#This Row],[LoanAmount]],NA())</f>
        <v>180</v>
      </c>
    </row>
    <row r="183" spans="1:18" x14ac:dyDescent="0.45">
      <c r="A183" t="s">
        <v>206</v>
      </c>
      <c r="B183" t="s">
        <v>14</v>
      </c>
      <c r="C183" t="s">
        <v>651</v>
      </c>
      <c r="D183">
        <v>0</v>
      </c>
      <c r="E183" t="s">
        <v>16</v>
      </c>
      <c r="F183" t="s">
        <v>650</v>
      </c>
      <c r="G183">
        <v>1916</v>
      </c>
      <c r="H183">
        <v>5063</v>
      </c>
      <c r="I183">
        <f t="shared" si="3"/>
        <v>6979</v>
      </c>
      <c r="J183" t="str">
        <f>VLOOKUP(Table2[[#This Row],[CombinedIncome]],Income_Groups[#All],2,TRUE)</f>
        <v>Mid-high ($6000-$8299)</v>
      </c>
      <c r="K183">
        <v>67</v>
      </c>
      <c r="L183" t="str">
        <f>VLOOKUP(Table2[[#This Row],[LoanAmount]],Loan_Amount_Groups[#All],2,TRUE)</f>
        <v>Low (&lt; $95k)</v>
      </c>
      <c r="M183">
        <v>360</v>
      </c>
      <c r="N183" t="s">
        <v>639</v>
      </c>
      <c r="O183" t="s">
        <v>21</v>
      </c>
      <c r="P183" t="s">
        <v>648</v>
      </c>
      <c r="Q183" t="e">
        <f>IF(Table2[[#This Row],[Loan_Status]]="Approved",Table2[[#This Row],[LoanAmount]],NA())</f>
        <v>#N/A</v>
      </c>
      <c r="R183">
        <f>IF(Table2[[#This Row],[Loan_Status]]="Denied",Table2[[#This Row],[LoanAmount]],NA())</f>
        <v>67</v>
      </c>
    </row>
    <row r="184" spans="1:18" x14ac:dyDescent="0.45">
      <c r="A184" t="s">
        <v>207</v>
      </c>
      <c r="B184" t="s">
        <v>14</v>
      </c>
      <c r="C184" t="s">
        <v>652</v>
      </c>
      <c r="D184">
        <v>0</v>
      </c>
      <c r="E184" t="s">
        <v>16</v>
      </c>
      <c r="F184" t="s">
        <v>650</v>
      </c>
      <c r="G184">
        <v>4600</v>
      </c>
      <c r="H184">
        <v>0</v>
      </c>
      <c r="I184">
        <f t="shared" si="3"/>
        <v>4600</v>
      </c>
      <c r="J184" t="str">
        <f>VLOOKUP(Table2[[#This Row],[CombinedIncome]],Income_Groups[#All],2,TRUE)</f>
        <v>Mid-low ($3800-$4799)</v>
      </c>
      <c r="K184">
        <v>73</v>
      </c>
      <c r="L184" t="str">
        <f>VLOOKUP(Table2[[#This Row],[LoanAmount]],Loan_Amount_Groups[#All],2,TRUE)</f>
        <v>Low (&lt; $95k)</v>
      </c>
      <c r="M184">
        <v>180</v>
      </c>
      <c r="N184">
        <v>1</v>
      </c>
      <c r="O184" t="s">
        <v>31</v>
      </c>
      <c r="P184" t="s">
        <v>647</v>
      </c>
      <c r="Q184">
        <f>IF(Table2[[#This Row],[Loan_Status]]="Approved",Table2[[#This Row],[LoanAmount]],NA())</f>
        <v>73</v>
      </c>
      <c r="R184" t="e">
        <f>IF(Table2[[#This Row],[Loan_Status]]="Denied",Table2[[#This Row],[LoanAmount]],NA())</f>
        <v>#N/A</v>
      </c>
    </row>
    <row r="185" spans="1:18" x14ac:dyDescent="0.45">
      <c r="A185" t="s">
        <v>208</v>
      </c>
      <c r="B185" t="s">
        <v>14</v>
      </c>
      <c r="C185" t="s">
        <v>652</v>
      </c>
      <c r="D185">
        <v>1</v>
      </c>
      <c r="E185" t="s">
        <v>16</v>
      </c>
      <c r="F185" t="s">
        <v>650</v>
      </c>
      <c r="G185">
        <v>33846</v>
      </c>
      <c r="H185">
        <v>0</v>
      </c>
      <c r="I185">
        <f t="shared" si="3"/>
        <v>33846</v>
      </c>
      <c r="J185" t="str">
        <f>VLOOKUP(Table2[[#This Row],[CombinedIncome]],Income_Groups[#All],2,TRUE)</f>
        <v>High (&gt; $8300)</v>
      </c>
      <c r="K185">
        <v>260</v>
      </c>
      <c r="L185" t="str">
        <f>VLOOKUP(Table2[[#This Row],[LoanAmount]],Loan_Amount_Groups[#All],2,TRUE)</f>
        <v>High (&gt; $180k)</v>
      </c>
      <c r="M185">
        <v>360</v>
      </c>
      <c r="N185">
        <v>1</v>
      </c>
      <c r="O185" t="s">
        <v>31</v>
      </c>
      <c r="P185" t="s">
        <v>648</v>
      </c>
      <c r="Q185" t="e">
        <f>IF(Table2[[#This Row],[Loan_Status]]="Approved",Table2[[#This Row],[LoanAmount]],NA())</f>
        <v>#N/A</v>
      </c>
      <c r="R185">
        <f>IF(Table2[[#This Row],[Loan_Status]]="Denied",Table2[[#This Row],[LoanAmount]],NA())</f>
        <v>260</v>
      </c>
    </row>
    <row r="186" spans="1:18" x14ac:dyDescent="0.45">
      <c r="A186" t="s">
        <v>209</v>
      </c>
      <c r="B186" t="s">
        <v>42</v>
      </c>
      <c r="C186" t="s">
        <v>652</v>
      </c>
      <c r="D186">
        <v>0</v>
      </c>
      <c r="E186" t="s">
        <v>16</v>
      </c>
      <c r="F186" t="s">
        <v>650</v>
      </c>
      <c r="G186">
        <v>3625</v>
      </c>
      <c r="H186">
        <v>0</v>
      </c>
      <c r="I186">
        <f t="shared" si="3"/>
        <v>3625</v>
      </c>
      <c r="J186" t="str">
        <f>VLOOKUP(Table2[[#This Row],[CombinedIncome]],Income_Groups[#All],2,TRUE)</f>
        <v>Low (&lt; $3800)</v>
      </c>
      <c r="K186">
        <v>108</v>
      </c>
      <c r="L186" t="str">
        <f>VLOOKUP(Table2[[#This Row],[LoanAmount]],Loan_Amount_Groups[#All],2,TRUE)</f>
        <v>Mid-low ($95k-$119k)</v>
      </c>
      <c r="M186">
        <v>360</v>
      </c>
      <c r="N186">
        <v>1</v>
      </c>
      <c r="O186" t="s">
        <v>31</v>
      </c>
      <c r="P186" t="s">
        <v>647</v>
      </c>
      <c r="Q186">
        <f>IF(Table2[[#This Row],[Loan_Status]]="Approved",Table2[[#This Row],[LoanAmount]],NA())</f>
        <v>108</v>
      </c>
      <c r="R186" t="e">
        <f>IF(Table2[[#This Row],[Loan_Status]]="Denied",Table2[[#This Row],[LoanAmount]],NA())</f>
        <v>#N/A</v>
      </c>
    </row>
    <row r="187" spans="1:18" x14ac:dyDescent="0.45">
      <c r="A187" t="s">
        <v>210</v>
      </c>
      <c r="B187" t="s">
        <v>14</v>
      </c>
      <c r="C187" t="s">
        <v>652</v>
      </c>
      <c r="D187">
        <v>0</v>
      </c>
      <c r="E187" t="s">
        <v>16</v>
      </c>
      <c r="F187" t="s">
        <v>649</v>
      </c>
      <c r="G187">
        <v>39147</v>
      </c>
      <c r="H187">
        <v>4750</v>
      </c>
      <c r="I187">
        <f t="shared" si="3"/>
        <v>43897</v>
      </c>
      <c r="J187" t="str">
        <f>VLOOKUP(Table2[[#This Row],[CombinedIncome]],Income_Groups[#All],2,TRUE)</f>
        <v>High (&gt; $8300)</v>
      </c>
      <c r="K187">
        <v>120</v>
      </c>
      <c r="L187" t="str">
        <f>VLOOKUP(Table2[[#This Row],[LoanAmount]],Loan_Amount_Groups[#All],2,TRUE)</f>
        <v>Middle ($120k-$134k)</v>
      </c>
      <c r="M187">
        <v>360</v>
      </c>
      <c r="N187">
        <v>1</v>
      </c>
      <c r="O187" t="s">
        <v>31</v>
      </c>
      <c r="P187" t="s">
        <v>647</v>
      </c>
      <c r="Q187">
        <f>IF(Table2[[#This Row],[Loan_Status]]="Approved",Table2[[#This Row],[LoanAmount]],NA())</f>
        <v>120</v>
      </c>
      <c r="R187" t="e">
        <f>IF(Table2[[#This Row],[Loan_Status]]="Denied",Table2[[#This Row],[LoanAmount]],NA())</f>
        <v>#N/A</v>
      </c>
    </row>
    <row r="188" spans="1:18" x14ac:dyDescent="0.45">
      <c r="A188" t="s">
        <v>211</v>
      </c>
      <c r="B188" t="s">
        <v>14</v>
      </c>
      <c r="C188" t="s">
        <v>652</v>
      </c>
      <c r="D188">
        <v>1</v>
      </c>
      <c r="E188" t="s">
        <v>16</v>
      </c>
      <c r="F188" t="s">
        <v>649</v>
      </c>
      <c r="G188">
        <v>2178</v>
      </c>
      <c r="H188">
        <v>0</v>
      </c>
      <c r="I188">
        <f t="shared" si="3"/>
        <v>2178</v>
      </c>
      <c r="J188" t="str">
        <f>VLOOKUP(Table2[[#This Row],[CombinedIncome]],Income_Groups[#All],2,TRUE)</f>
        <v>Low (&lt; $3800)</v>
      </c>
      <c r="K188">
        <v>66</v>
      </c>
      <c r="L188" t="str">
        <f>VLOOKUP(Table2[[#This Row],[LoanAmount]],Loan_Amount_Groups[#All],2,TRUE)</f>
        <v>Low (&lt; $95k)</v>
      </c>
      <c r="M188">
        <v>300</v>
      </c>
      <c r="N188">
        <v>0</v>
      </c>
      <c r="O188" t="s">
        <v>21</v>
      </c>
      <c r="P188" t="s">
        <v>648</v>
      </c>
      <c r="Q188" t="e">
        <f>IF(Table2[[#This Row],[Loan_Status]]="Approved",Table2[[#This Row],[LoanAmount]],NA())</f>
        <v>#N/A</v>
      </c>
      <c r="R188">
        <f>IF(Table2[[#This Row],[Loan_Status]]="Denied",Table2[[#This Row],[LoanAmount]],NA())</f>
        <v>66</v>
      </c>
    </row>
    <row r="189" spans="1:18" x14ac:dyDescent="0.45">
      <c r="A189" t="s">
        <v>212</v>
      </c>
      <c r="B189" t="s">
        <v>14</v>
      </c>
      <c r="C189" t="s">
        <v>652</v>
      </c>
      <c r="D189">
        <v>0</v>
      </c>
      <c r="E189" t="s">
        <v>16</v>
      </c>
      <c r="F189" t="s">
        <v>650</v>
      </c>
      <c r="G189">
        <v>2383</v>
      </c>
      <c r="H189">
        <v>2138</v>
      </c>
      <c r="I189">
        <f t="shared" si="3"/>
        <v>4521</v>
      </c>
      <c r="J189" t="str">
        <f>VLOOKUP(Table2[[#This Row],[CombinedIncome]],Income_Groups[#All],2,TRUE)</f>
        <v>Mid-low ($3800-$4799)</v>
      </c>
      <c r="K189">
        <v>58</v>
      </c>
      <c r="L189" t="str">
        <f>VLOOKUP(Table2[[#This Row],[LoanAmount]],Loan_Amount_Groups[#All],2,TRUE)</f>
        <v>Low (&lt; $95k)</v>
      </c>
      <c r="M189">
        <v>360</v>
      </c>
      <c r="N189" t="s">
        <v>639</v>
      </c>
      <c r="O189" t="s">
        <v>21</v>
      </c>
      <c r="P189" t="s">
        <v>647</v>
      </c>
      <c r="Q189">
        <f>IF(Table2[[#This Row],[Loan_Status]]="Approved",Table2[[#This Row],[LoanAmount]],NA())</f>
        <v>58</v>
      </c>
      <c r="R189" t="e">
        <f>IF(Table2[[#This Row],[Loan_Status]]="Denied",Table2[[#This Row],[LoanAmount]],NA())</f>
        <v>#N/A</v>
      </c>
    </row>
    <row r="190" spans="1:18" x14ac:dyDescent="0.45">
      <c r="A190" t="s">
        <v>213</v>
      </c>
      <c r="B190" t="s">
        <v>639</v>
      </c>
      <c r="C190" t="s">
        <v>652</v>
      </c>
      <c r="D190">
        <v>0</v>
      </c>
      <c r="E190" t="s">
        <v>16</v>
      </c>
      <c r="F190" t="s">
        <v>649</v>
      </c>
      <c r="G190">
        <v>674</v>
      </c>
      <c r="H190">
        <v>5296</v>
      </c>
      <c r="I190">
        <f t="shared" si="3"/>
        <v>5970</v>
      </c>
      <c r="J190" t="str">
        <f>VLOOKUP(Table2[[#This Row],[CombinedIncome]],Income_Groups[#All],2,TRUE)</f>
        <v>Middle ($4800-$5999)</v>
      </c>
      <c r="K190">
        <v>168</v>
      </c>
      <c r="L190" t="str">
        <f>VLOOKUP(Table2[[#This Row],[LoanAmount]],Loan_Amount_Groups[#All],2,TRUE)</f>
        <v>Mid-high ($135k-$180k)</v>
      </c>
      <c r="M190">
        <v>360</v>
      </c>
      <c r="N190">
        <v>1</v>
      </c>
      <c r="O190" t="s">
        <v>21</v>
      </c>
      <c r="P190" t="s">
        <v>647</v>
      </c>
      <c r="Q190">
        <f>IF(Table2[[#This Row],[Loan_Status]]="Approved",Table2[[#This Row],[LoanAmount]],NA())</f>
        <v>168</v>
      </c>
      <c r="R190" t="e">
        <f>IF(Table2[[#This Row],[Loan_Status]]="Denied",Table2[[#This Row],[LoanAmount]],NA())</f>
        <v>#N/A</v>
      </c>
    </row>
    <row r="191" spans="1:18" x14ac:dyDescent="0.45">
      <c r="A191" t="s">
        <v>214</v>
      </c>
      <c r="B191" t="s">
        <v>14</v>
      </c>
      <c r="C191" t="s">
        <v>652</v>
      </c>
      <c r="D191">
        <v>0</v>
      </c>
      <c r="E191" t="s">
        <v>16</v>
      </c>
      <c r="F191" t="s">
        <v>650</v>
      </c>
      <c r="G191">
        <v>9328</v>
      </c>
      <c r="H191">
        <v>0</v>
      </c>
      <c r="I191">
        <f t="shared" si="3"/>
        <v>9328</v>
      </c>
      <c r="J191" t="str">
        <f>VLOOKUP(Table2[[#This Row],[CombinedIncome]],Income_Groups[#All],2,TRUE)</f>
        <v>High (&gt; $8300)</v>
      </c>
      <c r="K191">
        <v>188</v>
      </c>
      <c r="L191" t="str">
        <f>VLOOKUP(Table2[[#This Row],[LoanAmount]],Loan_Amount_Groups[#All],2,TRUE)</f>
        <v>High (&gt; $180k)</v>
      </c>
      <c r="M191">
        <v>180</v>
      </c>
      <c r="N191">
        <v>1</v>
      </c>
      <c r="O191" t="s">
        <v>21</v>
      </c>
      <c r="P191" t="s">
        <v>647</v>
      </c>
      <c r="Q191">
        <f>IF(Table2[[#This Row],[Loan_Status]]="Approved",Table2[[#This Row],[LoanAmount]],NA())</f>
        <v>188</v>
      </c>
      <c r="R191" t="e">
        <f>IF(Table2[[#This Row],[Loan_Status]]="Denied",Table2[[#This Row],[LoanAmount]],NA())</f>
        <v>#N/A</v>
      </c>
    </row>
    <row r="192" spans="1:18" x14ac:dyDescent="0.45">
      <c r="A192" t="s">
        <v>215</v>
      </c>
      <c r="B192" t="s">
        <v>14</v>
      </c>
      <c r="C192" t="s">
        <v>651</v>
      </c>
      <c r="D192">
        <v>0</v>
      </c>
      <c r="E192" t="s">
        <v>25</v>
      </c>
      <c r="F192" t="s">
        <v>650</v>
      </c>
      <c r="G192">
        <v>4885</v>
      </c>
      <c r="H192">
        <v>0</v>
      </c>
      <c r="I192">
        <f t="shared" si="3"/>
        <v>4885</v>
      </c>
      <c r="J192" t="str">
        <f>VLOOKUP(Table2[[#This Row],[CombinedIncome]],Income_Groups[#All],2,TRUE)</f>
        <v>Middle ($4800-$5999)</v>
      </c>
      <c r="K192">
        <v>48</v>
      </c>
      <c r="L192" t="str">
        <f>VLOOKUP(Table2[[#This Row],[LoanAmount]],Loan_Amount_Groups[#All],2,TRUE)</f>
        <v>Low (&lt; $95k)</v>
      </c>
      <c r="M192">
        <v>360</v>
      </c>
      <c r="N192">
        <v>1</v>
      </c>
      <c r="O192" t="s">
        <v>21</v>
      </c>
      <c r="P192" t="s">
        <v>647</v>
      </c>
      <c r="Q192">
        <f>IF(Table2[[#This Row],[Loan_Status]]="Approved",Table2[[#This Row],[LoanAmount]],NA())</f>
        <v>48</v>
      </c>
      <c r="R192" t="e">
        <f>IF(Table2[[#This Row],[Loan_Status]]="Denied",Table2[[#This Row],[LoanAmount]],NA())</f>
        <v>#N/A</v>
      </c>
    </row>
    <row r="193" spans="1:18" x14ac:dyDescent="0.45">
      <c r="A193" t="s">
        <v>216</v>
      </c>
      <c r="B193" t="s">
        <v>14</v>
      </c>
      <c r="C193" t="s">
        <v>651</v>
      </c>
      <c r="D193">
        <v>0</v>
      </c>
      <c r="E193" t="s">
        <v>16</v>
      </c>
      <c r="F193" t="s">
        <v>650</v>
      </c>
      <c r="G193">
        <v>12000</v>
      </c>
      <c r="H193">
        <v>0</v>
      </c>
      <c r="I193">
        <f t="shared" si="3"/>
        <v>12000</v>
      </c>
      <c r="J193" t="str">
        <f>VLOOKUP(Table2[[#This Row],[CombinedIncome]],Income_Groups[#All],2,TRUE)</f>
        <v>High (&gt; $8300)</v>
      </c>
      <c r="K193">
        <v>164</v>
      </c>
      <c r="L193" t="str">
        <f>VLOOKUP(Table2[[#This Row],[LoanAmount]],Loan_Amount_Groups[#All],2,TRUE)</f>
        <v>Mid-high ($135k-$180k)</v>
      </c>
      <c r="M193">
        <v>360</v>
      </c>
      <c r="N193">
        <v>1</v>
      </c>
      <c r="O193" t="s">
        <v>31</v>
      </c>
      <c r="P193" t="s">
        <v>648</v>
      </c>
      <c r="Q193" t="e">
        <f>IF(Table2[[#This Row],[Loan_Status]]="Approved",Table2[[#This Row],[LoanAmount]],NA())</f>
        <v>#N/A</v>
      </c>
      <c r="R193">
        <f>IF(Table2[[#This Row],[Loan_Status]]="Denied",Table2[[#This Row],[LoanAmount]],NA())</f>
        <v>164</v>
      </c>
    </row>
    <row r="194" spans="1:18" x14ac:dyDescent="0.45">
      <c r="A194" t="s">
        <v>217</v>
      </c>
      <c r="B194" t="s">
        <v>14</v>
      </c>
      <c r="C194" t="s">
        <v>652</v>
      </c>
      <c r="D194">
        <v>0</v>
      </c>
      <c r="E194" t="s">
        <v>25</v>
      </c>
      <c r="F194" t="s">
        <v>650</v>
      </c>
      <c r="G194">
        <v>6033</v>
      </c>
      <c r="H194">
        <v>0</v>
      </c>
      <c r="I194">
        <f t="shared" si="3"/>
        <v>6033</v>
      </c>
      <c r="J194" t="str">
        <f>VLOOKUP(Table2[[#This Row],[CombinedIncome]],Income_Groups[#All],2,TRUE)</f>
        <v>Mid-high ($6000-$8299)</v>
      </c>
      <c r="K194">
        <v>160</v>
      </c>
      <c r="L194" t="str">
        <f>VLOOKUP(Table2[[#This Row],[LoanAmount]],Loan_Amount_Groups[#All],2,TRUE)</f>
        <v>Mid-high ($135k-$180k)</v>
      </c>
      <c r="M194">
        <v>360</v>
      </c>
      <c r="N194">
        <v>1</v>
      </c>
      <c r="O194" t="s">
        <v>17</v>
      </c>
      <c r="P194" t="s">
        <v>648</v>
      </c>
      <c r="Q194" t="e">
        <f>IF(Table2[[#This Row],[Loan_Status]]="Approved",Table2[[#This Row],[LoanAmount]],NA())</f>
        <v>#N/A</v>
      </c>
      <c r="R194">
        <f>IF(Table2[[#This Row],[Loan_Status]]="Denied",Table2[[#This Row],[LoanAmount]],NA())</f>
        <v>160</v>
      </c>
    </row>
    <row r="195" spans="1:18" x14ac:dyDescent="0.45">
      <c r="A195" t="s">
        <v>218</v>
      </c>
      <c r="B195" t="s">
        <v>14</v>
      </c>
      <c r="C195" t="s">
        <v>651</v>
      </c>
      <c r="D195">
        <v>0</v>
      </c>
      <c r="E195" t="s">
        <v>16</v>
      </c>
      <c r="F195" t="s">
        <v>650</v>
      </c>
      <c r="G195">
        <v>3858</v>
      </c>
      <c r="H195">
        <v>0</v>
      </c>
      <c r="I195">
        <f t="shared" si="3"/>
        <v>3858</v>
      </c>
      <c r="J195" t="str">
        <f>VLOOKUP(Table2[[#This Row],[CombinedIncome]],Income_Groups[#All],2,TRUE)</f>
        <v>Mid-low ($3800-$4799)</v>
      </c>
      <c r="K195">
        <v>76</v>
      </c>
      <c r="L195" t="str">
        <f>VLOOKUP(Table2[[#This Row],[LoanAmount]],Loan_Amount_Groups[#All],2,TRUE)</f>
        <v>Low (&lt; $95k)</v>
      </c>
      <c r="M195">
        <v>360</v>
      </c>
      <c r="N195">
        <v>1</v>
      </c>
      <c r="O195" t="s">
        <v>31</v>
      </c>
      <c r="P195" t="s">
        <v>647</v>
      </c>
      <c r="Q195">
        <f>IF(Table2[[#This Row],[Loan_Status]]="Approved",Table2[[#This Row],[LoanAmount]],NA())</f>
        <v>76</v>
      </c>
      <c r="R195" t="e">
        <f>IF(Table2[[#This Row],[Loan_Status]]="Denied",Table2[[#This Row],[LoanAmount]],NA())</f>
        <v>#N/A</v>
      </c>
    </row>
    <row r="196" spans="1:18" x14ac:dyDescent="0.45">
      <c r="A196" t="s">
        <v>219</v>
      </c>
      <c r="B196" t="s">
        <v>14</v>
      </c>
      <c r="C196" t="s">
        <v>651</v>
      </c>
      <c r="D196">
        <v>0</v>
      </c>
      <c r="E196" t="s">
        <v>16</v>
      </c>
      <c r="F196" t="s">
        <v>650</v>
      </c>
      <c r="G196">
        <v>4191</v>
      </c>
      <c r="H196">
        <v>0</v>
      </c>
      <c r="I196">
        <f t="shared" si="3"/>
        <v>4191</v>
      </c>
      <c r="J196" t="str">
        <f>VLOOKUP(Table2[[#This Row],[CombinedIncome]],Income_Groups[#All],2,TRUE)</f>
        <v>Mid-low ($3800-$4799)</v>
      </c>
      <c r="K196">
        <v>120</v>
      </c>
      <c r="L196" t="str">
        <f>VLOOKUP(Table2[[#This Row],[LoanAmount]],Loan_Amount_Groups[#All],2,TRUE)</f>
        <v>Middle ($120k-$134k)</v>
      </c>
      <c r="M196">
        <v>360</v>
      </c>
      <c r="N196">
        <v>1</v>
      </c>
      <c r="O196" t="s">
        <v>21</v>
      </c>
      <c r="P196" t="s">
        <v>647</v>
      </c>
      <c r="Q196">
        <f>IF(Table2[[#This Row],[Loan_Status]]="Approved",Table2[[#This Row],[LoanAmount]],NA())</f>
        <v>120</v>
      </c>
      <c r="R196" t="e">
        <f>IF(Table2[[#This Row],[Loan_Status]]="Denied",Table2[[#This Row],[LoanAmount]],NA())</f>
        <v>#N/A</v>
      </c>
    </row>
    <row r="197" spans="1:18" x14ac:dyDescent="0.45">
      <c r="A197" t="s">
        <v>220</v>
      </c>
      <c r="B197" t="s">
        <v>14</v>
      </c>
      <c r="C197" t="s">
        <v>652</v>
      </c>
      <c r="D197">
        <v>1</v>
      </c>
      <c r="E197" t="s">
        <v>16</v>
      </c>
      <c r="F197" t="s">
        <v>650</v>
      </c>
      <c r="G197">
        <v>3125</v>
      </c>
      <c r="H197">
        <v>2583</v>
      </c>
      <c r="I197">
        <f t="shared" si="3"/>
        <v>5708</v>
      </c>
      <c r="J197" t="str">
        <f>VLOOKUP(Table2[[#This Row],[CombinedIncome]],Income_Groups[#All],2,TRUE)</f>
        <v>Middle ($4800-$5999)</v>
      </c>
      <c r="K197">
        <v>170</v>
      </c>
      <c r="L197" t="str">
        <f>VLOOKUP(Table2[[#This Row],[LoanAmount]],Loan_Amount_Groups[#All],2,TRUE)</f>
        <v>Mid-high ($135k-$180k)</v>
      </c>
      <c r="M197">
        <v>360</v>
      </c>
      <c r="N197">
        <v>1</v>
      </c>
      <c r="O197" t="s">
        <v>31</v>
      </c>
      <c r="P197" t="s">
        <v>648</v>
      </c>
      <c r="Q197" t="e">
        <f>IF(Table2[[#This Row],[Loan_Status]]="Approved",Table2[[#This Row],[LoanAmount]],NA())</f>
        <v>#N/A</v>
      </c>
      <c r="R197">
        <f>IF(Table2[[#This Row],[Loan_Status]]="Denied",Table2[[#This Row],[LoanAmount]],NA())</f>
        <v>170</v>
      </c>
    </row>
    <row r="198" spans="1:18" x14ac:dyDescent="0.45">
      <c r="A198" t="s">
        <v>221</v>
      </c>
      <c r="B198" t="s">
        <v>14</v>
      </c>
      <c r="C198" t="s">
        <v>651</v>
      </c>
      <c r="D198">
        <v>0</v>
      </c>
      <c r="E198" t="s">
        <v>16</v>
      </c>
      <c r="F198" t="s">
        <v>650</v>
      </c>
      <c r="G198">
        <v>8333</v>
      </c>
      <c r="H198">
        <v>3750</v>
      </c>
      <c r="I198">
        <f t="shared" si="3"/>
        <v>12083</v>
      </c>
      <c r="J198" t="str">
        <f>VLOOKUP(Table2[[#This Row],[CombinedIncome]],Income_Groups[#All],2,TRUE)</f>
        <v>High (&gt; $8300)</v>
      </c>
      <c r="K198">
        <v>187</v>
      </c>
      <c r="L198" t="str">
        <f>VLOOKUP(Table2[[#This Row],[LoanAmount]],Loan_Amount_Groups[#All],2,TRUE)</f>
        <v>High (&gt; $180k)</v>
      </c>
      <c r="M198">
        <v>360</v>
      </c>
      <c r="N198">
        <v>1</v>
      </c>
      <c r="O198" t="s">
        <v>21</v>
      </c>
      <c r="P198" t="s">
        <v>647</v>
      </c>
      <c r="Q198">
        <f>IF(Table2[[#This Row],[Loan_Status]]="Approved",Table2[[#This Row],[LoanAmount]],NA())</f>
        <v>187</v>
      </c>
      <c r="R198" t="e">
        <f>IF(Table2[[#This Row],[Loan_Status]]="Denied",Table2[[#This Row],[LoanAmount]],NA())</f>
        <v>#N/A</v>
      </c>
    </row>
    <row r="199" spans="1:18" x14ac:dyDescent="0.45">
      <c r="A199" t="s">
        <v>222</v>
      </c>
      <c r="B199" t="s">
        <v>42</v>
      </c>
      <c r="C199" t="s">
        <v>651</v>
      </c>
      <c r="D199">
        <v>0</v>
      </c>
      <c r="E199" t="s">
        <v>25</v>
      </c>
      <c r="F199" t="s">
        <v>650</v>
      </c>
      <c r="G199">
        <v>1907</v>
      </c>
      <c r="H199">
        <v>2365</v>
      </c>
      <c r="I199">
        <f t="shared" si="3"/>
        <v>4272</v>
      </c>
      <c r="J199" t="str">
        <f>VLOOKUP(Table2[[#This Row],[CombinedIncome]],Income_Groups[#All],2,TRUE)</f>
        <v>Mid-low ($3800-$4799)</v>
      </c>
      <c r="K199">
        <v>120</v>
      </c>
      <c r="L199" t="str">
        <f>VLOOKUP(Table2[[#This Row],[LoanAmount]],Loan_Amount_Groups[#All],2,TRUE)</f>
        <v>Middle ($120k-$134k)</v>
      </c>
      <c r="M199">
        <v>360</v>
      </c>
      <c r="N199">
        <v>1</v>
      </c>
      <c r="O199" t="s">
        <v>17</v>
      </c>
      <c r="P199" t="s">
        <v>647</v>
      </c>
      <c r="Q199">
        <f>IF(Table2[[#This Row],[Loan_Status]]="Approved",Table2[[#This Row],[LoanAmount]],NA())</f>
        <v>120</v>
      </c>
      <c r="R199" t="e">
        <f>IF(Table2[[#This Row],[Loan_Status]]="Denied",Table2[[#This Row],[LoanAmount]],NA())</f>
        <v>#N/A</v>
      </c>
    </row>
    <row r="200" spans="1:18" x14ac:dyDescent="0.45">
      <c r="A200" t="s">
        <v>223</v>
      </c>
      <c r="B200" t="s">
        <v>42</v>
      </c>
      <c r="C200" t="s">
        <v>652</v>
      </c>
      <c r="D200">
        <v>0</v>
      </c>
      <c r="E200" t="s">
        <v>16</v>
      </c>
      <c r="F200" t="s">
        <v>650</v>
      </c>
      <c r="G200">
        <v>3416</v>
      </c>
      <c r="H200">
        <v>2816</v>
      </c>
      <c r="I200">
        <f t="shared" ref="I200:I263" si="4">G200+H200</f>
        <v>6232</v>
      </c>
      <c r="J200" t="str">
        <f>VLOOKUP(Table2[[#This Row],[CombinedIncome]],Income_Groups[#All],2,TRUE)</f>
        <v>Mid-high ($6000-$8299)</v>
      </c>
      <c r="K200">
        <v>113</v>
      </c>
      <c r="L200" t="str">
        <f>VLOOKUP(Table2[[#This Row],[LoanAmount]],Loan_Amount_Groups[#All],2,TRUE)</f>
        <v>Mid-low ($95k-$119k)</v>
      </c>
      <c r="M200">
        <v>360</v>
      </c>
      <c r="N200" t="s">
        <v>639</v>
      </c>
      <c r="O200" t="s">
        <v>31</v>
      </c>
      <c r="P200" t="s">
        <v>647</v>
      </c>
      <c r="Q200">
        <f>IF(Table2[[#This Row],[Loan_Status]]="Approved",Table2[[#This Row],[LoanAmount]],NA())</f>
        <v>113</v>
      </c>
      <c r="R200" t="e">
        <f>IF(Table2[[#This Row],[Loan_Status]]="Denied",Table2[[#This Row],[LoanAmount]],NA())</f>
        <v>#N/A</v>
      </c>
    </row>
    <row r="201" spans="1:18" x14ac:dyDescent="0.45">
      <c r="A201" t="s">
        <v>224</v>
      </c>
      <c r="B201" t="s">
        <v>14</v>
      </c>
      <c r="C201" t="s">
        <v>651</v>
      </c>
      <c r="D201">
        <v>0</v>
      </c>
      <c r="E201" t="s">
        <v>16</v>
      </c>
      <c r="F201" t="s">
        <v>649</v>
      </c>
      <c r="G201">
        <v>11000</v>
      </c>
      <c r="H201">
        <v>0</v>
      </c>
      <c r="I201">
        <f t="shared" si="4"/>
        <v>11000</v>
      </c>
      <c r="J201" t="str">
        <f>VLOOKUP(Table2[[#This Row],[CombinedIncome]],Income_Groups[#All],2,TRUE)</f>
        <v>High (&gt; $8300)</v>
      </c>
      <c r="K201">
        <v>83</v>
      </c>
      <c r="L201" t="str">
        <f>VLOOKUP(Table2[[#This Row],[LoanAmount]],Loan_Amount_Groups[#All],2,TRUE)</f>
        <v>Low (&lt; $95k)</v>
      </c>
      <c r="M201">
        <v>360</v>
      </c>
      <c r="N201">
        <v>1</v>
      </c>
      <c r="O201" t="s">
        <v>17</v>
      </c>
      <c r="P201" t="s">
        <v>648</v>
      </c>
      <c r="Q201" t="e">
        <f>IF(Table2[[#This Row],[Loan_Status]]="Approved",Table2[[#This Row],[LoanAmount]],NA())</f>
        <v>#N/A</v>
      </c>
      <c r="R201">
        <f>IF(Table2[[#This Row],[Loan_Status]]="Denied",Table2[[#This Row],[LoanAmount]],NA())</f>
        <v>83</v>
      </c>
    </row>
    <row r="202" spans="1:18" x14ac:dyDescent="0.45">
      <c r="A202" t="s">
        <v>225</v>
      </c>
      <c r="B202" t="s">
        <v>14</v>
      </c>
      <c r="C202" t="s">
        <v>652</v>
      </c>
      <c r="D202">
        <v>1</v>
      </c>
      <c r="E202" t="s">
        <v>25</v>
      </c>
      <c r="F202" t="s">
        <v>650</v>
      </c>
      <c r="G202">
        <v>2600</v>
      </c>
      <c r="H202">
        <v>2500</v>
      </c>
      <c r="I202">
        <f t="shared" si="4"/>
        <v>5100</v>
      </c>
      <c r="J202" t="str">
        <f>VLOOKUP(Table2[[#This Row],[CombinedIncome]],Income_Groups[#All],2,TRUE)</f>
        <v>Middle ($4800-$5999)</v>
      </c>
      <c r="K202">
        <v>90</v>
      </c>
      <c r="L202" t="str">
        <f>VLOOKUP(Table2[[#This Row],[LoanAmount]],Loan_Amount_Groups[#All],2,TRUE)</f>
        <v>Low (&lt; $95k)</v>
      </c>
      <c r="M202">
        <v>360</v>
      </c>
      <c r="N202">
        <v>1</v>
      </c>
      <c r="O202" t="s">
        <v>31</v>
      </c>
      <c r="P202" t="s">
        <v>647</v>
      </c>
      <c r="Q202">
        <f>IF(Table2[[#This Row],[Loan_Status]]="Approved",Table2[[#This Row],[LoanAmount]],NA())</f>
        <v>90</v>
      </c>
      <c r="R202" t="e">
        <f>IF(Table2[[#This Row],[Loan_Status]]="Denied",Table2[[#This Row],[LoanAmount]],NA())</f>
        <v>#N/A</v>
      </c>
    </row>
    <row r="203" spans="1:18" x14ac:dyDescent="0.45">
      <c r="A203" t="s">
        <v>226</v>
      </c>
      <c r="B203" t="s">
        <v>14</v>
      </c>
      <c r="C203" t="s">
        <v>651</v>
      </c>
      <c r="D203">
        <v>2</v>
      </c>
      <c r="E203" t="s">
        <v>16</v>
      </c>
      <c r="F203" t="s">
        <v>650</v>
      </c>
      <c r="G203">
        <v>4923</v>
      </c>
      <c r="H203">
        <v>0</v>
      </c>
      <c r="I203">
        <f t="shared" si="4"/>
        <v>4923</v>
      </c>
      <c r="J203" t="str">
        <f>VLOOKUP(Table2[[#This Row],[CombinedIncome]],Income_Groups[#All],2,TRUE)</f>
        <v>Middle ($4800-$5999)</v>
      </c>
      <c r="K203">
        <v>166</v>
      </c>
      <c r="L203" t="str">
        <f>VLOOKUP(Table2[[#This Row],[LoanAmount]],Loan_Amount_Groups[#All],2,TRUE)</f>
        <v>Mid-high ($135k-$180k)</v>
      </c>
      <c r="M203">
        <v>360</v>
      </c>
      <c r="N203">
        <v>0</v>
      </c>
      <c r="O203" t="s">
        <v>31</v>
      </c>
      <c r="P203" t="s">
        <v>647</v>
      </c>
      <c r="Q203">
        <f>IF(Table2[[#This Row],[Loan_Status]]="Approved",Table2[[#This Row],[LoanAmount]],NA())</f>
        <v>166</v>
      </c>
      <c r="R203" t="e">
        <f>IF(Table2[[#This Row],[Loan_Status]]="Denied",Table2[[#This Row],[LoanAmount]],NA())</f>
        <v>#N/A</v>
      </c>
    </row>
    <row r="204" spans="1:18" x14ac:dyDescent="0.45">
      <c r="A204" t="s">
        <v>227</v>
      </c>
      <c r="B204" t="s">
        <v>14</v>
      </c>
      <c r="C204" t="s">
        <v>652</v>
      </c>
      <c r="D204" t="s">
        <v>30</v>
      </c>
      <c r="E204" t="s">
        <v>25</v>
      </c>
      <c r="F204" t="s">
        <v>650</v>
      </c>
      <c r="G204">
        <v>3992</v>
      </c>
      <c r="H204">
        <v>0</v>
      </c>
      <c r="I204">
        <f t="shared" si="4"/>
        <v>3992</v>
      </c>
      <c r="J204" t="str">
        <f>VLOOKUP(Table2[[#This Row],[CombinedIncome]],Income_Groups[#All],2,TRUE)</f>
        <v>Mid-low ($3800-$4799)</v>
      </c>
      <c r="K204">
        <v>128</v>
      </c>
      <c r="L204" t="str">
        <f>VLOOKUP(Table2[[#This Row],[LoanAmount]],Loan_Amount_Groups[#All],2,TRUE)</f>
        <v>Middle ($120k-$134k)</v>
      </c>
      <c r="M204">
        <v>180</v>
      </c>
      <c r="N204">
        <v>1</v>
      </c>
      <c r="O204" t="s">
        <v>17</v>
      </c>
      <c r="P204" t="s">
        <v>648</v>
      </c>
      <c r="Q204" t="e">
        <f>IF(Table2[[#This Row],[Loan_Status]]="Approved",Table2[[#This Row],[LoanAmount]],NA())</f>
        <v>#N/A</v>
      </c>
      <c r="R204">
        <f>IF(Table2[[#This Row],[Loan_Status]]="Denied",Table2[[#This Row],[LoanAmount]],NA())</f>
        <v>128</v>
      </c>
    </row>
    <row r="205" spans="1:18" x14ac:dyDescent="0.45">
      <c r="A205" t="s">
        <v>228</v>
      </c>
      <c r="B205" t="s">
        <v>14</v>
      </c>
      <c r="C205" t="s">
        <v>652</v>
      </c>
      <c r="D205">
        <v>1</v>
      </c>
      <c r="E205" t="s">
        <v>25</v>
      </c>
      <c r="F205" t="s">
        <v>650</v>
      </c>
      <c r="G205">
        <v>3500</v>
      </c>
      <c r="H205">
        <v>1083</v>
      </c>
      <c r="I205">
        <f t="shared" si="4"/>
        <v>4583</v>
      </c>
      <c r="J205" t="str">
        <f>VLOOKUP(Table2[[#This Row],[CombinedIncome]],Income_Groups[#All],2,TRUE)</f>
        <v>Mid-low ($3800-$4799)</v>
      </c>
      <c r="K205">
        <v>135</v>
      </c>
      <c r="L205" t="str">
        <f>VLOOKUP(Table2[[#This Row],[LoanAmount]],Loan_Amount_Groups[#All],2,TRUE)</f>
        <v>Mid-high ($135k-$180k)</v>
      </c>
      <c r="M205">
        <v>360</v>
      </c>
      <c r="N205">
        <v>1</v>
      </c>
      <c r="O205" t="s">
        <v>17</v>
      </c>
      <c r="P205" t="s">
        <v>647</v>
      </c>
      <c r="Q205">
        <f>IF(Table2[[#This Row],[Loan_Status]]="Approved",Table2[[#This Row],[LoanAmount]],NA())</f>
        <v>135</v>
      </c>
      <c r="R205" t="e">
        <f>IF(Table2[[#This Row],[Loan_Status]]="Denied",Table2[[#This Row],[LoanAmount]],NA())</f>
        <v>#N/A</v>
      </c>
    </row>
    <row r="206" spans="1:18" x14ac:dyDescent="0.45">
      <c r="A206" t="s">
        <v>229</v>
      </c>
      <c r="B206" t="s">
        <v>14</v>
      </c>
      <c r="C206" t="s">
        <v>652</v>
      </c>
      <c r="D206">
        <v>2</v>
      </c>
      <c r="E206" t="s">
        <v>25</v>
      </c>
      <c r="F206" t="s">
        <v>650</v>
      </c>
      <c r="G206">
        <v>3917</v>
      </c>
      <c r="H206">
        <v>0</v>
      </c>
      <c r="I206">
        <f t="shared" si="4"/>
        <v>3917</v>
      </c>
      <c r="J206" t="str">
        <f>VLOOKUP(Table2[[#This Row],[CombinedIncome]],Income_Groups[#All],2,TRUE)</f>
        <v>Mid-low ($3800-$4799)</v>
      </c>
      <c r="K206">
        <v>124</v>
      </c>
      <c r="L206" t="str">
        <f>VLOOKUP(Table2[[#This Row],[LoanAmount]],Loan_Amount_Groups[#All],2,TRUE)</f>
        <v>Middle ($120k-$134k)</v>
      </c>
      <c r="M206">
        <v>360</v>
      </c>
      <c r="N206">
        <v>1</v>
      </c>
      <c r="O206" t="s">
        <v>31</v>
      </c>
      <c r="P206" t="s">
        <v>647</v>
      </c>
      <c r="Q206">
        <f>IF(Table2[[#This Row],[Loan_Status]]="Approved",Table2[[#This Row],[LoanAmount]],NA())</f>
        <v>124</v>
      </c>
      <c r="R206" t="e">
        <f>IF(Table2[[#This Row],[Loan_Status]]="Denied",Table2[[#This Row],[LoanAmount]],NA())</f>
        <v>#N/A</v>
      </c>
    </row>
    <row r="207" spans="1:18" x14ac:dyDescent="0.45">
      <c r="A207" t="s">
        <v>230</v>
      </c>
      <c r="B207" t="s">
        <v>42</v>
      </c>
      <c r="C207" t="s">
        <v>651</v>
      </c>
      <c r="D207">
        <v>0</v>
      </c>
      <c r="E207" t="s">
        <v>25</v>
      </c>
      <c r="F207" t="s">
        <v>650</v>
      </c>
      <c r="G207">
        <v>4408</v>
      </c>
      <c r="H207">
        <v>0</v>
      </c>
      <c r="I207">
        <f t="shared" si="4"/>
        <v>4408</v>
      </c>
      <c r="J207" t="str">
        <f>VLOOKUP(Table2[[#This Row],[CombinedIncome]],Income_Groups[#All],2,TRUE)</f>
        <v>Mid-low ($3800-$4799)</v>
      </c>
      <c r="K207">
        <v>120</v>
      </c>
      <c r="L207" t="str">
        <f>VLOOKUP(Table2[[#This Row],[LoanAmount]],Loan_Amount_Groups[#All],2,TRUE)</f>
        <v>Middle ($120k-$134k)</v>
      </c>
      <c r="M207">
        <v>360</v>
      </c>
      <c r="N207">
        <v>1</v>
      </c>
      <c r="O207" t="s">
        <v>31</v>
      </c>
      <c r="P207" t="s">
        <v>647</v>
      </c>
      <c r="Q207">
        <f>IF(Table2[[#This Row],[Loan_Status]]="Approved",Table2[[#This Row],[LoanAmount]],NA())</f>
        <v>120</v>
      </c>
      <c r="R207" t="e">
        <f>IF(Table2[[#This Row],[Loan_Status]]="Denied",Table2[[#This Row],[LoanAmount]],NA())</f>
        <v>#N/A</v>
      </c>
    </row>
    <row r="208" spans="1:18" x14ac:dyDescent="0.45">
      <c r="A208" t="s">
        <v>231</v>
      </c>
      <c r="B208" t="s">
        <v>42</v>
      </c>
      <c r="C208" t="s">
        <v>651</v>
      </c>
      <c r="D208">
        <v>0</v>
      </c>
      <c r="E208" t="s">
        <v>16</v>
      </c>
      <c r="F208" t="s">
        <v>650</v>
      </c>
      <c r="G208">
        <v>3244</v>
      </c>
      <c r="H208">
        <v>0</v>
      </c>
      <c r="I208">
        <f t="shared" si="4"/>
        <v>3244</v>
      </c>
      <c r="J208" t="str">
        <f>VLOOKUP(Table2[[#This Row],[CombinedIncome]],Income_Groups[#All],2,TRUE)</f>
        <v>Low (&lt; $3800)</v>
      </c>
      <c r="K208">
        <v>80</v>
      </c>
      <c r="L208" t="str">
        <f>VLOOKUP(Table2[[#This Row],[LoanAmount]],Loan_Amount_Groups[#All],2,TRUE)</f>
        <v>Low (&lt; $95k)</v>
      </c>
      <c r="M208">
        <v>360</v>
      </c>
      <c r="N208">
        <v>1</v>
      </c>
      <c r="O208" t="s">
        <v>17</v>
      </c>
      <c r="P208" t="s">
        <v>647</v>
      </c>
      <c r="Q208">
        <f>IF(Table2[[#This Row],[Loan_Status]]="Approved",Table2[[#This Row],[LoanAmount]],NA())</f>
        <v>80</v>
      </c>
      <c r="R208" t="e">
        <f>IF(Table2[[#This Row],[Loan_Status]]="Denied",Table2[[#This Row],[LoanAmount]],NA())</f>
        <v>#N/A</v>
      </c>
    </row>
    <row r="209" spans="1:18" x14ac:dyDescent="0.45">
      <c r="A209" t="s">
        <v>232</v>
      </c>
      <c r="B209" t="s">
        <v>14</v>
      </c>
      <c r="C209" t="s">
        <v>651</v>
      </c>
      <c r="D209">
        <v>0</v>
      </c>
      <c r="E209" t="s">
        <v>25</v>
      </c>
      <c r="F209" t="s">
        <v>650</v>
      </c>
      <c r="G209">
        <v>3975</v>
      </c>
      <c r="H209">
        <v>2531</v>
      </c>
      <c r="I209">
        <f t="shared" si="4"/>
        <v>6506</v>
      </c>
      <c r="J209" t="str">
        <f>VLOOKUP(Table2[[#This Row],[CombinedIncome]],Income_Groups[#All],2,TRUE)</f>
        <v>Mid-high ($6000-$8299)</v>
      </c>
      <c r="K209">
        <v>55</v>
      </c>
      <c r="L209" t="str">
        <f>VLOOKUP(Table2[[#This Row],[LoanAmount]],Loan_Amount_Groups[#All],2,TRUE)</f>
        <v>Low (&lt; $95k)</v>
      </c>
      <c r="M209">
        <v>360</v>
      </c>
      <c r="N209">
        <v>1</v>
      </c>
      <c r="O209" t="s">
        <v>21</v>
      </c>
      <c r="P209" t="s">
        <v>647</v>
      </c>
      <c r="Q209">
        <f>IF(Table2[[#This Row],[Loan_Status]]="Approved",Table2[[#This Row],[LoanAmount]],NA())</f>
        <v>55</v>
      </c>
      <c r="R209" t="e">
        <f>IF(Table2[[#This Row],[Loan_Status]]="Denied",Table2[[#This Row],[LoanAmount]],NA())</f>
        <v>#N/A</v>
      </c>
    </row>
    <row r="210" spans="1:18" x14ac:dyDescent="0.45">
      <c r="A210" t="s">
        <v>233</v>
      </c>
      <c r="B210" t="s">
        <v>14</v>
      </c>
      <c r="C210" t="s">
        <v>651</v>
      </c>
      <c r="D210">
        <v>0</v>
      </c>
      <c r="E210" t="s">
        <v>16</v>
      </c>
      <c r="F210" t="s">
        <v>650</v>
      </c>
      <c r="G210">
        <v>2479</v>
      </c>
      <c r="H210">
        <v>0</v>
      </c>
      <c r="I210">
        <f t="shared" si="4"/>
        <v>2479</v>
      </c>
      <c r="J210" t="str">
        <f>VLOOKUP(Table2[[#This Row],[CombinedIncome]],Income_Groups[#All],2,TRUE)</f>
        <v>Low (&lt; $3800)</v>
      </c>
      <c r="K210">
        <v>59</v>
      </c>
      <c r="L210" t="str">
        <f>VLOOKUP(Table2[[#This Row],[LoanAmount]],Loan_Amount_Groups[#All],2,TRUE)</f>
        <v>Low (&lt; $95k)</v>
      </c>
      <c r="M210">
        <v>360</v>
      </c>
      <c r="N210">
        <v>1</v>
      </c>
      <c r="O210" t="s">
        <v>17</v>
      </c>
      <c r="P210" t="s">
        <v>647</v>
      </c>
      <c r="Q210">
        <f>IF(Table2[[#This Row],[Loan_Status]]="Approved",Table2[[#This Row],[LoanAmount]],NA())</f>
        <v>59</v>
      </c>
      <c r="R210" t="e">
        <f>IF(Table2[[#This Row],[Loan_Status]]="Denied",Table2[[#This Row],[LoanAmount]],NA())</f>
        <v>#N/A</v>
      </c>
    </row>
    <row r="211" spans="1:18" x14ac:dyDescent="0.45">
      <c r="A211" t="s">
        <v>234</v>
      </c>
      <c r="B211" t="s">
        <v>14</v>
      </c>
      <c r="C211" t="s">
        <v>651</v>
      </c>
      <c r="D211">
        <v>0</v>
      </c>
      <c r="E211" t="s">
        <v>16</v>
      </c>
      <c r="F211" t="s">
        <v>650</v>
      </c>
      <c r="G211">
        <v>3418</v>
      </c>
      <c r="H211">
        <v>0</v>
      </c>
      <c r="I211">
        <f t="shared" si="4"/>
        <v>3418</v>
      </c>
      <c r="J211" t="str">
        <f>VLOOKUP(Table2[[#This Row],[CombinedIncome]],Income_Groups[#All],2,TRUE)</f>
        <v>Low (&lt; $3800)</v>
      </c>
      <c r="K211">
        <v>127</v>
      </c>
      <c r="L211" t="str">
        <f>VLOOKUP(Table2[[#This Row],[LoanAmount]],Loan_Amount_Groups[#All],2,TRUE)</f>
        <v>Middle ($120k-$134k)</v>
      </c>
      <c r="M211">
        <v>360</v>
      </c>
      <c r="N211">
        <v>1</v>
      </c>
      <c r="O211" t="s">
        <v>31</v>
      </c>
      <c r="P211" t="s">
        <v>648</v>
      </c>
      <c r="Q211" t="e">
        <f>IF(Table2[[#This Row],[Loan_Status]]="Approved",Table2[[#This Row],[LoanAmount]],NA())</f>
        <v>#N/A</v>
      </c>
      <c r="R211">
        <f>IF(Table2[[#This Row],[Loan_Status]]="Denied",Table2[[#This Row],[LoanAmount]],NA())</f>
        <v>127</v>
      </c>
    </row>
    <row r="212" spans="1:18" x14ac:dyDescent="0.45">
      <c r="A212" t="s">
        <v>235</v>
      </c>
      <c r="B212" t="s">
        <v>42</v>
      </c>
      <c r="C212" t="s">
        <v>651</v>
      </c>
      <c r="D212">
        <v>0</v>
      </c>
      <c r="E212" t="s">
        <v>16</v>
      </c>
      <c r="F212" t="s">
        <v>650</v>
      </c>
      <c r="G212">
        <v>10000</v>
      </c>
      <c r="H212">
        <v>0</v>
      </c>
      <c r="I212">
        <f t="shared" si="4"/>
        <v>10000</v>
      </c>
      <c r="J212" t="str">
        <f>VLOOKUP(Table2[[#This Row],[CombinedIncome]],Income_Groups[#All],2,TRUE)</f>
        <v>High (&gt; $8300)</v>
      </c>
      <c r="K212">
        <v>214</v>
      </c>
      <c r="L212" t="str">
        <f>VLOOKUP(Table2[[#This Row],[LoanAmount]],Loan_Amount_Groups[#All],2,TRUE)</f>
        <v>High (&gt; $180k)</v>
      </c>
      <c r="M212">
        <v>360</v>
      </c>
      <c r="N212">
        <v>1</v>
      </c>
      <c r="O212" t="s">
        <v>31</v>
      </c>
      <c r="P212" t="s">
        <v>648</v>
      </c>
      <c r="Q212" t="e">
        <f>IF(Table2[[#This Row],[Loan_Status]]="Approved",Table2[[#This Row],[LoanAmount]],NA())</f>
        <v>#N/A</v>
      </c>
      <c r="R212">
        <f>IF(Table2[[#This Row],[Loan_Status]]="Denied",Table2[[#This Row],[LoanAmount]],NA())</f>
        <v>214</v>
      </c>
    </row>
    <row r="213" spans="1:18" x14ac:dyDescent="0.45">
      <c r="A213" t="s">
        <v>236</v>
      </c>
      <c r="B213" t="s">
        <v>14</v>
      </c>
      <c r="C213" t="s">
        <v>652</v>
      </c>
      <c r="D213" t="s">
        <v>30</v>
      </c>
      <c r="E213" t="s">
        <v>16</v>
      </c>
      <c r="F213" t="s">
        <v>650</v>
      </c>
      <c r="G213">
        <v>3430</v>
      </c>
      <c r="H213">
        <v>1250</v>
      </c>
      <c r="I213">
        <f t="shared" si="4"/>
        <v>4680</v>
      </c>
      <c r="J213" t="str">
        <f>VLOOKUP(Table2[[#This Row],[CombinedIncome]],Income_Groups[#All],2,TRUE)</f>
        <v>Mid-low ($3800-$4799)</v>
      </c>
      <c r="K213">
        <v>128</v>
      </c>
      <c r="L213" t="str">
        <f>VLOOKUP(Table2[[#This Row],[LoanAmount]],Loan_Amount_Groups[#All],2,TRUE)</f>
        <v>Middle ($120k-$134k)</v>
      </c>
      <c r="M213">
        <v>360</v>
      </c>
      <c r="N213">
        <v>0</v>
      </c>
      <c r="O213" t="s">
        <v>31</v>
      </c>
      <c r="P213" t="s">
        <v>648</v>
      </c>
      <c r="Q213" t="e">
        <f>IF(Table2[[#This Row],[Loan_Status]]="Approved",Table2[[#This Row],[LoanAmount]],NA())</f>
        <v>#N/A</v>
      </c>
      <c r="R213">
        <f>IF(Table2[[#This Row],[Loan_Status]]="Denied",Table2[[#This Row],[LoanAmount]],NA())</f>
        <v>128</v>
      </c>
    </row>
    <row r="214" spans="1:18" x14ac:dyDescent="0.45">
      <c r="A214" t="s">
        <v>237</v>
      </c>
      <c r="B214" t="s">
        <v>14</v>
      </c>
      <c r="C214" t="s">
        <v>652</v>
      </c>
      <c r="D214">
        <v>1</v>
      </c>
      <c r="E214" t="s">
        <v>16</v>
      </c>
      <c r="F214" t="s">
        <v>649</v>
      </c>
      <c r="G214">
        <v>7787</v>
      </c>
      <c r="H214">
        <v>0</v>
      </c>
      <c r="I214">
        <f t="shared" si="4"/>
        <v>7787</v>
      </c>
      <c r="J214" t="str">
        <f>VLOOKUP(Table2[[#This Row],[CombinedIncome]],Income_Groups[#All],2,TRUE)</f>
        <v>Mid-high ($6000-$8299)</v>
      </c>
      <c r="K214">
        <v>240</v>
      </c>
      <c r="L214" t="str">
        <f>VLOOKUP(Table2[[#This Row],[LoanAmount]],Loan_Amount_Groups[#All],2,TRUE)</f>
        <v>High (&gt; $180k)</v>
      </c>
      <c r="M214">
        <v>360</v>
      </c>
      <c r="N214">
        <v>1</v>
      </c>
      <c r="O214" t="s">
        <v>17</v>
      </c>
      <c r="P214" t="s">
        <v>647</v>
      </c>
      <c r="Q214">
        <f>IF(Table2[[#This Row],[Loan_Status]]="Approved",Table2[[#This Row],[LoanAmount]],NA())</f>
        <v>240</v>
      </c>
      <c r="R214" t="e">
        <f>IF(Table2[[#This Row],[Loan_Status]]="Denied",Table2[[#This Row],[LoanAmount]],NA())</f>
        <v>#N/A</v>
      </c>
    </row>
    <row r="215" spans="1:18" x14ac:dyDescent="0.45">
      <c r="A215" t="s">
        <v>238</v>
      </c>
      <c r="B215" t="s">
        <v>14</v>
      </c>
      <c r="C215" t="s">
        <v>652</v>
      </c>
      <c r="D215" t="s">
        <v>30</v>
      </c>
      <c r="E215" t="s">
        <v>25</v>
      </c>
      <c r="F215" t="s">
        <v>649</v>
      </c>
      <c r="G215">
        <v>5703</v>
      </c>
      <c r="H215">
        <v>0</v>
      </c>
      <c r="I215">
        <f t="shared" si="4"/>
        <v>5703</v>
      </c>
      <c r="J215" t="str">
        <f>VLOOKUP(Table2[[#This Row],[CombinedIncome]],Income_Groups[#All],2,TRUE)</f>
        <v>Middle ($4800-$5999)</v>
      </c>
      <c r="K215">
        <v>130</v>
      </c>
      <c r="L215" t="str">
        <f>VLOOKUP(Table2[[#This Row],[LoanAmount]],Loan_Amount_Groups[#All],2,TRUE)</f>
        <v>Middle ($120k-$134k)</v>
      </c>
      <c r="M215">
        <v>360</v>
      </c>
      <c r="N215">
        <v>1</v>
      </c>
      <c r="O215" t="s">
        <v>21</v>
      </c>
      <c r="P215" t="s">
        <v>647</v>
      </c>
      <c r="Q215">
        <f>IF(Table2[[#This Row],[Loan_Status]]="Approved",Table2[[#This Row],[LoanAmount]],NA())</f>
        <v>130</v>
      </c>
      <c r="R215" t="e">
        <f>IF(Table2[[#This Row],[Loan_Status]]="Denied",Table2[[#This Row],[LoanAmount]],NA())</f>
        <v>#N/A</v>
      </c>
    </row>
    <row r="216" spans="1:18" x14ac:dyDescent="0.45">
      <c r="A216" t="s">
        <v>239</v>
      </c>
      <c r="B216" t="s">
        <v>14</v>
      </c>
      <c r="C216" t="s">
        <v>652</v>
      </c>
      <c r="D216">
        <v>0</v>
      </c>
      <c r="E216" t="s">
        <v>16</v>
      </c>
      <c r="F216" t="s">
        <v>650</v>
      </c>
      <c r="G216">
        <v>3173</v>
      </c>
      <c r="H216">
        <v>3021</v>
      </c>
      <c r="I216">
        <f t="shared" si="4"/>
        <v>6194</v>
      </c>
      <c r="J216" t="str">
        <f>VLOOKUP(Table2[[#This Row],[CombinedIncome]],Income_Groups[#All],2,TRUE)</f>
        <v>Mid-high ($6000-$8299)</v>
      </c>
      <c r="K216">
        <v>137</v>
      </c>
      <c r="L216" t="str">
        <f>VLOOKUP(Table2[[#This Row],[LoanAmount]],Loan_Amount_Groups[#All],2,TRUE)</f>
        <v>Mid-high ($135k-$180k)</v>
      </c>
      <c r="M216">
        <v>360</v>
      </c>
      <c r="N216">
        <v>1</v>
      </c>
      <c r="O216" t="s">
        <v>17</v>
      </c>
      <c r="P216" t="s">
        <v>647</v>
      </c>
      <c r="Q216">
        <f>IF(Table2[[#This Row],[Loan_Status]]="Approved",Table2[[#This Row],[LoanAmount]],NA())</f>
        <v>137</v>
      </c>
      <c r="R216" t="e">
        <f>IF(Table2[[#This Row],[Loan_Status]]="Denied",Table2[[#This Row],[LoanAmount]],NA())</f>
        <v>#N/A</v>
      </c>
    </row>
    <row r="217" spans="1:18" x14ac:dyDescent="0.45">
      <c r="A217" t="s">
        <v>240</v>
      </c>
      <c r="B217" t="s">
        <v>14</v>
      </c>
      <c r="C217" t="s">
        <v>652</v>
      </c>
      <c r="D217" t="s">
        <v>30</v>
      </c>
      <c r="E217" t="s">
        <v>25</v>
      </c>
      <c r="F217" t="s">
        <v>650</v>
      </c>
      <c r="G217">
        <v>3850</v>
      </c>
      <c r="H217">
        <v>983</v>
      </c>
      <c r="I217">
        <f t="shared" si="4"/>
        <v>4833</v>
      </c>
      <c r="J217" t="str">
        <f>VLOOKUP(Table2[[#This Row],[CombinedIncome]],Income_Groups[#All],2,TRUE)</f>
        <v>Middle ($4800-$5999)</v>
      </c>
      <c r="K217">
        <v>100</v>
      </c>
      <c r="L217" t="str">
        <f>VLOOKUP(Table2[[#This Row],[LoanAmount]],Loan_Amount_Groups[#All],2,TRUE)</f>
        <v>Mid-low ($95k-$119k)</v>
      </c>
      <c r="M217">
        <v>360</v>
      </c>
      <c r="N217">
        <v>1</v>
      </c>
      <c r="O217" t="s">
        <v>31</v>
      </c>
      <c r="P217" t="s">
        <v>647</v>
      </c>
      <c r="Q217">
        <f>IF(Table2[[#This Row],[Loan_Status]]="Approved",Table2[[#This Row],[LoanAmount]],NA())</f>
        <v>100</v>
      </c>
      <c r="R217" t="e">
        <f>IF(Table2[[#This Row],[Loan_Status]]="Denied",Table2[[#This Row],[LoanAmount]],NA())</f>
        <v>#N/A</v>
      </c>
    </row>
    <row r="218" spans="1:18" x14ac:dyDescent="0.45">
      <c r="A218" t="s">
        <v>241</v>
      </c>
      <c r="B218" t="s">
        <v>14</v>
      </c>
      <c r="C218" t="s">
        <v>652</v>
      </c>
      <c r="D218">
        <v>0</v>
      </c>
      <c r="E218" t="s">
        <v>16</v>
      </c>
      <c r="F218" t="s">
        <v>650</v>
      </c>
      <c r="G218">
        <v>150</v>
      </c>
      <c r="H218">
        <v>1800</v>
      </c>
      <c r="I218">
        <f t="shared" si="4"/>
        <v>1950</v>
      </c>
      <c r="J218" t="str">
        <f>VLOOKUP(Table2[[#This Row],[CombinedIncome]],Income_Groups[#All],2,TRUE)</f>
        <v>Low (&lt; $3800)</v>
      </c>
      <c r="K218">
        <v>135</v>
      </c>
      <c r="L218" t="str">
        <f>VLOOKUP(Table2[[#This Row],[LoanAmount]],Loan_Amount_Groups[#All],2,TRUE)</f>
        <v>Mid-high ($135k-$180k)</v>
      </c>
      <c r="M218">
        <v>360</v>
      </c>
      <c r="N218">
        <v>1</v>
      </c>
      <c r="O218" t="s">
        <v>21</v>
      </c>
      <c r="P218" t="s">
        <v>648</v>
      </c>
      <c r="Q218" t="e">
        <f>IF(Table2[[#This Row],[Loan_Status]]="Approved",Table2[[#This Row],[LoanAmount]],NA())</f>
        <v>#N/A</v>
      </c>
      <c r="R218">
        <f>IF(Table2[[#This Row],[Loan_Status]]="Denied",Table2[[#This Row],[LoanAmount]],NA())</f>
        <v>135</v>
      </c>
    </row>
    <row r="219" spans="1:18" x14ac:dyDescent="0.45">
      <c r="A219" t="s">
        <v>242</v>
      </c>
      <c r="B219" t="s">
        <v>14</v>
      </c>
      <c r="C219" t="s">
        <v>652</v>
      </c>
      <c r="D219">
        <v>0</v>
      </c>
      <c r="E219" t="s">
        <v>16</v>
      </c>
      <c r="F219" t="s">
        <v>650</v>
      </c>
      <c r="G219">
        <v>3727</v>
      </c>
      <c r="H219">
        <v>1775</v>
      </c>
      <c r="I219">
        <f t="shared" si="4"/>
        <v>5502</v>
      </c>
      <c r="J219" t="str">
        <f>VLOOKUP(Table2[[#This Row],[CombinedIncome]],Income_Groups[#All],2,TRUE)</f>
        <v>Middle ($4800-$5999)</v>
      </c>
      <c r="K219">
        <v>131</v>
      </c>
      <c r="L219" t="str">
        <f>VLOOKUP(Table2[[#This Row],[LoanAmount]],Loan_Amount_Groups[#All],2,TRUE)</f>
        <v>Middle ($120k-$134k)</v>
      </c>
      <c r="M219">
        <v>360</v>
      </c>
      <c r="N219">
        <v>1</v>
      </c>
      <c r="O219" t="s">
        <v>31</v>
      </c>
      <c r="P219" t="s">
        <v>647</v>
      </c>
      <c r="Q219">
        <f>IF(Table2[[#This Row],[Loan_Status]]="Approved",Table2[[#This Row],[LoanAmount]],NA())</f>
        <v>131</v>
      </c>
      <c r="R219" t="e">
        <f>IF(Table2[[#This Row],[Loan_Status]]="Denied",Table2[[#This Row],[LoanAmount]],NA())</f>
        <v>#N/A</v>
      </c>
    </row>
    <row r="220" spans="1:18" x14ac:dyDescent="0.45">
      <c r="A220" t="s">
        <v>243</v>
      </c>
      <c r="B220" t="s">
        <v>14</v>
      </c>
      <c r="C220" t="s">
        <v>652</v>
      </c>
      <c r="D220">
        <v>2</v>
      </c>
      <c r="E220" t="s">
        <v>16</v>
      </c>
      <c r="F220" t="s">
        <v>639</v>
      </c>
      <c r="G220">
        <v>5000</v>
      </c>
      <c r="H220">
        <v>0</v>
      </c>
      <c r="I220">
        <f t="shared" si="4"/>
        <v>5000</v>
      </c>
      <c r="J220" t="str">
        <f>VLOOKUP(Table2[[#This Row],[CombinedIncome]],Income_Groups[#All],2,TRUE)</f>
        <v>Middle ($4800-$5999)</v>
      </c>
      <c r="K220">
        <v>72</v>
      </c>
      <c r="L220" t="str">
        <f>VLOOKUP(Table2[[#This Row],[LoanAmount]],Loan_Amount_Groups[#All],2,TRUE)</f>
        <v>Low (&lt; $95k)</v>
      </c>
      <c r="M220">
        <v>360</v>
      </c>
      <c r="N220">
        <v>0</v>
      </c>
      <c r="O220" t="s">
        <v>31</v>
      </c>
      <c r="P220" t="s">
        <v>648</v>
      </c>
      <c r="Q220" t="e">
        <f>IF(Table2[[#This Row],[Loan_Status]]="Approved",Table2[[#This Row],[LoanAmount]],NA())</f>
        <v>#N/A</v>
      </c>
      <c r="R220">
        <f>IF(Table2[[#This Row],[Loan_Status]]="Denied",Table2[[#This Row],[LoanAmount]],NA())</f>
        <v>72</v>
      </c>
    </row>
    <row r="221" spans="1:18" x14ac:dyDescent="0.45">
      <c r="A221" t="s">
        <v>244</v>
      </c>
      <c r="B221" t="s">
        <v>42</v>
      </c>
      <c r="C221" t="s">
        <v>652</v>
      </c>
      <c r="D221">
        <v>2</v>
      </c>
      <c r="E221" t="s">
        <v>16</v>
      </c>
      <c r="F221" t="s">
        <v>650</v>
      </c>
      <c r="G221">
        <v>4283</v>
      </c>
      <c r="H221">
        <v>2383</v>
      </c>
      <c r="I221">
        <f t="shared" si="4"/>
        <v>6666</v>
      </c>
      <c r="J221" t="str">
        <f>VLOOKUP(Table2[[#This Row],[CombinedIncome]],Income_Groups[#All],2,TRUE)</f>
        <v>Mid-high ($6000-$8299)</v>
      </c>
      <c r="K221">
        <v>127</v>
      </c>
      <c r="L221" t="str">
        <f>VLOOKUP(Table2[[#This Row],[LoanAmount]],Loan_Amount_Groups[#All],2,TRUE)</f>
        <v>Middle ($120k-$134k)</v>
      </c>
      <c r="M221">
        <v>360</v>
      </c>
      <c r="N221" t="s">
        <v>639</v>
      </c>
      <c r="O221" t="s">
        <v>31</v>
      </c>
      <c r="P221" t="s">
        <v>647</v>
      </c>
      <c r="Q221">
        <f>IF(Table2[[#This Row],[Loan_Status]]="Approved",Table2[[#This Row],[LoanAmount]],NA())</f>
        <v>127</v>
      </c>
      <c r="R221" t="e">
        <f>IF(Table2[[#This Row],[Loan_Status]]="Denied",Table2[[#This Row],[LoanAmount]],NA())</f>
        <v>#N/A</v>
      </c>
    </row>
    <row r="222" spans="1:18" x14ac:dyDescent="0.45">
      <c r="A222" t="s">
        <v>245</v>
      </c>
      <c r="B222" t="s">
        <v>14</v>
      </c>
      <c r="C222" t="s">
        <v>652</v>
      </c>
      <c r="D222">
        <v>0</v>
      </c>
      <c r="E222" t="s">
        <v>16</v>
      </c>
      <c r="F222" t="s">
        <v>650</v>
      </c>
      <c r="G222">
        <v>2221</v>
      </c>
      <c r="H222">
        <v>0</v>
      </c>
      <c r="I222">
        <f t="shared" si="4"/>
        <v>2221</v>
      </c>
      <c r="J222" t="str">
        <f>VLOOKUP(Table2[[#This Row],[CombinedIncome]],Income_Groups[#All],2,TRUE)</f>
        <v>Low (&lt; $3800)</v>
      </c>
      <c r="K222">
        <v>60</v>
      </c>
      <c r="L222" t="str">
        <f>VLOOKUP(Table2[[#This Row],[LoanAmount]],Loan_Amount_Groups[#All],2,TRUE)</f>
        <v>Low (&lt; $95k)</v>
      </c>
      <c r="M222">
        <v>360</v>
      </c>
      <c r="N222">
        <v>0</v>
      </c>
      <c r="O222" t="s">
        <v>17</v>
      </c>
      <c r="P222" t="s">
        <v>648</v>
      </c>
      <c r="Q222" t="e">
        <f>IF(Table2[[#This Row],[Loan_Status]]="Approved",Table2[[#This Row],[LoanAmount]],NA())</f>
        <v>#N/A</v>
      </c>
      <c r="R222">
        <f>IF(Table2[[#This Row],[Loan_Status]]="Denied",Table2[[#This Row],[LoanAmount]],NA())</f>
        <v>60</v>
      </c>
    </row>
    <row r="223" spans="1:18" x14ac:dyDescent="0.45">
      <c r="A223" t="s">
        <v>246</v>
      </c>
      <c r="B223" t="s">
        <v>14</v>
      </c>
      <c r="C223" t="s">
        <v>652</v>
      </c>
      <c r="D223">
        <v>2</v>
      </c>
      <c r="E223" t="s">
        <v>16</v>
      </c>
      <c r="F223" t="s">
        <v>650</v>
      </c>
      <c r="G223">
        <v>4009</v>
      </c>
      <c r="H223">
        <v>1717</v>
      </c>
      <c r="I223">
        <f t="shared" si="4"/>
        <v>5726</v>
      </c>
      <c r="J223" t="str">
        <f>VLOOKUP(Table2[[#This Row],[CombinedIncome]],Income_Groups[#All],2,TRUE)</f>
        <v>Middle ($4800-$5999)</v>
      </c>
      <c r="K223">
        <v>116</v>
      </c>
      <c r="L223" t="str">
        <f>VLOOKUP(Table2[[#This Row],[LoanAmount]],Loan_Amount_Groups[#All],2,TRUE)</f>
        <v>Mid-low ($95k-$119k)</v>
      </c>
      <c r="M223">
        <v>360</v>
      </c>
      <c r="N223">
        <v>1</v>
      </c>
      <c r="O223" t="s">
        <v>31</v>
      </c>
      <c r="P223" t="s">
        <v>647</v>
      </c>
      <c r="Q223">
        <f>IF(Table2[[#This Row],[Loan_Status]]="Approved",Table2[[#This Row],[LoanAmount]],NA())</f>
        <v>116</v>
      </c>
      <c r="R223" t="e">
        <f>IF(Table2[[#This Row],[Loan_Status]]="Denied",Table2[[#This Row],[LoanAmount]],NA())</f>
        <v>#N/A</v>
      </c>
    </row>
    <row r="224" spans="1:18" x14ac:dyDescent="0.45">
      <c r="A224" t="s">
        <v>247</v>
      </c>
      <c r="B224" t="s">
        <v>14</v>
      </c>
      <c r="C224" t="s">
        <v>651</v>
      </c>
      <c r="D224">
        <v>0</v>
      </c>
      <c r="E224" t="s">
        <v>16</v>
      </c>
      <c r="F224" t="s">
        <v>650</v>
      </c>
      <c r="G224">
        <v>2971</v>
      </c>
      <c r="H224">
        <v>2791</v>
      </c>
      <c r="I224">
        <f t="shared" si="4"/>
        <v>5762</v>
      </c>
      <c r="J224" t="str">
        <f>VLOOKUP(Table2[[#This Row],[CombinedIncome]],Income_Groups[#All],2,TRUE)</f>
        <v>Middle ($4800-$5999)</v>
      </c>
      <c r="K224">
        <v>144</v>
      </c>
      <c r="L224" t="str">
        <f>VLOOKUP(Table2[[#This Row],[LoanAmount]],Loan_Amount_Groups[#All],2,TRUE)</f>
        <v>Mid-high ($135k-$180k)</v>
      </c>
      <c r="M224">
        <v>360</v>
      </c>
      <c r="N224">
        <v>1</v>
      </c>
      <c r="O224" t="s">
        <v>31</v>
      </c>
      <c r="P224" t="s">
        <v>647</v>
      </c>
      <c r="Q224">
        <f>IF(Table2[[#This Row],[Loan_Status]]="Approved",Table2[[#This Row],[LoanAmount]],NA())</f>
        <v>144</v>
      </c>
      <c r="R224" t="e">
        <f>IF(Table2[[#This Row],[Loan_Status]]="Denied",Table2[[#This Row],[LoanAmount]],NA())</f>
        <v>#N/A</v>
      </c>
    </row>
    <row r="225" spans="1:18" x14ac:dyDescent="0.45">
      <c r="A225" t="s">
        <v>248</v>
      </c>
      <c r="B225" t="s">
        <v>14</v>
      </c>
      <c r="C225" t="s">
        <v>652</v>
      </c>
      <c r="D225">
        <v>0</v>
      </c>
      <c r="E225" t="s">
        <v>16</v>
      </c>
      <c r="F225" t="s">
        <v>650</v>
      </c>
      <c r="G225">
        <v>7578</v>
      </c>
      <c r="H225">
        <v>1010</v>
      </c>
      <c r="I225">
        <f t="shared" si="4"/>
        <v>8588</v>
      </c>
      <c r="J225" t="str">
        <f>VLOOKUP(Table2[[#This Row],[CombinedIncome]],Income_Groups[#All],2,TRUE)</f>
        <v>High (&gt; $8300)</v>
      </c>
      <c r="K225">
        <v>175</v>
      </c>
      <c r="L225" t="str">
        <f>VLOOKUP(Table2[[#This Row],[LoanAmount]],Loan_Amount_Groups[#All],2,TRUE)</f>
        <v>Mid-high ($135k-$180k)</v>
      </c>
      <c r="M225">
        <v>360</v>
      </c>
      <c r="N225">
        <v>1</v>
      </c>
      <c r="O225" t="s">
        <v>31</v>
      </c>
      <c r="P225" t="s">
        <v>647</v>
      </c>
      <c r="Q225">
        <f>IF(Table2[[#This Row],[Loan_Status]]="Approved",Table2[[#This Row],[LoanAmount]],NA())</f>
        <v>175</v>
      </c>
      <c r="R225" t="e">
        <f>IF(Table2[[#This Row],[Loan_Status]]="Denied",Table2[[#This Row],[LoanAmount]],NA())</f>
        <v>#N/A</v>
      </c>
    </row>
    <row r="226" spans="1:18" x14ac:dyDescent="0.45">
      <c r="A226" t="s">
        <v>249</v>
      </c>
      <c r="B226" t="s">
        <v>14</v>
      </c>
      <c r="C226" t="s">
        <v>652</v>
      </c>
      <c r="D226">
        <v>0</v>
      </c>
      <c r="E226" t="s">
        <v>16</v>
      </c>
      <c r="F226" t="s">
        <v>650</v>
      </c>
      <c r="G226">
        <v>6250</v>
      </c>
      <c r="H226">
        <v>0</v>
      </c>
      <c r="I226">
        <f t="shared" si="4"/>
        <v>6250</v>
      </c>
      <c r="J226" t="str">
        <f>VLOOKUP(Table2[[#This Row],[CombinedIncome]],Income_Groups[#All],2,TRUE)</f>
        <v>Mid-high ($6000-$8299)</v>
      </c>
      <c r="K226">
        <v>128</v>
      </c>
      <c r="L226" t="str">
        <f>VLOOKUP(Table2[[#This Row],[LoanAmount]],Loan_Amount_Groups[#All],2,TRUE)</f>
        <v>Middle ($120k-$134k)</v>
      </c>
      <c r="M226">
        <v>360</v>
      </c>
      <c r="N226">
        <v>1</v>
      </c>
      <c r="O226" t="s">
        <v>31</v>
      </c>
      <c r="P226" t="s">
        <v>647</v>
      </c>
      <c r="Q226">
        <f>IF(Table2[[#This Row],[Loan_Status]]="Approved",Table2[[#This Row],[LoanAmount]],NA())</f>
        <v>128</v>
      </c>
      <c r="R226" t="e">
        <f>IF(Table2[[#This Row],[Loan_Status]]="Denied",Table2[[#This Row],[LoanAmount]],NA())</f>
        <v>#N/A</v>
      </c>
    </row>
    <row r="227" spans="1:18" x14ac:dyDescent="0.45">
      <c r="A227" t="s">
        <v>250</v>
      </c>
      <c r="B227" t="s">
        <v>14</v>
      </c>
      <c r="C227" t="s">
        <v>652</v>
      </c>
      <c r="D227">
        <v>0</v>
      </c>
      <c r="E227" t="s">
        <v>16</v>
      </c>
      <c r="F227" t="s">
        <v>650</v>
      </c>
      <c r="G227">
        <v>3250</v>
      </c>
      <c r="H227">
        <v>0</v>
      </c>
      <c r="I227">
        <f t="shared" si="4"/>
        <v>3250</v>
      </c>
      <c r="J227" t="str">
        <f>VLOOKUP(Table2[[#This Row],[CombinedIncome]],Income_Groups[#All],2,TRUE)</f>
        <v>Low (&lt; $3800)</v>
      </c>
      <c r="K227">
        <v>170</v>
      </c>
      <c r="L227" t="str">
        <f>VLOOKUP(Table2[[#This Row],[LoanAmount]],Loan_Amount_Groups[#All],2,TRUE)</f>
        <v>Mid-high ($135k-$180k)</v>
      </c>
      <c r="M227">
        <v>360</v>
      </c>
      <c r="N227">
        <v>1</v>
      </c>
      <c r="O227" t="s">
        <v>21</v>
      </c>
      <c r="P227" t="s">
        <v>648</v>
      </c>
      <c r="Q227" t="e">
        <f>IF(Table2[[#This Row],[Loan_Status]]="Approved",Table2[[#This Row],[LoanAmount]],NA())</f>
        <v>#N/A</v>
      </c>
      <c r="R227">
        <f>IF(Table2[[#This Row],[Loan_Status]]="Denied",Table2[[#This Row],[LoanAmount]],NA())</f>
        <v>170</v>
      </c>
    </row>
    <row r="228" spans="1:18" x14ac:dyDescent="0.45">
      <c r="A228" t="s">
        <v>251</v>
      </c>
      <c r="B228" t="s">
        <v>14</v>
      </c>
      <c r="C228" t="s">
        <v>652</v>
      </c>
      <c r="D228" t="s">
        <v>639</v>
      </c>
      <c r="E228" t="s">
        <v>25</v>
      </c>
      <c r="F228" t="s">
        <v>649</v>
      </c>
      <c r="G228">
        <v>4735</v>
      </c>
      <c r="H228">
        <v>0</v>
      </c>
      <c r="I228">
        <f t="shared" si="4"/>
        <v>4735</v>
      </c>
      <c r="J228" t="str">
        <f>VLOOKUP(Table2[[#This Row],[CombinedIncome]],Income_Groups[#All],2,TRUE)</f>
        <v>Mid-low ($3800-$4799)</v>
      </c>
      <c r="K228">
        <v>138</v>
      </c>
      <c r="L228" t="str">
        <f>VLOOKUP(Table2[[#This Row],[LoanAmount]],Loan_Amount_Groups[#All],2,TRUE)</f>
        <v>Mid-high ($135k-$180k)</v>
      </c>
      <c r="M228">
        <v>360</v>
      </c>
      <c r="N228">
        <v>1</v>
      </c>
      <c r="O228" t="s">
        <v>17</v>
      </c>
      <c r="P228" t="s">
        <v>648</v>
      </c>
      <c r="Q228" t="e">
        <f>IF(Table2[[#This Row],[Loan_Status]]="Approved",Table2[[#This Row],[LoanAmount]],NA())</f>
        <v>#N/A</v>
      </c>
      <c r="R228">
        <f>IF(Table2[[#This Row],[Loan_Status]]="Denied",Table2[[#This Row],[LoanAmount]],NA())</f>
        <v>138</v>
      </c>
    </row>
    <row r="229" spans="1:18" x14ac:dyDescent="0.45">
      <c r="A229" t="s">
        <v>252</v>
      </c>
      <c r="B229" t="s">
        <v>14</v>
      </c>
      <c r="C229" t="s">
        <v>652</v>
      </c>
      <c r="D229">
        <v>2</v>
      </c>
      <c r="E229" t="s">
        <v>16</v>
      </c>
      <c r="F229" t="s">
        <v>650</v>
      </c>
      <c r="G229">
        <v>6250</v>
      </c>
      <c r="H229">
        <v>1695</v>
      </c>
      <c r="I229">
        <f t="shared" si="4"/>
        <v>7945</v>
      </c>
      <c r="J229" t="str">
        <f>VLOOKUP(Table2[[#This Row],[CombinedIncome]],Income_Groups[#All],2,TRUE)</f>
        <v>Mid-high ($6000-$8299)</v>
      </c>
      <c r="K229">
        <v>210</v>
      </c>
      <c r="L229" t="str">
        <f>VLOOKUP(Table2[[#This Row],[LoanAmount]],Loan_Amount_Groups[#All],2,TRUE)</f>
        <v>High (&gt; $180k)</v>
      </c>
      <c r="M229">
        <v>360</v>
      </c>
      <c r="N229">
        <v>1</v>
      </c>
      <c r="O229" t="s">
        <v>31</v>
      </c>
      <c r="P229" t="s">
        <v>647</v>
      </c>
      <c r="Q229">
        <f>IF(Table2[[#This Row],[Loan_Status]]="Approved",Table2[[#This Row],[LoanAmount]],NA())</f>
        <v>210</v>
      </c>
      <c r="R229" t="e">
        <f>IF(Table2[[#This Row],[Loan_Status]]="Denied",Table2[[#This Row],[LoanAmount]],NA())</f>
        <v>#N/A</v>
      </c>
    </row>
    <row r="230" spans="1:18" x14ac:dyDescent="0.45">
      <c r="A230" t="s">
        <v>253</v>
      </c>
      <c r="B230" t="s">
        <v>14</v>
      </c>
      <c r="C230" t="s">
        <v>639</v>
      </c>
      <c r="D230" t="s">
        <v>639</v>
      </c>
      <c r="E230" t="s">
        <v>16</v>
      </c>
      <c r="F230" t="s">
        <v>650</v>
      </c>
      <c r="G230">
        <v>4758</v>
      </c>
      <c r="H230">
        <v>0</v>
      </c>
      <c r="I230">
        <f t="shared" si="4"/>
        <v>4758</v>
      </c>
      <c r="J230" t="str">
        <f>VLOOKUP(Table2[[#This Row],[CombinedIncome]],Income_Groups[#All],2,TRUE)</f>
        <v>Mid-low ($3800-$4799)</v>
      </c>
      <c r="K230">
        <v>158</v>
      </c>
      <c r="L230" t="str">
        <f>VLOOKUP(Table2[[#This Row],[LoanAmount]],Loan_Amount_Groups[#All],2,TRUE)</f>
        <v>Mid-high ($135k-$180k)</v>
      </c>
      <c r="M230">
        <v>480</v>
      </c>
      <c r="N230">
        <v>1</v>
      </c>
      <c r="O230" t="s">
        <v>31</v>
      </c>
      <c r="P230" t="s">
        <v>647</v>
      </c>
      <c r="Q230">
        <f>IF(Table2[[#This Row],[Loan_Status]]="Approved",Table2[[#This Row],[LoanAmount]],NA())</f>
        <v>158</v>
      </c>
      <c r="R230" t="e">
        <f>IF(Table2[[#This Row],[Loan_Status]]="Denied",Table2[[#This Row],[LoanAmount]],NA())</f>
        <v>#N/A</v>
      </c>
    </row>
    <row r="231" spans="1:18" x14ac:dyDescent="0.45">
      <c r="A231" t="s">
        <v>254</v>
      </c>
      <c r="B231" t="s">
        <v>14</v>
      </c>
      <c r="C231" t="s">
        <v>651</v>
      </c>
      <c r="D231">
        <v>0</v>
      </c>
      <c r="E231" t="s">
        <v>16</v>
      </c>
      <c r="F231" t="s">
        <v>649</v>
      </c>
      <c r="G231">
        <v>6400</v>
      </c>
      <c r="H231">
        <v>0</v>
      </c>
      <c r="I231">
        <f t="shared" si="4"/>
        <v>6400</v>
      </c>
      <c r="J231" t="str">
        <f>VLOOKUP(Table2[[#This Row],[CombinedIncome]],Income_Groups[#All],2,TRUE)</f>
        <v>Mid-high ($6000-$8299)</v>
      </c>
      <c r="K231">
        <v>200</v>
      </c>
      <c r="L231" t="str">
        <f>VLOOKUP(Table2[[#This Row],[LoanAmount]],Loan_Amount_Groups[#All],2,TRUE)</f>
        <v>High (&gt; $180k)</v>
      </c>
      <c r="M231">
        <v>360</v>
      </c>
      <c r="N231">
        <v>1</v>
      </c>
      <c r="O231" t="s">
        <v>21</v>
      </c>
      <c r="P231" t="s">
        <v>647</v>
      </c>
      <c r="Q231">
        <f>IF(Table2[[#This Row],[Loan_Status]]="Approved",Table2[[#This Row],[LoanAmount]],NA())</f>
        <v>200</v>
      </c>
      <c r="R231" t="e">
        <f>IF(Table2[[#This Row],[Loan_Status]]="Denied",Table2[[#This Row],[LoanAmount]],NA())</f>
        <v>#N/A</v>
      </c>
    </row>
    <row r="232" spans="1:18" x14ac:dyDescent="0.45">
      <c r="A232" t="s">
        <v>255</v>
      </c>
      <c r="B232" t="s">
        <v>14</v>
      </c>
      <c r="C232" t="s">
        <v>652</v>
      </c>
      <c r="D232">
        <v>1</v>
      </c>
      <c r="E232" t="s">
        <v>16</v>
      </c>
      <c r="F232" t="s">
        <v>650</v>
      </c>
      <c r="G232">
        <v>2491</v>
      </c>
      <c r="H232">
        <v>2054</v>
      </c>
      <c r="I232">
        <f t="shared" si="4"/>
        <v>4545</v>
      </c>
      <c r="J232" t="str">
        <f>VLOOKUP(Table2[[#This Row],[CombinedIncome]],Income_Groups[#All],2,TRUE)</f>
        <v>Mid-low ($3800-$4799)</v>
      </c>
      <c r="K232">
        <v>104</v>
      </c>
      <c r="L232" t="str">
        <f>VLOOKUP(Table2[[#This Row],[LoanAmount]],Loan_Amount_Groups[#All],2,TRUE)</f>
        <v>Mid-low ($95k-$119k)</v>
      </c>
      <c r="M232">
        <v>360</v>
      </c>
      <c r="N232">
        <v>1</v>
      </c>
      <c r="O232" t="s">
        <v>31</v>
      </c>
      <c r="P232" t="s">
        <v>647</v>
      </c>
      <c r="Q232">
        <f>IF(Table2[[#This Row],[Loan_Status]]="Approved",Table2[[#This Row],[LoanAmount]],NA())</f>
        <v>104</v>
      </c>
      <c r="R232" t="e">
        <f>IF(Table2[[#This Row],[Loan_Status]]="Denied",Table2[[#This Row],[LoanAmount]],NA())</f>
        <v>#N/A</v>
      </c>
    </row>
    <row r="233" spans="1:18" x14ac:dyDescent="0.45">
      <c r="A233" t="s">
        <v>256</v>
      </c>
      <c r="B233" t="s">
        <v>14</v>
      </c>
      <c r="C233" t="s">
        <v>652</v>
      </c>
      <c r="D233">
        <v>0</v>
      </c>
      <c r="E233" t="s">
        <v>16</v>
      </c>
      <c r="F233" t="s">
        <v>639</v>
      </c>
      <c r="G233">
        <v>3716</v>
      </c>
      <c r="H233">
        <v>0</v>
      </c>
      <c r="I233">
        <f t="shared" si="4"/>
        <v>3716</v>
      </c>
      <c r="J233" t="str">
        <f>VLOOKUP(Table2[[#This Row],[CombinedIncome]],Income_Groups[#All],2,TRUE)</f>
        <v>Low (&lt; $3800)</v>
      </c>
      <c r="K233">
        <v>42</v>
      </c>
      <c r="L233" t="str">
        <f>VLOOKUP(Table2[[#This Row],[LoanAmount]],Loan_Amount_Groups[#All],2,TRUE)</f>
        <v>Low (&lt; $95k)</v>
      </c>
      <c r="M233">
        <v>180</v>
      </c>
      <c r="N233">
        <v>1</v>
      </c>
      <c r="O233" t="s">
        <v>21</v>
      </c>
      <c r="P233" t="s">
        <v>647</v>
      </c>
      <c r="Q233">
        <f>IF(Table2[[#This Row],[Loan_Status]]="Approved",Table2[[#This Row],[LoanAmount]],NA())</f>
        <v>42</v>
      </c>
      <c r="R233" t="e">
        <f>IF(Table2[[#This Row],[Loan_Status]]="Denied",Table2[[#This Row],[LoanAmount]],NA())</f>
        <v>#N/A</v>
      </c>
    </row>
    <row r="234" spans="1:18" x14ac:dyDescent="0.45">
      <c r="A234" t="s">
        <v>257</v>
      </c>
      <c r="B234" t="s">
        <v>14</v>
      </c>
      <c r="C234" t="s">
        <v>651</v>
      </c>
      <c r="D234">
        <v>0</v>
      </c>
      <c r="E234" t="s">
        <v>25</v>
      </c>
      <c r="F234" t="s">
        <v>650</v>
      </c>
      <c r="G234">
        <v>3189</v>
      </c>
      <c r="H234">
        <v>2598</v>
      </c>
      <c r="I234">
        <f t="shared" si="4"/>
        <v>5787</v>
      </c>
      <c r="J234" t="str">
        <f>VLOOKUP(Table2[[#This Row],[CombinedIncome]],Income_Groups[#All],2,TRUE)</f>
        <v>Middle ($4800-$5999)</v>
      </c>
      <c r="K234">
        <v>120</v>
      </c>
      <c r="L234" t="str">
        <f>VLOOKUP(Table2[[#This Row],[LoanAmount]],Loan_Amount_Groups[#All],2,TRUE)</f>
        <v>Middle ($120k-$134k)</v>
      </c>
      <c r="M234">
        <v>360</v>
      </c>
      <c r="N234">
        <v>1</v>
      </c>
      <c r="O234" t="s">
        <v>21</v>
      </c>
      <c r="P234" t="s">
        <v>647</v>
      </c>
      <c r="Q234">
        <f>IF(Table2[[#This Row],[Loan_Status]]="Approved",Table2[[#This Row],[LoanAmount]],NA())</f>
        <v>120</v>
      </c>
      <c r="R234" t="e">
        <f>IF(Table2[[#This Row],[Loan_Status]]="Denied",Table2[[#This Row],[LoanAmount]],NA())</f>
        <v>#N/A</v>
      </c>
    </row>
    <row r="235" spans="1:18" x14ac:dyDescent="0.45">
      <c r="A235" t="s">
        <v>258</v>
      </c>
      <c r="B235" t="s">
        <v>42</v>
      </c>
      <c r="C235" t="s">
        <v>651</v>
      </c>
      <c r="D235">
        <v>0</v>
      </c>
      <c r="E235" t="s">
        <v>16</v>
      </c>
      <c r="F235" t="s">
        <v>650</v>
      </c>
      <c r="G235">
        <v>8333</v>
      </c>
      <c r="H235">
        <v>0</v>
      </c>
      <c r="I235">
        <f t="shared" si="4"/>
        <v>8333</v>
      </c>
      <c r="J235" t="str">
        <f>VLOOKUP(Table2[[#This Row],[CombinedIncome]],Income_Groups[#All],2,TRUE)</f>
        <v>High (&gt; $8300)</v>
      </c>
      <c r="K235">
        <v>280</v>
      </c>
      <c r="L235" t="str">
        <f>VLOOKUP(Table2[[#This Row],[LoanAmount]],Loan_Amount_Groups[#All],2,TRUE)</f>
        <v>High (&gt; $180k)</v>
      </c>
      <c r="M235">
        <v>360</v>
      </c>
      <c r="N235">
        <v>1</v>
      </c>
      <c r="O235" t="s">
        <v>31</v>
      </c>
      <c r="P235" t="s">
        <v>647</v>
      </c>
      <c r="Q235">
        <f>IF(Table2[[#This Row],[Loan_Status]]="Approved",Table2[[#This Row],[LoanAmount]],NA())</f>
        <v>280</v>
      </c>
      <c r="R235" t="e">
        <f>IF(Table2[[#This Row],[Loan_Status]]="Denied",Table2[[#This Row],[LoanAmount]],NA())</f>
        <v>#N/A</v>
      </c>
    </row>
    <row r="236" spans="1:18" x14ac:dyDescent="0.45">
      <c r="A236" t="s">
        <v>259</v>
      </c>
      <c r="B236" t="s">
        <v>14</v>
      </c>
      <c r="C236" t="s">
        <v>652</v>
      </c>
      <c r="D236">
        <v>1</v>
      </c>
      <c r="E236" t="s">
        <v>16</v>
      </c>
      <c r="F236" t="s">
        <v>650</v>
      </c>
      <c r="G236">
        <v>3155</v>
      </c>
      <c r="H236">
        <v>1779</v>
      </c>
      <c r="I236">
        <f t="shared" si="4"/>
        <v>4934</v>
      </c>
      <c r="J236" t="str">
        <f>VLOOKUP(Table2[[#This Row],[CombinedIncome]],Income_Groups[#All],2,TRUE)</f>
        <v>Middle ($4800-$5999)</v>
      </c>
      <c r="K236">
        <v>140</v>
      </c>
      <c r="L236" t="str">
        <f>VLOOKUP(Table2[[#This Row],[LoanAmount]],Loan_Amount_Groups[#All],2,TRUE)</f>
        <v>Mid-high ($135k-$180k)</v>
      </c>
      <c r="M236">
        <v>360</v>
      </c>
      <c r="N236">
        <v>1</v>
      </c>
      <c r="O236" t="s">
        <v>31</v>
      </c>
      <c r="P236" t="s">
        <v>647</v>
      </c>
      <c r="Q236">
        <f>IF(Table2[[#This Row],[Loan_Status]]="Approved",Table2[[#This Row],[LoanAmount]],NA())</f>
        <v>140</v>
      </c>
      <c r="R236" t="e">
        <f>IF(Table2[[#This Row],[Loan_Status]]="Denied",Table2[[#This Row],[LoanAmount]],NA())</f>
        <v>#N/A</v>
      </c>
    </row>
    <row r="237" spans="1:18" x14ac:dyDescent="0.45">
      <c r="A237" t="s">
        <v>260</v>
      </c>
      <c r="B237" t="s">
        <v>14</v>
      </c>
      <c r="C237" t="s">
        <v>652</v>
      </c>
      <c r="D237">
        <v>1</v>
      </c>
      <c r="E237" t="s">
        <v>16</v>
      </c>
      <c r="F237" t="s">
        <v>650</v>
      </c>
      <c r="G237">
        <v>5500</v>
      </c>
      <c r="H237">
        <v>1260</v>
      </c>
      <c r="I237">
        <f t="shared" si="4"/>
        <v>6760</v>
      </c>
      <c r="J237" t="str">
        <f>VLOOKUP(Table2[[#This Row],[CombinedIncome]],Income_Groups[#All],2,TRUE)</f>
        <v>Mid-high ($6000-$8299)</v>
      </c>
      <c r="K237">
        <v>170</v>
      </c>
      <c r="L237" t="str">
        <f>VLOOKUP(Table2[[#This Row],[LoanAmount]],Loan_Amount_Groups[#All],2,TRUE)</f>
        <v>Mid-high ($135k-$180k)</v>
      </c>
      <c r="M237">
        <v>360</v>
      </c>
      <c r="N237">
        <v>1</v>
      </c>
      <c r="O237" t="s">
        <v>21</v>
      </c>
      <c r="P237" t="s">
        <v>647</v>
      </c>
      <c r="Q237">
        <f>IF(Table2[[#This Row],[Loan_Status]]="Approved",Table2[[#This Row],[LoanAmount]],NA())</f>
        <v>170</v>
      </c>
      <c r="R237" t="e">
        <f>IF(Table2[[#This Row],[Loan_Status]]="Denied",Table2[[#This Row],[LoanAmount]],NA())</f>
        <v>#N/A</v>
      </c>
    </row>
    <row r="238" spans="1:18" x14ac:dyDescent="0.45">
      <c r="A238" t="s">
        <v>261</v>
      </c>
      <c r="B238" t="s">
        <v>14</v>
      </c>
      <c r="C238" t="s">
        <v>652</v>
      </c>
      <c r="D238">
        <v>0</v>
      </c>
      <c r="E238" t="s">
        <v>16</v>
      </c>
      <c r="F238" t="s">
        <v>639</v>
      </c>
      <c r="G238">
        <v>5746</v>
      </c>
      <c r="H238">
        <v>0</v>
      </c>
      <c r="I238">
        <f t="shared" si="4"/>
        <v>5746</v>
      </c>
      <c r="J238" t="str">
        <f>VLOOKUP(Table2[[#This Row],[CombinedIncome]],Income_Groups[#All],2,TRUE)</f>
        <v>Middle ($4800-$5999)</v>
      </c>
      <c r="K238">
        <v>255</v>
      </c>
      <c r="L238" t="str">
        <f>VLOOKUP(Table2[[#This Row],[LoanAmount]],Loan_Amount_Groups[#All],2,TRUE)</f>
        <v>High (&gt; $180k)</v>
      </c>
      <c r="M238">
        <v>360</v>
      </c>
      <c r="N238" t="s">
        <v>639</v>
      </c>
      <c r="O238" t="s">
        <v>17</v>
      </c>
      <c r="P238" t="s">
        <v>648</v>
      </c>
      <c r="Q238" t="e">
        <f>IF(Table2[[#This Row],[Loan_Status]]="Approved",Table2[[#This Row],[LoanAmount]],NA())</f>
        <v>#N/A</v>
      </c>
      <c r="R238">
        <f>IF(Table2[[#This Row],[Loan_Status]]="Denied",Table2[[#This Row],[LoanAmount]],NA())</f>
        <v>255</v>
      </c>
    </row>
    <row r="239" spans="1:18" x14ac:dyDescent="0.45">
      <c r="A239" t="s">
        <v>262</v>
      </c>
      <c r="B239" t="s">
        <v>42</v>
      </c>
      <c r="C239" t="s">
        <v>651</v>
      </c>
      <c r="D239">
        <v>0</v>
      </c>
      <c r="E239" t="s">
        <v>16</v>
      </c>
      <c r="F239" t="s">
        <v>649</v>
      </c>
      <c r="G239">
        <v>3463</v>
      </c>
      <c r="H239">
        <v>0</v>
      </c>
      <c r="I239">
        <f t="shared" si="4"/>
        <v>3463</v>
      </c>
      <c r="J239" t="str">
        <f>VLOOKUP(Table2[[#This Row],[CombinedIncome]],Income_Groups[#All],2,TRUE)</f>
        <v>Low (&lt; $3800)</v>
      </c>
      <c r="K239">
        <v>122</v>
      </c>
      <c r="L239" t="str">
        <f>VLOOKUP(Table2[[#This Row],[LoanAmount]],Loan_Amount_Groups[#All],2,TRUE)</f>
        <v>Middle ($120k-$134k)</v>
      </c>
      <c r="M239">
        <v>360</v>
      </c>
      <c r="N239" t="s">
        <v>639</v>
      </c>
      <c r="O239" t="s">
        <v>17</v>
      </c>
      <c r="P239" t="s">
        <v>647</v>
      </c>
      <c r="Q239">
        <f>IF(Table2[[#This Row],[Loan_Status]]="Approved",Table2[[#This Row],[LoanAmount]],NA())</f>
        <v>122</v>
      </c>
      <c r="R239" t="e">
        <f>IF(Table2[[#This Row],[Loan_Status]]="Denied",Table2[[#This Row],[LoanAmount]],NA())</f>
        <v>#N/A</v>
      </c>
    </row>
    <row r="240" spans="1:18" x14ac:dyDescent="0.45">
      <c r="A240" t="s">
        <v>263</v>
      </c>
      <c r="B240" t="s">
        <v>42</v>
      </c>
      <c r="C240" t="s">
        <v>651</v>
      </c>
      <c r="D240">
        <v>1</v>
      </c>
      <c r="E240" t="s">
        <v>16</v>
      </c>
      <c r="F240" t="s">
        <v>650</v>
      </c>
      <c r="G240">
        <v>3812</v>
      </c>
      <c r="H240">
        <v>0</v>
      </c>
      <c r="I240">
        <f t="shared" si="4"/>
        <v>3812</v>
      </c>
      <c r="J240" t="str">
        <f>VLOOKUP(Table2[[#This Row],[CombinedIncome]],Income_Groups[#All],2,TRUE)</f>
        <v>Mid-low ($3800-$4799)</v>
      </c>
      <c r="K240">
        <v>112</v>
      </c>
      <c r="L240" t="str">
        <f>VLOOKUP(Table2[[#This Row],[LoanAmount]],Loan_Amount_Groups[#All],2,TRUE)</f>
        <v>Mid-low ($95k-$119k)</v>
      </c>
      <c r="M240">
        <v>360</v>
      </c>
      <c r="N240">
        <v>1</v>
      </c>
      <c r="O240" t="s">
        <v>21</v>
      </c>
      <c r="P240" t="s">
        <v>647</v>
      </c>
      <c r="Q240">
        <f>IF(Table2[[#This Row],[Loan_Status]]="Approved",Table2[[#This Row],[LoanAmount]],NA())</f>
        <v>112</v>
      </c>
      <c r="R240" t="e">
        <f>IF(Table2[[#This Row],[Loan_Status]]="Denied",Table2[[#This Row],[LoanAmount]],NA())</f>
        <v>#N/A</v>
      </c>
    </row>
    <row r="241" spans="1:18" x14ac:dyDescent="0.45">
      <c r="A241" t="s">
        <v>264</v>
      </c>
      <c r="B241" t="s">
        <v>14</v>
      </c>
      <c r="C241" t="s">
        <v>652</v>
      </c>
      <c r="D241">
        <v>1</v>
      </c>
      <c r="E241" t="s">
        <v>16</v>
      </c>
      <c r="F241" t="s">
        <v>650</v>
      </c>
      <c r="G241">
        <v>3315</v>
      </c>
      <c r="H241">
        <v>0</v>
      </c>
      <c r="I241">
        <f t="shared" si="4"/>
        <v>3315</v>
      </c>
      <c r="J241" t="str">
        <f>VLOOKUP(Table2[[#This Row],[CombinedIncome]],Income_Groups[#All],2,TRUE)</f>
        <v>Low (&lt; $3800)</v>
      </c>
      <c r="K241">
        <v>96</v>
      </c>
      <c r="L241" t="str">
        <f>VLOOKUP(Table2[[#This Row],[LoanAmount]],Loan_Amount_Groups[#All],2,TRUE)</f>
        <v>Mid-low ($95k-$119k)</v>
      </c>
      <c r="M241">
        <v>360</v>
      </c>
      <c r="N241">
        <v>1</v>
      </c>
      <c r="O241" t="s">
        <v>31</v>
      </c>
      <c r="P241" t="s">
        <v>647</v>
      </c>
      <c r="Q241">
        <f>IF(Table2[[#This Row],[Loan_Status]]="Approved",Table2[[#This Row],[LoanAmount]],NA())</f>
        <v>96</v>
      </c>
      <c r="R241" t="e">
        <f>IF(Table2[[#This Row],[Loan_Status]]="Denied",Table2[[#This Row],[LoanAmount]],NA())</f>
        <v>#N/A</v>
      </c>
    </row>
    <row r="242" spans="1:18" x14ac:dyDescent="0.45">
      <c r="A242" t="s">
        <v>265</v>
      </c>
      <c r="B242" t="s">
        <v>14</v>
      </c>
      <c r="C242" t="s">
        <v>652</v>
      </c>
      <c r="D242">
        <v>2</v>
      </c>
      <c r="E242" t="s">
        <v>16</v>
      </c>
      <c r="F242" t="s">
        <v>650</v>
      </c>
      <c r="G242">
        <v>5819</v>
      </c>
      <c r="H242">
        <v>5000</v>
      </c>
      <c r="I242">
        <f t="shared" si="4"/>
        <v>10819</v>
      </c>
      <c r="J242" t="str">
        <f>VLOOKUP(Table2[[#This Row],[CombinedIncome]],Income_Groups[#All],2,TRUE)</f>
        <v>High (&gt; $8300)</v>
      </c>
      <c r="K242">
        <v>120</v>
      </c>
      <c r="L242" t="str">
        <f>VLOOKUP(Table2[[#This Row],[LoanAmount]],Loan_Amount_Groups[#All],2,TRUE)</f>
        <v>Middle ($120k-$134k)</v>
      </c>
      <c r="M242">
        <v>360</v>
      </c>
      <c r="N242">
        <v>1</v>
      </c>
      <c r="O242" t="s">
        <v>21</v>
      </c>
      <c r="P242" t="s">
        <v>647</v>
      </c>
      <c r="Q242">
        <f>IF(Table2[[#This Row],[Loan_Status]]="Approved",Table2[[#This Row],[LoanAmount]],NA())</f>
        <v>120</v>
      </c>
      <c r="R242" t="e">
        <f>IF(Table2[[#This Row],[Loan_Status]]="Denied",Table2[[#This Row],[LoanAmount]],NA())</f>
        <v>#N/A</v>
      </c>
    </row>
    <row r="243" spans="1:18" x14ac:dyDescent="0.45">
      <c r="A243" t="s">
        <v>266</v>
      </c>
      <c r="B243" t="s">
        <v>14</v>
      </c>
      <c r="C243" t="s">
        <v>652</v>
      </c>
      <c r="D243">
        <v>1</v>
      </c>
      <c r="E243" t="s">
        <v>25</v>
      </c>
      <c r="F243" t="s">
        <v>650</v>
      </c>
      <c r="G243">
        <v>2510</v>
      </c>
      <c r="H243">
        <v>1983</v>
      </c>
      <c r="I243">
        <f t="shared" si="4"/>
        <v>4493</v>
      </c>
      <c r="J243" t="str">
        <f>VLOOKUP(Table2[[#This Row],[CombinedIncome]],Income_Groups[#All],2,TRUE)</f>
        <v>Mid-low ($3800-$4799)</v>
      </c>
      <c r="K243">
        <v>140</v>
      </c>
      <c r="L243" t="str">
        <f>VLOOKUP(Table2[[#This Row],[LoanAmount]],Loan_Amount_Groups[#All],2,TRUE)</f>
        <v>Mid-high ($135k-$180k)</v>
      </c>
      <c r="M243">
        <v>180</v>
      </c>
      <c r="N243">
        <v>1</v>
      </c>
      <c r="O243" t="s">
        <v>17</v>
      </c>
      <c r="P243" t="s">
        <v>648</v>
      </c>
      <c r="Q243" t="e">
        <f>IF(Table2[[#This Row],[Loan_Status]]="Approved",Table2[[#This Row],[LoanAmount]],NA())</f>
        <v>#N/A</v>
      </c>
      <c r="R243">
        <f>IF(Table2[[#This Row],[Loan_Status]]="Denied",Table2[[#This Row],[LoanAmount]],NA())</f>
        <v>140</v>
      </c>
    </row>
    <row r="244" spans="1:18" x14ac:dyDescent="0.45">
      <c r="A244" t="s">
        <v>267</v>
      </c>
      <c r="B244" t="s">
        <v>14</v>
      </c>
      <c r="C244" t="s">
        <v>651</v>
      </c>
      <c r="D244">
        <v>0</v>
      </c>
      <c r="E244" t="s">
        <v>16</v>
      </c>
      <c r="F244" t="s">
        <v>650</v>
      </c>
      <c r="G244">
        <v>2965</v>
      </c>
      <c r="H244">
        <v>5701</v>
      </c>
      <c r="I244">
        <f t="shared" si="4"/>
        <v>8666</v>
      </c>
      <c r="J244" t="str">
        <f>VLOOKUP(Table2[[#This Row],[CombinedIncome]],Income_Groups[#All],2,TRUE)</f>
        <v>High (&gt; $8300)</v>
      </c>
      <c r="K244">
        <v>155</v>
      </c>
      <c r="L244" t="str">
        <f>VLOOKUP(Table2[[#This Row],[LoanAmount]],Loan_Amount_Groups[#All],2,TRUE)</f>
        <v>Mid-high ($135k-$180k)</v>
      </c>
      <c r="M244">
        <v>60</v>
      </c>
      <c r="N244">
        <v>1</v>
      </c>
      <c r="O244" t="s">
        <v>17</v>
      </c>
      <c r="P244" t="s">
        <v>647</v>
      </c>
      <c r="Q244">
        <f>IF(Table2[[#This Row],[Loan_Status]]="Approved",Table2[[#This Row],[LoanAmount]],NA())</f>
        <v>155</v>
      </c>
      <c r="R244" t="e">
        <f>IF(Table2[[#This Row],[Loan_Status]]="Denied",Table2[[#This Row],[LoanAmount]],NA())</f>
        <v>#N/A</v>
      </c>
    </row>
    <row r="245" spans="1:18" x14ac:dyDescent="0.45">
      <c r="A245" t="s">
        <v>268</v>
      </c>
      <c r="B245" t="s">
        <v>14</v>
      </c>
      <c r="C245" t="s">
        <v>652</v>
      </c>
      <c r="D245">
        <v>2</v>
      </c>
      <c r="E245" t="s">
        <v>16</v>
      </c>
      <c r="F245" t="s">
        <v>649</v>
      </c>
      <c r="G245">
        <v>6250</v>
      </c>
      <c r="H245">
        <v>1300</v>
      </c>
      <c r="I245">
        <f t="shared" si="4"/>
        <v>7550</v>
      </c>
      <c r="J245" t="str">
        <f>VLOOKUP(Table2[[#This Row],[CombinedIncome]],Income_Groups[#All],2,TRUE)</f>
        <v>Mid-high ($6000-$8299)</v>
      </c>
      <c r="K245">
        <v>108</v>
      </c>
      <c r="L245" t="str">
        <f>VLOOKUP(Table2[[#This Row],[LoanAmount]],Loan_Amount_Groups[#All],2,TRUE)</f>
        <v>Mid-low ($95k-$119k)</v>
      </c>
      <c r="M245">
        <v>360</v>
      </c>
      <c r="N245">
        <v>1</v>
      </c>
      <c r="O245" t="s">
        <v>21</v>
      </c>
      <c r="P245" t="s">
        <v>647</v>
      </c>
      <c r="Q245">
        <f>IF(Table2[[#This Row],[Loan_Status]]="Approved",Table2[[#This Row],[LoanAmount]],NA())</f>
        <v>108</v>
      </c>
      <c r="R245" t="e">
        <f>IF(Table2[[#This Row],[Loan_Status]]="Denied",Table2[[#This Row],[LoanAmount]],NA())</f>
        <v>#N/A</v>
      </c>
    </row>
    <row r="246" spans="1:18" x14ac:dyDescent="0.45">
      <c r="A246" t="s">
        <v>269</v>
      </c>
      <c r="B246" t="s">
        <v>14</v>
      </c>
      <c r="C246" t="s">
        <v>652</v>
      </c>
      <c r="D246">
        <v>0</v>
      </c>
      <c r="E246" t="s">
        <v>25</v>
      </c>
      <c r="F246" t="s">
        <v>650</v>
      </c>
      <c r="G246">
        <v>3406</v>
      </c>
      <c r="H246">
        <v>4417</v>
      </c>
      <c r="I246">
        <f t="shared" si="4"/>
        <v>7823</v>
      </c>
      <c r="J246" t="str">
        <f>VLOOKUP(Table2[[#This Row],[CombinedIncome]],Income_Groups[#All],2,TRUE)</f>
        <v>Mid-high ($6000-$8299)</v>
      </c>
      <c r="K246">
        <v>123</v>
      </c>
      <c r="L246" t="str">
        <f>VLOOKUP(Table2[[#This Row],[LoanAmount]],Loan_Amount_Groups[#All],2,TRUE)</f>
        <v>Middle ($120k-$134k)</v>
      </c>
      <c r="M246">
        <v>360</v>
      </c>
      <c r="N246">
        <v>1</v>
      </c>
      <c r="O246" t="s">
        <v>31</v>
      </c>
      <c r="P246" t="s">
        <v>647</v>
      </c>
      <c r="Q246">
        <f>IF(Table2[[#This Row],[Loan_Status]]="Approved",Table2[[#This Row],[LoanAmount]],NA())</f>
        <v>123</v>
      </c>
      <c r="R246" t="e">
        <f>IF(Table2[[#This Row],[Loan_Status]]="Denied",Table2[[#This Row],[LoanAmount]],NA())</f>
        <v>#N/A</v>
      </c>
    </row>
    <row r="247" spans="1:18" x14ac:dyDescent="0.45">
      <c r="A247" t="s">
        <v>270</v>
      </c>
      <c r="B247" t="s">
        <v>14</v>
      </c>
      <c r="C247" t="s">
        <v>651</v>
      </c>
      <c r="D247">
        <v>0</v>
      </c>
      <c r="E247" t="s">
        <v>16</v>
      </c>
      <c r="F247" t="s">
        <v>649</v>
      </c>
      <c r="G247">
        <v>6050</v>
      </c>
      <c r="H247">
        <v>4333</v>
      </c>
      <c r="I247">
        <f t="shared" si="4"/>
        <v>10383</v>
      </c>
      <c r="J247" t="str">
        <f>VLOOKUP(Table2[[#This Row],[CombinedIncome]],Income_Groups[#All],2,TRUE)</f>
        <v>High (&gt; $8300)</v>
      </c>
      <c r="K247">
        <v>120</v>
      </c>
      <c r="L247" t="str">
        <f>VLOOKUP(Table2[[#This Row],[LoanAmount]],Loan_Amount_Groups[#All],2,TRUE)</f>
        <v>Middle ($120k-$134k)</v>
      </c>
      <c r="M247">
        <v>180</v>
      </c>
      <c r="N247">
        <v>1</v>
      </c>
      <c r="O247" t="s">
        <v>17</v>
      </c>
      <c r="P247" t="s">
        <v>648</v>
      </c>
      <c r="Q247" t="e">
        <f>IF(Table2[[#This Row],[Loan_Status]]="Approved",Table2[[#This Row],[LoanAmount]],NA())</f>
        <v>#N/A</v>
      </c>
      <c r="R247">
        <f>IF(Table2[[#This Row],[Loan_Status]]="Denied",Table2[[#This Row],[LoanAmount]],NA())</f>
        <v>120</v>
      </c>
    </row>
    <row r="248" spans="1:18" x14ac:dyDescent="0.45">
      <c r="A248" t="s">
        <v>271</v>
      </c>
      <c r="B248" t="s">
        <v>14</v>
      </c>
      <c r="C248" t="s">
        <v>652</v>
      </c>
      <c r="D248">
        <v>2</v>
      </c>
      <c r="E248" t="s">
        <v>16</v>
      </c>
      <c r="F248" t="s">
        <v>650</v>
      </c>
      <c r="G248">
        <v>9703</v>
      </c>
      <c r="H248">
        <v>0</v>
      </c>
      <c r="I248">
        <f t="shared" si="4"/>
        <v>9703</v>
      </c>
      <c r="J248" t="str">
        <f>VLOOKUP(Table2[[#This Row],[CombinedIncome]],Income_Groups[#All],2,TRUE)</f>
        <v>High (&gt; $8300)</v>
      </c>
      <c r="K248">
        <v>112</v>
      </c>
      <c r="L248" t="str">
        <f>VLOOKUP(Table2[[#This Row],[LoanAmount]],Loan_Amount_Groups[#All],2,TRUE)</f>
        <v>Mid-low ($95k-$119k)</v>
      </c>
      <c r="M248">
        <v>360</v>
      </c>
      <c r="N248">
        <v>1</v>
      </c>
      <c r="O248" t="s">
        <v>17</v>
      </c>
      <c r="P248" t="s">
        <v>647</v>
      </c>
      <c r="Q248">
        <f>IF(Table2[[#This Row],[Loan_Status]]="Approved",Table2[[#This Row],[LoanAmount]],NA())</f>
        <v>112</v>
      </c>
      <c r="R248" t="e">
        <f>IF(Table2[[#This Row],[Loan_Status]]="Denied",Table2[[#This Row],[LoanAmount]],NA())</f>
        <v>#N/A</v>
      </c>
    </row>
    <row r="249" spans="1:18" x14ac:dyDescent="0.45">
      <c r="A249" t="s">
        <v>272</v>
      </c>
      <c r="B249" t="s">
        <v>14</v>
      </c>
      <c r="C249" t="s">
        <v>652</v>
      </c>
      <c r="D249">
        <v>1</v>
      </c>
      <c r="E249" t="s">
        <v>25</v>
      </c>
      <c r="F249" t="s">
        <v>650</v>
      </c>
      <c r="G249">
        <v>6608</v>
      </c>
      <c r="H249">
        <v>0</v>
      </c>
      <c r="I249">
        <f t="shared" si="4"/>
        <v>6608</v>
      </c>
      <c r="J249" t="str">
        <f>VLOOKUP(Table2[[#This Row],[CombinedIncome]],Income_Groups[#All],2,TRUE)</f>
        <v>Mid-high ($6000-$8299)</v>
      </c>
      <c r="K249">
        <v>137</v>
      </c>
      <c r="L249" t="str">
        <f>VLOOKUP(Table2[[#This Row],[LoanAmount]],Loan_Amount_Groups[#All],2,TRUE)</f>
        <v>Mid-high ($135k-$180k)</v>
      </c>
      <c r="M249">
        <v>180</v>
      </c>
      <c r="N249">
        <v>1</v>
      </c>
      <c r="O249" t="s">
        <v>17</v>
      </c>
      <c r="P249" t="s">
        <v>647</v>
      </c>
      <c r="Q249">
        <f>IF(Table2[[#This Row],[Loan_Status]]="Approved",Table2[[#This Row],[LoanAmount]],NA())</f>
        <v>137</v>
      </c>
      <c r="R249" t="e">
        <f>IF(Table2[[#This Row],[Loan_Status]]="Denied",Table2[[#This Row],[LoanAmount]],NA())</f>
        <v>#N/A</v>
      </c>
    </row>
    <row r="250" spans="1:18" x14ac:dyDescent="0.45">
      <c r="A250" t="s">
        <v>273</v>
      </c>
      <c r="B250" t="s">
        <v>14</v>
      </c>
      <c r="C250" t="s">
        <v>652</v>
      </c>
      <c r="D250">
        <v>1</v>
      </c>
      <c r="E250" t="s">
        <v>16</v>
      </c>
      <c r="F250" t="s">
        <v>650</v>
      </c>
      <c r="G250">
        <v>2882</v>
      </c>
      <c r="H250">
        <v>1843</v>
      </c>
      <c r="I250">
        <f t="shared" si="4"/>
        <v>4725</v>
      </c>
      <c r="J250" t="str">
        <f>VLOOKUP(Table2[[#This Row],[CombinedIncome]],Income_Groups[#All],2,TRUE)</f>
        <v>Mid-low ($3800-$4799)</v>
      </c>
      <c r="K250">
        <v>123</v>
      </c>
      <c r="L250" t="str">
        <f>VLOOKUP(Table2[[#This Row],[LoanAmount]],Loan_Amount_Groups[#All],2,TRUE)</f>
        <v>Middle ($120k-$134k)</v>
      </c>
      <c r="M250">
        <v>480</v>
      </c>
      <c r="N250">
        <v>1</v>
      </c>
      <c r="O250" t="s">
        <v>31</v>
      </c>
      <c r="P250" t="s">
        <v>647</v>
      </c>
      <c r="Q250">
        <f>IF(Table2[[#This Row],[Loan_Status]]="Approved",Table2[[#This Row],[LoanAmount]],NA())</f>
        <v>123</v>
      </c>
      <c r="R250" t="e">
        <f>IF(Table2[[#This Row],[Loan_Status]]="Denied",Table2[[#This Row],[LoanAmount]],NA())</f>
        <v>#N/A</v>
      </c>
    </row>
    <row r="251" spans="1:18" x14ac:dyDescent="0.45">
      <c r="A251" t="s">
        <v>274</v>
      </c>
      <c r="B251" t="s">
        <v>14</v>
      </c>
      <c r="C251" t="s">
        <v>652</v>
      </c>
      <c r="D251">
        <v>0</v>
      </c>
      <c r="E251" t="s">
        <v>16</v>
      </c>
      <c r="F251" t="s">
        <v>650</v>
      </c>
      <c r="G251">
        <v>1809</v>
      </c>
      <c r="H251">
        <v>1868</v>
      </c>
      <c r="I251">
        <f t="shared" si="4"/>
        <v>3677</v>
      </c>
      <c r="J251" t="str">
        <f>VLOOKUP(Table2[[#This Row],[CombinedIncome]],Income_Groups[#All],2,TRUE)</f>
        <v>Low (&lt; $3800)</v>
      </c>
      <c r="K251">
        <v>90</v>
      </c>
      <c r="L251" t="str">
        <f>VLOOKUP(Table2[[#This Row],[LoanAmount]],Loan_Amount_Groups[#All],2,TRUE)</f>
        <v>Low (&lt; $95k)</v>
      </c>
      <c r="M251">
        <v>360</v>
      </c>
      <c r="N251">
        <v>1</v>
      </c>
      <c r="O251" t="s">
        <v>17</v>
      </c>
      <c r="P251" t="s">
        <v>647</v>
      </c>
      <c r="Q251">
        <f>IF(Table2[[#This Row],[Loan_Status]]="Approved",Table2[[#This Row],[LoanAmount]],NA())</f>
        <v>90</v>
      </c>
      <c r="R251" t="e">
        <f>IF(Table2[[#This Row],[Loan_Status]]="Denied",Table2[[#This Row],[LoanAmount]],NA())</f>
        <v>#N/A</v>
      </c>
    </row>
    <row r="252" spans="1:18" x14ac:dyDescent="0.45">
      <c r="A252" t="s">
        <v>275</v>
      </c>
      <c r="B252" t="s">
        <v>14</v>
      </c>
      <c r="C252" t="s">
        <v>652</v>
      </c>
      <c r="D252">
        <v>0</v>
      </c>
      <c r="E252" t="s">
        <v>25</v>
      </c>
      <c r="F252" t="s">
        <v>650</v>
      </c>
      <c r="G252">
        <v>1668</v>
      </c>
      <c r="H252">
        <v>3890</v>
      </c>
      <c r="I252">
        <f t="shared" si="4"/>
        <v>5558</v>
      </c>
      <c r="J252" t="str">
        <f>VLOOKUP(Table2[[#This Row],[CombinedIncome]],Income_Groups[#All],2,TRUE)</f>
        <v>Middle ($4800-$5999)</v>
      </c>
      <c r="K252">
        <v>201</v>
      </c>
      <c r="L252" t="str">
        <f>VLOOKUP(Table2[[#This Row],[LoanAmount]],Loan_Amount_Groups[#All],2,TRUE)</f>
        <v>High (&gt; $180k)</v>
      </c>
      <c r="M252">
        <v>360</v>
      </c>
      <c r="N252">
        <v>0</v>
      </c>
      <c r="O252" t="s">
        <v>31</v>
      </c>
      <c r="P252" t="s">
        <v>648</v>
      </c>
      <c r="Q252" t="e">
        <f>IF(Table2[[#This Row],[Loan_Status]]="Approved",Table2[[#This Row],[LoanAmount]],NA())</f>
        <v>#N/A</v>
      </c>
      <c r="R252">
        <f>IF(Table2[[#This Row],[Loan_Status]]="Denied",Table2[[#This Row],[LoanAmount]],NA())</f>
        <v>201</v>
      </c>
    </row>
    <row r="253" spans="1:18" x14ac:dyDescent="0.45">
      <c r="A253" t="s">
        <v>276</v>
      </c>
      <c r="B253" t="s">
        <v>42</v>
      </c>
      <c r="C253" t="s">
        <v>651</v>
      </c>
      <c r="D253">
        <v>2</v>
      </c>
      <c r="E253" t="s">
        <v>16</v>
      </c>
      <c r="F253" t="s">
        <v>650</v>
      </c>
      <c r="G253">
        <v>3427</v>
      </c>
      <c r="H253">
        <v>0</v>
      </c>
      <c r="I253">
        <f t="shared" si="4"/>
        <v>3427</v>
      </c>
      <c r="J253" t="str">
        <f>VLOOKUP(Table2[[#This Row],[CombinedIncome]],Income_Groups[#All],2,TRUE)</f>
        <v>Low (&lt; $3800)</v>
      </c>
      <c r="K253">
        <v>138</v>
      </c>
      <c r="L253" t="str">
        <f>VLOOKUP(Table2[[#This Row],[LoanAmount]],Loan_Amount_Groups[#All],2,TRUE)</f>
        <v>Mid-high ($135k-$180k)</v>
      </c>
      <c r="M253">
        <v>360</v>
      </c>
      <c r="N253">
        <v>1</v>
      </c>
      <c r="O253" t="s">
        <v>17</v>
      </c>
      <c r="P253" t="s">
        <v>648</v>
      </c>
      <c r="Q253" t="e">
        <f>IF(Table2[[#This Row],[Loan_Status]]="Approved",Table2[[#This Row],[LoanAmount]],NA())</f>
        <v>#N/A</v>
      </c>
      <c r="R253">
        <f>IF(Table2[[#This Row],[Loan_Status]]="Denied",Table2[[#This Row],[LoanAmount]],NA())</f>
        <v>138</v>
      </c>
    </row>
    <row r="254" spans="1:18" x14ac:dyDescent="0.45">
      <c r="A254" t="s">
        <v>277</v>
      </c>
      <c r="B254" t="s">
        <v>14</v>
      </c>
      <c r="C254" t="s">
        <v>651</v>
      </c>
      <c r="D254">
        <v>0</v>
      </c>
      <c r="E254" t="s">
        <v>25</v>
      </c>
      <c r="F254" t="s">
        <v>649</v>
      </c>
      <c r="G254">
        <v>2583</v>
      </c>
      <c r="H254">
        <v>2167</v>
      </c>
      <c r="I254">
        <f t="shared" si="4"/>
        <v>4750</v>
      </c>
      <c r="J254" t="str">
        <f>VLOOKUP(Table2[[#This Row],[CombinedIncome]],Income_Groups[#All],2,TRUE)</f>
        <v>Mid-low ($3800-$4799)</v>
      </c>
      <c r="K254">
        <v>104</v>
      </c>
      <c r="L254" t="str">
        <f>VLOOKUP(Table2[[#This Row],[LoanAmount]],Loan_Amount_Groups[#All],2,TRUE)</f>
        <v>Mid-low ($95k-$119k)</v>
      </c>
      <c r="M254">
        <v>360</v>
      </c>
      <c r="N254">
        <v>1</v>
      </c>
      <c r="O254" t="s">
        <v>21</v>
      </c>
      <c r="P254" t="s">
        <v>647</v>
      </c>
      <c r="Q254">
        <f>IF(Table2[[#This Row],[Loan_Status]]="Approved",Table2[[#This Row],[LoanAmount]],NA())</f>
        <v>104</v>
      </c>
      <c r="R254" t="e">
        <f>IF(Table2[[#This Row],[Loan_Status]]="Denied",Table2[[#This Row],[LoanAmount]],NA())</f>
        <v>#N/A</v>
      </c>
    </row>
    <row r="255" spans="1:18" x14ac:dyDescent="0.45">
      <c r="A255" t="s">
        <v>278</v>
      </c>
      <c r="B255" t="s">
        <v>14</v>
      </c>
      <c r="C255" t="s">
        <v>652</v>
      </c>
      <c r="D255">
        <v>1</v>
      </c>
      <c r="E255" t="s">
        <v>25</v>
      </c>
      <c r="F255" t="s">
        <v>650</v>
      </c>
      <c r="G255">
        <v>2661</v>
      </c>
      <c r="H255">
        <v>7101</v>
      </c>
      <c r="I255">
        <f t="shared" si="4"/>
        <v>9762</v>
      </c>
      <c r="J255" t="str">
        <f>VLOOKUP(Table2[[#This Row],[CombinedIncome]],Income_Groups[#All],2,TRUE)</f>
        <v>High (&gt; $8300)</v>
      </c>
      <c r="K255">
        <v>279</v>
      </c>
      <c r="L255" t="str">
        <f>VLOOKUP(Table2[[#This Row],[LoanAmount]],Loan_Amount_Groups[#All],2,TRUE)</f>
        <v>High (&gt; $180k)</v>
      </c>
      <c r="M255">
        <v>180</v>
      </c>
      <c r="N255">
        <v>1</v>
      </c>
      <c r="O255" t="s">
        <v>31</v>
      </c>
      <c r="P255" t="s">
        <v>647</v>
      </c>
      <c r="Q255">
        <f>IF(Table2[[#This Row],[Loan_Status]]="Approved",Table2[[#This Row],[LoanAmount]],NA())</f>
        <v>279</v>
      </c>
      <c r="R255" t="e">
        <f>IF(Table2[[#This Row],[Loan_Status]]="Denied",Table2[[#This Row],[LoanAmount]],NA())</f>
        <v>#N/A</v>
      </c>
    </row>
    <row r="256" spans="1:18" x14ac:dyDescent="0.45">
      <c r="A256" t="s">
        <v>279</v>
      </c>
      <c r="B256" t="s">
        <v>14</v>
      </c>
      <c r="C256" t="s">
        <v>651</v>
      </c>
      <c r="D256">
        <v>0</v>
      </c>
      <c r="E256" t="s">
        <v>16</v>
      </c>
      <c r="F256" t="s">
        <v>649</v>
      </c>
      <c r="G256">
        <v>16250</v>
      </c>
      <c r="H256">
        <v>0</v>
      </c>
      <c r="I256">
        <f t="shared" si="4"/>
        <v>16250</v>
      </c>
      <c r="J256" t="str">
        <f>VLOOKUP(Table2[[#This Row],[CombinedIncome]],Income_Groups[#All],2,TRUE)</f>
        <v>High (&gt; $8300)</v>
      </c>
      <c r="K256">
        <v>192</v>
      </c>
      <c r="L256" t="str">
        <f>VLOOKUP(Table2[[#This Row],[LoanAmount]],Loan_Amount_Groups[#All],2,TRUE)</f>
        <v>High (&gt; $180k)</v>
      </c>
      <c r="M256">
        <v>360</v>
      </c>
      <c r="N256">
        <v>0</v>
      </c>
      <c r="O256" t="s">
        <v>17</v>
      </c>
      <c r="P256" t="s">
        <v>648</v>
      </c>
      <c r="Q256" t="e">
        <f>IF(Table2[[#This Row],[Loan_Status]]="Approved",Table2[[#This Row],[LoanAmount]],NA())</f>
        <v>#N/A</v>
      </c>
      <c r="R256">
        <f>IF(Table2[[#This Row],[Loan_Status]]="Denied",Table2[[#This Row],[LoanAmount]],NA())</f>
        <v>192</v>
      </c>
    </row>
    <row r="257" spans="1:18" x14ac:dyDescent="0.45">
      <c r="A257" t="s">
        <v>280</v>
      </c>
      <c r="B257" t="s">
        <v>42</v>
      </c>
      <c r="C257" t="s">
        <v>651</v>
      </c>
      <c r="D257" t="s">
        <v>30</v>
      </c>
      <c r="E257" t="s">
        <v>16</v>
      </c>
      <c r="F257" t="s">
        <v>650</v>
      </c>
      <c r="G257">
        <v>3083</v>
      </c>
      <c r="H257">
        <v>0</v>
      </c>
      <c r="I257">
        <f t="shared" si="4"/>
        <v>3083</v>
      </c>
      <c r="J257" t="str">
        <f>VLOOKUP(Table2[[#This Row],[CombinedIncome]],Income_Groups[#All],2,TRUE)</f>
        <v>Low (&lt; $3800)</v>
      </c>
      <c r="K257">
        <v>255</v>
      </c>
      <c r="L257" t="str">
        <f>VLOOKUP(Table2[[#This Row],[LoanAmount]],Loan_Amount_Groups[#All],2,TRUE)</f>
        <v>High (&gt; $180k)</v>
      </c>
      <c r="M257">
        <v>360</v>
      </c>
      <c r="N257">
        <v>1</v>
      </c>
      <c r="O257" t="s">
        <v>21</v>
      </c>
      <c r="P257" t="s">
        <v>647</v>
      </c>
      <c r="Q257">
        <f>IF(Table2[[#This Row],[Loan_Status]]="Approved",Table2[[#This Row],[LoanAmount]],NA())</f>
        <v>255</v>
      </c>
      <c r="R257" t="e">
        <f>IF(Table2[[#This Row],[Loan_Status]]="Denied",Table2[[#This Row],[LoanAmount]],NA())</f>
        <v>#N/A</v>
      </c>
    </row>
    <row r="258" spans="1:18" x14ac:dyDescent="0.45">
      <c r="A258" t="s">
        <v>281</v>
      </c>
      <c r="B258" t="s">
        <v>14</v>
      </c>
      <c r="C258" t="s">
        <v>651</v>
      </c>
      <c r="D258">
        <v>0</v>
      </c>
      <c r="E258" t="s">
        <v>25</v>
      </c>
      <c r="F258" t="s">
        <v>650</v>
      </c>
      <c r="G258">
        <v>6045</v>
      </c>
      <c r="H258">
        <v>0</v>
      </c>
      <c r="I258">
        <f t="shared" si="4"/>
        <v>6045</v>
      </c>
      <c r="J258" t="str">
        <f>VLOOKUP(Table2[[#This Row],[CombinedIncome]],Income_Groups[#All],2,TRUE)</f>
        <v>Mid-high ($6000-$8299)</v>
      </c>
      <c r="K258">
        <v>115</v>
      </c>
      <c r="L258" t="str">
        <f>VLOOKUP(Table2[[#This Row],[LoanAmount]],Loan_Amount_Groups[#All],2,TRUE)</f>
        <v>Mid-low ($95k-$119k)</v>
      </c>
      <c r="M258">
        <v>360</v>
      </c>
      <c r="N258">
        <v>0</v>
      </c>
      <c r="O258" t="s">
        <v>21</v>
      </c>
      <c r="P258" t="s">
        <v>648</v>
      </c>
      <c r="Q258" t="e">
        <f>IF(Table2[[#This Row],[Loan_Status]]="Approved",Table2[[#This Row],[LoanAmount]],NA())</f>
        <v>#N/A</v>
      </c>
      <c r="R258">
        <f>IF(Table2[[#This Row],[Loan_Status]]="Denied",Table2[[#This Row],[LoanAmount]],NA())</f>
        <v>115</v>
      </c>
    </row>
    <row r="259" spans="1:18" x14ac:dyDescent="0.45">
      <c r="A259" t="s">
        <v>282</v>
      </c>
      <c r="B259" t="s">
        <v>14</v>
      </c>
      <c r="C259" t="s">
        <v>652</v>
      </c>
      <c r="D259" t="s">
        <v>30</v>
      </c>
      <c r="E259" t="s">
        <v>16</v>
      </c>
      <c r="F259" t="s">
        <v>650</v>
      </c>
      <c r="G259">
        <v>5250</v>
      </c>
      <c r="H259">
        <v>0</v>
      </c>
      <c r="I259">
        <f t="shared" si="4"/>
        <v>5250</v>
      </c>
      <c r="J259" t="str">
        <f>VLOOKUP(Table2[[#This Row],[CombinedIncome]],Income_Groups[#All],2,TRUE)</f>
        <v>Middle ($4800-$5999)</v>
      </c>
      <c r="K259">
        <v>94</v>
      </c>
      <c r="L259" t="str">
        <f>VLOOKUP(Table2[[#This Row],[LoanAmount]],Loan_Amount_Groups[#All],2,TRUE)</f>
        <v>Low (&lt; $95k)</v>
      </c>
      <c r="M259">
        <v>360</v>
      </c>
      <c r="N259">
        <v>1</v>
      </c>
      <c r="O259" t="s">
        <v>17</v>
      </c>
      <c r="P259" t="s">
        <v>648</v>
      </c>
      <c r="Q259" t="e">
        <f>IF(Table2[[#This Row],[Loan_Status]]="Approved",Table2[[#This Row],[LoanAmount]],NA())</f>
        <v>#N/A</v>
      </c>
      <c r="R259">
        <f>IF(Table2[[#This Row],[Loan_Status]]="Denied",Table2[[#This Row],[LoanAmount]],NA())</f>
        <v>94</v>
      </c>
    </row>
    <row r="260" spans="1:18" x14ac:dyDescent="0.45">
      <c r="A260" t="s">
        <v>283</v>
      </c>
      <c r="B260" t="s">
        <v>14</v>
      </c>
      <c r="C260" t="s">
        <v>652</v>
      </c>
      <c r="D260">
        <v>0</v>
      </c>
      <c r="E260" t="s">
        <v>16</v>
      </c>
      <c r="F260" t="s">
        <v>650</v>
      </c>
      <c r="G260">
        <v>14683</v>
      </c>
      <c r="H260">
        <v>2100</v>
      </c>
      <c r="I260">
        <f t="shared" si="4"/>
        <v>16783</v>
      </c>
      <c r="J260" t="str">
        <f>VLOOKUP(Table2[[#This Row],[CombinedIncome]],Income_Groups[#All],2,TRUE)</f>
        <v>High (&gt; $8300)</v>
      </c>
      <c r="K260">
        <v>304</v>
      </c>
      <c r="L260" t="str">
        <f>VLOOKUP(Table2[[#This Row],[LoanAmount]],Loan_Amount_Groups[#All],2,TRUE)</f>
        <v>High (&gt; $180k)</v>
      </c>
      <c r="M260">
        <v>360</v>
      </c>
      <c r="N260">
        <v>1</v>
      </c>
      <c r="O260" t="s">
        <v>21</v>
      </c>
      <c r="P260" t="s">
        <v>648</v>
      </c>
      <c r="Q260" t="e">
        <f>IF(Table2[[#This Row],[Loan_Status]]="Approved",Table2[[#This Row],[LoanAmount]],NA())</f>
        <v>#N/A</v>
      </c>
      <c r="R260">
        <f>IF(Table2[[#This Row],[Loan_Status]]="Denied",Table2[[#This Row],[LoanAmount]],NA())</f>
        <v>304</v>
      </c>
    </row>
    <row r="261" spans="1:18" x14ac:dyDescent="0.45">
      <c r="A261" t="s">
        <v>284</v>
      </c>
      <c r="B261" t="s">
        <v>14</v>
      </c>
      <c r="C261" t="s">
        <v>652</v>
      </c>
      <c r="D261" t="s">
        <v>30</v>
      </c>
      <c r="E261" t="s">
        <v>25</v>
      </c>
      <c r="F261" t="s">
        <v>650</v>
      </c>
      <c r="G261">
        <v>4931</v>
      </c>
      <c r="H261">
        <v>0</v>
      </c>
      <c r="I261">
        <f t="shared" si="4"/>
        <v>4931</v>
      </c>
      <c r="J261" t="str">
        <f>VLOOKUP(Table2[[#This Row],[CombinedIncome]],Income_Groups[#All],2,TRUE)</f>
        <v>Middle ($4800-$5999)</v>
      </c>
      <c r="K261">
        <v>128</v>
      </c>
      <c r="L261" t="str">
        <f>VLOOKUP(Table2[[#This Row],[LoanAmount]],Loan_Amount_Groups[#All],2,TRUE)</f>
        <v>Middle ($120k-$134k)</v>
      </c>
      <c r="M261">
        <v>360</v>
      </c>
      <c r="N261" t="s">
        <v>639</v>
      </c>
      <c r="O261" t="s">
        <v>31</v>
      </c>
      <c r="P261" t="s">
        <v>648</v>
      </c>
      <c r="Q261" t="e">
        <f>IF(Table2[[#This Row],[Loan_Status]]="Approved",Table2[[#This Row],[LoanAmount]],NA())</f>
        <v>#N/A</v>
      </c>
      <c r="R261">
        <f>IF(Table2[[#This Row],[Loan_Status]]="Denied",Table2[[#This Row],[LoanAmount]],NA())</f>
        <v>128</v>
      </c>
    </row>
    <row r="262" spans="1:18" x14ac:dyDescent="0.45">
      <c r="A262" t="s">
        <v>285</v>
      </c>
      <c r="B262" t="s">
        <v>14</v>
      </c>
      <c r="C262" t="s">
        <v>652</v>
      </c>
      <c r="D262">
        <v>1</v>
      </c>
      <c r="E262" t="s">
        <v>16</v>
      </c>
      <c r="F262" t="s">
        <v>650</v>
      </c>
      <c r="G262">
        <v>6083</v>
      </c>
      <c r="H262">
        <v>4250</v>
      </c>
      <c r="I262">
        <f t="shared" si="4"/>
        <v>10333</v>
      </c>
      <c r="J262" t="str">
        <f>VLOOKUP(Table2[[#This Row],[CombinedIncome]],Income_Groups[#All],2,TRUE)</f>
        <v>High (&gt; $8300)</v>
      </c>
      <c r="K262">
        <v>330</v>
      </c>
      <c r="L262" t="str">
        <f>VLOOKUP(Table2[[#This Row],[LoanAmount]],Loan_Amount_Groups[#All],2,TRUE)</f>
        <v>High (&gt; $180k)</v>
      </c>
      <c r="M262">
        <v>360</v>
      </c>
      <c r="N262" t="s">
        <v>639</v>
      </c>
      <c r="O262" t="s">
        <v>17</v>
      </c>
      <c r="P262" t="s">
        <v>647</v>
      </c>
      <c r="Q262">
        <f>IF(Table2[[#This Row],[Loan_Status]]="Approved",Table2[[#This Row],[LoanAmount]],NA())</f>
        <v>330</v>
      </c>
      <c r="R262" t="e">
        <f>IF(Table2[[#This Row],[Loan_Status]]="Denied",Table2[[#This Row],[LoanAmount]],NA())</f>
        <v>#N/A</v>
      </c>
    </row>
    <row r="263" spans="1:18" x14ac:dyDescent="0.45">
      <c r="A263" t="s">
        <v>286</v>
      </c>
      <c r="B263" t="s">
        <v>14</v>
      </c>
      <c r="C263" t="s">
        <v>651</v>
      </c>
      <c r="D263">
        <v>0</v>
      </c>
      <c r="E263" t="s">
        <v>16</v>
      </c>
      <c r="F263" t="s">
        <v>650</v>
      </c>
      <c r="G263">
        <v>2060</v>
      </c>
      <c r="H263">
        <v>2209</v>
      </c>
      <c r="I263">
        <f t="shared" si="4"/>
        <v>4269</v>
      </c>
      <c r="J263" t="str">
        <f>VLOOKUP(Table2[[#This Row],[CombinedIncome]],Income_Groups[#All],2,TRUE)</f>
        <v>Mid-low ($3800-$4799)</v>
      </c>
      <c r="K263">
        <v>134</v>
      </c>
      <c r="L263" t="str">
        <f>VLOOKUP(Table2[[#This Row],[LoanAmount]],Loan_Amount_Groups[#All],2,TRUE)</f>
        <v>Middle ($120k-$134k)</v>
      </c>
      <c r="M263">
        <v>360</v>
      </c>
      <c r="N263">
        <v>1</v>
      </c>
      <c r="O263" t="s">
        <v>31</v>
      </c>
      <c r="P263" t="s">
        <v>647</v>
      </c>
      <c r="Q263">
        <f>IF(Table2[[#This Row],[Loan_Status]]="Approved",Table2[[#This Row],[LoanAmount]],NA())</f>
        <v>134</v>
      </c>
      <c r="R263" t="e">
        <f>IF(Table2[[#This Row],[Loan_Status]]="Denied",Table2[[#This Row],[LoanAmount]],NA())</f>
        <v>#N/A</v>
      </c>
    </row>
    <row r="264" spans="1:18" x14ac:dyDescent="0.45">
      <c r="A264" t="s">
        <v>287</v>
      </c>
      <c r="B264" t="s">
        <v>42</v>
      </c>
      <c r="C264" t="s">
        <v>651</v>
      </c>
      <c r="D264">
        <v>1</v>
      </c>
      <c r="E264" t="s">
        <v>16</v>
      </c>
      <c r="F264" t="s">
        <v>650</v>
      </c>
      <c r="G264">
        <v>3481</v>
      </c>
      <c r="H264">
        <v>0</v>
      </c>
      <c r="I264">
        <f t="shared" ref="I264:I327" si="5">G264+H264</f>
        <v>3481</v>
      </c>
      <c r="J264" t="str">
        <f>VLOOKUP(Table2[[#This Row],[CombinedIncome]],Income_Groups[#All],2,TRUE)</f>
        <v>Low (&lt; $3800)</v>
      </c>
      <c r="K264">
        <v>155</v>
      </c>
      <c r="L264" t="str">
        <f>VLOOKUP(Table2[[#This Row],[LoanAmount]],Loan_Amount_Groups[#All],2,TRUE)</f>
        <v>Mid-high ($135k-$180k)</v>
      </c>
      <c r="M264">
        <v>36</v>
      </c>
      <c r="N264">
        <v>1</v>
      </c>
      <c r="O264" t="s">
        <v>31</v>
      </c>
      <c r="P264" t="s">
        <v>648</v>
      </c>
      <c r="Q264" t="e">
        <f>IF(Table2[[#This Row],[Loan_Status]]="Approved",Table2[[#This Row],[LoanAmount]],NA())</f>
        <v>#N/A</v>
      </c>
      <c r="R264">
        <f>IF(Table2[[#This Row],[Loan_Status]]="Denied",Table2[[#This Row],[LoanAmount]],NA())</f>
        <v>155</v>
      </c>
    </row>
    <row r="265" spans="1:18" x14ac:dyDescent="0.45">
      <c r="A265" t="s">
        <v>288</v>
      </c>
      <c r="B265" t="s">
        <v>42</v>
      </c>
      <c r="C265" t="s">
        <v>651</v>
      </c>
      <c r="D265">
        <v>0</v>
      </c>
      <c r="E265" t="s">
        <v>16</v>
      </c>
      <c r="F265" t="s">
        <v>650</v>
      </c>
      <c r="G265">
        <v>7200</v>
      </c>
      <c r="H265">
        <v>0</v>
      </c>
      <c r="I265">
        <f t="shared" si="5"/>
        <v>7200</v>
      </c>
      <c r="J265" t="str">
        <f>VLOOKUP(Table2[[#This Row],[CombinedIncome]],Income_Groups[#All],2,TRUE)</f>
        <v>Mid-high ($6000-$8299)</v>
      </c>
      <c r="K265">
        <v>120</v>
      </c>
      <c r="L265" t="str">
        <f>VLOOKUP(Table2[[#This Row],[LoanAmount]],Loan_Amount_Groups[#All],2,TRUE)</f>
        <v>Middle ($120k-$134k)</v>
      </c>
      <c r="M265">
        <v>360</v>
      </c>
      <c r="N265">
        <v>1</v>
      </c>
      <c r="O265" t="s">
        <v>21</v>
      </c>
      <c r="P265" t="s">
        <v>647</v>
      </c>
      <c r="Q265">
        <f>IF(Table2[[#This Row],[Loan_Status]]="Approved",Table2[[#This Row],[LoanAmount]],NA())</f>
        <v>120</v>
      </c>
      <c r="R265" t="e">
        <f>IF(Table2[[#This Row],[Loan_Status]]="Denied",Table2[[#This Row],[LoanAmount]],NA())</f>
        <v>#N/A</v>
      </c>
    </row>
    <row r="266" spans="1:18" x14ac:dyDescent="0.45">
      <c r="A266" t="s">
        <v>289</v>
      </c>
      <c r="B266" t="s">
        <v>14</v>
      </c>
      <c r="C266" t="s">
        <v>651</v>
      </c>
      <c r="D266">
        <v>0</v>
      </c>
      <c r="E266" t="s">
        <v>16</v>
      </c>
      <c r="F266" t="s">
        <v>649</v>
      </c>
      <c r="G266">
        <v>5166</v>
      </c>
      <c r="H266">
        <v>0</v>
      </c>
      <c r="I266">
        <f t="shared" si="5"/>
        <v>5166</v>
      </c>
      <c r="J266" t="str">
        <f>VLOOKUP(Table2[[#This Row],[CombinedIncome]],Income_Groups[#All],2,TRUE)</f>
        <v>Middle ($4800-$5999)</v>
      </c>
      <c r="K266">
        <v>128</v>
      </c>
      <c r="L266" t="str">
        <f>VLOOKUP(Table2[[#This Row],[LoanAmount]],Loan_Amount_Groups[#All],2,TRUE)</f>
        <v>Middle ($120k-$134k)</v>
      </c>
      <c r="M266">
        <v>360</v>
      </c>
      <c r="N266">
        <v>1</v>
      </c>
      <c r="O266" t="s">
        <v>31</v>
      </c>
      <c r="P266" t="s">
        <v>647</v>
      </c>
      <c r="Q266">
        <f>IF(Table2[[#This Row],[Loan_Status]]="Approved",Table2[[#This Row],[LoanAmount]],NA())</f>
        <v>128</v>
      </c>
      <c r="R266" t="e">
        <f>IF(Table2[[#This Row],[Loan_Status]]="Denied",Table2[[#This Row],[LoanAmount]],NA())</f>
        <v>#N/A</v>
      </c>
    </row>
    <row r="267" spans="1:18" x14ac:dyDescent="0.45">
      <c r="A267" t="s">
        <v>290</v>
      </c>
      <c r="B267" t="s">
        <v>14</v>
      </c>
      <c r="C267" t="s">
        <v>651</v>
      </c>
      <c r="D267">
        <v>0</v>
      </c>
      <c r="E267" t="s">
        <v>16</v>
      </c>
      <c r="F267" t="s">
        <v>650</v>
      </c>
      <c r="G267">
        <v>4095</v>
      </c>
      <c r="H267">
        <v>3447</v>
      </c>
      <c r="I267">
        <f t="shared" si="5"/>
        <v>7542</v>
      </c>
      <c r="J267" t="str">
        <f>VLOOKUP(Table2[[#This Row],[CombinedIncome]],Income_Groups[#All],2,TRUE)</f>
        <v>Mid-high ($6000-$8299)</v>
      </c>
      <c r="K267">
        <v>151</v>
      </c>
      <c r="L267" t="str">
        <f>VLOOKUP(Table2[[#This Row],[LoanAmount]],Loan_Amount_Groups[#All],2,TRUE)</f>
        <v>Mid-high ($135k-$180k)</v>
      </c>
      <c r="M267">
        <v>360</v>
      </c>
      <c r="N267">
        <v>1</v>
      </c>
      <c r="O267" t="s">
        <v>21</v>
      </c>
      <c r="P267" t="s">
        <v>647</v>
      </c>
      <c r="Q267">
        <f>IF(Table2[[#This Row],[Loan_Status]]="Approved",Table2[[#This Row],[LoanAmount]],NA())</f>
        <v>151</v>
      </c>
      <c r="R267" t="e">
        <f>IF(Table2[[#This Row],[Loan_Status]]="Denied",Table2[[#This Row],[LoanAmount]],NA())</f>
        <v>#N/A</v>
      </c>
    </row>
    <row r="268" spans="1:18" x14ac:dyDescent="0.45">
      <c r="A268" t="s">
        <v>291</v>
      </c>
      <c r="B268" t="s">
        <v>14</v>
      </c>
      <c r="C268" t="s">
        <v>652</v>
      </c>
      <c r="D268">
        <v>2</v>
      </c>
      <c r="E268" t="s">
        <v>16</v>
      </c>
      <c r="F268" t="s">
        <v>650</v>
      </c>
      <c r="G268">
        <v>4708</v>
      </c>
      <c r="H268">
        <v>1387</v>
      </c>
      <c r="I268">
        <f t="shared" si="5"/>
        <v>6095</v>
      </c>
      <c r="J268" t="str">
        <f>VLOOKUP(Table2[[#This Row],[CombinedIncome]],Income_Groups[#All],2,TRUE)</f>
        <v>Mid-high ($6000-$8299)</v>
      </c>
      <c r="K268">
        <v>150</v>
      </c>
      <c r="L268" t="str">
        <f>VLOOKUP(Table2[[#This Row],[LoanAmount]],Loan_Amount_Groups[#All],2,TRUE)</f>
        <v>Mid-high ($135k-$180k)</v>
      </c>
      <c r="M268">
        <v>360</v>
      </c>
      <c r="N268">
        <v>1</v>
      </c>
      <c r="O268" t="s">
        <v>31</v>
      </c>
      <c r="P268" t="s">
        <v>647</v>
      </c>
      <c r="Q268">
        <f>IF(Table2[[#This Row],[Loan_Status]]="Approved",Table2[[#This Row],[LoanAmount]],NA())</f>
        <v>150</v>
      </c>
      <c r="R268" t="e">
        <f>IF(Table2[[#This Row],[Loan_Status]]="Denied",Table2[[#This Row],[LoanAmount]],NA())</f>
        <v>#N/A</v>
      </c>
    </row>
    <row r="269" spans="1:18" x14ac:dyDescent="0.45">
      <c r="A269" t="s">
        <v>292</v>
      </c>
      <c r="B269" t="s">
        <v>14</v>
      </c>
      <c r="C269" t="s">
        <v>652</v>
      </c>
      <c r="D269" t="s">
        <v>30</v>
      </c>
      <c r="E269" t="s">
        <v>16</v>
      </c>
      <c r="F269" t="s">
        <v>650</v>
      </c>
      <c r="G269">
        <v>4333</v>
      </c>
      <c r="H269">
        <v>1811</v>
      </c>
      <c r="I269">
        <f t="shared" si="5"/>
        <v>6144</v>
      </c>
      <c r="J269" t="str">
        <f>VLOOKUP(Table2[[#This Row],[CombinedIncome]],Income_Groups[#All],2,TRUE)</f>
        <v>Mid-high ($6000-$8299)</v>
      </c>
      <c r="K269">
        <v>160</v>
      </c>
      <c r="L269" t="str">
        <f>VLOOKUP(Table2[[#This Row],[LoanAmount]],Loan_Amount_Groups[#All],2,TRUE)</f>
        <v>Mid-high ($135k-$180k)</v>
      </c>
      <c r="M269">
        <v>360</v>
      </c>
      <c r="N269">
        <v>0</v>
      </c>
      <c r="O269" t="s">
        <v>17</v>
      </c>
      <c r="P269" t="s">
        <v>647</v>
      </c>
      <c r="Q269">
        <f>IF(Table2[[#This Row],[Loan_Status]]="Approved",Table2[[#This Row],[LoanAmount]],NA())</f>
        <v>160</v>
      </c>
      <c r="R269" t="e">
        <f>IF(Table2[[#This Row],[Loan_Status]]="Denied",Table2[[#This Row],[LoanAmount]],NA())</f>
        <v>#N/A</v>
      </c>
    </row>
    <row r="270" spans="1:18" x14ac:dyDescent="0.45">
      <c r="A270" t="s">
        <v>293</v>
      </c>
      <c r="B270" t="s">
        <v>42</v>
      </c>
      <c r="C270" t="s">
        <v>651</v>
      </c>
      <c r="D270">
        <v>0</v>
      </c>
      <c r="E270" t="s">
        <v>16</v>
      </c>
      <c r="F270" t="s">
        <v>639</v>
      </c>
      <c r="G270">
        <v>3418</v>
      </c>
      <c r="H270">
        <v>0</v>
      </c>
      <c r="I270">
        <f t="shared" si="5"/>
        <v>3418</v>
      </c>
      <c r="J270" t="str">
        <f>VLOOKUP(Table2[[#This Row],[CombinedIncome]],Income_Groups[#All],2,TRUE)</f>
        <v>Low (&lt; $3800)</v>
      </c>
      <c r="K270">
        <v>135</v>
      </c>
      <c r="L270" t="str">
        <f>VLOOKUP(Table2[[#This Row],[LoanAmount]],Loan_Amount_Groups[#All],2,TRUE)</f>
        <v>Mid-high ($135k-$180k)</v>
      </c>
      <c r="M270">
        <v>360</v>
      </c>
      <c r="N270">
        <v>1</v>
      </c>
      <c r="O270" t="s">
        <v>21</v>
      </c>
      <c r="P270" t="s">
        <v>648</v>
      </c>
      <c r="Q270" t="e">
        <f>IF(Table2[[#This Row],[Loan_Status]]="Approved",Table2[[#This Row],[LoanAmount]],NA())</f>
        <v>#N/A</v>
      </c>
      <c r="R270">
        <f>IF(Table2[[#This Row],[Loan_Status]]="Denied",Table2[[#This Row],[LoanAmount]],NA())</f>
        <v>135</v>
      </c>
    </row>
    <row r="271" spans="1:18" x14ac:dyDescent="0.45">
      <c r="A271" t="s">
        <v>294</v>
      </c>
      <c r="B271" t="s">
        <v>42</v>
      </c>
      <c r="C271" t="s">
        <v>651</v>
      </c>
      <c r="D271">
        <v>1</v>
      </c>
      <c r="E271" t="s">
        <v>16</v>
      </c>
      <c r="F271" t="s">
        <v>650</v>
      </c>
      <c r="G271">
        <v>2876</v>
      </c>
      <c r="H271">
        <v>1560</v>
      </c>
      <c r="I271">
        <f t="shared" si="5"/>
        <v>4436</v>
      </c>
      <c r="J271" t="str">
        <f>VLOOKUP(Table2[[#This Row],[CombinedIncome]],Income_Groups[#All],2,TRUE)</f>
        <v>Mid-low ($3800-$4799)</v>
      </c>
      <c r="K271">
        <v>90</v>
      </c>
      <c r="L271" t="str">
        <f>VLOOKUP(Table2[[#This Row],[LoanAmount]],Loan_Amount_Groups[#All],2,TRUE)</f>
        <v>Low (&lt; $95k)</v>
      </c>
      <c r="M271">
        <v>360</v>
      </c>
      <c r="N271">
        <v>1</v>
      </c>
      <c r="O271" t="s">
        <v>17</v>
      </c>
      <c r="P271" t="s">
        <v>647</v>
      </c>
      <c r="Q271">
        <f>IF(Table2[[#This Row],[Loan_Status]]="Approved",Table2[[#This Row],[LoanAmount]],NA())</f>
        <v>90</v>
      </c>
      <c r="R271" t="e">
        <f>IF(Table2[[#This Row],[Loan_Status]]="Denied",Table2[[#This Row],[LoanAmount]],NA())</f>
        <v>#N/A</v>
      </c>
    </row>
    <row r="272" spans="1:18" x14ac:dyDescent="0.45">
      <c r="A272" t="s">
        <v>295</v>
      </c>
      <c r="B272" t="s">
        <v>42</v>
      </c>
      <c r="C272" t="s">
        <v>651</v>
      </c>
      <c r="D272">
        <v>0</v>
      </c>
      <c r="E272" t="s">
        <v>16</v>
      </c>
      <c r="F272" t="s">
        <v>650</v>
      </c>
      <c r="G272">
        <v>3237</v>
      </c>
      <c r="H272">
        <v>0</v>
      </c>
      <c r="I272">
        <f t="shared" si="5"/>
        <v>3237</v>
      </c>
      <c r="J272" t="str">
        <f>VLOOKUP(Table2[[#This Row],[CombinedIncome]],Income_Groups[#All],2,TRUE)</f>
        <v>Low (&lt; $3800)</v>
      </c>
      <c r="K272">
        <v>30</v>
      </c>
      <c r="L272" t="str">
        <f>VLOOKUP(Table2[[#This Row],[LoanAmount]],Loan_Amount_Groups[#All],2,TRUE)</f>
        <v>Low (&lt; $95k)</v>
      </c>
      <c r="M272">
        <v>360</v>
      </c>
      <c r="N272">
        <v>1</v>
      </c>
      <c r="O272" t="s">
        <v>17</v>
      </c>
      <c r="P272" t="s">
        <v>647</v>
      </c>
      <c r="Q272">
        <f>IF(Table2[[#This Row],[Loan_Status]]="Approved",Table2[[#This Row],[LoanAmount]],NA())</f>
        <v>30</v>
      </c>
      <c r="R272" t="e">
        <f>IF(Table2[[#This Row],[Loan_Status]]="Denied",Table2[[#This Row],[LoanAmount]],NA())</f>
        <v>#N/A</v>
      </c>
    </row>
    <row r="273" spans="1:18" x14ac:dyDescent="0.45">
      <c r="A273" t="s">
        <v>296</v>
      </c>
      <c r="B273" t="s">
        <v>14</v>
      </c>
      <c r="C273" t="s">
        <v>652</v>
      </c>
      <c r="D273">
        <v>0</v>
      </c>
      <c r="E273" t="s">
        <v>16</v>
      </c>
      <c r="F273" t="s">
        <v>650</v>
      </c>
      <c r="G273">
        <v>11146</v>
      </c>
      <c r="H273">
        <v>0</v>
      </c>
      <c r="I273">
        <f t="shared" si="5"/>
        <v>11146</v>
      </c>
      <c r="J273" t="str">
        <f>VLOOKUP(Table2[[#This Row],[CombinedIncome]],Income_Groups[#All],2,TRUE)</f>
        <v>High (&gt; $8300)</v>
      </c>
      <c r="K273">
        <v>136</v>
      </c>
      <c r="L273" t="str">
        <f>VLOOKUP(Table2[[#This Row],[LoanAmount]],Loan_Amount_Groups[#All],2,TRUE)</f>
        <v>Mid-high ($135k-$180k)</v>
      </c>
      <c r="M273">
        <v>360</v>
      </c>
      <c r="N273">
        <v>1</v>
      </c>
      <c r="O273" t="s">
        <v>17</v>
      </c>
      <c r="P273" t="s">
        <v>647</v>
      </c>
      <c r="Q273">
        <f>IF(Table2[[#This Row],[Loan_Status]]="Approved",Table2[[#This Row],[LoanAmount]],NA())</f>
        <v>136</v>
      </c>
      <c r="R273" t="e">
        <f>IF(Table2[[#This Row],[Loan_Status]]="Denied",Table2[[#This Row],[LoanAmount]],NA())</f>
        <v>#N/A</v>
      </c>
    </row>
    <row r="274" spans="1:18" x14ac:dyDescent="0.45">
      <c r="A274" t="s">
        <v>297</v>
      </c>
      <c r="B274" t="s">
        <v>14</v>
      </c>
      <c r="C274" t="s">
        <v>651</v>
      </c>
      <c r="D274">
        <v>0</v>
      </c>
      <c r="E274" t="s">
        <v>16</v>
      </c>
      <c r="F274" t="s">
        <v>650</v>
      </c>
      <c r="G274">
        <v>2833</v>
      </c>
      <c r="H274">
        <v>1857</v>
      </c>
      <c r="I274">
        <f t="shared" si="5"/>
        <v>4690</v>
      </c>
      <c r="J274" t="str">
        <f>VLOOKUP(Table2[[#This Row],[CombinedIncome]],Income_Groups[#All],2,TRUE)</f>
        <v>Mid-low ($3800-$4799)</v>
      </c>
      <c r="K274">
        <v>126</v>
      </c>
      <c r="L274" t="str">
        <f>VLOOKUP(Table2[[#This Row],[LoanAmount]],Loan_Amount_Groups[#All],2,TRUE)</f>
        <v>Middle ($120k-$134k)</v>
      </c>
      <c r="M274">
        <v>360</v>
      </c>
      <c r="N274">
        <v>1</v>
      </c>
      <c r="O274" t="s">
        <v>21</v>
      </c>
      <c r="P274" t="s">
        <v>647</v>
      </c>
      <c r="Q274">
        <f>IF(Table2[[#This Row],[Loan_Status]]="Approved",Table2[[#This Row],[LoanAmount]],NA())</f>
        <v>126</v>
      </c>
      <c r="R274" t="e">
        <f>IF(Table2[[#This Row],[Loan_Status]]="Denied",Table2[[#This Row],[LoanAmount]],NA())</f>
        <v>#N/A</v>
      </c>
    </row>
    <row r="275" spans="1:18" x14ac:dyDescent="0.45">
      <c r="A275" t="s">
        <v>298</v>
      </c>
      <c r="B275" t="s">
        <v>14</v>
      </c>
      <c r="C275" t="s">
        <v>652</v>
      </c>
      <c r="D275">
        <v>0</v>
      </c>
      <c r="E275" t="s">
        <v>16</v>
      </c>
      <c r="F275" t="s">
        <v>650</v>
      </c>
      <c r="G275">
        <v>2620</v>
      </c>
      <c r="H275">
        <v>2223</v>
      </c>
      <c r="I275">
        <f t="shared" si="5"/>
        <v>4843</v>
      </c>
      <c r="J275" t="str">
        <f>VLOOKUP(Table2[[#This Row],[CombinedIncome]],Income_Groups[#All],2,TRUE)</f>
        <v>Middle ($4800-$5999)</v>
      </c>
      <c r="K275">
        <v>150</v>
      </c>
      <c r="L275" t="str">
        <f>VLOOKUP(Table2[[#This Row],[LoanAmount]],Loan_Amount_Groups[#All],2,TRUE)</f>
        <v>Mid-high ($135k-$180k)</v>
      </c>
      <c r="M275">
        <v>360</v>
      </c>
      <c r="N275">
        <v>1</v>
      </c>
      <c r="O275" t="s">
        <v>31</v>
      </c>
      <c r="P275" t="s">
        <v>647</v>
      </c>
      <c r="Q275">
        <f>IF(Table2[[#This Row],[Loan_Status]]="Approved",Table2[[#This Row],[LoanAmount]],NA())</f>
        <v>150</v>
      </c>
      <c r="R275" t="e">
        <f>IF(Table2[[#This Row],[Loan_Status]]="Denied",Table2[[#This Row],[LoanAmount]],NA())</f>
        <v>#N/A</v>
      </c>
    </row>
    <row r="276" spans="1:18" x14ac:dyDescent="0.45">
      <c r="A276" t="s">
        <v>299</v>
      </c>
      <c r="B276" t="s">
        <v>14</v>
      </c>
      <c r="C276" t="s">
        <v>652</v>
      </c>
      <c r="D276">
        <v>2</v>
      </c>
      <c r="E276" t="s">
        <v>16</v>
      </c>
      <c r="F276" t="s">
        <v>650</v>
      </c>
      <c r="G276">
        <v>3900</v>
      </c>
      <c r="H276">
        <v>0</v>
      </c>
      <c r="I276">
        <f t="shared" si="5"/>
        <v>3900</v>
      </c>
      <c r="J276" t="str">
        <f>VLOOKUP(Table2[[#This Row],[CombinedIncome]],Income_Groups[#All],2,TRUE)</f>
        <v>Mid-low ($3800-$4799)</v>
      </c>
      <c r="K276">
        <v>90</v>
      </c>
      <c r="L276" t="str">
        <f>VLOOKUP(Table2[[#This Row],[LoanAmount]],Loan_Amount_Groups[#All],2,TRUE)</f>
        <v>Low (&lt; $95k)</v>
      </c>
      <c r="M276">
        <v>360</v>
      </c>
      <c r="N276">
        <v>1</v>
      </c>
      <c r="O276" t="s">
        <v>31</v>
      </c>
      <c r="P276" t="s">
        <v>647</v>
      </c>
      <c r="Q276">
        <f>IF(Table2[[#This Row],[Loan_Status]]="Approved",Table2[[#This Row],[LoanAmount]],NA())</f>
        <v>90</v>
      </c>
      <c r="R276" t="e">
        <f>IF(Table2[[#This Row],[Loan_Status]]="Denied",Table2[[#This Row],[LoanAmount]],NA())</f>
        <v>#N/A</v>
      </c>
    </row>
    <row r="277" spans="1:18" x14ac:dyDescent="0.45">
      <c r="A277" t="s">
        <v>300</v>
      </c>
      <c r="B277" t="s">
        <v>14</v>
      </c>
      <c r="C277" t="s">
        <v>652</v>
      </c>
      <c r="D277">
        <v>1</v>
      </c>
      <c r="E277" t="s">
        <v>16</v>
      </c>
      <c r="F277" t="s">
        <v>650</v>
      </c>
      <c r="G277">
        <v>2750</v>
      </c>
      <c r="H277">
        <v>1842</v>
      </c>
      <c r="I277">
        <f t="shared" si="5"/>
        <v>4592</v>
      </c>
      <c r="J277" t="str">
        <f>VLOOKUP(Table2[[#This Row],[CombinedIncome]],Income_Groups[#All],2,TRUE)</f>
        <v>Mid-low ($3800-$4799)</v>
      </c>
      <c r="K277">
        <v>115</v>
      </c>
      <c r="L277" t="str">
        <f>VLOOKUP(Table2[[#This Row],[LoanAmount]],Loan_Amount_Groups[#All],2,TRUE)</f>
        <v>Mid-low ($95k-$119k)</v>
      </c>
      <c r="M277">
        <v>360</v>
      </c>
      <c r="N277">
        <v>1</v>
      </c>
      <c r="O277" t="s">
        <v>31</v>
      </c>
      <c r="P277" t="s">
        <v>647</v>
      </c>
      <c r="Q277">
        <f>IF(Table2[[#This Row],[Loan_Status]]="Approved",Table2[[#This Row],[LoanAmount]],NA())</f>
        <v>115</v>
      </c>
      <c r="R277" t="e">
        <f>IF(Table2[[#This Row],[Loan_Status]]="Denied",Table2[[#This Row],[LoanAmount]],NA())</f>
        <v>#N/A</v>
      </c>
    </row>
    <row r="278" spans="1:18" x14ac:dyDescent="0.45">
      <c r="A278" t="s">
        <v>301</v>
      </c>
      <c r="B278" t="s">
        <v>14</v>
      </c>
      <c r="C278" t="s">
        <v>652</v>
      </c>
      <c r="D278">
        <v>0</v>
      </c>
      <c r="E278" t="s">
        <v>16</v>
      </c>
      <c r="F278" t="s">
        <v>650</v>
      </c>
      <c r="G278">
        <v>3993</v>
      </c>
      <c r="H278">
        <v>3274</v>
      </c>
      <c r="I278">
        <f t="shared" si="5"/>
        <v>7267</v>
      </c>
      <c r="J278" t="str">
        <f>VLOOKUP(Table2[[#This Row],[CombinedIncome]],Income_Groups[#All],2,TRUE)</f>
        <v>Mid-high ($6000-$8299)</v>
      </c>
      <c r="K278">
        <v>207</v>
      </c>
      <c r="L278" t="str">
        <f>VLOOKUP(Table2[[#This Row],[LoanAmount]],Loan_Amount_Groups[#All],2,TRUE)</f>
        <v>High (&gt; $180k)</v>
      </c>
      <c r="M278">
        <v>360</v>
      </c>
      <c r="N278">
        <v>1</v>
      </c>
      <c r="O278" t="s">
        <v>31</v>
      </c>
      <c r="P278" t="s">
        <v>647</v>
      </c>
      <c r="Q278">
        <f>IF(Table2[[#This Row],[Loan_Status]]="Approved",Table2[[#This Row],[LoanAmount]],NA())</f>
        <v>207</v>
      </c>
      <c r="R278" t="e">
        <f>IF(Table2[[#This Row],[Loan_Status]]="Denied",Table2[[#This Row],[LoanAmount]],NA())</f>
        <v>#N/A</v>
      </c>
    </row>
    <row r="279" spans="1:18" x14ac:dyDescent="0.45">
      <c r="A279" t="s">
        <v>302</v>
      </c>
      <c r="B279" t="s">
        <v>14</v>
      </c>
      <c r="C279" t="s">
        <v>652</v>
      </c>
      <c r="D279">
        <v>0</v>
      </c>
      <c r="E279" t="s">
        <v>16</v>
      </c>
      <c r="F279" t="s">
        <v>650</v>
      </c>
      <c r="G279">
        <v>3103</v>
      </c>
      <c r="H279">
        <v>1300</v>
      </c>
      <c r="I279">
        <f t="shared" si="5"/>
        <v>4403</v>
      </c>
      <c r="J279" t="str">
        <f>VLOOKUP(Table2[[#This Row],[CombinedIncome]],Income_Groups[#All],2,TRUE)</f>
        <v>Mid-low ($3800-$4799)</v>
      </c>
      <c r="K279">
        <v>80</v>
      </c>
      <c r="L279" t="str">
        <f>VLOOKUP(Table2[[#This Row],[LoanAmount]],Loan_Amount_Groups[#All],2,TRUE)</f>
        <v>Low (&lt; $95k)</v>
      </c>
      <c r="M279">
        <v>360</v>
      </c>
      <c r="N279">
        <v>1</v>
      </c>
      <c r="O279" t="s">
        <v>17</v>
      </c>
      <c r="P279" t="s">
        <v>647</v>
      </c>
      <c r="Q279">
        <f>IF(Table2[[#This Row],[Loan_Status]]="Approved",Table2[[#This Row],[LoanAmount]],NA())</f>
        <v>80</v>
      </c>
      <c r="R279" t="e">
        <f>IF(Table2[[#This Row],[Loan_Status]]="Denied",Table2[[#This Row],[LoanAmount]],NA())</f>
        <v>#N/A</v>
      </c>
    </row>
    <row r="280" spans="1:18" x14ac:dyDescent="0.45">
      <c r="A280" t="s">
        <v>303</v>
      </c>
      <c r="B280" t="s">
        <v>14</v>
      </c>
      <c r="C280" t="s">
        <v>652</v>
      </c>
      <c r="D280">
        <v>0</v>
      </c>
      <c r="E280" t="s">
        <v>16</v>
      </c>
      <c r="F280" t="s">
        <v>650</v>
      </c>
      <c r="G280">
        <v>14583</v>
      </c>
      <c r="H280">
        <v>0</v>
      </c>
      <c r="I280">
        <f t="shared" si="5"/>
        <v>14583</v>
      </c>
      <c r="J280" t="str">
        <f>VLOOKUP(Table2[[#This Row],[CombinedIncome]],Income_Groups[#All],2,TRUE)</f>
        <v>High (&gt; $8300)</v>
      </c>
      <c r="K280">
        <v>436</v>
      </c>
      <c r="L280" t="str">
        <f>VLOOKUP(Table2[[#This Row],[LoanAmount]],Loan_Amount_Groups[#All],2,TRUE)</f>
        <v>High (&gt; $180k)</v>
      </c>
      <c r="M280">
        <v>360</v>
      </c>
      <c r="N280">
        <v>1</v>
      </c>
      <c r="O280" t="s">
        <v>31</v>
      </c>
      <c r="P280" t="s">
        <v>647</v>
      </c>
      <c r="Q280">
        <f>IF(Table2[[#This Row],[Loan_Status]]="Approved",Table2[[#This Row],[LoanAmount]],NA())</f>
        <v>436</v>
      </c>
      <c r="R280" t="e">
        <f>IF(Table2[[#This Row],[Loan_Status]]="Denied",Table2[[#This Row],[LoanAmount]],NA())</f>
        <v>#N/A</v>
      </c>
    </row>
    <row r="281" spans="1:18" x14ac:dyDescent="0.45">
      <c r="A281" t="s">
        <v>304</v>
      </c>
      <c r="B281" t="s">
        <v>42</v>
      </c>
      <c r="C281" t="s">
        <v>652</v>
      </c>
      <c r="D281">
        <v>0</v>
      </c>
      <c r="E281" t="s">
        <v>25</v>
      </c>
      <c r="F281" t="s">
        <v>650</v>
      </c>
      <c r="G281">
        <v>4100</v>
      </c>
      <c r="H281">
        <v>0</v>
      </c>
      <c r="I281">
        <f t="shared" si="5"/>
        <v>4100</v>
      </c>
      <c r="J281" t="str">
        <f>VLOOKUP(Table2[[#This Row],[CombinedIncome]],Income_Groups[#All],2,TRUE)</f>
        <v>Mid-low ($3800-$4799)</v>
      </c>
      <c r="K281">
        <v>124</v>
      </c>
      <c r="L281" t="str">
        <f>VLOOKUP(Table2[[#This Row],[LoanAmount]],Loan_Amount_Groups[#All],2,TRUE)</f>
        <v>Middle ($120k-$134k)</v>
      </c>
      <c r="M281">
        <v>360</v>
      </c>
      <c r="N281" t="s">
        <v>639</v>
      </c>
      <c r="O281" t="s">
        <v>21</v>
      </c>
      <c r="P281" t="s">
        <v>647</v>
      </c>
      <c r="Q281">
        <f>IF(Table2[[#This Row],[Loan_Status]]="Approved",Table2[[#This Row],[LoanAmount]],NA())</f>
        <v>124</v>
      </c>
      <c r="R281" t="e">
        <f>IF(Table2[[#This Row],[Loan_Status]]="Denied",Table2[[#This Row],[LoanAmount]],NA())</f>
        <v>#N/A</v>
      </c>
    </row>
    <row r="282" spans="1:18" x14ac:dyDescent="0.45">
      <c r="A282" t="s">
        <v>305</v>
      </c>
      <c r="B282" t="s">
        <v>14</v>
      </c>
      <c r="C282" t="s">
        <v>651</v>
      </c>
      <c r="D282">
        <v>1</v>
      </c>
      <c r="E282" t="s">
        <v>25</v>
      </c>
      <c r="F282" t="s">
        <v>649</v>
      </c>
      <c r="G282">
        <v>4053</v>
      </c>
      <c r="H282">
        <v>2426</v>
      </c>
      <c r="I282">
        <f t="shared" si="5"/>
        <v>6479</v>
      </c>
      <c r="J282" t="str">
        <f>VLOOKUP(Table2[[#This Row],[CombinedIncome]],Income_Groups[#All],2,TRUE)</f>
        <v>Mid-high ($6000-$8299)</v>
      </c>
      <c r="K282">
        <v>158</v>
      </c>
      <c r="L282" t="str">
        <f>VLOOKUP(Table2[[#This Row],[LoanAmount]],Loan_Amount_Groups[#All],2,TRUE)</f>
        <v>Mid-high ($135k-$180k)</v>
      </c>
      <c r="M282">
        <v>360</v>
      </c>
      <c r="N282">
        <v>0</v>
      </c>
      <c r="O282" t="s">
        <v>17</v>
      </c>
      <c r="P282" t="s">
        <v>648</v>
      </c>
      <c r="Q282" t="e">
        <f>IF(Table2[[#This Row],[Loan_Status]]="Approved",Table2[[#This Row],[LoanAmount]],NA())</f>
        <v>#N/A</v>
      </c>
      <c r="R282">
        <f>IF(Table2[[#This Row],[Loan_Status]]="Denied",Table2[[#This Row],[LoanAmount]],NA())</f>
        <v>158</v>
      </c>
    </row>
    <row r="283" spans="1:18" x14ac:dyDescent="0.45">
      <c r="A283" t="s">
        <v>306</v>
      </c>
      <c r="B283" t="s">
        <v>14</v>
      </c>
      <c r="C283" t="s">
        <v>652</v>
      </c>
      <c r="D283">
        <v>0</v>
      </c>
      <c r="E283" t="s">
        <v>16</v>
      </c>
      <c r="F283" t="s">
        <v>650</v>
      </c>
      <c r="G283">
        <v>3927</v>
      </c>
      <c r="H283">
        <v>800</v>
      </c>
      <c r="I283">
        <f t="shared" si="5"/>
        <v>4727</v>
      </c>
      <c r="J283" t="str">
        <f>VLOOKUP(Table2[[#This Row],[CombinedIncome]],Income_Groups[#All],2,TRUE)</f>
        <v>Mid-low ($3800-$4799)</v>
      </c>
      <c r="K283">
        <v>112</v>
      </c>
      <c r="L283" t="str">
        <f>VLOOKUP(Table2[[#This Row],[LoanAmount]],Loan_Amount_Groups[#All],2,TRUE)</f>
        <v>Mid-low ($95k-$119k)</v>
      </c>
      <c r="M283">
        <v>360</v>
      </c>
      <c r="N283">
        <v>1</v>
      </c>
      <c r="O283" t="s">
        <v>31</v>
      </c>
      <c r="P283" t="s">
        <v>647</v>
      </c>
      <c r="Q283">
        <f>IF(Table2[[#This Row],[Loan_Status]]="Approved",Table2[[#This Row],[LoanAmount]],NA())</f>
        <v>112</v>
      </c>
      <c r="R283" t="e">
        <f>IF(Table2[[#This Row],[Loan_Status]]="Denied",Table2[[#This Row],[LoanAmount]],NA())</f>
        <v>#N/A</v>
      </c>
    </row>
    <row r="284" spans="1:18" x14ac:dyDescent="0.45">
      <c r="A284" t="s">
        <v>307</v>
      </c>
      <c r="B284" t="s">
        <v>14</v>
      </c>
      <c r="C284" t="s">
        <v>652</v>
      </c>
      <c r="D284">
        <v>2</v>
      </c>
      <c r="E284" t="s">
        <v>16</v>
      </c>
      <c r="F284" t="s">
        <v>650</v>
      </c>
      <c r="G284">
        <v>2301</v>
      </c>
      <c r="H284">
        <v>985.79998780000005</v>
      </c>
      <c r="I284">
        <f t="shared" si="5"/>
        <v>3286.7999878000001</v>
      </c>
      <c r="J284" t="str">
        <f>VLOOKUP(Table2[[#This Row],[CombinedIncome]],Income_Groups[#All],2,TRUE)</f>
        <v>Low (&lt; $3800)</v>
      </c>
      <c r="K284">
        <v>78</v>
      </c>
      <c r="L284" t="str">
        <f>VLOOKUP(Table2[[#This Row],[LoanAmount]],Loan_Amount_Groups[#All],2,TRUE)</f>
        <v>Low (&lt; $95k)</v>
      </c>
      <c r="M284">
        <v>180</v>
      </c>
      <c r="N284">
        <v>1</v>
      </c>
      <c r="O284" t="s">
        <v>17</v>
      </c>
      <c r="P284" t="s">
        <v>647</v>
      </c>
      <c r="Q284">
        <f>IF(Table2[[#This Row],[Loan_Status]]="Approved",Table2[[#This Row],[LoanAmount]],NA())</f>
        <v>78</v>
      </c>
      <c r="R284" t="e">
        <f>IF(Table2[[#This Row],[Loan_Status]]="Denied",Table2[[#This Row],[LoanAmount]],NA())</f>
        <v>#N/A</v>
      </c>
    </row>
    <row r="285" spans="1:18" x14ac:dyDescent="0.45">
      <c r="A285" t="s">
        <v>308</v>
      </c>
      <c r="B285" t="s">
        <v>42</v>
      </c>
      <c r="C285" t="s">
        <v>651</v>
      </c>
      <c r="D285">
        <v>0</v>
      </c>
      <c r="E285" t="s">
        <v>16</v>
      </c>
      <c r="F285" t="s">
        <v>650</v>
      </c>
      <c r="G285">
        <v>1811</v>
      </c>
      <c r="H285">
        <v>1666</v>
      </c>
      <c r="I285">
        <f t="shared" si="5"/>
        <v>3477</v>
      </c>
      <c r="J285" t="str">
        <f>VLOOKUP(Table2[[#This Row],[CombinedIncome]],Income_Groups[#All],2,TRUE)</f>
        <v>Low (&lt; $3800)</v>
      </c>
      <c r="K285">
        <v>54</v>
      </c>
      <c r="L285" t="str">
        <f>VLOOKUP(Table2[[#This Row],[LoanAmount]],Loan_Amount_Groups[#All],2,TRUE)</f>
        <v>Low (&lt; $95k)</v>
      </c>
      <c r="M285">
        <v>360</v>
      </c>
      <c r="N285">
        <v>1</v>
      </c>
      <c r="O285" t="s">
        <v>17</v>
      </c>
      <c r="P285" t="s">
        <v>647</v>
      </c>
      <c r="Q285">
        <f>IF(Table2[[#This Row],[Loan_Status]]="Approved",Table2[[#This Row],[LoanAmount]],NA())</f>
        <v>54</v>
      </c>
      <c r="R285" t="e">
        <f>IF(Table2[[#This Row],[Loan_Status]]="Denied",Table2[[#This Row],[LoanAmount]],NA())</f>
        <v>#N/A</v>
      </c>
    </row>
    <row r="286" spans="1:18" x14ac:dyDescent="0.45">
      <c r="A286" t="s">
        <v>309</v>
      </c>
      <c r="B286" t="s">
        <v>14</v>
      </c>
      <c r="C286" t="s">
        <v>652</v>
      </c>
      <c r="D286">
        <v>0</v>
      </c>
      <c r="E286" t="s">
        <v>16</v>
      </c>
      <c r="F286" t="s">
        <v>650</v>
      </c>
      <c r="G286">
        <v>20667</v>
      </c>
      <c r="H286">
        <v>0</v>
      </c>
      <c r="I286">
        <f t="shared" si="5"/>
        <v>20667</v>
      </c>
      <c r="J286" t="str">
        <f>VLOOKUP(Table2[[#This Row],[CombinedIncome]],Income_Groups[#All],2,TRUE)</f>
        <v>High (&gt; $8300)</v>
      </c>
      <c r="K286">
        <v>128</v>
      </c>
      <c r="L286" t="str">
        <f>VLOOKUP(Table2[[#This Row],[LoanAmount]],Loan_Amount_Groups[#All],2,TRUE)</f>
        <v>Middle ($120k-$134k)</v>
      </c>
      <c r="M286">
        <v>360</v>
      </c>
      <c r="N286">
        <v>1</v>
      </c>
      <c r="O286" t="s">
        <v>21</v>
      </c>
      <c r="P286" t="s">
        <v>648</v>
      </c>
      <c r="Q286" t="e">
        <f>IF(Table2[[#This Row],[Loan_Status]]="Approved",Table2[[#This Row],[LoanAmount]],NA())</f>
        <v>#N/A</v>
      </c>
      <c r="R286">
        <f>IF(Table2[[#This Row],[Loan_Status]]="Denied",Table2[[#This Row],[LoanAmount]],NA())</f>
        <v>128</v>
      </c>
    </row>
    <row r="287" spans="1:18" x14ac:dyDescent="0.45">
      <c r="A287" t="s">
        <v>310</v>
      </c>
      <c r="B287" t="s">
        <v>14</v>
      </c>
      <c r="C287" t="s">
        <v>651</v>
      </c>
      <c r="D287">
        <v>0</v>
      </c>
      <c r="E287" t="s">
        <v>16</v>
      </c>
      <c r="F287" t="s">
        <v>650</v>
      </c>
      <c r="G287">
        <v>3158</v>
      </c>
      <c r="H287">
        <v>3053</v>
      </c>
      <c r="I287">
        <f t="shared" si="5"/>
        <v>6211</v>
      </c>
      <c r="J287" t="str">
        <f>VLOOKUP(Table2[[#This Row],[CombinedIncome]],Income_Groups[#All],2,TRUE)</f>
        <v>Mid-high ($6000-$8299)</v>
      </c>
      <c r="K287">
        <v>89</v>
      </c>
      <c r="L287" t="str">
        <f>VLOOKUP(Table2[[#This Row],[LoanAmount]],Loan_Amount_Groups[#All],2,TRUE)</f>
        <v>Low (&lt; $95k)</v>
      </c>
      <c r="M287">
        <v>360</v>
      </c>
      <c r="N287">
        <v>1</v>
      </c>
      <c r="O287" t="s">
        <v>21</v>
      </c>
      <c r="P287" t="s">
        <v>647</v>
      </c>
      <c r="Q287">
        <f>IF(Table2[[#This Row],[Loan_Status]]="Approved",Table2[[#This Row],[LoanAmount]],NA())</f>
        <v>89</v>
      </c>
      <c r="R287" t="e">
        <f>IF(Table2[[#This Row],[Loan_Status]]="Denied",Table2[[#This Row],[LoanAmount]],NA())</f>
        <v>#N/A</v>
      </c>
    </row>
    <row r="288" spans="1:18" x14ac:dyDescent="0.45">
      <c r="A288" t="s">
        <v>311</v>
      </c>
      <c r="B288" t="s">
        <v>42</v>
      </c>
      <c r="C288" t="s">
        <v>651</v>
      </c>
      <c r="D288">
        <v>0</v>
      </c>
      <c r="E288" t="s">
        <v>16</v>
      </c>
      <c r="F288" t="s">
        <v>649</v>
      </c>
      <c r="G288">
        <v>2600</v>
      </c>
      <c r="H288">
        <v>1717</v>
      </c>
      <c r="I288">
        <f t="shared" si="5"/>
        <v>4317</v>
      </c>
      <c r="J288" t="str">
        <f>VLOOKUP(Table2[[#This Row],[CombinedIncome]],Income_Groups[#All],2,TRUE)</f>
        <v>Mid-low ($3800-$4799)</v>
      </c>
      <c r="K288">
        <v>99</v>
      </c>
      <c r="L288" t="str">
        <f>VLOOKUP(Table2[[#This Row],[LoanAmount]],Loan_Amount_Groups[#All],2,TRUE)</f>
        <v>Mid-low ($95k-$119k)</v>
      </c>
      <c r="M288">
        <v>300</v>
      </c>
      <c r="N288">
        <v>1</v>
      </c>
      <c r="O288" t="s">
        <v>31</v>
      </c>
      <c r="P288" t="s">
        <v>648</v>
      </c>
      <c r="Q288" t="e">
        <f>IF(Table2[[#This Row],[Loan_Status]]="Approved",Table2[[#This Row],[LoanAmount]],NA())</f>
        <v>#N/A</v>
      </c>
      <c r="R288">
        <f>IF(Table2[[#This Row],[Loan_Status]]="Denied",Table2[[#This Row],[LoanAmount]],NA())</f>
        <v>99</v>
      </c>
    </row>
    <row r="289" spans="1:18" x14ac:dyDescent="0.45">
      <c r="A289" t="s">
        <v>312</v>
      </c>
      <c r="B289" t="s">
        <v>14</v>
      </c>
      <c r="C289" t="s">
        <v>652</v>
      </c>
      <c r="D289">
        <v>0</v>
      </c>
      <c r="E289" t="s">
        <v>16</v>
      </c>
      <c r="F289" t="s">
        <v>650</v>
      </c>
      <c r="G289">
        <v>3704</v>
      </c>
      <c r="H289">
        <v>2000</v>
      </c>
      <c r="I289">
        <f t="shared" si="5"/>
        <v>5704</v>
      </c>
      <c r="J289" t="str">
        <f>VLOOKUP(Table2[[#This Row],[CombinedIncome]],Income_Groups[#All],2,TRUE)</f>
        <v>Middle ($4800-$5999)</v>
      </c>
      <c r="K289">
        <v>120</v>
      </c>
      <c r="L289" t="str">
        <f>VLOOKUP(Table2[[#This Row],[LoanAmount]],Loan_Amount_Groups[#All],2,TRUE)</f>
        <v>Middle ($120k-$134k)</v>
      </c>
      <c r="M289">
        <v>360</v>
      </c>
      <c r="N289">
        <v>1</v>
      </c>
      <c r="O289" t="s">
        <v>21</v>
      </c>
      <c r="P289" t="s">
        <v>647</v>
      </c>
      <c r="Q289">
        <f>IF(Table2[[#This Row],[Loan_Status]]="Approved",Table2[[#This Row],[LoanAmount]],NA())</f>
        <v>120</v>
      </c>
      <c r="R289" t="e">
        <f>IF(Table2[[#This Row],[Loan_Status]]="Denied",Table2[[#This Row],[LoanAmount]],NA())</f>
        <v>#N/A</v>
      </c>
    </row>
    <row r="290" spans="1:18" x14ac:dyDescent="0.45">
      <c r="A290" t="s">
        <v>313</v>
      </c>
      <c r="B290" t="s">
        <v>42</v>
      </c>
      <c r="C290" t="s">
        <v>651</v>
      </c>
      <c r="D290">
        <v>0</v>
      </c>
      <c r="E290" t="s">
        <v>16</v>
      </c>
      <c r="F290" t="s">
        <v>650</v>
      </c>
      <c r="G290">
        <v>4124</v>
      </c>
      <c r="H290">
        <v>0</v>
      </c>
      <c r="I290">
        <f t="shared" si="5"/>
        <v>4124</v>
      </c>
      <c r="J290" t="str">
        <f>VLOOKUP(Table2[[#This Row],[CombinedIncome]],Income_Groups[#All],2,TRUE)</f>
        <v>Mid-low ($3800-$4799)</v>
      </c>
      <c r="K290">
        <v>115</v>
      </c>
      <c r="L290" t="str">
        <f>VLOOKUP(Table2[[#This Row],[LoanAmount]],Loan_Amount_Groups[#All],2,TRUE)</f>
        <v>Mid-low ($95k-$119k)</v>
      </c>
      <c r="M290">
        <v>360</v>
      </c>
      <c r="N290">
        <v>1</v>
      </c>
      <c r="O290" t="s">
        <v>31</v>
      </c>
      <c r="P290" t="s">
        <v>647</v>
      </c>
      <c r="Q290">
        <f>IF(Table2[[#This Row],[Loan_Status]]="Approved",Table2[[#This Row],[LoanAmount]],NA())</f>
        <v>115</v>
      </c>
      <c r="R290" t="e">
        <f>IF(Table2[[#This Row],[Loan_Status]]="Denied",Table2[[#This Row],[LoanAmount]],NA())</f>
        <v>#N/A</v>
      </c>
    </row>
    <row r="291" spans="1:18" x14ac:dyDescent="0.45">
      <c r="A291" t="s">
        <v>314</v>
      </c>
      <c r="B291" t="s">
        <v>14</v>
      </c>
      <c r="C291" t="s">
        <v>651</v>
      </c>
      <c r="D291">
        <v>0</v>
      </c>
      <c r="E291" t="s">
        <v>16</v>
      </c>
      <c r="F291" t="s">
        <v>650</v>
      </c>
      <c r="G291">
        <v>9508</v>
      </c>
      <c r="H291">
        <v>0</v>
      </c>
      <c r="I291">
        <f t="shared" si="5"/>
        <v>9508</v>
      </c>
      <c r="J291" t="str">
        <f>VLOOKUP(Table2[[#This Row],[CombinedIncome]],Income_Groups[#All],2,TRUE)</f>
        <v>High (&gt; $8300)</v>
      </c>
      <c r="K291">
        <v>187</v>
      </c>
      <c r="L291" t="str">
        <f>VLOOKUP(Table2[[#This Row],[LoanAmount]],Loan_Amount_Groups[#All],2,TRUE)</f>
        <v>High (&gt; $180k)</v>
      </c>
      <c r="M291">
        <v>360</v>
      </c>
      <c r="N291">
        <v>1</v>
      </c>
      <c r="O291" t="s">
        <v>21</v>
      </c>
      <c r="P291" t="s">
        <v>647</v>
      </c>
      <c r="Q291">
        <f>IF(Table2[[#This Row],[Loan_Status]]="Approved",Table2[[#This Row],[LoanAmount]],NA())</f>
        <v>187</v>
      </c>
      <c r="R291" t="e">
        <f>IF(Table2[[#This Row],[Loan_Status]]="Denied",Table2[[#This Row],[LoanAmount]],NA())</f>
        <v>#N/A</v>
      </c>
    </row>
    <row r="292" spans="1:18" x14ac:dyDescent="0.45">
      <c r="A292" t="s">
        <v>315</v>
      </c>
      <c r="B292" t="s">
        <v>14</v>
      </c>
      <c r="C292" t="s">
        <v>652</v>
      </c>
      <c r="D292">
        <v>0</v>
      </c>
      <c r="E292" t="s">
        <v>16</v>
      </c>
      <c r="F292" t="s">
        <v>650</v>
      </c>
      <c r="G292">
        <v>3075</v>
      </c>
      <c r="H292">
        <v>2416</v>
      </c>
      <c r="I292">
        <f t="shared" si="5"/>
        <v>5491</v>
      </c>
      <c r="J292" t="str">
        <f>VLOOKUP(Table2[[#This Row],[CombinedIncome]],Income_Groups[#All],2,TRUE)</f>
        <v>Middle ($4800-$5999)</v>
      </c>
      <c r="K292">
        <v>139</v>
      </c>
      <c r="L292" t="str">
        <f>VLOOKUP(Table2[[#This Row],[LoanAmount]],Loan_Amount_Groups[#All],2,TRUE)</f>
        <v>Mid-high ($135k-$180k)</v>
      </c>
      <c r="M292">
        <v>360</v>
      </c>
      <c r="N292">
        <v>1</v>
      </c>
      <c r="O292" t="s">
        <v>21</v>
      </c>
      <c r="P292" t="s">
        <v>647</v>
      </c>
      <c r="Q292">
        <f>IF(Table2[[#This Row],[Loan_Status]]="Approved",Table2[[#This Row],[LoanAmount]],NA())</f>
        <v>139</v>
      </c>
      <c r="R292" t="e">
        <f>IF(Table2[[#This Row],[Loan_Status]]="Denied",Table2[[#This Row],[LoanAmount]],NA())</f>
        <v>#N/A</v>
      </c>
    </row>
    <row r="293" spans="1:18" x14ac:dyDescent="0.45">
      <c r="A293" t="s">
        <v>316</v>
      </c>
      <c r="B293" t="s">
        <v>14</v>
      </c>
      <c r="C293" t="s">
        <v>652</v>
      </c>
      <c r="D293">
        <v>2</v>
      </c>
      <c r="E293" t="s">
        <v>16</v>
      </c>
      <c r="F293" t="s">
        <v>650</v>
      </c>
      <c r="G293">
        <v>4400</v>
      </c>
      <c r="H293">
        <v>0</v>
      </c>
      <c r="I293">
        <f t="shared" si="5"/>
        <v>4400</v>
      </c>
      <c r="J293" t="str">
        <f>VLOOKUP(Table2[[#This Row],[CombinedIncome]],Income_Groups[#All],2,TRUE)</f>
        <v>Mid-low ($3800-$4799)</v>
      </c>
      <c r="K293">
        <v>127</v>
      </c>
      <c r="L293" t="str">
        <f>VLOOKUP(Table2[[#This Row],[LoanAmount]],Loan_Amount_Groups[#All],2,TRUE)</f>
        <v>Middle ($120k-$134k)</v>
      </c>
      <c r="M293">
        <v>360</v>
      </c>
      <c r="N293">
        <v>0</v>
      </c>
      <c r="O293" t="s">
        <v>31</v>
      </c>
      <c r="P293" t="s">
        <v>648</v>
      </c>
      <c r="Q293" t="e">
        <f>IF(Table2[[#This Row],[Loan_Status]]="Approved",Table2[[#This Row],[LoanAmount]],NA())</f>
        <v>#N/A</v>
      </c>
      <c r="R293">
        <f>IF(Table2[[#This Row],[Loan_Status]]="Denied",Table2[[#This Row],[LoanAmount]],NA())</f>
        <v>127</v>
      </c>
    </row>
    <row r="294" spans="1:18" x14ac:dyDescent="0.45">
      <c r="A294" t="s">
        <v>317</v>
      </c>
      <c r="B294" t="s">
        <v>14</v>
      </c>
      <c r="C294" t="s">
        <v>652</v>
      </c>
      <c r="D294">
        <v>2</v>
      </c>
      <c r="E294" t="s">
        <v>16</v>
      </c>
      <c r="F294" t="s">
        <v>650</v>
      </c>
      <c r="G294">
        <v>3153</v>
      </c>
      <c r="H294">
        <v>1560</v>
      </c>
      <c r="I294">
        <f t="shared" si="5"/>
        <v>4713</v>
      </c>
      <c r="J294" t="str">
        <f>VLOOKUP(Table2[[#This Row],[CombinedIncome]],Income_Groups[#All],2,TRUE)</f>
        <v>Mid-low ($3800-$4799)</v>
      </c>
      <c r="K294">
        <v>134</v>
      </c>
      <c r="L294" t="str">
        <f>VLOOKUP(Table2[[#This Row],[LoanAmount]],Loan_Amount_Groups[#All],2,TRUE)</f>
        <v>Middle ($120k-$134k)</v>
      </c>
      <c r="M294">
        <v>360</v>
      </c>
      <c r="N294">
        <v>1</v>
      </c>
      <c r="O294" t="s">
        <v>17</v>
      </c>
      <c r="P294" t="s">
        <v>647</v>
      </c>
      <c r="Q294">
        <f>IF(Table2[[#This Row],[Loan_Status]]="Approved",Table2[[#This Row],[LoanAmount]],NA())</f>
        <v>134</v>
      </c>
      <c r="R294" t="e">
        <f>IF(Table2[[#This Row],[Loan_Status]]="Denied",Table2[[#This Row],[LoanAmount]],NA())</f>
        <v>#N/A</v>
      </c>
    </row>
    <row r="295" spans="1:18" x14ac:dyDescent="0.45">
      <c r="A295" t="s">
        <v>318</v>
      </c>
      <c r="B295" t="s">
        <v>42</v>
      </c>
      <c r="C295" t="s">
        <v>651</v>
      </c>
      <c r="D295" t="s">
        <v>639</v>
      </c>
      <c r="E295" t="s">
        <v>16</v>
      </c>
      <c r="F295" t="s">
        <v>650</v>
      </c>
      <c r="G295">
        <v>5417</v>
      </c>
      <c r="H295">
        <v>0</v>
      </c>
      <c r="I295">
        <f t="shared" si="5"/>
        <v>5417</v>
      </c>
      <c r="J295" t="str">
        <f>VLOOKUP(Table2[[#This Row],[CombinedIncome]],Income_Groups[#All],2,TRUE)</f>
        <v>Middle ($4800-$5999)</v>
      </c>
      <c r="K295">
        <v>143</v>
      </c>
      <c r="L295" t="str">
        <f>VLOOKUP(Table2[[#This Row],[LoanAmount]],Loan_Amount_Groups[#All],2,TRUE)</f>
        <v>Mid-high ($135k-$180k)</v>
      </c>
      <c r="M295">
        <v>480</v>
      </c>
      <c r="N295">
        <v>0</v>
      </c>
      <c r="O295" t="s">
        <v>17</v>
      </c>
      <c r="P295" t="s">
        <v>648</v>
      </c>
      <c r="Q295" t="e">
        <f>IF(Table2[[#This Row],[Loan_Status]]="Approved",Table2[[#This Row],[LoanAmount]],NA())</f>
        <v>#N/A</v>
      </c>
      <c r="R295">
        <f>IF(Table2[[#This Row],[Loan_Status]]="Denied",Table2[[#This Row],[LoanAmount]],NA())</f>
        <v>143</v>
      </c>
    </row>
    <row r="296" spans="1:18" x14ac:dyDescent="0.45">
      <c r="A296" t="s">
        <v>319</v>
      </c>
      <c r="B296" t="s">
        <v>14</v>
      </c>
      <c r="C296" t="s">
        <v>652</v>
      </c>
      <c r="D296">
        <v>0</v>
      </c>
      <c r="E296" t="s">
        <v>16</v>
      </c>
      <c r="F296" t="s">
        <v>650</v>
      </c>
      <c r="G296">
        <v>2383</v>
      </c>
      <c r="H296">
        <v>3334</v>
      </c>
      <c r="I296">
        <f t="shared" si="5"/>
        <v>5717</v>
      </c>
      <c r="J296" t="str">
        <f>VLOOKUP(Table2[[#This Row],[CombinedIncome]],Income_Groups[#All],2,TRUE)</f>
        <v>Middle ($4800-$5999)</v>
      </c>
      <c r="K296">
        <v>172</v>
      </c>
      <c r="L296" t="str">
        <f>VLOOKUP(Table2[[#This Row],[LoanAmount]],Loan_Amount_Groups[#All],2,TRUE)</f>
        <v>Mid-high ($135k-$180k)</v>
      </c>
      <c r="M296">
        <v>360</v>
      </c>
      <c r="N296">
        <v>1</v>
      </c>
      <c r="O296" t="s">
        <v>31</v>
      </c>
      <c r="P296" t="s">
        <v>647</v>
      </c>
      <c r="Q296">
        <f>IF(Table2[[#This Row],[Loan_Status]]="Approved",Table2[[#This Row],[LoanAmount]],NA())</f>
        <v>172</v>
      </c>
      <c r="R296" t="e">
        <f>IF(Table2[[#This Row],[Loan_Status]]="Denied",Table2[[#This Row],[LoanAmount]],NA())</f>
        <v>#N/A</v>
      </c>
    </row>
    <row r="297" spans="1:18" x14ac:dyDescent="0.45">
      <c r="A297" t="s">
        <v>320</v>
      </c>
      <c r="B297" t="s">
        <v>14</v>
      </c>
      <c r="C297" t="s">
        <v>652</v>
      </c>
      <c r="D297" t="s">
        <v>30</v>
      </c>
      <c r="E297" t="s">
        <v>16</v>
      </c>
      <c r="F297" t="s">
        <v>639</v>
      </c>
      <c r="G297">
        <v>4416</v>
      </c>
      <c r="H297">
        <v>1250</v>
      </c>
      <c r="I297">
        <f t="shared" si="5"/>
        <v>5666</v>
      </c>
      <c r="J297" t="str">
        <f>VLOOKUP(Table2[[#This Row],[CombinedIncome]],Income_Groups[#All],2,TRUE)</f>
        <v>Middle ($4800-$5999)</v>
      </c>
      <c r="K297">
        <v>110</v>
      </c>
      <c r="L297" t="str">
        <f>VLOOKUP(Table2[[#This Row],[LoanAmount]],Loan_Amount_Groups[#All],2,TRUE)</f>
        <v>Mid-low ($95k-$119k)</v>
      </c>
      <c r="M297">
        <v>360</v>
      </c>
      <c r="N297">
        <v>1</v>
      </c>
      <c r="O297" t="s">
        <v>17</v>
      </c>
      <c r="P297" t="s">
        <v>647</v>
      </c>
      <c r="Q297">
        <f>IF(Table2[[#This Row],[Loan_Status]]="Approved",Table2[[#This Row],[LoanAmount]],NA())</f>
        <v>110</v>
      </c>
      <c r="R297" t="e">
        <f>IF(Table2[[#This Row],[Loan_Status]]="Denied",Table2[[#This Row],[LoanAmount]],NA())</f>
        <v>#N/A</v>
      </c>
    </row>
    <row r="298" spans="1:18" x14ac:dyDescent="0.45">
      <c r="A298" t="s">
        <v>321</v>
      </c>
      <c r="B298" t="s">
        <v>14</v>
      </c>
      <c r="C298" t="s">
        <v>652</v>
      </c>
      <c r="D298">
        <v>1</v>
      </c>
      <c r="E298" t="s">
        <v>16</v>
      </c>
      <c r="F298" t="s">
        <v>650</v>
      </c>
      <c r="G298">
        <v>6875</v>
      </c>
      <c r="H298">
        <v>0</v>
      </c>
      <c r="I298">
        <f t="shared" si="5"/>
        <v>6875</v>
      </c>
      <c r="J298" t="str">
        <f>VLOOKUP(Table2[[#This Row],[CombinedIncome]],Income_Groups[#All],2,TRUE)</f>
        <v>Mid-high ($6000-$8299)</v>
      </c>
      <c r="K298">
        <v>200</v>
      </c>
      <c r="L298" t="str">
        <f>VLOOKUP(Table2[[#This Row],[LoanAmount]],Loan_Amount_Groups[#All],2,TRUE)</f>
        <v>High (&gt; $180k)</v>
      </c>
      <c r="M298">
        <v>360</v>
      </c>
      <c r="N298">
        <v>1</v>
      </c>
      <c r="O298" t="s">
        <v>31</v>
      </c>
      <c r="P298" t="s">
        <v>647</v>
      </c>
      <c r="Q298">
        <f>IF(Table2[[#This Row],[Loan_Status]]="Approved",Table2[[#This Row],[LoanAmount]],NA())</f>
        <v>200</v>
      </c>
      <c r="R298" t="e">
        <f>IF(Table2[[#This Row],[Loan_Status]]="Denied",Table2[[#This Row],[LoanAmount]],NA())</f>
        <v>#N/A</v>
      </c>
    </row>
    <row r="299" spans="1:18" x14ac:dyDescent="0.45">
      <c r="A299" t="s">
        <v>322</v>
      </c>
      <c r="B299" t="s">
        <v>42</v>
      </c>
      <c r="C299" t="s">
        <v>652</v>
      </c>
      <c r="D299">
        <v>1</v>
      </c>
      <c r="E299" t="s">
        <v>16</v>
      </c>
      <c r="F299" t="s">
        <v>650</v>
      </c>
      <c r="G299">
        <v>4666</v>
      </c>
      <c r="H299">
        <v>0</v>
      </c>
      <c r="I299">
        <f t="shared" si="5"/>
        <v>4666</v>
      </c>
      <c r="J299" t="str">
        <f>VLOOKUP(Table2[[#This Row],[CombinedIncome]],Income_Groups[#All],2,TRUE)</f>
        <v>Mid-low ($3800-$4799)</v>
      </c>
      <c r="K299">
        <v>135</v>
      </c>
      <c r="L299" t="str">
        <f>VLOOKUP(Table2[[#This Row],[LoanAmount]],Loan_Amount_Groups[#All],2,TRUE)</f>
        <v>Mid-high ($135k-$180k)</v>
      </c>
      <c r="M299">
        <v>360</v>
      </c>
      <c r="N299">
        <v>1</v>
      </c>
      <c r="O299" t="s">
        <v>17</v>
      </c>
      <c r="P299" t="s">
        <v>647</v>
      </c>
      <c r="Q299">
        <f>IF(Table2[[#This Row],[Loan_Status]]="Approved",Table2[[#This Row],[LoanAmount]],NA())</f>
        <v>135</v>
      </c>
      <c r="R299" t="e">
        <f>IF(Table2[[#This Row],[Loan_Status]]="Denied",Table2[[#This Row],[LoanAmount]],NA())</f>
        <v>#N/A</v>
      </c>
    </row>
    <row r="300" spans="1:18" x14ac:dyDescent="0.45">
      <c r="A300" t="s">
        <v>323</v>
      </c>
      <c r="B300" t="s">
        <v>42</v>
      </c>
      <c r="C300" t="s">
        <v>651</v>
      </c>
      <c r="D300">
        <v>0</v>
      </c>
      <c r="E300" t="s">
        <v>16</v>
      </c>
      <c r="F300" t="s">
        <v>650</v>
      </c>
      <c r="G300">
        <v>5000</v>
      </c>
      <c r="H300">
        <v>2541</v>
      </c>
      <c r="I300">
        <f t="shared" si="5"/>
        <v>7541</v>
      </c>
      <c r="J300" t="str">
        <f>VLOOKUP(Table2[[#This Row],[CombinedIncome]],Income_Groups[#All],2,TRUE)</f>
        <v>Mid-high ($6000-$8299)</v>
      </c>
      <c r="K300">
        <v>151</v>
      </c>
      <c r="L300" t="str">
        <f>VLOOKUP(Table2[[#This Row],[LoanAmount]],Loan_Amount_Groups[#All],2,TRUE)</f>
        <v>Mid-high ($135k-$180k)</v>
      </c>
      <c r="M300">
        <v>480</v>
      </c>
      <c r="N300">
        <v>1</v>
      </c>
      <c r="O300" t="s">
        <v>21</v>
      </c>
      <c r="P300" t="s">
        <v>648</v>
      </c>
      <c r="Q300" t="e">
        <f>IF(Table2[[#This Row],[Loan_Status]]="Approved",Table2[[#This Row],[LoanAmount]],NA())</f>
        <v>#N/A</v>
      </c>
      <c r="R300">
        <f>IF(Table2[[#This Row],[Loan_Status]]="Denied",Table2[[#This Row],[LoanAmount]],NA())</f>
        <v>151</v>
      </c>
    </row>
    <row r="301" spans="1:18" x14ac:dyDescent="0.45">
      <c r="A301" t="s">
        <v>324</v>
      </c>
      <c r="B301" t="s">
        <v>14</v>
      </c>
      <c r="C301" t="s">
        <v>652</v>
      </c>
      <c r="D301">
        <v>1</v>
      </c>
      <c r="E301" t="s">
        <v>16</v>
      </c>
      <c r="F301" t="s">
        <v>650</v>
      </c>
      <c r="G301">
        <v>2014</v>
      </c>
      <c r="H301">
        <v>2925</v>
      </c>
      <c r="I301">
        <f t="shared" si="5"/>
        <v>4939</v>
      </c>
      <c r="J301" t="str">
        <f>VLOOKUP(Table2[[#This Row],[CombinedIncome]],Income_Groups[#All],2,TRUE)</f>
        <v>Middle ($4800-$5999)</v>
      </c>
      <c r="K301">
        <v>113</v>
      </c>
      <c r="L301" t="str">
        <f>VLOOKUP(Table2[[#This Row],[LoanAmount]],Loan_Amount_Groups[#All],2,TRUE)</f>
        <v>Mid-low ($95k-$119k)</v>
      </c>
      <c r="M301">
        <v>360</v>
      </c>
      <c r="N301">
        <v>1</v>
      </c>
      <c r="O301" t="s">
        <v>17</v>
      </c>
      <c r="P301" t="s">
        <v>648</v>
      </c>
      <c r="Q301" t="e">
        <f>IF(Table2[[#This Row],[Loan_Status]]="Approved",Table2[[#This Row],[LoanAmount]],NA())</f>
        <v>#N/A</v>
      </c>
      <c r="R301">
        <f>IF(Table2[[#This Row],[Loan_Status]]="Denied",Table2[[#This Row],[LoanAmount]],NA())</f>
        <v>113</v>
      </c>
    </row>
    <row r="302" spans="1:18" x14ac:dyDescent="0.45">
      <c r="A302" t="s">
        <v>325</v>
      </c>
      <c r="B302" t="s">
        <v>14</v>
      </c>
      <c r="C302" t="s">
        <v>652</v>
      </c>
      <c r="D302">
        <v>0</v>
      </c>
      <c r="E302" t="s">
        <v>25</v>
      </c>
      <c r="F302" t="s">
        <v>650</v>
      </c>
      <c r="G302">
        <v>1800</v>
      </c>
      <c r="H302">
        <v>2934</v>
      </c>
      <c r="I302">
        <f t="shared" si="5"/>
        <v>4734</v>
      </c>
      <c r="J302" t="str">
        <f>VLOOKUP(Table2[[#This Row],[CombinedIncome]],Income_Groups[#All],2,TRUE)</f>
        <v>Mid-low ($3800-$4799)</v>
      </c>
      <c r="K302">
        <v>93</v>
      </c>
      <c r="L302" t="str">
        <f>VLOOKUP(Table2[[#This Row],[LoanAmount]],Loan_Amount_Groups[#All],2,TRUE)</f>
        <v>Low (&lt; $95k)</v>
      </c>
      <c r="M302">
        <v>360</v>
      </c>
      <c r="N302">
        <v>0</v>
      </c>
      <c r="O302" t="s">
        <v>17</v>
      </c>
      <c r="P302" t="s">
        <v>648</v>
      </c>
      <c r="Q302" t="e">
        <f>IF(Table2[[#This Row],[Loan_Status]]="Approved",Table2[[#This Row],[LoanAmount]],NA())</f>
        <v>#N/A</v>
      </c>
      <c r="R302">
        <f>IF(Table2[[#This Row],[Loan_Status]]="Denied",Table2[[#This Row],[LoanAmount]],NA())</f>
        <v>93</v>
      </c>
    </row>
    <row r="303" spans="1:18" x14ac:dyDescent="0.45">
      <c r="A303" t="s">
        <v>326</v>
      </c>
      <c r="B303" t="s">
        <v>14</v>
      </c>
      <c r="C303" t="s">
        <v>652</v>
      </c>
      <c r="D303" t="s">
        <v>639</v>
      </c>
      <c r="E303" t="s">
        <v>25</v>
      </c>
      <c r="F303" t="s">
        <v>650</v>
      </c>
      <c r="G303">
        <v>2875</v>
      </c>
      <c r="H303">
        <v>1750</v>
      </c>
      <c r="I303">
        <f t="shared" si="5"/>
        <v>4625</v>
      </c>
      <c r="J303" t="str">
        <f>VLOOKUP(Table2[[#This Row],[CombinedIncome]],Income_Groups[#All],2,TRUE)</f>
        <v>Mid-low ($3800-$4799)</v>
      </c>
      <c r="K303">
        <v>105</v>
      </c>
      <c r="L303" t="str">
        <f>VLOOKUP(Table2[[#This Row],[LoanAmount]],Loan_Amount_Groups[#All],2,TRUE)</f>
        <v>Mid-low ($95k-$119k)</v>
      </c>
      <c r="M303">
        <v>360</v>
      </c>
      <c r="N303">
        <v>1</v>
      </c>
      <c r="O303" t="s">
        <v>31</v>
      </c>
      <c r="P303" t="s">
        <v>647</v>
      </c>
      <c r="Q303">
        <f>IF(Table2[[#This Row],[Loan_Status]]="Approved",Table2[[#This Row],[LoanAmount]],NA())</f>
        <v>105</v>
      </c>
      <c r="R303" t="e">
        <f>IF(Table2[[#This Row],[Loan_Status]]="Denied",Table2[[#This Row],[LoanAmount]],NA())</f>
        <v>#N/A</v>
      </c>
    </row>
    <row r="304" spans="1:18" x14ac:dyDescent="0.45">
      <c r="A304" t="s">
        <v>327</v>
      </c>
      <c r="B304" t="s">
        <v>42</v>
      </c>
      <c r="C304" t="s">
        <v>651</v>
      </c>
      <c r="D304">
        <v>0</v>
      </c>
      <c r="E304" t="s">
        <v>16</v>
      </c>
      <c r="F304" t="s">
        <v>650</v>
      </c>
      <c r="G304">
        <v>5000</v>
      </c>
      <c r="H304">
        <v>0</v>
      </c>
      <c r="I304">
        <f t="shared" si="5"/>
        <v>5000</v>
      </c>
      <c r="J304" t="str">
        <f>VLOOKUP(Table2[[#This Row],[CombinedIncome]],Income_Groups[#All],2,TRUE)</f>
        <v>Middle ($4800-$5999)</v>
      </c>
      <c r="K304">
        <v>132</v>
      </c>
      <c r="L304" t="str">
        <f>VLOOKUP(Table2[[#This Row],[LoanAmount]],Loan_Amount_Groups[#All],2,TRUE)</f>
        <v>Middle ($120k-$134k)</v>
      </c>
      <c r="M304">
        <v>360</v>
      </c>
      <c r="N304">
        <v>1</v>
      </c>
      <c r="O304" t="s">
        <v>21</v>
      </c>
      <c r="P304" t="s">
        <v>647</v>
      </c>
      <c r="Q304">
        <f>IF(Table2[[#This Row],[Loan_Status]]="Approved",Table2[[#This Row],[LoanAmount]],NA())</f>
        <v>132</v>
      </c>
      <c r="R304" t="e">
        <f>IF(Table2[[#This Row],[Loan_Status]]="Denied",Table2[[#This Row],[LoanAmount]],NA())</f>
        <v>#N/A</v>
      </c>
    </row>
    <row r="305" spans="1:18" x14ac:dyDescent="0.45">
      <c r="A305" t="s">
        <v>328</v>
      </c>
      <c r="B305" t="s">
        <v>14</v>
      </c>
      <c r="C305" t="s">
        <v>652</v>
      </c>
      <c r="D305">
        <v>1</v>
      </c>
      <c r="E305" t="s">
        <v>16</v>
      </c>
      <c r="F305" t="s">
        <v>650</v>
      </c>
      <c r="G305">
        <v>1625</v>
      </c>
      <c r="H305">
        <v>1803</v>
      </c>
      <c r="I305">
        <f t="shared" si="5"/>
        <v>3428</v>
      </c>
      <c r="J305" t="str">
        <f>VLOOKUP(Table2[[#This Row],[CombinedIncome]],Income_Groups[#All],2,TRUE)</f>
        <v>Low (&lt; $3800)</v>
      </c>
      <c r="K305">
        <v>96</v>
      </c>
      <c r="L305" t="str">
        <f>VLOOKUP(Table2[[#This Row],[LoanAmount]],Loan_Amount_Groups[#All],2,TRUE)</f>
        <v>Mid-low ($95k-$119k)</v>
      </c>
      <c r="M305">
        <v>360</v>
      </c>
      <c r="N305">
        <v>1</v>
      </c>
      <c r="O305" t="s">
        <v>17</v>
      </c>
      <c r="P305" t="s">
        <v>647</v>
      </c>
      <c r="Q305">
        <f>IF(Table2[[#This Row],[Loan_Status]]="Approved",Table2[[#This Row],[LoanAmount]],NA())</f>
        <v>96</v>
      </c>
      <c r="R305" t="e">
        <f>IF(Table2[[#This Row],[Loan_Status]]="Denied",Table2[[#This Row],[LoanAmount]],NA())</f>
        <v>#N/A</v>
      </c>
    </row>
    <row r="306" spans="1:18" x14ac:dyDescent="0.45">
      <c r="A306" t="s">
        <v>329</v>
      </c>
      <c r="B306" t="s">
        <v>14</v>
      </c>
      <c r="C306" t="s">
        <v>651</v>
      </c>
      <c r="D306">
        <v>0</v>
      </c>
      <c r="E306" t="s">
        <v>16</v>
      </c>
      <c r="F306" t="s">
        <v>650</v>
      </c>
      <c r="G306">
        <v>4000</v>
      </c>
      <c r="H306">
        <v>2500</v>
      </c>
      <c r="I306">
        <f t="shared" si="5"/>
        <v>6500</v>
      </c>
      <c r="J306" t="str">
        <f>VLOOKUP(Table2[[#This Row],[CombinedIncome]],Income_Groups[#All],2,TRUE)</f>
        <v>Mid-high ($6000-$8299)</v>
      </c>
      <c r="K306">
        <v>140</v>
      </c>
      <c r="L306" t="str">
        <f>VLOOKUP(Table2[[#This Row],[LoanAmount]],Loan_Amount_Groups[#All],2,TRUE)</f>
        <v>Mid-high ($135k-$180k)</v>
      </c>
      <c r="M306">
        <v>360</v>
      </c>
      <c r="N306">
        <v>1</v>
      </c>
      <c r="O306" t="s">
        <v>21</v>
      </c>
      <c r="P306" t="s">
        <v>647</v>
      </c>
      <c r="Q306">
        <f>IF(Table2[[#This Row],[Loan_Status]]="Approved",Table2[[#This Row],[LoanAmount]],NA())</f>
        <v>140</v>
      </c>
      <c r="R306" t="e">
        <f>IF(Table2[[#This Row],[Loan_Status]]="Denied",Table2[[#This Row],[LoanAmount]],NA())</f>
        <v>#N/A</v>
      </c>
    </row>
    <row r="307" spans="1:18" x14ac:dyDescent="0.45">
      <c r="A307" t="s">
        <v>330</v>
      </c>
      <c r="B307" t="s">
        <v>14</v>
      </c>
      <c r="C307" t="s">
        <v>651</v>
      </c>
      <c r="D307">
        <v>0</v>
      </c>
      <c r="E307" t="s">
        <v>25</v>
      </c>
      <c r="F307" t="s">
        <v>650</v>
      </c>
      <c r="G307">
        <v>2000</v>
      </c>
      <c r="H307">
        <v>0</v>
      </c>
      <c r="I307">
        <f t="shared" si="5"/>
        <v>2000</v>
      </c>
      <c r="J307" t="str">
        <f>VLOOKUP(Table2[[#This Row],[CombinedIncome]],Income_Groups[#All],2,TRUE)</f>
        <v>Low (&lt; $3800)</v>
      </c>
      <c r="K307">
        <v>128</v>
      </c>
      <c r="L307" t="str">
        <f>VLOOKUP(Table2[[#This Row],[LoanAmount]],Loan_Amount_Groups[#All],2,TRUE)</f>
        <v>Middle ($120k-$134k)</v>
      </c>
      <c r="M307">
        <v>360</v>
      </c>
      <c r="N307">
        <v>1</v>
      </c>
      <c r="O307" t="s">
        <v>17</v>
      </c>
      <c r="P307" t="s">
        <v>648</v>
      </c>
      <c r="Q307" t="e">
        <f>IF(Table2[[#This Row],[Loan_Status]]="Approved",Table2[[#This Row],[LoanAmount]],NA())</f>
        <v>#N/A</v>
      </c>
      <c r="R307">
        <f>IF(Table2[[#This Row],[Loan_Status]]="Denied",Table2[[#This Row],[LoanAmount]],NA())</f>
        <v>128</v>
      </c>
    </row>
    <row r="308" spans="1:18" x14ac:dyDescent="0.45">
      <c r="A308" t="s">
        <v>331</v>
      </c>
      <c r="B308" t="s">
        <v>42</v>
      </c>
      <c r="C308" t="s">
        <v>651</v>
      </c>
      <c r="D308">
        <v>0</v>
      </c>
      <c r="E308" t="s">
        <v>16</v>
      </c>
      <c r="F308" t="s">
        <v>650</v>
      </c>
      <c r="G308">
        <v>3762</v>
      </c>
      <c r="H308">
        <v>1666</v>
      </c>
      <c r="I308">
        <f t="shared" si="5"/>
        <v>5428</v>
      </c>
      <c r="J308" t="str">
        <f>VLOOKUP(Table2[[#This Row],[CombinedIncome]],Income_Groups[#All],2,TRUE)</f>
        <v>Middle ($4800-$5999)</v>
      </c>
      <c r="K308">
        <v>135</v>
      </c>
      <c r="L308" t="str">
        <f>VLOOKUP(Table2[[#This Row],[LoanAmount]],Loan_Amount_Groups[#All],2,TRUE)</f>
        <v>Mid-high ($135k-$180k)</v>
      </c>
      <c r="M308">
        <v>360</v>
      </c>
      <c r="N308">
        <v>1</v>
      </c>
      <c r="O308" t="s">
        <v>21</v>
      </c>
      <c r="P308" t="s">
        <v>647</v>
      </c>
      <c r="Q308">
        <f>IF(Table2[[#This Row],[Loan_Status]]="Approved",Table2[[#This Row],[LoanAmount]],NA())</f>
        <v>135</v>
      </c>
      <c r="R308" t="e">
        <f>IF(Table2[[#This Row],[Loan_Status]]="Denied",Table2[[#This Row],[LoanAmount]],NA())</f>
        <v>#N/A</v>
      </c>
    </row>
    <row r="309" spans="1:18" x14ac:dyDescent="0.45">
      <c r="A309" t="s">
        <v>332</v>
      </c>
      <c r="B309" t="s">
        <v>42</v>
      </c>
      <c r="C309" t="s">
        <v>651</v>
      </c>
      <c r="D309">
        <v>0</v>
      </c>
      <c r="E309" t="s">
        <v>16</v>
      </c>
      <c r="F309" t="s">
        <v>650</v>
      </c>
      <c r="G309">
        <v>2400</v>
      </c>
      <c r="H309">
        <v>1863</v>
      </c>
      <c r="I309">
        <f t="shared" si="5"/>
        <v>4263</v>
      </c>
      <c r="J309" t="str">
        <f>VLOOKUP(Table2[[#This Row],[CombinedIncome]],Income_Groups[#All],2,TRUE)</f>
        <v>Mid-low ($3800-$4799)</v>
      </c>
      <c r="K309">
        <v>104</v>
      </c>
      <c r="L309" t="str">
        <f>VLOOKUP(Table2[[#This Row],[LoanAmount]],Loan_Amount_Groups[#All],2,TRUE)</f>
        <v>Mid-low ($95k-$119k)</v>
      </c>
      <c r="M309">
        <v>360</v>
      </c>
      <c r="N309">
        <v>0</v>
      </c>
      <c r="O309" t="s">
        <v>17</v>
      </c>
      <c r="P309" t="s">
        <v>648</v>
      </c>
      <c r="Q309" t="e">
        <f>IF(Table2[[#This Row],[Loan_Status]]="Approved",Table2[[#This Row],[LoanAmount]],NA())</f>
        <v>#N/A</v>
      </c>
      <c r="R309">
        <f>IF(Table2[[#This Row],[Loan_Status]]="Denied",Table2[[#This Row],[LoanAmount]],NA())</f>
        <v>104</v>
      </c>
    </row>
    <row r="310" spans="1:18" x14ac:dyDescent="0.45">
      <c r="A310" t="s">
        <v>333</v>
      </c>
      <c r="B310" t="s">
        <v>14</v>
      </c>
      <c r="C310" t="s">
        <v>651</v>
      </c>
      <c r="D310">
        <v>0</v>
      </c>
      <c r="E310" t="s">
        <v>16</v>
      </c>
      <c r="F310" t="s">
        <v>650</v>
      </c>
      <c r="G310">
        <v>20233</v>
      </c>
      <c r="H310">
        <v>0</v>
      </c>
      <c r="I310">
        <f t="shared" si="5"/>
        <v>20233</v>
      </c>
      <c r="J310" t="str">
        <f>VLOOKUP(Table2[[#This Row],[CombinedIncome]],Income_Groups[#All],2,TRUE)</f>
        <v>High (&gt; $8300)</v>
      </c>
      <c r="K310">
        <v>480</v>
      </c>
      <c r="L310" t="str">
        <f>VLOOKUP(Table2[[#This Row],[LoanAmount]],Loan_Amount_Groups[#All],2,TRUE)</f>
        <v>High (&gt; $180k)</v>
      </c>
      <c r="M310">
        <v>360</v>
      </c>
      <c r="N310">
        <v>1</v>
      </c>
      <c r="O310" t="s">
        <v>21</v>
      </c>
      <c r="P310" t="s">
        <v>648</v>
      </c>
      <c r="Q310" t="e">
        <f>IF(Table2[[#This Row],[Loan_Status]]="Approved",Table2[[#This Row],[LoanAmount]],NA())</f>
        <v>#N/A</v>
      </c>
      <c r="R310">
        <f>IF(Table2[[#This Row],[Loan_Status]]="Denied",Table2[[#This Row],[LoanAmount]],NA())</f>
        <v>480</v>
      </c>
    </row>
    <row r="311" spans="1:18" x14ac:dyDescent="0.45">
      <c r="A311" t="s">
        <v>334</v>
      </c>
      <c r="B311" t="s">
        <v>14</v>
      </c>
      <c r="C311" t="s">
        <v>652</v>
      </c>
      <c r="D311">
        <v>2</v>
      </c>
      <c r="E311" t="s">
        <v>25</v>
      </c>
      <c r="F311" t="s">
        <v>650</v>
      </c>
      <c r="G311">
        <v>7667</v>
      </c>
      <c r="H311">
        <v>0</v>
      </c>
      <c r="I311">
        <f t="shared" si="5"/>
        <v>7667</v>
      </c>
      <c r="J311" t="str">
        <f>VLOOKUP(Table2[[#This Row],[CombinedIncome]],Income_Groups[#All],2,TRUE)</f>
        <v>Mid-high ($6000-$8299)</v>
      </c>
      <c r="K311">
        <v>185</v>
      </c>
      <c r="L311" t="str">
        <f>VLOOKUP(Table2[[#This Row],[LoanAmount]],Loan_Amount_Groups[#All],2,TRUE)</f>
        <v>High (&gt; $180k)</v>
      </c>
      <c r="M311">
        <v>360</v>
      </c>
      <c r="N311" t="s">
        <v>639</v>
      </c>
      <c r="O311" t="s">
        <v>21</v>
      </c>
      <c r="P311" t="s">
        <v>647</v>
      </c>
      <c r="Q311">
        <f>IF(Table2[[#This Row],[Loan_Status]]="Approved",Table2[[#This Row],[LoanAmount]],NA())</f>
        <v>185</v>
      </c>
      <c r="R311" t="e">
        <f>IF(Table2[[#This Row],[Loan_Status]]="Denied",Table2[[#This Row],[LoanAmount]],NA())</f>
        <v>#N/A</v>
      </c>
    </row>
    <row r="312" spans="1:18" x14ac:dyDescent="0.45">
      <c r="A312" t="s">
        <v>335</v>
      </c>
      <c r="B312" t="s">
        <v>42</v>
      </c>
      <c r="C312" t="s">
        <v>651</v>
      </c>
      <c r="D312">
        <v>0</v>
      </c>
      <c r="E312" t="s">
        <v>16</v>
      </c>
      <c r="F312" t="s">
        <v>650</v>
      </c>
      <c r="G312">
        <v>2917</v>
      </c>
      <c r="H312">
        <v>0</v>
      </c>
      <c r="I312">
        <f t="shared" si="5"/>
        <v>2917</v>
      </c>
      <c r="J312" t="str">
        <f>VLOOKUP(Table2[[#This Row],[CombinedIncome]],Income_Groups[#All],2,TRUE)</f>
        <v>Low (&lt; $3800)</v>
      </c>
      <c r="K312">
        <v>84</v>
      </c>
      <c r="L312" t="str">
        <f>VLOOKUP(Table2[[#This Row],[LoanAmount]],Loan_Amount_Groups[#All],2,TRUE)</f>
        <v>Low (&lt; $95k)</v>
      </c>
      <c r="M312">
        <v>360</v>
      </c>
      <c r="N312">
        <v>1</v>
      </c>
      <c r="O312" t="s">
        <v>31</v>
      </c>
      <c r="P312" t="s">
        <v>647</v>
      </c>
      <c r="Q312">
        <f>IF(Table2[[#This Row],[Loan_Status]]="Approved",Table2[[#This Row],[LoanAmount]],NA())</f>
        <v>84</v>
      </c>
      <c r="R312" t="e">
        <f>IF(Table2[[#This Row],[Loan_Status]]="Denied",Table2[[#This Row],[LoanAmount]],NA())</f>
        <v>#N/A</v>
      </c>
    </row>
    <row r="313" spans="1:18" x14ac:dyDescent="0.45">
      <c r="A313" t="s">
        <v>336</v>
      </c>
      <c r="B313" t="s">
        <v>14</v>
      </c>
      <c r="C313" t="s">
        <v>651</v>
      </c>
      <c r="D313">
        <v>0</v>
      </c>
      <c r="E313" t="s">
        <v>25</v>
      </c>
      <c r="F313" t="s">
        <v>650</v>
      </c>
      <c r="G313">
        <v>2927</v>
      </c>
      <c r="H313">
        <v>2405</v>
      </c>
      <c r="I313">
        <f t="shared" si="5"/>
        <v>5332</v>
      </c>
      <c r="J313" t="str">
        <f>VLOOKUP(Table2[[#This Row],[CombinedIncome]],Income_Groups[#All],2,TRUE)</f>
        <v>Middle ($4800-$5999)</v>
      </c>
      <c r="K313">
        <v>111</v>
      </c>
      <c r="L313" t="str">
        <f>VLOOKUP(Table2[[#This Row],[LoanAmount]],Loan_Amount_Groups[#All],2,TRUE)</f>
        <v>Mid-low ($95k-$119k)</v>
      </c>
      <c r="M313">
        <v>360</v>
      </c>
      <c r="N313">
        <v>1</v>
      </c>
      <c r="O313" t="s">
        <v>31</v>
      </c>
      <c r="P313" t="s">
        <v>647</v>
      </c>
      <c r="Q313">
        <f>IF(Table2[[#This Row],[Loan_Status]]="Approved",Table2[[#This Row],[LoanAmount]],NA())</f>
        <v>111</v>
      </c>
      <c r="R313" t="e">
        <f>IF(Table2[[#This Row],[Loan_Status]]="Denied",Table2[[#This Row],[LoanAmount]],NA())</f>
        <v>#N/A</v>
      </c>
    </row>
    <row r="314" spans="1:18" x14ac:dyDescent="0.45">
      <c r="A314" t="s">
        <v>337</v>
      </c>
      <c r="B314" t="s">
        <v>42</v>
      </c>
      <c r="C314" t="s">
        <v>651</v>
      </c>
      <c r="D314">
        <v>0</v>
      </c>
      <c r="E314" t="s">
        <v>16</v>
      </c>
      <c r="F314" t="s">
        <v>650</v>
      </c>
      <c r="G314">
        <v>2507</v>
      </c>
      <c r="H314">
        <v>0</v>
      </c>
      <c r="I314">
        <f t="shared" si="5"/>
        <v>2507</v>
      </c>
      <c r="J314" t="str">
        <f>VLOOKUP(Table2[[#This Row],[CombinedIncome]],Income_Groups[#All],2,TRUE)</f>
        <v>Low (&lt; $3800)</v>
      </c>
      <c r="K314">
        <v>56</v>
      </c>
      <c r="L314" t="str">
        <f>VLOOKUP(Table2[[#This Row],[LoanAmount]],Loan_Amount_Groups[#All],2,TRUE)</f>
        <v>Low (&lt; $95k)</v>
      </c>
      <c r="M314">
        <v>360</v>
      </c>
      <c r="N314">
        <v>1</v>
      </c>
      <c r="O314" t="s">
        <v>21</v>
      </c>
      <c r="P314" t="s">
        <v>647</v>
      </c>
      <c r="Q314">
        <f>IF(Table2[[#This Row],[Loan_Status]]="Approved",Table2[[#This Row],[LoanAmount]],NA())</f>
        <v>56</v>
      </c>
      <c r="R314" t="e">
        <f>IF(Table2[[#This Row],[Loan_Status]]="Denied",Table2[[#This Row],[LoanAmount]],NA())</f>
        <v>#N/A</v>
      </c>
    </row>
    <row r="315" spans="1:18" x14ac:dyDescent="0.45">
      <c r="A315" t="s">
        <v>338</v>
      </c>
      <c r="B315" t="s">
        <v>14</v>
      </c>
      <c r="C315" t="s">
        <v>652</v>
      </c>
      <c r="D315">
        <v>2</v>
      </c>
      <c r="E315" t="s">
        <v>16</v>
      </c>
      <c r="F315" t="s">
        <v>649</v>
      </c>
      <c r="G315">
        <v>5746</v>
      </c>
      <c r="H315">
        <v>0</v>
      </c>
      <c r="I315">
        <f t="shared" si="5"/>
        <v>5746</v>
      </c>
      <c r="J315" t="str">
        <f>VLOOKUP(Table2[[#This Row],[CombinedIncome]],Income_Groups[#All],2,TRUE)</f>
        <v>Middle ($4800-$5999)</v>
      </c>
      <c r="K315">
        <v>144</v>
      </c>
      <c r="L315" t="str">
        <f>VLOOKUP(Table2[[#This Row],[LoanAmount]],Loan_Amount_Groups[#All],2,TRUE)</f>
        <v>Mid-high ($135k-$180k)</v>
      </c>
      <c r="M315">
        <v>84</v>
      </c>
      <c r="N315" t="s">
        <v>639</v>
      </c>
      <c r="O315" t="s">
        <v>21</v>
      </c>
      <c r="P315" t="s">
        <v>647</v>
      </c>
      <c r="Q315">
        <f>IF(Table2[[#This Row],[Loan_Status]]="Approved",Table2[[#This Row],[LoanAmount]],NA())</f>
        <v>144</v>
      </c>
      <c r="R315" t="e">
        <f>IF(Table2[[#This Row],[Loan_Status]]="Denied",Table2[[#This Row],[LoanAmount]],NA())</f>
        <v>#N/A</v>
      </c>
    </row>
    <row r="316" spans="1:18" x14ac:dyDescent="0.45">
      <c r="A316" t="s">
        <v>339</v>
      </c>
      <c r="B316" t="s">
        <v>639</v>
      </c>
      <c r="C316" t="s">
        <v>652</v>
      </c>
      <c r="D316">
        <v>0</v>
      </c>
      <c r="E316" t="s">
        <v>16</v>
      </c>
      <c r="F316" t="s">
        <v>650</v>
      </c>
      <c r="G316">
        <v>2473</v>
      </c>
      <c r="H316">
        <v>1843</v>
      </c>
      <c r="I316">
        <f t="shared" si="5"/>
        <v>4316</v>
      </c>
      <c r="J316" t="str">
        <f>VLOOKUP(Table2[[#This Row],[CombinedIncome]],Income_Groups[#All],2,TRUE)</f>
        <v>Mid-low ($3800-$4799)</v>
      </c>
      <c r="K316">
        <v>159</v>
      </c>
      <c r="L316" t="str">
        <f>VLOOKUP(Table2[[#This Row],[LoanAmount]],Loan_Amount_Groups[#All],2,TRUE)</f>
        <v>Mid-high ($135k-$180k)</v>
      </c>
      <c r="M316">
        <v>360</v>
      </c>
      <c r="N316">
        <v>1</v>
      </c>
      <c r="O316" t="s">
        <v>21</v>
      </c>
      <c r="P316" t="s">
        <v>648</v>
      </c>
      <c r="Q316" t="e">
        <f>IF(Table2[[#This Row],[Loan_Status]]="Approved",Table2[[#This Row],[LoanAmount]],NA())</f>
        <v>#N/A</v>
      </c>
      <c r="R316">
        <f>IF(Table2[[#This Row],[Loan_Status]]="Denied",Table2[[#This Row],[LoanAmount]],NA())</f>
        <v>159</v>
      </c>
    </row>
    <row r="317" spans="1:18" x14ac:dyDescent="0.45">
      <c r="A317" t="s">
        <v>340</v>
      </c>
      <c r="B317" t="s">
        <v>14</v>
      </c>
      <c r="C317" t="s">
        <v>652</v>
      </c>
      <c r="D317">
        <v>1</v>
      </c>
      <c r="E317" t="s">
        <v>25</v>
      </c>
      <c r="F317" t="s">
        <v>650</v>
      </c>
      <c r="G317">
        <v>3399</v>
      </c>
      <c r="H317">
        <v>1640</v>
      </c>
      <c r="I317">
        <f t="shared" si="5"/>
        <v>5039</v>
      </c>
      <c r="J317" t="str">
        <f>VLOOKUP(Table2[[#This Row],[CombinedIncome]],Income_Groups[#All],2,TRUE)</f>
        <v>Middle ($4800-$5999)</v>
      </c>
      <c r="K317">
        <v>111</v>
      </c>
      <c r="L317" t="str">
        <f>VLOOKUP(Table2[[#This Row],[LoanAmount]],Loan_Amount_Groups[#All],2,TRUE)</f>
        <v>Mid-low ($95k-$119k)</v>
      </c>
      <c r="M317">
        <v>180</v>
      </c>
      <c r="N317">
        <v>1</v>
      </c>
      <c r="O317" t="s">
        <v>17</v>
      </c>
      <c r="P317" t="s">
        <v>647</v>
      </c>
      <c r="Q317">
        <f>IF(Table2[[#This Row],[Loan_Status]]="Approved",Table2[[#This Row],[LoanAmount]],NA())</f>
        <v>111</v>
      </c>
      <c r="R317" t="e">
        <f>IF(Table2[[#This Row],[Loan_Status]]="Denied",Table2[[#This Row],[LoanAmount]],NA())</f>
        <v>#N/A</v>
      </c>
    </row>
    <row r="318" spans="1:18" x14ac:dyDescent="0.45">
      <c r="A318" t="s">
        <v>341</v>
      </c>
      <c r="B318" t="s">
        <v>14</v>
      </c>
      <c r="C318" t="s">
        <v>652</v>
      </c>
      <c r="D318">
        <v>2</v>
      </c>
      <c r="E318" t="s">
        <v>16</v>
      </c>
      <c r="F318" t="s">
        <v>650</v>
      </c>
      <c r="G318">
        <v>3717</v>
      </c>
      <c r="H318">
        <v>0</v>
      </c>
      <c r="I318">
        <f t="shared" si="5"/>
        <v>3717</v>
      </c>
      <c r="J318" t="str">
        <f>VLOOKUP(Table2[[#This Row],[CombinedIncome]],Income_Groups[#All],2,TRUE)</f>
        <v>Low (&lt; $3800)</v>
      </c>
      <c r="K318">
        <v>120</v>
      </c>
      <c r="L318" t="str">
        <f>VLOOKUP(Table2[[#This Row],[LoanAmount]],Loan_Amount_Groups[#All],2,TRUE)</f>
        <v>Middle ($120k-$134k)</v>
      </c>
      <c r="M318">
        <v>360</v>
      </c>
      <c r="N318">
        <v>1</v>
      </c>
      <c r="O318" t="s">
        <v>31</v>
      </c>
      <c r="P318" t="s">
        <v>647</v>
      </c>
      <c r="Q318">
        <f>IF(Table2[[#This Row],[Loan_Status]]="Approved",Table2[[#This Row],[LoanAmount]],NA())</f>
        <v>120</v>
      </c>
      <c r="R318" t="e">
        <f>IF(Table2[[#This Row],[Loan_Status]]="Denied",Table2[[#This Row],[LoanAmount]],NA())</f>
        <v>#N/A</v>
      </c>
    </row>
    <row r="319" spans="1:18" x14ac:dyDescent="0.45">
      <c r="A319" t="s">
        <v>342</v>
      </c>
      <c r="B319" t="s">
        <v>14</v>
      </c>
      <c r="C319" t="s">
        <v>652</v>
      </c>
      <c r="D319">
        <v>0</v>
      </c>
      <c r="E319" t="s">
        <v>16</v>
      </c>
      <c r="F319" t="s">
        <v>650</v>
      </c>
      <c r="G319">
        <v>2058</v>
      </c>
      <c r="H319">
        <v>2134</v>
      </c>
      <c r="I319">
        <f t="shared" si="5"/>
        <v>4192</v>
      </c>
      <c r="J319" t="str">
        <f>VLOOKUP(Table2[[#This Row],[CombinedIncome]],Income_Groups[#All],2,TRUE)</f>
        <v>Mid-low ($3800-$4799)</v>
      </c>
      <c r="K319">
        <v>88</v>
      </c>
      <c r="L319" t="str">
        <f>VLOOKUP(Table2[[#This Row],[LoanAmount]],Loan_Amount_Groups[#All],2,TRUE)</f>
        <v>Low (&lt; $95k)</v>
      </c>
      <c r="M319">
        <v>360</v>
      </c>
      <c r="N319" t="s">
        <v>639</v>
      </c>
      <c r="O319" t="s">
        <v>17</v>
      </c>
      <c r="P319" t="s">
        <v>647</v>
      </c>
      <c r="Q319">
        <f>IF(Table2[[#This Row],[Loan_Status]]="Approved",Table2[[#This Row],[LoanAmount]],NA())</f>
        <v>88</v>
      </c>
      <c r="R319" t="e">
        <f>IF(Table2[[#This Row],[Loan_Status]]="Denied",Table2[[#This Row],[LoanAmount]],NA())</f>
        <v>#N/A</v>
      </c>
    </row>
    <row r="320" spans="1:18" x14ac:dyDescent="0.45">
      <c r="A320" t="s">
        <v>343</v>
      </c>
      <c r="B320" t="s">
        <v>42</v>
      </c>
      <c r="C320" t="s">
        <v>651</v>
      </c>
      <c r="D320">
        <v>1</v>
      </c>
      <c r="E320" t="s">
        <v>16</v>
      </c>
      <c r="F320" t="s">
        <v>650</v>
      </c>
      <c r="G320">
        <v>3541</v>
      </c>
      <c r="H320">
        <v>0</v>
      </c>
      <c r="I320">
        <f t="shared" si="5"/>
        <v>3541</v>
      </c>
      <c r="J320" t="str">
        <f>VLOOKUP(Table2[[#This Row],[CombinedIncome]],Income_Groups[#All],2,TRUE)</f>
        <v>Low (&lt; $3800)</v>
      </c>
      <c r="K320">
        <v>112</v>
      </c>
      <c r="L320" t="str">
        <f>VLOOKUP(Table2[[#This Row],[LoanAmount]],Loan_Amount_Groups[#All],2,TRUE)</f>
        <v>Mid-low ($95k-$119k)</v>
      </c>
      <c r="M320">
        <v>360</v>
      </c>
      <c r="N320" t="s">
        <v>639</v>
      </c>
      <c r="O320" t="s">
        <v>31</v>
      </c>
      <c r="P320" t="s">
        <v>647</v>
      </c>
      <c r="Q320">
        <f>IF(Table2[[#This Row],[Loan_Status]]="Approved",Table2[[#This Row],[LoanAmount]],NA())</f>
        <v>112</v>
      </c>
      <c r="R320" t="e">
        <f>IF(Table2[[#This Row],[Loan_Status]]="Denied",Table2[[#This Row],[LoanAmount]],NA())</f>
        <v>#N/A</v>
      </c>
    </row>
    <row r="321" spans="1:18" x14ac:dyDescent="0.45">
      <c r="A321" t="s">
        <v>344</v>
      </c>
      <c r="B321" t="s">
        <v>14</v>
      </c>
      <c r="C321" t="s">
        <v>652</v>
      </c>
      <c r="D321">
        <v>1</v>
      </c>
      <c r="E321" t="s">
        <v>16</v>
      </c>
      <c r="F321" t="s">
        <v>649</v>
      </c>
      <c r="G321">
        <v>10000</v>
      </c>
      <c r="H321">
        <v>0</v>
      </c>
      <c r="I321">
        <f t="shared" si="5"/>
        <v>10000</v>
      </c>
      <c r="J321" t="str">
        <f>VLOOKUP(Table2[[#This Row],[CombinedIncome]],Income_Groups[#All],2,TRUE)</f>
        <v>High (&gt; $8300)</v>
      </c>
      <c r="K321">
        <v>155</v>
      </c>
      <c r="L321" t="str">
        <f>VLOOKUP(Table2[[#This Row],[LoanAmount]],Loan_Amount_Groups[#All],2,TRUE)</f>
        <v>Mid-high ($135k-$180k)</v>
      </c>
      <c r="M321">
        <v>360</v>
      </c>
      <c r="N321">
        <v>1</v>
      </c>
      <c r="O321" t="s">
        <v>21</v>
      </c>
      <c r="P321" t="s">
        <v>648</v>
      </c>
      <c r="Q321" t="e">
        <f>IF(Table2[[#This Row],[Loan_Status]]="Approved",Table2[[#This Row],[LoanAmount]],NA())</f>
        <v>#N/A</v>
      </c>
      <c r="R321">
        <f>IF(Table2[[#This Row],[Loan_Status]]="Denied",Table2[[#This Row],[LoanAmount]],NA())</f>
        <v>155</v>
      </c>
    </row>
    <row r="322" spans="1:18" x14ac:dyDescent="0.45">
      <c r="A322" t="s">
        <v>345</v>
      </c>
      <c r="B322" t="s">
        <v>14</v>
      </c>
      <c r="C322" t="s">
        <v>652</v>
      </c>
      <c r="D322">
        <v>0</v>
      </c>
      <c r="E322" t="s">
        <v>16</v>
      </c>
      <c r="F322" t="s">
        <v>650</v>
      </c>
      <c r="G322">
        <v>2400</v>
      </c>
      <c r="H322">
        <v>2167</v>
      </c>
      <c r="I322">
        <f t="shared" si="5"/>
        <v>4567</v>
      </c>
      <c r="J322" t="str">
        <f>VLOOKUP(Table2[[#This Row],[CombinedIncome]],Income_Groups[#All],2,TRUE)</f>
        <v>Mid-low ($3800-$4799)</v>
      </c>
      <c r="K322">
        <v>115</v>
      </c>
      <c r="L322" t="str">
        <f>VLOOKUP(Table2[[#This Row],[LoanAmount]],Loan_Amount_Groups[#All],2,TRUE)</f>
        <v>Mid-low ($95k-$119k)</v>
      </c>
      <c r="M322">
        <v>360</v>
      </c>
      <c r="N322">
        <v>1</v>
      </c>
      <c r="O322" t="s">
        <v>31</v>
      </c>
      <c r="P322" t="s">
        <v>647</v>
      </c>
      <c r="Q322">
        <f>IF(Table2[[#This Row],[Loan_Status]]="Approved",Table2[[#This Row],[LoanAmount]],NA())</f>
        <v>115</v>
      </c>
      <c r="R322" t="e">
        <f>IF(Table2[[#This Row],[Loan_Status]]="Denied",Table2[[#This Row],[LoanAmount]],NA())</f>
        <v>#N/A</v>
      </c>
    </row>
    <row r="323" spans="1:18" x14ac:dyDescent="0.45">
      <c r="A323" t="s">
        <v>346</v>
      </c>
      <c r="B323" t="s">
        <v>14</v>
      </c>
      <c r="C323" t="s">
        <v>652</v>
      </c>
      <c r="D323" t="s">
        <v>30</v>
      </c>
      <c r="E323" t="s">
        <v>16</v>
      </c>
      <c r="F323" t="s">
        <v>650</v>
      </c>
      <c r="G323">
        <v>4342</v>
      </c>
      <c r="H323">
        <v>189</v>
      </c>
      <c r="I323">
        <f t="shared" si="5"/>
        <v>4531</v>
      </c>
      <c r="J323" t="str">
        <f>VLOOKUP(Table2[[#This Row],[CombinedIncome]],Income_Groups[#All],2,TRUE)</f>
        <v>Mid-low ($3800-$4799)</v>
      </c>
      <c r="K323">
        <v>124</v>
      </c>
      <c r="L323" t="str">
        <f>VLOOKUP(Table2[[#This Row],[LoanAmount]],Loan_Amount_Groups[#All],2,TRUE)</f>
        <v>Middle ($120k-$134k)</v>
      </c>
      <c r="M323">
        <v>360</v>
      </c>
      <c r="N323">
        <v>1</v>
      </c>
      <c r="O323" t="s">
        <v>31</v>
      </c>
      <c r="P323" t="s">
        <v>647</v>
      </c>
      <c r="Q323">
        <f>IF(Table2[[#This Row],[Loan_Status]]="Approved",Table2[[#This Row],[LoanAmount]],NA())</f>
        <v>124</v>
      </c>
      <c r="R323" t="e">
        <f>IF(Table2[[#This Row],[Loan_Status]]="Denied",Table2[[#This Row],[LoanAmount]],NA())</f>
        <v>#N/A</v>
      </c>
    </row>
    <row r="324" spans="1:18" x14ac:dyDescent="0.45">
      <c r="A324" t="s">
        <v>347</v>
      </c>
      <c r="B324" t="s">
        <v>14</v>
      </c>
      <c r="C324" t="s">
        <v>652</v>
      </c>
      <c r="D324">
        <v>2</v>
      </c>
      <c r="E324" t="s">
        <v>25</v>
      </c>
      <c r="F324" t="s">
        <v>650</v>
      </c>
      <c r="G324">
        <v>3601</v>
      </c>
      <c r="H324">
        <v>1590</v>
      </c>
      <c r="I324">
        <f t="shared" si="5"/>
        <v>5191</v>
      </c>
      <c r="J324" t="str">
        <f>VLOOKUP(Table2[[#This Row],[CombinedIncome]],Income_Groups[#All],2,TRUE)</f>
        <v>Middle ($4800-$5999)</v>
      </c>
      <c r="K324">
        <v>128</v>
      </c>
      <c r="L324" t="str">
        <f>VLOOKUP(Table2[[#This Row],[LoanAmount]],Loan_Amount_Groups[#All],2,TRUE)</f>
        <v>Middle ($120k-$134k)</v>
      </c>
      <c r="M324">
        <v>360</v>
      </c>
      <c r="N324">
        <v>1</v>
      </c>
      <c r="O324" t="s">
        <v>21</v>
      </c>
      <c r="P324" t="s">
        <v>647</v>
      </c>
      <c r="Q324">
        <f>IF(Table2[[#This Row],[Loan_Status]]="Approved",Table2[[#This Row],[LoanAmount]],NA())</f>
        <v>128</v>
      </c>
      <c r="R324" t="e">
        <f>IF(Table2[[#This Row],[Loan_Status]]="Denied",Table2[[#This Row],[LoanAmount]],NA())</f>
        <v>#N/A</v>
      </c>
    </row>
    <row r="325" spans="1:18" x14ac:dyDescent="0.45">
      <c r="A325" t="s">
        <v>348</v>
      </c>
      <c r="B325" t="s">
        <v>42</v>
      </c>
      <c r="C325" t="s">
        <v>651</v>
      </c>
      <c r="D325">
        <v>0</v>
      </c>
      <c r="E325" t="s">
        <v>16</v>
      </c>
      <c r="F325" t="s">
        <v>650</v>
      </c>
      <c r="G325">
        <v>3166</v>
      </c>
      <c r="H325">
        <v>2985</v>
      </c>
      <c r="I325">
        <f t="shared" si="5"/>
        <v>6151</v>
      </c>
      <c r="J325" t="str">
        <f>VLOOKUP(Table2[[#This Row],[CombinedIncome]],Income_Groups[#All],2,TRUE)</f>
        <v>Mid-high ($6000-$8299)</v>
      </c>
      <c r="K325">
        <v>132</v>
      </c>
      <c r="L325" t="str">
        <f>VLOOKUP(Table2[[#This Row],[LoanAmount]],Loan_Amount_Groups[#All],2,TRUE)</f>
        <v>Middle ($120k-$134k)</v>
      </c>
      <c r="M325">
        <v>360</v>
      </c>
      <c r="N325" t="s">
        <v>639</v>
      </c>
      <c r="O325" t="s">
        <v>21</v>
      </c>
      <c r="P325" t="s">
        <v>647</v>
      </c>
      <c r="Q325">
        <f>IF(Table2[[#This Row],[Loan_Status]]="Approved",Table2[[#This Row],[LoanAmount]],NA())</f>
        <v>132</v>
      </c>
      <c r="R325" t="e">
        <f>IF(Table2[[#This Row],[Loan_Status]]="Denied",Table2[[#This Row],[LoanAmount]],NA())</f>
        <v>#N/A</v>
      </c>
    </row>
    <row r="326" spans="1:18" x14ac:dyDescent="0.45">
      <c r="A326" t="s">
        <v>349</v>
      </c>
      <c r="B326" t="s">
        <v>14</v>
      </c>
      <c r="C326" t="s">
        <v>652</v>
      </c>
      <c r="D326" t="s">
        <v>30</v>
      </c>
      <c r="E326" t="s">
        <v>16</v>
      </c>
      <c r="F326" t="s">
        <v>650</v>
      </c>
      <c r="G326">
        <v>15000</v>
      </c>
      <c r="H326">
        <v>0</v>
      </c>
      <c r="I326">
        <f t="shared" si="5"/>
        <v>15000</v>
      </c>
      <c r="J326" t="str">
        <f>VLOOKUP(Table2[[#This Row],[CombinedIncome]],Income_Groups[#All],2,TRUE)</f>
        <v>High (&gt; $8300)</v>
      </c>
      <c r="K326">
        <v>300</v>
      </c>
      <c r="L326" t="str">
        <f>VLOOKUP(Table2[[#This Row],[LoanAmount]],Loan_Amount_Groups[#All],2,TRUE)</f>
        <v>High (&gt; $180k)</v>
      </c>
      <c r="M326">
        <v>360</v>
      </c>
      <c r="N326">
        <v>1</v>
      </c>
      <c r="O326" t="s">
        <v>21</v>
      </c>
      <c r="P326" t="s">
        <v>647</v>
      </c>
      <c r="Q326">
        <f>IF(Table2[[#This Row],[Loan_Status]]="Approved",Table2[[#This Row],[LoanAmount]],NA())</f>
        <v>300</v>
      </c>
      <c r="R326" t="e">
        <f>IF(Table2[[#This Row],[Loan_Status]]="Denied",Table2[[#This Row],[LoanAmount]],NA())</f>
        <v>#N/A</v>
      </c>
    </row>
    <row r="327" spans="1:18" x14ac:dyDescent="0.45">
      <c r="A327" t="s">
        <v>350</v>
      </c>
      <c r="B327" t="s">
        <v>14</v>
      </c>
      <c r="C327" t="s">
        <v>652</v>
      </c>
      <c r="D327">
        <v>1</v>
      </c>
      <c r="E327" t="s">
        <v>16</v>
      </c>
      <c r="F327" t="s">
        <v>649</v>
      </c>
      <c r="G327">
        <v>8666</v>
      </c>
      <c r="H327">
        <v>4983</v>
      </c>
      <c r="I327">
        <f t="shared" si="5"/>
        <v>13649</v>
      </c>
      <c r="J327" t="str">
        <f>VLOOKUP(Table2[[#This Row],[CombinedIncome]],Income_Groups[#All],2,TRUE)</f>
        <v>High (&gt; $8300)</v>
      </c>
      <c r="K327">
        <v>376</v>
      </c>
      <c r="L327" t="str">
        <f>VLOOKUP(Table2[[#This Row],[LoanAmount]],Loan_Amount_Groups[#All],2,TRUE)</f>
        <v>High (&gt; $180k)</v>
      </c>
      <c r="M327">
        <v>360</v>
      </c>
      <c r="N327">
        <v>0</v>
      </c>
      <c r="O327" t="s">
        <v>21</v>
      </c>
      <c r="P327" t="s">
        <v>648</v>
      </c>
      <c r="Q327" t="e">
        <f>IF(Table2[[#This Row],[Loan_Status]]="Approved",Table2[[#This Row],[LoanAmount]],NA())</f>
        <v>#N/A</v>
      </c>
      <c r="R327">
        <f>IF(Table2[[#This Row],[Loan_Status]]="Denied",Table2[[#This Row],[LoanAmount]],NA())</f>
        <v>376</v>
      </c>
    </row>
    <row r="328" spans="1:18" x14ac:dyDescent="0.45">
      <c r="A328" t="s">
        <v>351</v>
      </c>
      <c r="B328" t="s">
        <v>14</v>
      </c>
      <c r="C328" t="s">
        <v>651</v>
      </c>
      <c r="D328">
        <v>0</v>
      </c>
      <c r="E328" t="s">
        <v>16</v>
      </c>
      <c r="F328" t="s">
        <v>650</v>
      </c>
      <c r="G328">
        <v>4917</v>
      </c>
      <c r="H328">
        <v>0</v>
      </c>
      <c r="I328">
        <f t="shared" ref="I328:I391" si="6">G328+H328</f>
        <v>4917</v>
      </c>
      <c r="J328" t="str">
        <f>VLOOKUP(Table2[[#This Row],[CombinedIncome]],Income_Groups[#All],2,TRUE)</f>
        <v>Middle ($4800-$5999)</v>
      </c>
      <c r="K328">
        <v>130</v>
      </c>
      <c r="L328" t="str">
        <f>VLOOKUP(Table2[[#This Row],[LoanAmount]],Loan_Amount_Groups[#All],2,TRUE)</f>
        <v>Middle ($120k-$134k)</v>
      </c>
      <c r="M328">
        <v>360</v>
      </c>
      <c r="N328">
        <v>0</v>
      </c>
      <c r="O328" t="s">
        <v>21</v>
      </c>
      <c r="P328" t="s">
        <v>647</v>
      </c>
      <c r="Q328">
        <f>IF(Table2[[#This Row],[Loan_Status]]="Approved",Table2[[#This Row],[LoanAmount]],NA())</f>
        <v>130</v>
      </c>
      <c r="R328" t="e">
        <f>IF(Table2[[#This Row],[Loan_Status]]="Denied",Table2[[#This Row],[LoanAmount]],NA())</f>
        <v>#N/A</v>
      </c>
    </row>
    <row r="329" spans="1:18" x14ac:dyDescent="0.45">
      <c r="A329" t="s">
        <v>352</v>
      </c>
      <c r="B329" t="s">
        <v>14</v>
      </c>
      <c r="C329" t="s">
        <v>652</v>
      </c>
      <c r="D329">
        <v>0</v>
      </c>
      <c r="E329" t="s">
        <v>16</v>
      </c>
      <c r="F329" t="s">
        <v>649</v>
      </c>
      <c r="G329">
        <v>5818</v>
      </c>
      <c r="H329">
        <v>2160</v>
      </c>
      <c r="I329">
        <f t="shared" si="6"/>
        <v>7978</v>
      </c>
      <c r="J329" t="str">
        <f>VLOOKUP(Table2[[#This Row],[CombinedIncome]],Income_Groups[#All],2,TRUE)</f>
        <v>Mid-high ($6000-$8299)</v>
      </c>
      <c r="K329">
        <v>184</v>
      </c>
      <c r="L329" t="str">
        <f>VLOOKUP(Table2[[#This Row],[LoanAmount]],Loan_Amount_Groups[#All],2,TRUE)</f>
        <v>High (&gt; $180k)</v>
      </c>
      <c r="M329">
        <v>360</v>
      </c>
      <c r="N329">
        <v>1</v>
      </c>
      <c r="O329" t="s">
        <v>31</v>
      </c>
      <c r="P329" t="s">
        <v>647</v>
      </c>
      <c r="Q329">
        <f>IF(Table2[[#This Row],[Loan_Status]]="Approved",Table2[[#This Row],[LoanAmount]],NA())</f>
        <v>184</v>
      </c>
      <c r="R329" t="e">
        <f>IF(Table2[[#This Row],[Loan_Status]]="Denied",Table2[[#This Row],[LoanAmount]],NA())</f>
        <v>#N/A</v>
      </c>
    </row>
    <row r="330" spans="1:18" x14ac:dyDescent="0.45">
      <c r="A330" t="s">
        <v>353</v>
      </c>
      <c r="B330" t="s">
        <v>42</v>
      </c>
      <c r="C330" t="s">
        <v>652</v>
      </c>
      <c r="D330">
        <v>0</v>
      </c>
      <c r="E330" t="s">
        <v>16</v>
      </c>
      <c r="F330" t="s">
        <v>650</v>
      </c>
      <c r="G330">
        <v>4333</v>
      </c>
      <c r="H330">
        <v>2451</v>
      </c>
      <c r="I330">
        <f t="shared" si="6"/>
        <v>6784</v>
      </c>
      <c r="J330" t="str">
        <f>VLOOKUP(Table2[[#This Row],[CombinedIncome]],Income_Groups[#All],2,TRUE)</f>
        <v>Mid-high ($6000-$8299)</v>
      </c>
      <c r="K330">
        <v>110</v>
      </c>
      <c r="L330" t="str">
        <f>VLOOKUP(Table2[[#This Row],[LoanAmount]],Loan_Amount_Groups[#All],2,TRUE)</f>
        <v>Mid-low ($95k-$119k)</v>
      </c>
      <c r="M330">
        <v>360</v>
      </c>
      <c r="N330">
        <v>1</v>
      </c>
      <c r="O330" t="s">
        <v>17</v>
      </c>
      <c r="P330" t="s">
        <v>648</v>
      </c>
      <c r="Q330" t="e">
        <f>IF(Table2[[#This Row],[Loan_Status]]="Approved",Table2[[#This Row],[LoanAmount]],NA())</f>
        <v>#N/A</v>
      </c>
      <c r="R330">
        <f>IF(Table2[[#This Row],[Loan_Status]]="Denied",Table2[[#This Row],[LoanAmount]],NA())</f>
        <v>110</v>
      </c>
    </row>
    <row r="331" spans="1:18" x14ac:dyDescent="0.45">
      <c r="A331" t="s">
        <v>354</v>
      </c>
      <c r="B331" t="s">
        <v>42</v>
      </c>
      <c r="C331" t="s">
        <v>651</v>
      </c>
      <c r="D331">
        <v>0</v>
      </c>
      <c r="E331" t="s">
        <v>16</v>
      </c>
      <c r="F331" t="s">
        <v>650</v>
      </c>
      <c r="G331">
        <v>2500</v>
      </c>
      <c r="H331">
        <v>0</v>
      </c>
      <c r="I331">
        <f t="shared" si="6"/>
        <v>2500</v>
      </c>
      <c r="J331" t="str">
        <f>VLOOKUP(Table2[[#This Row],[CombinedIncome]],Income_Groups[#All],2,TRUE)</f>
        <v>Low (&lt; $3800)</v>
      </c>
      <c r="K331">
        <v>67</v>
      </c>
      <c r="L331" t="str">
        <f>VLOOKUP(Table2[[#This Row],[LoanAmount]],Loan_Amount_Groups[#All],2,TRUE)</f>
        <v>Low (&lt; $95k)</v>
      </c>
      <c r="M331">
        <v>360</v>
      </c>
      <c r="N331">
        <v>1</v>
      </c>
      <c r="O331" t="s">
        <v>17</v>
      </c>
      <c r="P331" t="s">
        <v>647</v>
      </c>
      <c r="Q331">
        <f>IF(Table2[[#This Row],[Loan_Status]]="Approved",Table2[[#This Row],[LoanAmount]],NA())</f>
        <v>67</v>
      </c>
      <c r="R331" t="e">
        <f>IF(Table2[[#This Row],[Loan_Status]]="Denied",Table2[[#This Row],[LoanAmount]],NA())</f>
        <v>#N/A</v>
      </c>
    </row>
    <row r="332" spans="1:18" x14ac:dyDescent="0.45">
      <c r="A332" t="s">
        <v>355</v>
      </c>
      <c r="B332" t="s">
        <v>14</v>
      </c>
      <c r="C332" t="s">
        <v>651</v>
      </c>
      <c r="D332">
        <v>1</v>
      </c>
      <c r="E332" t="s">
        <v>16</v>
      </c>
      <c r="F332" t="s">
        <v>650</v>
      </c>
      <c r="G332">
        <v>4384</v>
      </c>
      <c r="H332">
        <v>1793</v>
      </c>
      <c r="I332">
        <f t="shared" si="6"/>
        <v>6177</v>
      </c>
      <c r="J332" t="str">
        <f>VLOOKUP(Table2[[#This Row],[CombinedIncome]],Income_Groups[#All],2,TRUE)</f>
        <v>Mid-high ($6000-$8299)</v>
      </c>
      <c r="K332">
        <v>117</v>
      </c>
      <c r="L332" t="str">
        <f>VLOOKUP(Table2[[#This Row],[LoanAmount]],Loan_Amount_Groups[#All],2,TRUE)</f>
        <v>Mid-low ($95k-$119k)</v>
      </c>
      <c r="M332">
        <v>360</v>
      </c>
      <c r="N332">
        <v>1</v>
      </c>
      <c r="O332" t="s">
        <v>17</v>
      </c>
      <c r="P332" t="s">
        <v>647</v>
      </c>
      <c r="Q332">
        <f>IF(Table2[[#This Row],[Loan_Status]]="Approved",Table2[[#This Row],[LoanAmount]],NA())</f>
        <v>117</v>
      </c>
      <c r="R332" t="e">
        <f>IF(Table2[[#This Row],[Loan_Status]]="Denied",Table2[[#This Row],[LoanAmount]],NA())</f>
        <v>#N/A</v>
      </c>
    </row>
    <row r="333" spans="1:18" x14ac:dyDescent="0.45">
      <c r="A333" t="s">
        <v>356</v>
      </c>
      <c r="B333" t="s">
        <v>14</v>
      </c>
      <c r="C333" t="s">
        <v>651</v>
      </c>
      <c r="D333">
        <v>0</v>
      </c>
      <c r="E333" t="s">
        <v>16</v>
      </c>
      <c r="F333" t="s">
        <v>650</v>
      </c>
      <c r="G333">
        <v>2935</v>
      </c>
      <c r="H333">
        <v>0</v>
      </c>
      <c r="I333">
        <f t="shared" si="6"/>
        <v>2935</v>
      </c>
      <c r="J333" t="str">
        <f>VLOOKUP(Table2[[#This Row],[CombinedIncome]],Income_Groups[#All],2,TRUE)</f>
        <v>Low (&lt; $3800)</v>
      </c>
      <c r="K333">
        <v>98</v>
      </c>
      <c r="L333" t="str">
        <f>VLOOKUP(Table2[[#This Row],[LoanAmount]],Loan_Amount_Groups[#All],2,TRUE)</f>
        <v>Mid-low ($95k-$119k)</v>
      </c>
      <c r="M333">
        <v>360</v>
      </c>
      <c r="N333">
        <v>1</v>
      </c>
      <c r="O333" t="s">
        <v>31</v>
      </c>
      <c r="P333" t="s">
        <v>647</v>
      </c>
      <c r="Q333">
        <f>IF(Table2[[#This Row],[Loan_Status]]="Approved",Table2[[#This Row],[LoanAmount]],NA())</f>
        <v>98</v>
      </c>
      <c r="R333" t="e">
        <f>IF(Table2[[#This Row],[Loan_Status]]="Denied",Table2[[#This Row],[LoanAmount]],NA())</f>
        <v>#N/A</v>
      </c>
    </row>
    <row r="334" spans="1:18" x14ac:dyDescent="0.45">
      <c r="A334" t="s">
        <v>357</v>
      </c>
      <c r="B334" t="s">
        <v>14</v>
      </c>
      <c r="C334" t="s">
        <v>651</v>
      </c>
      <c r="D334" t="s">
        <v>639</v>
      </c>
      <c r="E334" t="s">
        <v>16</v>
      </c>
      <c r="F334" t="s">
        <v>650</v>
      </c>
      <c r="G334">
        <v>2833</v>
      </c>
      <c r="H334">
        <v>0</v>
      </c>
      <c r="I334">
        <f t="shared" si="6"/>
        <v>2833</v>
      </c>
      <c r="J334" t="str">
        <f>VLOOKUP(Table2[[#This Row],[CombinedIncome]],Income_Groups[#All],2,TRUE)</f>
        <v>Low (&lt; $3800)</v>
      </c>
      <c r="K334">
        <v>71</v>
      </c>
      <c r="L334" t="str">
        <f>VLOOKUP(Table2[[#This Row],[LoanAmount]],Loan_Amount_Groups[#All],2,TRUE)</f>
        <v>Low (&lt; $95k)</v>
      </c>
      <c r="M334">
        <v>360</v>
      </c>
      <c r="N334">
        <v>1</v>
      </c>
      <c r="O334" t="s">
        <v>17</v>
      </c>
      <c r="P334" t="s">
        <v>647</v>
      </c>
      <c r="Q334">
        <f>IF(Table2[[#This Row],[Loan_Status]]="Approved",Table2[[#This Row],[LoanAmount]],NA())</f>
        <v>71</v>
      </c>
      <c r="R334" t="e">
        <f>IF(Table2[[#This Row],[Loan_Status]]="Denied",Table2[[#This Row],[LoanAmount]],NA())</f>
        <v>#N/A</v>
      </c>
    </row>
    <row r="335" spans="1:18" x14ac:dyDescent="0.45">
      <c r="A335" t="s">
        <v>358</v>
      </c>
      <c r="B335" t="s">
        <v>14</v>
      </c>
      <c r="C335" t="s">
        <v>652</v>
      </c>
      <c r="D335">
        <v>0</v>
      </c>
      <c r="E335" t="s">
        <v>16</v>
      </c>
      <c r="F335" t="s">
        <v>639</v>
      </c>
      <c r="G335">
        <v>63337</v>
      </c>
      <c r="H335">
        <v>0</v>
      </c>
      <c r="I335">
        <f t="shared" si="6"/>
        <v>63337</v>
      </c>
      <c r="J335" t="str">
        <f>VLOOKUP(Table2[[#This Row],[CombinedIncome]],Income_Groups[#All],2,TRUE)</f>
        <v>High (&gt; $8300)</v>
      </c>
      <c r="K335">
        <v>490</v>
      </c>
      <c r="L335" t="str">
        <f>VLOOKUP(Table2[[#This Row],[LoanAmount]],Loan_Amount_Groups[#All],2,TRUE)</f>
        <v>High (&gt; $180k)</v>
      </c>
      <c r="M335">
        <v>180</v>
      </c>
      <c r="N335">
        <v>1</v>
      </c>
      <c r="O335" t="s">
        <v>17</v>
      </c>
      <c r="P335" t="s">
        <v>647</v>
      </c>
      <c r="Q335">
        <f>IF(Table2[[#This Row],[Loan_Status]]="Approved",Table2[[#This Row],[LoanAmount]],NA())</f>
        <v>490</v>
      </c>
      <c r="R335" t="e">
        <f>IF(Table2[[#This Row],[Loan_Status]]="Denied",Table2[[#This Row],[LoanAmount]],NA())</f>
        <v>#N/A</v>
      </c>
    </row>
    <row r="336" spans="1:18" x14ac:dyDescent="0.45">
      <c r="A336" t="s">
        <v>359</v>
      </c>
      <c r="B336" t="s">
        <v>639</v>
      </c>
      <c r="C336" t="s">
        <v>652</v>
      </c>
      <c r="D336">
        <v>1</v>
      </c>
      <c r="E336" t="s">
        <v>16</v>
      </c>
      <c r="F336" t="s">
        <v>649</v>
      </c>
      <c r="G336">
        <v>9833</v>
      </c>
      <c r="H336">
        <v>1833</v>
      </c>
      <c r="I336">
        <f t="shared" si="6"/>
        <v>11666</v>
      </c>
      <c r="J336" t="str">
        <f>VLOOKUP(Table2[[#This Row],[CombinedIncome]],Income_Groups[#All],2,TRUE)</f>
        <v>High (&gt; $8300)</v>
      </c>
      <c r="K336">
        <v>182</v>
      </c>
      <c r="L336" t="str">
        <f>VLOOKUP(Table2[[#This Row],[LoanAmount]],Loan_Amount_Groups[#All],2,TRUE)</f>
        <v>High (&gt; $180k)</v>
      </c>
      <c r="M336">
        <v>180</v>
      </c>
      <c r="N336">
        <v>1</v>
      </c>
      <c r="O336" t="s">
        <v>17</v>
      </c>
      <c r="P336" t="s">
        <v>647</v>
      </c>
      <c r="Q336">
        <f>IF(Table2[[#This Row],[Loan_Status]]="Approved",Table2[[#This Row],[LoanAmount]],NA())</f>
        <v>182</v>
      </c>
      <c r="R336" t="e">
        <f>IF(Table2[[#This Row],[Loan_Status]]="Denied",Table2[[#This Row],[LoanAmount]],NA())</f>
        <v>#N/A</v>
      </c>
    </row>
    <row r="337" spans="1:18" x14ac:dyDescent="0.45">
      <c r="A337" t="s">
        <v>360</v>
      </c>
      <c r="B337" t="s">
        <v>14</v>
      </c>
      <c r="C337" t="s">
        <v>652</v>
      </c>
      <c r="D337" t="s">
        <v>639</v>
      </c>
      <c r="E337" t="s">
        <v>16</v>
      </c>
      <c r="F337" t="s">
        <v>649</v>
      </c>
      <c r="G337">
        <v>5503</v>
      </c>
      <c r="H337">
        <v>4490</v>
      </c>
      <c r="I337">
        <f t="shared" si="6"/>
        <v>9993</v>
      </c>
      <c r="J337" t="str">
        <f>VLOOKUP(Table2[[#This Row],[CombinedIncome]],Income_Groups[#All],2,TRUE)</f>
        <v>High (&gt; $8300)</v>
      </c>
      <c r="K337">
        <v>70</v>
      </c>
      <c r="L337" t="str">
        <f>VLOOKUP(Table2[[#This Row],[LoanAmount]],Loan_Amount_Groups[#All],2,TRUE)</f>
        <v>Low (&lt; $95k)</v>
      </c>
      <c r="M337">
        <v>360</v>
      </c>
      <c r="N337">
        <v>1</v>
      </c>
      <c r="O337" t="s">
        <v>31</v>
      </c>
      <c r="P337" t="s">
        <v>647</v>
      </c>
      <c r="Q337">
        <f>IF(Table2[[#This Row],[Loan_Status]]="Approved",Table2[[#This Row],[LoanAmount]],NA())</f>
        <v>70</v>
      </c>
      <c r="R337" t="e">
        <f>IF(Table2[[#This Row],[Loan_Status]]="Denied",Table2[[#This Row],[LoanAmount]],NA())</f>
        <v>#N/A</v>
      </c>
    </row>
    <row r="338" spans="1:18" x14ac:dyDescent="0.45">
      <c r="A338" t="s">
        <v>361</v>
      </c>
      <c r="B338" t="s">
        <v>14</v>
      </c>
      <c r="C338" t="s">
        <v>652</v>
      </c>
      <c r="D338">
        <v>1</v>
      </c>
      <c r="E338" t="s">
        <v>16</v>
      </c>
      <c r="F338" t="s">
        <v>639</v>
      </c>
      <c r="G338">
        <v>5250</v>
      </c>
      <c r="H338">
        <v>688</v>
      </c>
      <c r="I338">
        <f t="shared" si="6"/>
        <v>5938</v>
      </c>
      <c r="J338" t="str">
        <f>VLOOKUP(Table2[[#This Row],[CombinedIncome]],Income_Groups[#All],2,TRUE)</f>
        <v>Middle ($4800-$5999)</v>
      </c>
      <c r="K338">
        <v>160</v>
      </c>
      <c r="L338" t="str">
        <f>VLOOKUP(Table2[[#This Row],[LoanAmount]],Loan_Amount_Groups[#All],2,TRUE)</f>
        <v>Mid-high ($135k-$180k)</v>
      </c>
      <c r="M338">
        <v>360</v>
      </c>
      <c r="N338">
        <v>1</v>
      </c>
      <c r="O338" t="s">
        <v>21</v>
      </c>
      <c r="P338" t="s">
        <v>647</v>
      </c>
      <c r="Q338">
        <f>IF(Table2[[#This Row],[Loan_Status]]="Approved",Table2[[#This Row],[LoanAmount]],NA())</f>
        <v>160</v>
      </c>
      <c r="R338" t="e">
        <f>IF(Table2[[#This Row],[Loan_Status]]="Denied",Table2[[#This Row],[LoanAmount]],NA())</f>
        <v>#N/A</v>
      </c>
    </row>
    <row r="339" spans="1:18" x14ac:dyDescent="0.45">
      <c r="A339" t="s">
        <v>362</v>
      </c>
      <c r="B339" t="s">
        <v>14</v>
      </c>
      <c r="C339" t="s">
        <v>652</v>
      </c>
      <c r="D339">
        <v>2</v>
      </c>
      <c r="E339" t="s">
        <v>16</v>
      </c>
      <c r="F339" t="s">
        <v>649</v>
      </c>
      <c r="G339">
        <v>2500</v>
      </c>
      <c r="H339">
        <v>4600</v>
      </c>
      <c r="I339">
        <f t="shared" si="6"/>
        <v>7100</v>
      </c>
      <c r="J339" t="str">
        <f>VLOOKUP(Table2[[#This Row],[CombinedIncome]],Income_Groups[#All],2,TRUE)</f>
        <v>Mid-high ($6000-$8299)</v>
      </c>
      <c r="K339">
        <v>176</v>
      </c>
      <c r="L339" t="str">
        <f>VLOOKUP(Table2[[#This Row],[LoanAmount]],Loan_Amount_Groups[#All],2,TRUE)</f>
        <v>Mid-high ($135k-$180k)</v>
      </c>
      <c r="M339">
        <v>360</v>
      </c>
      <c r="N339">
        <v>1</v>
      </c>
      <c r="O339" t="s">
        <v>21</v>
      </c>
      <c r="P339" t="s">
        <v>647</v>
      </c>
      <c r="Q339">
        <f>IF(Table2[[#This Row],[Loan_Status]]="Approved",Table2[[#This Row],[LoanAmount]],NA())</f>
        <v>176</v>
      </c>
      <c r="R339" t="e">
        <f>IF(Table2[[#This Row],[Loan_Status]]="Denied",Table2[[#This Row],[LoanAmount]],NA())</f>
        <v>#N/A</v>
      </c>
    </row>
    <row r="340" spans="1:18" x14ac:dyDescent="0.45">
      <c r="A340" t="s">
        <v>363</v>
      </c>
      <c r="B340" t="s">
        <v>42</v>
      </c>
      <c r="C340" t="s">
        <v>651</v>
      </c>
      <c r="D340" t="s">
        <v>30</v>
      </c>
      <c r="E340" t="s">
        <v>25</v>
      </c>
      <c r="F340" t="s">
        <v>650</v>
      </c>
      <c r="G340">
        <v>1830</v>
      </c>
      <c r="H340">
        <v>0</v>
      </c>
      <c r="I340">
        <f t="shared" si="6"/>
        <v>1830</v>
      </c>
      <c r="J340" t="str">
        <f>VLOOKUP(Table2[[#This Row],[CombinedIncome]],Income_Groups[#All],2,TRUE)</f>
        <v>Low (&lt; $3800)</v>
      </c>
      <c r="K340">
        <v>128</v>
      </c>
      <c r="L340" t="str">
        <f>VLOOKUP(Table2[[#This Row],[LoanAmount]],Loan_Amount_Groups[#All],2,TRUE)</f>
        <v>Middle ($120k-$134k)</v>
      </c>
      <c r="M340">
        <v>360</v>
      </c>
      <c r="N340">
        <v>0</v>
      </c>
      <c r="O340" t="s">
        <v>17</v>
      </c>
      <c r="P340" t="s">
        <v>648</v>
      </c>
      <c r="Q340" t="e">
        <f>IF(Table2[[#This Row],[Loan_Status]]="Approved",Table2[[#This Row],[LoanAmount]],NA())</f>
        <v>#N/A</v>
      </c>
      <c r="R340">
        <f>IF(Table2[[#This Row],[Loan_Status]]="Denied",Table2[[#This Row],[LoanAmount]],NA())</f>
        <v>128</v>
      </c>
    </row>
    <row r="341" spans="1:18" x14ac:dyDescent="0.45">
      <c r="A341" t="s">
        <v>364</v>
      </c>
      <c r="B341" t="s">
        <v>42</v>
      </c>
      <c r="C341" t="s">
        <v>651</v>
      </c>
      <c r="D341">
        <v>0</v>
      </c>
      <c r="E341" t="s">
        <v>16</v>
      </c>
      <c r="F341" t="s">
        <v>650</v>
      </c>
      <c r="G341">
        <v>4160</v>
      </c>
      <c r="H341">
        <v>0</v>
      </c>
      <c r="I341">
        <f t="shared" si="6"/>
        <v>4160</v>
      </c>
      <c r="J341" t="str">
        <f>VLOOKUP(Table2[[#This Row],[CombinedIncome]],Income_Groups[#All],2,TRUE)</f>
        <v>Mid-low ($3800-$4799)</v>
      </c>
      <c r="K341">
        <v>71</v>
      </c>
      <c r="L341" t="str">
        <f>VLOOKUP(Table2[[#This Row],[LoanAmount]],Loan_Amount_Groups[#All],2,TRUE)</f>
        <v>Low (&lt; $95k)</v>
      </c>
      <c r="M341">
        <v>360</v>
      </c>
      <c r="N341">
        <v>1</v>
      </c>
      <c r="O341" t="s">
        <v>31</v>
      </c>
      <c r="P341" t="s">
        <v>647</v>
      </c>
      <c r="Q341">
        <f>IF(Table2[[#This Row],[Loan_Status]]="Approved",Table2[[#This Row],[LoanAmount]],NA())</f>
        <v>71</v>
      </c>
      <c r="R341" t="e">
        <f>IF(Table2[[#This Row],[Loan_Status]]="Denied",Table2[[#This Row],[LoanAmount]],NA())</f>
        <v>#N/A</v>
      </c>
    </row>
    <row r="342" spans="1:18" x14ac:dyDescent="0.45">
      <c r="A342" t="s">
        <v>365</v>
      </c>
      <c r="B342" t="s">
        <v>14</v>
      </c>
      <c r="C342" t="s">
        <v>652</v>
      </c>
      <c r="D342" t="s">
        <v>30</v>
      </c>
      <c r="E342" t="s">
        <v>25</v>
      </c>
      <c r="F342" t="s">
        <v>650</v>
      </c>
      <c r="G342">
        <v>2647</v>
      </c>
      <c r="H342">
        <v>1587</v>
      </c>
      <c r="I342">
        <f t="shared" si="6"/>
        <v>4234</v>
      </c>
      <c r="J342" t="str">
        <f>VLOOKUP(Table2[[#This Row],[CombinedIncome]],Income_Groups[#All],2,TRUE)</f>
        <v>Mid-low ($3800-$4799)</v>
      </c>
      <c r="K342">
        <v>173</v>
      </c>
      <c r="L342" t="str">
        <f>VLOOKUP(Table2[[#This Row],[LoanAmount]],Loan_Amount_Groups[#All],2,TRUE)</f>
        <v>Mid-high ($135k-$180k)</v>
      </c>
      <c r="M342">
        <v>360</v>
      </c>
      <c r="N342">
        <v>1</v>
      </c>
      <c r="O342" t="s">
        <v>21</v>
      </c>
      <c r="P342" t="s">
        <v>648</v>
      </c>
      <c r="Q342" t="e">
        <f>IF(Table2[[#This Row],[Loan_Status]]="Approved",Table2[[#This Row],[LoanAmount]],NA())</f>
        <v>#N/A</v>
      </c>
      <c r="R342">
        <f>IF(Table2[[#This Row],[Loan_Status]]="Denied",Table2[[#This Row],[LoanAmount]],NA())</f>
        <v>173</v>
      </c>
    </row>
    <row r="343" spans="1:18" x14ac:dyDescent="0.45">
      <c r="A343" t="s">
        <v>366</v>
      </c>
      <c r="B343" t="s">
        <v>42</v>
      </c>
      <c r="C343" t="s">
        <v>651</v>
      </c>
      <c r="D343">
        <v>0</v>
      </c>
      <c r="E343" t="s">
        <v>16</v>
      </c>
      <c r="F343" t="s">
        <v>650</v>
      </c>
      <c r="G343">
        <v>2378</v>
      </c>
      <c r="H343">
        <v>0</v>
      </c>
      <c r="I343">
        <f t="shared" si="6"/>
        <v>2378</v>
      </c>
      <c r="J343" t="str">
        <f>VLOOKUP(Table2[[#This Row],[CombinedIncome]],Income_Groups[#All],2,TRUE)</f>
        <v>Low (&lt; $3800)</v>
      </c>
      <c r="K343">
        <v>46</v>
      </c>
      <c r="L343" t="str">
        <f>VLOOKUP(Table2[[#This Row],[LoanAmount]],Loan_Amount_Groups[#All],2,TRUE)</f>
        <v>Low (&lt; $95k)</v>
      </c>
      <c r="M343">
        <v>360</v>
      </c>
      <c r="N343">
        <v>1</v>
      </c>
      <c r="O343" t="s">
        <v>21</v>
      </c>
      <c r="P343" t="s">
        <v>648</v>
      </c>
      <c r="Q343" t="e">
        <f>IF(Table2[[#This Row],[Loan_Status]]="Approved",Table2[[#This Row],[LoanAmount]],NA())</f>
        <v>#N/A</v>
      </c>
      <c r="R343">
        <f>IF(Table2[[#This Row],[Loan_Status]]="Denied",Table2[[#This Row],[LoanAmount]],NA())</f>
        <v>46</v>
      </c>
    </row>
    <row r="344" spans="1:18" x14ac:dyDescent="0.45">
      <c r="A344" t="s">
        <v>367</v>
      </c>
      <c r="B344" t="s">
        <v>14</v>
      </c>
      <c r="C344" t="s">
        <v>652</v>
      </c>
      <c r="D344">
        <v>1</v>
      </c>
      <c r="E344" t="s">
        <v>25</v>
      </c>
      <c r="F344" t="s">
        <v>650</v>
      </c>
      <c r="G344">
        <v>4554</v>
      </c>
      <c r="H344">
        <v>1229</v>
      </c>
      <c r="I344">
        <f t="shared" si="6"/>
        <v>5783</v>
      </c>
      <c r="J344" t="str">
        <f>VLOOKUP(Table2[[#This Row],[CombinedIncome]],Income_Groups[#All],2,TRUE)</f>
        <v>Middle ($4800-$5999)</v>
      </c>
      <c r="K344">
        <v>158</v>
      </c>
      <c r="L344" t="str">
        <f>VLOOKUP(Table2[[#This Row],[LoanAmount]],Loan_Amount_Groups[#All],2,TRUE)</f>
        <v>Mid-high ($135k-$180k)</v>
      </c>
      <c r="M344">
        <v>360</v>
      </c>
      <c r="N344">
        <v>1</v>
      </c>
      <c r="O344" t="s">
        <v>17</v>
      </c>
      <c r="P344" t="s">
        <v>647</v>
      </c>
      <c r="Q344">
        <f>IF(Table2[[#This Row],[Loan_Status]]="Approved",Table2[[#This Row],[LoanAmount]],NA())</f>
        <v>158</v>
      </c>
      <c r="R344" t="e">
        <f>IF(Table2[[#This Row],[Loan_Status]]="Denied",Table2[[#This Row],[LoanAmount]],NA())</f>
        <v>#N/A</v>
      </c>
    </row>
    <row r="345" spans="1:18" x14ac:dyDescent="0.45">
      <c r="A345" t="s">
        <v>368</v>
      </c>
      <c r="B345" t="s">
        <v>14</v>
      </c>
      <c r="C345" t="s">
        <v>652</v>
      </c>
      <c r="D345" t="s">
        <v>30</v>
      </c>
      <c r="E345" t="s">
        <v>25</v>
      </c>
      <c r="F345" t="s">
        <v>650</v>
      </c>
      <c r="G345">
        <v>3173</v>
      </c>
      <c r="H345">
        <v>0</v>
      </c>
      <c r="I345">
        <f t="shared" si="6"/>
        <v>3173</v>
      </c>
      <c r="J345" t="str">
        <f>VLOOKUP(Table2[[#This Row],[CombinedIncome]],Income_Groups[#All],2,TRUE)</f>
        <v>Low (&lt; $3800)</v>
      </c>
      <c r="K345">
        <v>74</v>
      </c>
      <c r="L345" t="str">
        <f>VLOOKUP(Table2[[#This Row],[LoanAmount]],Loan_Amount_Groups[#All],2,TRUE)</f>
        <v>Low (&lt; $95k)</v>
      </c>
      <c r="M345">
        <v>360</v>
      </c>
      <c r="N345">
        <v>1</v>
      </c>
      <c r="O345" t="s">
        <v>31</v>
      </c>
      <c r="P345" t="s">
        <v>647</v>
      </c>
      <c r="Q345">
        <f>IF(Table2[[#This Row],[Loan_Status]]="Approved",Table2[[#This Row],[LoanAmount]],NA())</f>
        <v>74</v>
      </c>
      <c r="R345" t="e">
        <f>IF(Table2[[#This Row],[Loan_Status]]="Denied",Table2[[#This Row],[LoanAmount]],NA())</f>
        <v>#N/A</v>
      </c>
    </row>
    <row r="346" spans="1:18" x14ac:dyDescent="0.45">
      <c r="A346" t="s">
        <v>369</v>
      </c>
      <c r="B346" t="s">
        <v>14</v>
      </c>
      <c r="C346" t="s">
        <v>652</v>
      </c>
      <c r="D346">
        <v>2</v>
      </c>
      <c r="E346" t="s">
        <v>16</v>
      </c>
      <c r="F346" t="s">
        <v>639</v>
      </c>
      <c r="G346">
        <v>2583</v>
      </c>
      <c r="H346">
        <v>2330</v>
      </c>
      <c r="I346">
        <f t="shared" si="6"/>
        <v>4913</v>
      </c>
      <c r="J346" t="str">
        <f>VLOOKUP(Table2[[#This Row],[CombinedIncome]],Income_Groups[#All],2,TRUE)</f>
        <v>Middle ($4800-$5999)</v>
      </c>
      <c r="K346">
        <v>125</v>
      </c>
      <c r="L346" t="str">
        <f>VLOOKUP(Table2[[#This Row],[LoanAmount]],Loan_Amount_Groups[#All],2,TRUE)</f>
        <v>Middle ($120k-$134k)</v>
      </c>
      <c r="M346">
        <v>360</v>
      </c>
      <c r="N346">
        <v>1</v>
      </c>
      <c r="O346" t="s">
        <v>21</v>
      </c>
      <c r="P346" t="s">
        <v>647</v>
      </c>
      <c r="Q346">
        <f>IF(Table2[[#This Row],[Loan_Status]]="Approved",Table2[[#This Row],[LoanAmount]],NA())</f>
        <v>125</v>
      </c>
      <c r="R346" t="e">
        <f>IF(Table2[[#This Row],[Loan_Status]]="Denied",Table2[[#This Row],[LoanAmount]],NA())</f>
        <v>#N/A</v>
      </c>
    </row>
    <row r="347" spans="1:18" x14ac:dyDescent="0.45">
      <c r="A347" t="s">
        <v>370</v>
      </c>
      <c r="B347" t="s">
        <v>14</v>
      </c>
      <c r="C347" t="s">
        <v>652</v>
      </c>
      <c r="D347">
        <v>0</v>
      </c>
      <c r="E347" t="s">
        <v>16</v>
      </c>
      <c r="F347" t="s">
        <v>650</v>
      </c>
      <c r="G347">
        <v>2499</v>
      </c>
      <c r="H347">
        <v>2458</v>
      </c>
      <c r="I347">
        <f t="shared" si="6"/>
        <v>4957</v>
      </c>
      <c r="J347" t="str">
        <f>VLOOKUP(Table2[[#This Row],[CombinedIncome]],Income_Groups[#All],2,TRUE)</f>
        <v>Middle ($4800-$5999)</v>
      </c>
      <c r="K347">
        <v>160</v>
      </c>
      <c r="L347" t="str">
        <f>VLOOKUP(Table2[[#This Row],[LoanAmount]],Loan_Amount_Groups[#All],2,TRUE)</f>
        <v>Mid-high ($135k-$180k)</v>
      </c>
      <c r="M347">
        <v>360</v>
      </c>
      <c r="N347">
        <v>1</v>
      </c>
      <c r="O347" t="s">
        <v>31</v>
      </c>
      <c r="P347" t="s">
        <v>647</v>
      </c>
      <c r="Q347">
        <f>IF(Table2[[#This Row],[Loan_Status]]="Approved",Table2[[#This Row],[LoanAmount]],NA())</f>
        <v>160</v>
      </c>
      <c r="R347" t="e">
        <f>IF(Table2[[#This Row],[Loan_Status]]="Denied",Table2[[#This Row],[LoanAmount]],NA())</f>
        <v>#N/A</v>
      </c>
    </row>
    <row r="348" spans="1:18" x14ac:dyDescent="0.45">
      <c r="A348" t="s">
        <v>371</v>
      </c>
      <c r="B348" t="s">
        <v>14</v>
      </c>
      <c r="C348" t="s">
        <v>652</v>
      </c>
      <c r="D348" t="s">
        <v>639</v>
      </c>
      <c r="E348" t="s">
        <v>25</v>
      </c>
      <c r="F348" t="s">
        <v>650</v>
      </c>
      <c r="G348">
        <v>3523</v>
      </c>
      <c r="H348">
        <v>3230</v>
      </c>
      <c r="I348">
        <f t="shared" si="6"/>
        <v>6753</v>
      </c>
      <c r="J348" t="str">
        <f>VLOOKUP(Table2[[#This Row],[CombinedIncome]],Income_Groups[#All],2,TRUE)</f>
        <v>Mid-high ($6000-$8299)</v>
      </c>
      <c r="K348">
        <v>152</v>
      </c>
      <c r="L348" t="str">
        <f>VLOOKUP(Table2[[#This Row],[LoanAmount]],Loan_Amount_Groups[#All],2,TRUE)</f>
        <v>Mid-high ($135k-$180k)</v>
      </c>
      <c r="M348">
        <v>360</v>
      </c>
      <c r="N348">
        <v>0</v>
      </c>
      <c r="O348" t="s">
        <v>21</v>
      </c>
      <c r="P348" t="s">
        <v>648</v>
      </c>
      <c r="Q348" t="e">
        <f>IF(Table2[[#This Row],[Loan_Status]]="Approved",Table2[[#This Row],[LoanAmount]],NA())</f>
        <v>#N/A</v>
      </c>
      <c r="R348">
        <f>IF(Table2[[#This Row],[Loan_Status]]="Denied",Table2[[#This Row],[LoanAmount]],NA())</f>
        <v>152</v>
      </c>
    </row>
    <row r="349" spans="1:18" x14ac:dyDescent="0.45">
      <c r="A349" t="s">
        <v>372</v>
      </c>
      <c r="B349" t="s">
        <v>14</v>
      </c>
      <c r="C349" t="s">
        <v>652</v>
      </c>
      <c r="D349">
        <v>2</v>
      </c>
      <c r="E349" t="s">
        <v>25</v>
      </c>
      <c r="F349" t="s">
        <v>650</v>
      </c>
      <c r="G349">
        <v>3083</v>
      </c>
      <c r="H349">
        <v>2168</v>
      </c>
      <c r="I349">
        <f t="shared" si="6"/>
        <v>5251</v>
      </c>
      <c r="J349" t="str">
        <f>VLOOKUP(Table2[[#This Row],[CombinedIncome]],Income_Groups[#All],2,TRUE)</f>
        <v>Middle ($4800-$5999)</v>
      </c>
      <c r="K349">
        <v>126</v>
      </c>
      <c r="L349" t="str">
        <f>VLOOKUP(Table2[[#This Row],[LoanAmount]],Loan_Amount_Groups[#All],2,TRUE)</f>
        <v>Middle ($120k-$134k)</v>
      </c>
      <c r="M349">
        <v>360</v>
      </c>
      <c r="N349">
        <v>1</v>
      </c>
      <c r="O349" t="s">
        <v>17</v>
      </c>
      <c r="P349" t="s">
        <v>647</v>
      </c>
      <c r="Q349">
        <f>IF(Table2[[#This Row],[Loan_Status]]="Approved",Table2[[#This Row],[LoanAmount]],NA())</f>
        <v>126</v>
      </c>
      <c r="R349" t="e">
        <f>IF(Table2[[#This Row],[Loan_Status]]="Denied",Table2[[#This Row],[LoanAmount]],NA())</f>
        <v>#N/A</v>
      </c>
    </row>
    <row r="350" spans="1:18" x14ac:dyDescent="0.45">
      <c r="A350" t="s">
        <v>373</v>
      </c>
      <c r="B350" t="s">
        <v>14</v>
      </c>
      <c r="C350" t="s">
        <v>652</v>
      </c>
      <c r="D350">
        <v>0</v>
      </c>
      <c r="E350" t="s">
        <v>16</v>
      </c>
      <c r="F350" t="s">
        <v>650</v>
      </c>
      <c r="G350">
        <v>6333</v>
      </c>
      <c r="H350">
        <v>4583</v>
      </c>
      <c r="I350">
        <f t="shared" si="6"/>
        <v>10916</v>
      </c>
      <c r="J350" t="str">
        <f>VLOOKUP(Table2[[#This Row],[CombinedIncome]],Income_Groups[#All],2,TRUE)</f>
        <v>High (&gt; $8300)</v>
      </c>
      <c r="K350">
        <v>259</v>
      </c>
      <c r="L350" t="str">
        <f>VLOOKUP(Table2[[#This Row],[LoanAmount]],Loan_Amount_Groups[#All],2,TRUE)</f>
        <v>High (&gt; $180k)</v>
      </c>
      <c r="M350">
        <v>360</v>
      </c>
      <c r="N350" t="s">
        <v>639</v>
      </c>
      <c r="O350" t="s">
        <v>31</v>
      </c>
      <c r="P350" t="s">
        <v>647</v>
      </c>
      <c r="Q350">
        <f>IF(Table2[[#This Row],[Loan_Status]]="Approved",Table2[[#This Row],[LoanAmount]],NA())</f>
        <v>259</v>
      </c>
      <c r="R350" t="e">
        <f>IF(Table2[[#This Row],[Loan_Status]]="Denied",Table2[[#This Row],[LoanAmount]],NA())</f>
        <v>#N/A</v>
      </c>
    </row>
    <row r="351" spans="1:18" x14ac:dyDescent="0.45">
      <c r="A351" t="s">
        <v>374</v>
      </c>
      <c r="B351" t="s">
        <v>14</v>
      </c>
      <c r="C351" t="s">
        <v>652</v>
      </c>
      <c r="D351">
        <v>0</v>
      </c>
      <c r="E351" t="s">
        <v>16</v>
      </c>
      <c r="F351" t="s">
        <v>650</v>
      </c>
      <c r="G351">
        <v>2625</v>
      </c>
      <c r="H351">
        <v>6250</v>
      </c>
      <c r="I351">
        <f t="shared" si="6"/>
        <v>8875</v>
      </c>
      <c r="J351" t="str">
        <f>VLOOKUP(Table2[[#This Row],[CombinedIncome]],Income_Groups[#All],2,TRUE)</f>
        <v>High (&gt; $8300)</v>
      </c>
      <c r="K351">
        <v>187</v>
      </c>
      <c r="L351" t="str">
        <f>VLOOKUP(Table2[[#This Row],[LoanAmount]],Loan_Amount_Groups[#All],2,TRUE)</f>
        <v>High (&gt; $180k)</v>
      </c>
      <c r="M351">
        <v>360</v>
      </c>
      <c r="N351">
        <v>1</v>
      </c>
      <c r="O351" t="s">
        <v>21</v>
      </c>
      <c r="P351" t="s">
        <v>647</v>
      </c>
      <c r="Q351">
        <f>IF(Table2[[#This Row],[Loan_Status]]="Approved",Table2[[#This Row],[LoanAmount]],NA())</f>
        <v>187</v>
      </c>
      <c r="R351" t="e">
        <f>IF(Table2[[#This Row],[Loan_Status]]="Denied",Table2[[#This Row],[LoanAmount]],NA())</f>
        <v>#N/A</v>
      </c>
    </row>
    <row r="352" spans="1:18" x14ac:dyDescent="0.45">
      <c r="A352" t="s">
        <v>375</v>
      </c>
      <c r="B352" t="s">
        <v>14</v>
      </c>
      <c r="C352" t="s">
        <v>652</v>
      </c>
      <c r="D352">
        <v>0</v>
      </c>
      <c r="E352" t="s">
        <v>16</v>
      </c>
      <c r="F352" t="s">
        <v>650</v>
      </c>
      <c r="G352">
        <v>9083</v>
      </c>
      <c r="H352">
        <v>0</v>
      </c>
      <c r="I352">
        <f t="shared" si="6"/>
        <v>9083</v>
      </c>
      <c r="J352" t="str">
        <f>VLOOKUP(Table2[[#This Row],[CombinedIncome]],Income_Groups[#All],2,TRUE)</f>
        <v>High (&gt; $8300)</v>
      </c>
      <c r="K352">
        <v>228</v>
      </c>
      <c r="L352" t="str">
        <f>VLOOKUP(Table2[[#This Row],[LoanAmount]],Loan_Amount_Groups[#All],2,TRUE)</f>
        <v>High (&gt; $180k)</v>
      </c>
      <c r="M352">
        <v>360</v>
      </c>
      <c r="N352">
        <v>1</v>
      </c>
      <c r="O352" t="s">
        <v>31</v>
      </c>
      <c r="P352" t="s">
        <v>647</v>
      </c>
      <c r="Q352">
        <f>IF(Table2[[#This Row],[Loan_Status]]="Approved",Table2[[#This Row],[LoanAmount]],NA())</f>
        <v>228</v>
      </c>
      <c r="R352" t="e">
        <f>IF(Table2[[#This Row],[Loan_Status]]="Denied",Table2[[#This Row],[LoanAmount]],NA())</f>
        <v>#N/A</v>
      </c>
    </row>
    <row r="353" spans="1:18" x14ac:dyDescent="0.45">
      <c r="A353" t="s">
        <v>376</v>
      </c>
      <c r="B353" t="s">
        <v>14</v>
      </c>
      <c r="C353" t="s">
        <v>651</v>
      </c>
      <c r="D353">
        <v>0</v>
      </c>
      <c r="E353" t="s">
        <v>16</v>
      </c>
      <c r="F353" t="s">
        <v>650</v>
      </c>
      <c r="G353">
        <v>8750</v>
      </c>
      <c r="H353">
        <v>4167</v>
      </c>
      <c r="I353">
        <f t="shared" si="6"/>
        <v>12917</v>
      </c>
      <c r="J353" t="str">
        <f>VLOOKUP(Table2[[#This Row],[CombinedIncome]],Income_Groups[#All],2,TRUE)</f>
        <v>High (&gt; $8300)</v>
      </c>
      <c r="K353">
        <v>308</v>
      </c>
      <c r="L353" t="str">
        <f>VLOOKUP(Table2[[#This Row],[LoanAmount]],Loan_Amount_Groups[#All],2,TRUE)</f>
        <v>High (&gt; $180k)</v>
      </c>
      <c r="M353">
        <v>360</v>
      </c>
      <c r="N353">
        <v>1</v>
      </c>
      <c r="O353" t="s">
        <v>21</v>
      </c>
      <c r="P353" t="s">
        <v>648</v>
      </c>
      <c r="Q353" t="e">
        <f>IF(Table2[[#This Row],[Loan_Status]]="Approved",Table2[[#This Row],[LoanAmount]],NA())</f>
        <v>#N/A</v>
      </c>
      <c r="R353">
        <f>IF(Table2[[#This Row],[Loan_Status]]="Denied",Table2[[#This Row],[LoanAmount]],NA())</f>
        <v>308</v>
      </c>
    </row>
    <row r="354" spans="1:18" x14ac:dyDescent="0.45">
      <c r="A354" t="s">
        <v>377</v>
      </c>
      <c r="B354" t="s">
        <v>14</v>
      </c>
      <c r="C354" t="s">
        <v>652</v>
      </c>
      <c r="D354" t="s">
        <v>30</v>
      </c>
      <c r="E354" t="s">
        <v>16</v>
      </c>
      <c r="F354" t="s">
        <v>650</v>
      </c>
      <c r="G354">
        <v>2666</v>
      </c>
      <c r="H354">
        <v>2083</v>
      </c>
      <c r="I354">
        <f t="shared" si="6"/>
        <v>4749</v>
      </c>
      <c r="J354" t="str">
        <f>VLOOKUP(Table2[[#This Row],[CombinedIncome]],Income_Groups[#All],2,TRUE)</f>
        <v>Mid-low ($3800-$4799)</v>
      </c>
      <c r="K354">
        <v>95</v>
      </c>
      <c r="L354" t="str">
        <f>VLOOKUP(Table2[[#This Row],[LoanAmount]],Loan_Amount_Groups[#All],2,TRUE)</f>
        <v>Mid-low ($95k-$119k)</v>
      </c>
      <c r="M354">
        <v>360</v>
      </c>
      <c r="N354">
        <v>1</v>
      </c>
      <c r="O354" t="s">
        <v>21</v>
      </c>
      <c r="P354" t="s">
        <v>647</v>
      </c>
      <c r="Q354">
        <f>IF(Table2[[#This Row],[Loan_Status]]="Approved",Table2[[#This Row],[LoanAmount]],NA())</f>
        <v>95</v>
      </c>
      <c r="R354" t="e">
        <f>IF(Table2[[#This Row],[Loan_Status]]="Denied",Table2[[#This Row],[LoanAmount]],NA())</f>
        <v>#N/A</v>
      </c>
    </row>
    <row r="355" spans="1:18" x14ac:dyDescent="0.45">
      <c r="A355" t="s">
        <v>378</v>
      </c>
      <c r="B355" t="s">
        <v>42</v>
      </c>
      <c r="C355" t="s">
        <v>652</v>
      </c>
      <c r="D355">
        <v>0</v>
      </c>
      <c r="E355" t="s">
        <v>16</v>
      </c>
      <c r="F355" t="s">
        <v>649</v>
      </c>
      <c r="G355">
        <v>5500</v>
      </c>
      <c r="H355">
        <v>0</v>
      </c>
      <c r="I355">
        <f t="shared" si="6"/>
        <v>5500</v>
      </c>
      <c r="J355" t="str">
        <f>VLOOKUP(Table2[[#This Row],[CombinedIncome]],Income_Groups[#All],2,TRUE)</f>
        <v>Middle ($4800-$5999)</v>
      </c>
      <c r="K355">
        <v>105</v>
      </c>
      <c r="L355" t="str">
        <f>VLOOKUP(Table2[[#This Row],[LoanAmount]],Loan_Amount_Groups[#All],2,TRUE)</f>
        <v>Mid-low ($95k-$119k)</v>
      </c>
      <c r="M355">
        <v>360</v>
      </c>
      <c r="N355">
        <v>0</v>
      </c>
      <c r="O355" t="s">
        <v>21</v>
      </c>
      <c r="P355" t="s">
        <v>648</v>
      </c>
      <c r="Q355" t="e">
        <f>IF(Table2[[#This Row],[Loan_Status]]="Approved",Table2[[#This Row],[LoanAmount]],NA())</f>
        <v>#N/A</v>
      </c>
      <c r="R355">
        <f>IF(Table2[[#This Row],[Loan_Status]]="Denied",Table2[[#This Row],[LoanAmount]],NA())</f>
        <v>105</v>
      </c>
    </row>
    <row r="356" spans="1:18" x14ac:dyDescent="0.45">
      <c r="A356" t="s">
        <v>379</v>
      </c>
      <c r="B356" t="s">
        <v>42</v>
      </c>
      <c r="C356" t="s">
        <v>652</v>
      </c>
      <c r="D356">
        <v>0</v>
      </c>
      <c r="E356" t="s">
        <v>16</v>
      </c>
      <c r="F356" t="s">
        <v>650</v>
      </c>
      <c r="G356">
        <v>2423</v>
      </c>
      <c r="H356">
        <v>505</v>
      </c>
      <c r="I356">
        <f t="shared" si="6"/>
        <v>2928</v>
      </c>
      <c r="J356" t="str">
        <f>VLOOKUP(Table2[[#This Row],[CombinedIncome]],Income_Groups[#All],2,TRUE)</f>
        <v>Low (&lt; $3800)</v>
      </c>
      <c r="K356">
        <v>130</v>
      </c>
      <c r="L356" t="str">
        <f>VLOOKUP(Table2[[#This Row],[LoanAmount]],Loan_Amount_Groups[#All],2,TRUE)</f>
        <v>Middle ($120k-$134k)</v>
      </c>
      <c r="M356">
        <v>360</v>
      </c>
      <c r="N356">
        <v>1</v>
      </c>
      <c r="O356" t="s">
        <v>31</v>
      </c>
      <c r="P356" t="s">
        <v>647</v>
      </c>
      <c r="Q356">
        <f>IF(Table2[[#This Row],[Loan_Status]]="Approved",Table2[[#This Row],[LoanAmount]],NA())</f>
        <v>130</v>
      </c>
      <c r="R356" t="e">
        <f>IF(Table2[[#This Row],[Loan_Status]]="Denied",Table2[[#This Row],[LoanAmount]],NA())</f>
        <v>#N/A</v>
      </c>
    </row>
    <row r="357" spans="1:18" x14ac:dyDescent="0.45">
      <c r="A357" t="s">
        <v>380</v>
      </c>
      <c r="B357" t="s">
        <v>42</v>
      </c>
      <c r="C357" t="s">
        <v>651</v>
      </c>
      <c r="D357" t="s">
        <v>639</v>
      </c>
      <c r="E357" t="s">
        <v>16</v>
      </c>
      <c r="F357" t="s">
        <v>650</v>
      </c>
      <c r="G357">
        <v>3813</v>
      </c>
      <c r="H357">
        <v>0</v>
      </c>
      <c r="I357">
        <f t="shared" si="6"/>
        <v>3813</v>
      </c>
      <c r="J357" t="str">
        <f>VLOOKUP(Table2[[#This Row],[CombinedIncome]],Income_Groups[#All],2,TRUE)</f>
        <v>Mid-low ($3800-$4799)</v>
      </c>
      <c r="K357">
        <v>116</v>
      </c>
      <c r="L357" t="str">
        <f>VLOOKUP(Table2[[#This Row],[LoanAmount]],Loan_Amount_Groups[#All],2,TRUE)</f>
        <v>Mid-low ($95k-$119k)</v>
      </c>
      <c r="M357">
        <v>180</v>
      </c>
      <c r="N357">
        <v>1</v>
      </c>
      <c r="O357" t="s">
        <v>17</v>
      </c>
      <c r="P357" t="s">
        <v>647</v>
      </c>
      <c r="Q357">
        <f>IF(Table2[[#This Row],[Loan_Status]]="Approved",Table2[[#This Row],[LoanAmount]],NA())</f>
        <v>116</v>
      </c>
      <c r="R357" t="e">
        <f>IF(Table2[[#This Row],[Loan_Status]]="Denied",Table2[[#This Row],[LoanAmount]],NA())</f>
        <v>#N/A</v>
      </c>
    </row>
    <row r="358" spans="1:18" x14ac:dyDescent="0.45">
      <c r="A358" t="s">
        <v>381</v>
      </c>
      <c r="B358" t="s">
        <v>14</v>
      </c>
      <c r="C358" t="s">
        <v>652</v>
      </c>
      <c r="D358">
        <v>2</v>
      </c>
      <c r="E358" t="s">
        <v>16</v>
      </c>
      <c r="F358" t="s">
        <v>650</v>
      </c>
      <c r="G358">
        <v>8333</v>
      </c>
      <c r="H358">
        <v>3167</v>
      </c>
      <c r="I358">
        <f t="shared" si="6"/>
        <v>11500</v>
      </c>
      <c r="J358" t="str">
        <f>VLOOKUP(Table2[[#This Row],[CombinedIncome]],Income_Groups[#All],2,TRUE)</f>
        <v>High (&gt; $8300)</v>
      </c>
      <c r="K358">
        <v>165</v>
      </c>
      <c r="L358" t="str">
        <f>VLOOKUP(Table2[[#This Row],[LoanAmount]],Loan_Amount_Groups[#All],2,TRUE)</f>
        <v>Mid-high ($135k-$180k)</v>
      </c>
      <c r="M358">
        <v>360</v>
      </c>
      <c r="N358">
        <v>1</v>
      </c>
      <c r="O358" t="s">
        <v>21</v>
      </c>
      <c r="P358" t="s">
        <v>647</v>
      </c>
      <c r="Q358">
        <f>IF(Table2[[#This Row],[Loan_Status]]="Approved",Table2[[#This Row],[LoanAmount]],NA())</f>
        <v>165</v>
      </c>
      <c r="R358" t="e">
        <f>IF(Table2[[#This Row],[Loan_Status]]="Denied",Table2[[#This Row],[LoanAmount]],NA())</f>
        <v>#N/A</v>
      </c>
    </row>
    <row r="359" spans="1:18" x14ac:dyDescent="0.45">
      <c r="A359" t="s">
        <v>382</v>
      </c>
      <c r="B359" t="s">
        <v>14</v>
      </c>
      <c r="C359" t="s">
        <v>652</v>
      </c>
      <c r="D359">
        <v>1</v>
      </c>
      <c r="E359" t="s">
        <v>16</v>
      </c>
      <c r="F359" t="s">
        <v>650</v>
      </c>
      <c r="G359">
        <v>3875</v>
      </c>
      <c r="H359">
        <v>0</v>
      </c>
      <c r="I359">
        <f t="shared" si="6"/>
        <v>3875</v>
      </c>
      <c r="J359" t="str">
        <f>VLOOKUP(Table2[[#This Row],[CombinedIncome]],Income_Groups[#All],2,TRUE)</f>
        <v>Mid-low ($3800-$4799)</v>
      </c>
      <c r="K359">
        <v>67</v>
      </c>
      <c r="L359" t="str">
        <f>VLOOKUP(Table2[[#This Row],[LoanAmount]],Loan_Amount_Groups[#All],2,TRUE)</f>
        <v>Low (&lt; $95k)</v>
      </c>
      <c r="M359">
        <v>360</v>
      </c>
      <c r="N359">
        <v>1</v>
      </c>
      <c r="O359" t="s">
        <v>17</v>
      </c>
      <c r="P359" t="s">
        <v>648</v>
      </c>
      <c r="Q359" t="e">
        <f>IF(Table2[[#This Row],[Loan_Status]]="Approved",Table2[[#This Row],[LoanAmount]],NA())</f>
        <v>#N/A</v>
      </c>
      <c r="R359">
        <f>IF(Table2[[#This Row],[Loan_Status]]="Denied",Table2[[#This Row],[LoanAmount]],NA())</f>
        <v>67</v>
      </c>
    </row>
    <row r="360" spans="1:18" x14ac:dyDescent="0.45">
      <c r="A360" t="s">
        <v>383</v>
      </c>
      <c r="B360" t="s">
        <v>14</v>
      </c>
      <c r="C360" t="s">
        <v>652</v>
      </c>
      <c r="D360">
        <v>0</v>
      </c>
      <c r="E360" t="s">
        <v>25</v>
      </c>
      <c r="F360" t="s">
        <v>650</v>
      </c>
      <c r="G360">
        <v>3000</v>
      </c>
      <c r="H360">
        <v>1666</v>
      </c>
      <c r="I360">
        <f t="shared" si="6"/>
        <v>4666</v>
      </c>
      <c r="J360" t="str">
        <f>VLOOKUP(Table2[[#This Row],[CombinedIncome]],Income_Groups[#All],2,TRUE)</f>
        <v>Mid-low ($3800-$4799)</v>
      </c>
      <c r="K360">
        <v>100</v>
      </c>
      <c r="L360" t="str">
        <f>VLOOKUP(Table2[[#This Row],[LoanAmount]],Loan_Amount_Groups[#All],2,TRUE)</f>
        <v>Mid-low ($95k-$119k)</v>
      </c>
      <c r="M360">
        <v>480</v>
      </c>
      <c r="N360">
        <v>0</v>
      </c>
      <c r="O360" t="s">
        <v>17</v>
      </c>
      <c r="P360" t="s">
        <v>648</v>
      </c>
      <c r="Q360" t="e">
        <f>IF(Table2[[#This Row],[Loan_Status]]="Approved",Table2[[#This Row],[LoanAmount]],NA())</f>
        <v>#N/A</v>
      </c>
      <c r="R360">
        <f>IF(Table2[[#This Row],[Loan_Status]]="Denied",Table2[[#This Row],[LoanAmount]],NA())</f>
        <v>100</v>
      </c>
    </row>
    <row r="361" spans="1:18" x14ac:dyDescent="0.45">
      <c r="A361" t="s">
        <v>384</v>
      </c>
      <c r="B361" t="s">
        <v>14</v>
      </c>
      <c r="C361" t="s">
        <v>652</v>
      </c>
      <c r="D361" t="s">
        <v>30</v>
      </c>
      <c r="E361" t="s">
        <v>16</v>
      </c>
      <c r="F361" t="s">
        <v>650</v>
      </c>
      <c r="G361">
        <v>5167</v>
      </c>
      <c r="H361">
        <v>3167</v>
      </c>
      <c r="I361">
        <f t="shared" si="6"/>
        <v>8334</v>
      </c>
      <c r="J361" t="str">
        <f>VLOOKUP(Table2[[#This Row],[CombinedIncome]],Income_Groups[#All],2,TRUE)</f>
        <v>High (&gt; $8300)</v>
      </c>
      <c r="K361">
        <v>200</v>
      </c>
      <c r="L361" t="str">
        <f>VLOOKUP(Table2[[#This Row],[LoanAmount]],Loan_Amount_Groups[#All],2,TRUE)</f>
        <v>High (&gt; $180k)</v>
      </c>
      <c r="M361">
        <v>360</v>
      </c>
      <c r="N361">
        <v>1</v>
      </c>
      <c r="O361" t="s">
        <v>31</v>
      </c>
      <c r="P361" t="s">
        <v>647</v>
      </c>
      <c r="Q361">
        <f>IF(Table2[[#This Row],[Loan_Status]]="Approved",Table2[[#This Row],[LoanAmount]],NA())</f>
        <v>200</v>
      </c>
      <c r="R361" t="e">
        <f>IF(Table2[[#This Row],[Loan_Status]]="Denied",Table2[[#This Row],[LoanAmount]],NA())</f>
        <v>#N/A</v>
      </c>
    </row>
    <row r="362" spans="1:18" x14ac:dyDescent="0.45">
      <c r="A362" t="s">
        <v>385</v>
      </c>
      <c r="B362" t="s">
        <v>42</v>
      </c>
      <c r="C362" t="s">
        <v>651</v>
      </c>
      <c r="D362">
        <v>1</v>
      </c>
      <c r="E362" t="s">
        <v>16</v>
      </c>
      <c r="F362" t="s">
        <v>650</v>
      </c>
      <c r="G362">
        <v>4723</v>
      </c>
      <c r="H362">
        <v>0</v>
      </c>
      <c r="I362">
        <f t="shared" si="6"/>
        <v>4723</v>
      </c>
      <c r="J362" t="str">
        <f>VLOOKUP(Table2[[#This Row],[CombinedIncome]],Income_Groups[#All],2,TRUE)</f>
        <v>Mid-low ($3800-$4799)</v>
      </c>
      <c r="K362">
        <v>81</v>
      </c>
      <c r="L362" t="str">
        <f>VLOOKUP(Table2[[#This Row],[LoanAmount]],Loan_Amount_Groups[#All],2,TRUE)</f>
        <v>Low (&lt; $95k)</v>
      </c>
      <c r="M362">
        <v>360</v>
      </c>
      <c r="N362">
        <v>1</v>
      </c>
      <c r="O362" t="s">
        <v>31</v>
      </c>
      <c r="P362" t="s">
        <v>648</v>
      </c>
      <c r="Q362" t="e">
        <f>IF(Table2[[#This Row],[Loan_Status]]="Approved",Table2[[#This Row],[LoanAmount]],NA())</f>
        <v>#N/A</v>
      </c>
      <c r="R362">
        <f>IF(Table2[[#This Row],[Loan_Status]]="Denied",Table2[[#This Row],[LoanAmount]],NA())</f>
        <v>81</v>
      </c>
    </row>
    <row r="363" spans="1:18" x14ac:dyDescent="0.45">
      <c r="A363" t="s">
        <v>386</v>
      </c>
      <c r="B363" t="s">
        <v>14</v>
      </c>
      <c r="C363" t="s">
        <v>652</v>
      </c>
      <c r="D363">
        <v>2</v>
      </c>
      <c r="E363" t="s">
        <v>16</v>
      </c>
      <c r="F363" t="s">
        <v>650</v>
      </c>
      <c r="G363">
        <v>5000</v>
      </c>
      <c r="H363">
        <v>3667</v>
      </c>
      <c r="I363">
        <f t="shared" si="6"/>
        <v>8667</v>
      </c>
      <c r="J363" t="str">
        <f>VLOOKUP(Table2[[#This Row],[CombinedIncome]],Income_Groups[#All],2,TRUE)</f>
        <v>High (&gt; $8300)</v>
      </c>
      <c r="K363">
        <v>236</v>
      </c>
      <c r="L363" t="str">
        <f>VLOOKUP(Table2[[#This Row],[LoanAmount]],Loan_Amount_Groups[#All],2,TRUE)</f>
        <v>High (&gt; $180k)</v>
      </c>
      <c r="M363">
        <v>360</v>
      </c>
      <c r="N363">
        <v>1</v>
      </c>
      <c r="O363" t="s">
        <v>31</v>
      </c>
      <c r="P363" t="s">
        <v>647</v>
      </c>
      <c r="Q363">
        <f>IF(Table2[[#This Row],[Loan_Status]]="Approved",Table2[[#This Row],[LoanAmount]],NA())</f>
        <v>236</v>
      </c>
      <c r="R363" t="e">
        <f>IF(Table2[[#This Row],[Loan_Status]]="Denied",Table2[[#This Row],[LoanAmount]],NA())</f>
        <v>#N/A</v>
      </c>
    </row>
    <row r="364" spans="1:18" x14ac:dyDescent="0.45">
      <c r="A364" t="s">
        <v>387</v>
      </c>
      <c r="B364" t="s">
        <v>14</v>
      </c>
      <c r="C364" t="s">
        <v>652</v>
      </c>
      <c r="D364">
        <v>0</v>
      </c>
      <c r="E364" t="s">
        <v>16</v>
      </c>
      <c r="F364" t="s">
        <v>650</v>
      </c>
      <c r="G364">
        <v>4750</v>
      </c>
      <c r="H364">
        <v>2333</v>
      </c>
      <c r="I364">
        <f t="shared" si="6"/>
        <v>7083</v>
      </c>
      <c r="J364" t="str">
        <f>VLOOKUP(Table2[[#This Row],[CombinedIncome]],Income_Groups[#All],2,TRUE)</f>
        <v>Mid-high ($6000-$8299)</v>
      </c>
      <c r="K364">
        <v>130</v>
      </c>
      <c r="L364" t="str">
        <f>VLOOKUP(Table2[[#This Row],[LoanAmount]],Loan_Amount_Groups[#All],2,TRUE)</f>
        <v>Middle ($120k-$134k)</v>
      </c>
      <c r="M364">
        <v>360</v>
      </c>
      <c r="N364">
        <v>1</v>
      </c>
      <c r="O364" t="s">
        <v>17</v>
      </c>
      <c r="P364" t="s">
        <v>647</v>
      </c>
      <c r="Q364">
        <f>IF(Table2[[#This Row],[Loan_Status]]="Approved",Table2[[#This Row],[LoanAmount]],NA())</f>
        <v>130</v>
      </c>
      <c r="R364" t="e">
        <f>IF(Table2[[#This Row],[Loan_Status]]="Denied",Table2[[#This Row],[LoanAmount]],NA())</f>
        <v>#N/A</v>
      </c>
    </row>
    <row r="365" spans="1:18" x14ac:dyDescent="0.45">
      <c r="A365" t="s">
        <v>388</v>
      </c>
      <c r="B365" t="s">
        <v>14</v>
      </c>
      <c r="C365" t="s">
        <v>652</v>
      </c>
      <c r="D365">
        <v>0</v>
      </c>
      <c r="E365" t="s">
        <v>16</v>
      </c>
      <c r="F365" t="s">
        <v>650</v>
      </c>
      <c r="G365">
        <v>3013</v>
      </c>
      <c r="H365">
        <v>3033</v>
      </c>
      <c r="I365">
        <f t="shared" si="6"/>
        <v>6046</v>
      </c>
      <c r="J365" t="str">
        <f>VLOOKUP(Table2[[#This Row],[CombinedIncome]],Income_Groups[#All],2,TRUE)</f>
        <v>Mid-high ($6000-$8299)</v>
      </c>
      <c r="K365">
        <v>95</v>
      </c>
      <c r="L365" t="str">
        <f>VLOOKUP(Table2[[#This Row],[LoanAmount]],Loan_Amount_Groups[#All],2,TRUE)</f>
        <v>Mid-low ($95k-$119k)</v>
      </c>
      <c r="M365">
        <v>300</v>
      </c>
      <c r="N365" t="s">
        <v>639</v>
      </c>
      <c r="O365" t="s">
        <v>17</v>
      </c>
      <c r="P365" t="s">
        <v>647</v>
      </c>
      <c r="Q365">
        <f>IF(Table2[[#This Row],[Loan_Status]]="Approved",Table2[[#This Row],[LoanAmount]],NA())</f>
        <v>95</v>
      </c>
      <c r="R365" t="e">
        <f>IF(Table2[[#This Row],[Loan_Status]]="Denied",Table2[[#This Row],[LoanAmount]],NA())</f>
        <v>#N/A</v>
      </c>
    </row>
    <row r="366" spans="1:18" x14ac:dyDescent="0.45">
      <c r="A366" t="s">
        <v>389</v>
      </c>
      <c r="B366" t="s">
        <v>14</v>
      </c>
      <c r="C366" t="s">
        <v>651</v>
      </c>
      <c r="D366">
        <v>0</v>
      </c>
      <c r="E366" t="s">
        <v>16</v>
      </c>
      <c r="F366" t="s">
        <v>649</v>
      </c>
      <c r="G366">
        <v>6822</v>
      </c>
      <c r="H366">
        <v>0</v>
      </c>
      <c r="I366">
        <f t="shared" si="6"/>
        <v>6822</v>
      </c>
      <c r="J366" t="str">
        <f>VLOOKUP(Table2[[#This Row],[CombinedIncome]],Income_Groups[#All],2,TRUE)</f>
        <v>Mid-high ($6000-$8299)</v>
      </c>
      <c r="K366">
        <v>141</v>
      </c>
      <c r="L366" t="str">
        <f>VLOOKUP(Table2[[#This Row],[LoanAmount]],Loan_Amount_Groups[#All],2,TRUE)</f>
        <v>Mid-high ($135k-$180k)</v>
      </c>
      <c r="M366">
        <v>360</v>
      </c>
      <c r="N366">
        <v>1</v>
      </c>
      <c r="O366" t="s">
        <v>21</v>
      </c>
      <c r="P366" t="s">
        <v>647</v>
      </c>
      <c r="Q366">
        <f>IF(Table2[[#This Row],[Loan_Status]]="Approved",Table2[[#This Row],[LoanAmount]],NA())</f>
        <v>141</v>
      </c>
      <c r="R366" t="e">
        <f>IF(Table2[[#This Row],[Loan_Status]]="Denied",Table2[[#This Row],[LoanAmount]],NA())</f>
        <v>#N/A</v>
      </c>
    </row>
    <row r="367" spans="1:18" x14ac:dyDescent="0.45">
      <c r="A367" t="s">
        <v>390</v>
      </c>
      <c r="B367" t="s">
        <v>14</v>
      </c>
      <c r="C367" t="s">
        <v>651</v>
      </c>
      <c r="D367">
        <v>0</v>
      </c>
      <c r="E367" t="s">
        <v>25</v>
      </c>
      <c r="F367" t="s">
        <v>650</v>
      </c>
      <c r="G367">
        <v>6216</v>
      </c>
      <c r="H367">
        <v>0</v>
      </c>
      <c r="I367">
        <f t="shared" si="6"/>
        <v>6216</v>
      </c>
      <c r="J367" t="str">
        <f>VLOOKUP(Table2[[#This Row],[CombinedIncome]],Income_Groups[#All],2,TRUE)</f>
        <v>Mid-high ($6000-$8299)</v>
      </c>
      <c r="K367">
        <v>133</v>
      </c>
      <c r="L367" t="str">
        <f>VLOOKUP(Table2[[#This Row],[LoanAmount]],Loan_Amount_Groups[#All],2,TRUE)</f>
        <v>Middle ($120k-$134k)</v>
      </c>
      <c r="M367">
        <v>360</v>
      </c>
      <c r="N367">
        <v>1</v>
      </c>
      <c r="O367" t="s">
        <v>21</v>
      </c>
      <c r="P367" t="s">
        <v>648</v>
      </c>
      <c r="Q367" t="e">
        <f>IF(Table2[[#This Row],[Loan_Status]]="Approved",Table2[[#This Row],[LoanAmount]],NA())</f>
        <v>#N/A</v>
      </c>
      <c r="R367">
        <f>IF(Table2[[#This Row],[Loan_Status]]="Denied",Table2[[#This Row],[LoanAmount]],NA())</f>
        <v>133</v>
      </c>
    </row>
    <row r="368" spans="1:18" x14ac:dyDescent="0.45">
      <c r="A368" t="s">
        <v>391</v>
      </c>
      <c r="B368" t="s">
        <v>14</v>
      </c>
      <c r="C368" t="s">
        <v>651</v>
      </c>
      <c r="D368">
        <v>0</v>
      </c>
      <c r="E368" t="s">
        <v>16</v>
      </c>
      <c r="F368" t="s">
        <v>650</v>
      </c>
      <c r="G368">
        <v>2500</v>
      </c>
      <c r="H368">
        <v>0</v>
      </c>
      <c r="I368">
        <f t="shared" si="6"/>
        <v>2500</v>
      </c>
      <c r="J368" t="str">
        <f>VLOOKUP(Table2[[#This Row],[CombinedIncome]],Income_Groups[#All],2,TRUE)</f>
        <v>Low (&lt; $3800)</v>
      </c>
      <c r="K368">
        <v>96</v>
      </c>
      <c r="L368" t="str">
        <f>VLOOKUP(Table2[[#This Row],[LoanAmount]],Loan_Amount_Groups[#All],2,TRUE)</f>
        <v>Mid-low ($95k-$119k)</v>
      </c>
      <c r="M368">
        <v>480</v>
      </c>
      <c r="N368">
        <v>1</v>
      </c>
      <c r="O368" t="s">
        <v>31</v>
      </c>
      <c r="P368" t="s">
        <v>648</v>
      </c>
      <c r="Q368" t="e">
        <f>IF(Table2[[#This Row],[Loan_Status]]="Approved",Table2[[#This Row],[LoanAmount]],NA())</f>
        <v>#N/A</v>
      </c>
      <c r="R368">
        <f>IF(Table2[[#This Row],[Loan_Status]]="Denied",Table2[[#This Row],[LoanAmount]],NA())</f>
        <v>96</v>
      </c>
    </row>
    <row r="369" spans="1:18" x14ac:dyDescent="0.45">
      <c r="A369" t="s">
        <v>392</v>
      </c>
      <c r="B369" t="s">
        <v>14</v>
      </c>
      <c r="C369" t="s">
        <v>651</v>
      </c>
      <c r="D369">
        <v>0</v>
      </c>
      <c r="E369" t="s">
        <v>16</v>
      </c>
      <c r="F369" t="s">
        <v>650</v>
      </c>
      <c r="G369">
        <v>5124</v>
      </c>
      <c r="H369">
        <v>0</v>
      </c>
      <c r="I369">
        <f t="shared" si="6"/>
        <v>5124</v>
      </c>
      <c r="J369" t="str">
        <f>VLOOKUP(Table2[[#This Row],[CombinedIncome]],Income_Groups[#All],2,TRUE)</f>
        <v>Middle ($4800-$5999)</v>
      </c>
      <c r="K369">
        <v>124</v>
      </c>
      <c r="L369" t="str">
        <f>VLOOKUP(Table2[[#This Row],[LoanAmount]],Loan_Amount_Groups[#All],2,TRUE)</f>
        <v>Middle ($120k-$134k)</v>
      </c>
      <c r="M369">
        <v>360</v>
      </c>
      <c r="N369">
        <v>0</v>
      </c>
      <c r="O369" t="s">
        <v>21</v>
      </c>
      <c r="P369" t="s">
        <v>648</v>
      </c>
      <c r="Q369" t="e">
        <f>IF(Table2[[#This Row],[Loan_Status]]="Approved",Table2[[#This Row],[LoanAmount]],NA())</f>
        <v>#N/A</v>
      </c>
      <c r="R369">
        <f>IF(Table2[[#This Row],[Loan_Status]]="Denied",Table2[[#This Row],[LoanAmount]],NA())</f>
        <v>124</v>
      </c>
    </row>
    <row r="370" spans="1:18" x14ac:dyDescent="0.45">
      <c r="A370" t="s">
        <v>393</v>
      </c>
      <c r="B370" t="s">
        <v>14</v>
      </c>
      <c r="C370" t="s">
        <v>652</v>
      </c>
      <c r="D370">
        <v>1</v>
      </c>
      <c r="E370" t="s">
        <v>16</v>
      </c>
      <c r="F370" t="s">
        <v>650</v>
      </c>
      <c r="G370">
        <v>6325</v>
      </c>
      <c r="H370">
        <v>0</v>
      </c>
      <c r="I370">
        <f t="shared" si="6"/>
        <v>6325</v>
      </c>
      <c r="J370" t="str">
        <f>VLOOKUP(Table2[[#This Row],[CombinedIncome]],Income_Groups[#All],2,TRUE)</f>
        <v>Mid-high ($6000-$8299)</v>
      </c>
      <c r="K370">
        <v>175</v>
      </c>
      <c r="L370" t="str">
        <f>VLOOKUP(Table2[[#This Row],[LoanAmount]],Loan_Amount_Groups[#All],2,TRUE)</f>
        <v>Mid-high ($135k-$180k)</v>
      </c>
      <c r="M370">
        <v>360</v>
      </c>
      <c r="N370">
        <v>1</v>
      </c>
      <c r="O370" t="s">
        <v>31</v>
      </c>
      <c r="P370" t="s">
        <v>647</v>
      </c>
      <c r="Q370">
        <f>IF(Table2[[#This Row],[Loan_Status]]="Approved",Table2[[#This Row],[LoanAmount]],NA())</f>
        <v>175</v>
      </c>
      <c r="R370" t="e">
        <f>IF(Table2[[#This Row],[Loan_Status]]="Denied",Table2[[#This Row],[LoanAmount]],NA())</f>
        <v>#N/A</v>
      </c>
    </row>
    <row r="371" spans="1:18" x14ac:dyDescent="0.45">
      <c r="A371" t="s">
        <v>394</v>
      </c>
      <c r="B371" t="s">
        <v>14</v>
      </c>
      <c r="C371" t="s">
        <v>652</v>
      </c>
      <c r="D371">
        <v>0</v>
      </c>
      <c r="E371" t="s">
        <v>16</v>
      </c>
      <c r="F371" t="s">
        <v>650</v>
      </c>
      <c r="G371">
        <v>19730</v>
      </c>
      <c r="H371">
        <v>5266</v>
      </c>
      <c r="I371">
        <f t="shared" si="6"/>
        <v>24996</v>
      </c>
      <c r="J371" t="str">
        <f>VLOOKUP(Table2[[#This Row],[CombinedIncome]],Income_Groups[#All],2,TRUE)</f>
        <v>High (&gt; $8300)</v>
      </c>
      <c r="K371">
        <v>570</v>
      </c>
      <c r="L371" t="str">
        <f>VLOOKUP(Table2[[#This Row],[LoanAmount]],Loan_Amount_Groups[#All],2,TRUE)</f>
        <v>High (&gt; $180k)</v>
      </c>
      <c r="M371">
        <v>360</v>
      </c>
      <c r="N371">
        <v>1</v>
      </c>
      <c r="O371" t="s">
        <v>21</v>
      </c>
      <c r="P371" t="s">
        <v>648</v>
      </c>
      <c r="Q371" t="e">
        <f>IF(Table2[[#This Row],[Loan_Status]]="Approved",Table2[[#This Row],[LoanAmount]],NA())</f>
        <v>#N/A</v>
      </c>
      <c r="R371">
        <f>IF(Table2[[#This Row],[Loan_Status]]="Denied",Table2[[#This Row],[LoanAmount]],NA())</f>
        <v>570</v>
      </c>
    </row>
    <row r="372" spans="1:18" x14ac:dyDescent="0.45">
      <c r="A372" t="s">
        <v>395</v>
      </c>
      <c r="B372" t="s">
        <v>42</v>
      </c>
      <c r="C372" t="s">
        <v>651</v>
      </c>
      <c r="D372">
        <v>0</v>
      </c>
      <c r="E372" t="s">
        <v>16</v>
      </c>
      <c r="F372" t="s">
        <v>649</v>
      </c>
      <c r="G372">
        <v>15759</v>
      </c>
      <c r="H372">
        <v>0</v>
      </c>
      <c r="I372">
        <f t="shared" si="6"/>
        <v>15759</v>
      </c>
      <c r="J372" t="str">
        <f>VLOOKUP(Table2[[#This Row],[CombinedIncome]],Income_Groups[#All],2,TRUE)</f>
        <v>High (&gt; $8300)</v>
      </c>
      <c r="K372">
        <v>55</v>
      </c>
      <c r="L372" t="str">
        <f>VLOOKUP(Table2[[#This Row],[LoanAmount]],Loan_Amount_Groups[#All],2,TRUE)</f>
        <v>Low (&lt; $95k)</v>
      </c>
      <c r="M372">
        <v>360</v>
      </c>
      <c r="N372">
        <v>1</v>
      </c>
      <c r="O372" t="s">
        <v>31</v>
      </c>
      <c r="P372" t="s">
        <v>647</v>
      </c>
      <c r="Q372">
        <f>IF(Table2[[#This Row],[Loan_Status]]="Approved",Table2[[#This Row],[LoanAmount]],NA())</f>
        <v>55</v>
      </c>
      <c r="R372" t="e">
        <f>IF(Table2[[#This Row],[Loan_Status]]="Denied",Table2[[#This Row],[LoanAmount]],NA())</f>
        <v>#N/A</v>
      </c>
    </row>
    <row r="373" spans="1:18" x14ac:dyDescent="0.45">
      <c r="A373" t="s">
        <v>396</v>
      </c>
      <c r="B373" t="s">
        <v>14</v>
      </c>
      <c r="C373" t="s">
        <v>652</v>
      </c>
      <c r="D373">
        <v>2</v>
      </c>
      <c r="E373" t="s">
        <v>16</v>
      </c>
      <c r="F373" t="s">
        <v>650</v>
      </c>
      <c r="G373">
        <v>5185</v>
      </c>
      <c r="H373">
        <v>0</v>
      </c>
      <c r="I373">
        <f t="shared" si="6"/>
        <v>5185</v>
      </c>
      <c r="J373" t="str">
        <f>VLOOKUP(Table2[[#This Row],[CombinedIncome]],Income_Groups[#All],2,TRUE)</f>
        <v>Middle ($4800-$5999)</v>
      </c>
      <c r="K373">
        <v>155</v>
      </c>
      <c r="L373" t="str">
        <f>VLOOKUP(Table2[[#This Row],[LoanAmount]],Loan_Amount_Groups[#All],2,TRUE)</f>
        <v>Mid-high ($135k-$180k)</v>
      </c>
      <c r="M373">
        <v>360</v>
      </c>
      <c r="N373">
        <v>1</v>
      </c>
      <c r="O373" t="s">
        <v>31</v>
      </c>
      <c r="P373" t="s">
        <v>647</v>
      </c>
      <c r="Q373">
        <f>IF(Table2[[#This Row],[Loan_Status]]="Approved",Table2[[#This Row],[LoanAmount]],NA())</f>
        <v>155</v>
      </c>
      <c r="R373" t="e">
        <f>IF(Table2[[#This Row],[Loan_Status]]="Denied",Table2[[#This Row],[LoanAmount]],NA())</f>
        <v>#N/A</v>
      </c>
    </row>
    <row r="374" spans="1:18" x14ac:dyDescent="0.45">
      <c r="A374" t="s">
        <v>397</v>
      </c>
      <c r="B374" t="s">
        <v>14</v>
      </c>
      <c r="C374" t="s">
        <v>652</v>
      </c>
      <c r="D374">
        <v>2</v>
      </c>
      <c r="E374" t="s">
        <v>16</v>
      </c>
      <c r="F374" t="s">
        <v>649</v>
      </c>
      <c r="G374">
        <v>9323</v>
      </c>
      <c r="H374">
        <v>7873</v>
      </c>
      <c r="I374">
        <f t="shared" si="6"/>
        <v>17196</v>
      </c>
      <c r="J374" t="str">
        <f>VLOOKUP(Table2[[#This Row],[CombinedIncome]],Income_Groups[#All],2,TRUE)</f>
        <v>High (&gt; $8300)</v>
      </c>
      <c r="K374">
        <v>380</v>
      </c>
      <c r="L374" t="str">
        <f>VLOOKUP(Table2[[#This Row],[LoanAmount]],Loan_Amount_Groups[#All],2,TRUE)</f>
        <v>High (&gt; $180k)</v>
      </c>
      <c r="M374">
        <v>300</v>
      </c>
      <c r="N374">
        <v>1</v>
      </c>
      <c r="O374" t="s">
        <v>21</v>
      </c>
      <c r="P374" t="s">
        <v>647</v>
      </c>
      <c r="Q374">
        <f>IF(Table2[[#This Row],[Loan_Status]]="Approved",Table2[[#This Row],[LoanAmount]],NA())</f>
        <v>380</v>
      </c>
      <c r="R374" t="e">
        <f>IF(Table2[[#This Row],[Loan_Status]]="Denied",Table2[[#This Row],[LoanAmount]],NA())</f>
        <v>#N/A</v>
      </c>
    </row>
    <row r="375" spans="1:18" x14ac:dyDescent="0.45">
      <c r="A375" t="s">
        <v>398</v>
      </c>
      <c r="B375" t="s">
        <v>14</v>
      </c>
      <c r="C375" t="s">
        <v>651</v>
      </c>
      <c r="D375">
        <v>1</v>
      </c>
      <c r="E375" t="s">
        <v>16</v>
      </c>
      <c r="F375" t="s">
        <v>650</v>
      </c>
      <c r="G375">
        <v>3062</v>
      </c>
      <c r="H375">
        <v>1987</v>
      </c>
      <c r="I375">
        <f t="shared" si="6"/>
        <v>5049</v>
      </c>
      <c r="J375" t="str">
        <f>VLOOKUP(Table2[[#This Row],[CombinedIncome]],Income_Groups[#All],2,TRUE)</f>
        <v>Middle ($4800-$5999)</v>
      </c>
      <c r="K375">
        <v>111</v>
      </c>
      <c r="L375" t="str">
        <f>VLOOKUP(Table2[[#This Row],[LoanAmount]],Loan_Amount_Groups[#All],2,TRUE)</f>
        <v>Mid-low ($95k-$119k)</v>
      </c>
      <c r="M375">
        <v>180</v>
      </c>
      <c r="N375">
        <v>0</v>
      </c>
      <c r="O375" t="s">
        <v>17</v>
      </c>
      <c r="P375" t="s">
        <v>648</v>
      </c>
      <c r="Q375" t="e">
        <f>IF(Table2[[#This Row],[Loan_Status]]="Approved",Table2[[#This Row],[LoanAmount]],NA())</f>
        <v>#N/A</v>
      </c>
      <c r="R375">
        <f>IF(Table2[[#This Row],[Loan_Status]]="Denied",Table2[[#This Row],[LoanAmount]],NA())</f>
        <v>111</v>
      </c>
    </row>
    <row r="376" spans="1:18" x14ac:dyDescent="0.45">
      <c r="A376" t="s">
        <v>399</v>
      </c>
      <c r="B376" t="s">
        <v>42</v>
      </c>
      <c r="C376" t="s">
        <v>651</v>
      </c>
      <c r="D376">
        <v>0</v>
      </c>
      <c r="E376" t="s">
        <v>16</v>
      </c>
      <c r="F376" t="s">
        <v>639</v>
      </c>
      <c r="G376">
        <v>2764</v>
      </c>
      <c r="H376">
        <v>1459</v>
      </c>
      <c r="I376">
        <f t="shared" si="6"/>
        <v>4223</v>
      </c>
      <c r="J376" t="str">
        <f>VLOOKUP(Table2[[#This Row],[CombinedIncome]],Income_Groups[#All],2,TRUE)</f>
        <v>Mid-low ($3800-$4799)</v>
      </c>
      <c r="K376">
        <v>110</v>
      </c>
      <c r="L376" t="str">
        <f>VLOOKUP(Table2[[#This Row],[LoanAmount]],Loan_Amount_Groups[#All],2,TRUE)</f>
        <v>Mid-low ($95k-$119k)</v>
      </c>
      <c r="M376">
        <v>360</v>
      </c>
      <c r="N376">
        <v>1</v>
      </c>
      <c r="O376" t="s">
        <v>17</v>
      </c>
      <c r="P376" t="s">
        <v>647</v>
      </c>
      <c r="Q376">
        <f>IF(Table2[[#This Row],[Loan_Status]]="Approved",Table2[[#This Row],[LoanAmount]],NA())</f>
        <v>110</v>
      </c>
      <c r="R376" t="e">
        <f>IF(Table2[[#This Row],[Loan_Status]]="Denied",Table2[[#This Row],[LoanAmount]],NA())</f>
        <v>#N/A</v>
      </c>
    </row>
    <row r="377" spans="1:18" x14ac:dyDescent="0.45">
      <c r="A377" t="s">
        <v>400</v>
      </c>
      <c r="B377" t="s">
        <v>14</v>
      </c>
      <c r="C377" t="s">
        <v>652</v>
      </c>
      <c r="D377">
        <v>0</v>
      </c>
      <c r="E377" t="s">
        <v>16</v>
      </c>
      <c r="F377" t="s">
        <v>650</v>
      </c>
      <c r="G377">
        <v>4817</v>
      </c>
      <c r="H377">
        <v>923</v>
      </c>
      <c r="I377">
        <f t="shared" si="6"/>
        <v>5740</v>
      </c>
      <c r="J377" t="str">
        <f>VLOOKUP(Table2[[#This Row],[CombinedIncome]],Income_Groups[#All],2,TRUE)</f>
        <v>Middle ($4800-$5999)</v>
      </c>
      <c r="K377">
        <v>120</v>
      </c>
      <c r="L377" t="str">
        <f>VLOOKUP(Table2[[#This Row],[LoanAmount]],Loan_Amount_Groups[#All],2,TRUE)</f>
        <v>Middle ($120k-$134k)</v>
      </c>
      <c r="M377">
        <v>180</v>
      </c>
      <c r="N377">
        <v>1</v>
      </c>
      <c r="O377" t="s">
        <v>17</v>
      </c>
      <c r="P377" t="s">
        <v>647</v>
      </c>
      <c r="Q377">
        <f>IF(Table2[[#This Row],[Loan_Status]]="Approved",Table2[[#This Row],[LoanAmount]],NA())</f>
        <v>120</v>
      </c>
      <c r="R377" t="e">
        <f>IF(Table2[[#This Row],[Loan_Status]]="Denied",Table2[[#This Row],[LoanAmount]],NA())</f>
        <v>#N/A</v>
      </c>
    </row>
    <row r="378" spans="1:18" x14ac:dyDescent="0.45">
      <c r="A378" t="s">
        <v>401</v>
      </c>
      <c r="B378" t="s">
        <v>14</v>
      </c>
      <c r="C378" t="s">
        <v>652</v>
      </c>
      <c r="D378" t="s">
        <v>30</v>
      </c>
      <c r="E378" t="s">
        <v>16</v>
      </c>
      <c r="F378" t="s">
        <v>650</v>
      </c>
      <c r="G378">
        <v>8750</v>
      </c>
      <c r="H378">
        <v>4996</v>
      </c>
      <c r="I378">
        <f t="shared" si="6"/>
        <v>13746</v>
      </c>
      <c r="J378" t="str">
        <f>VLOOKUP(Table2[[#This Row],[CombinedIncome]],Income_Groups[#All],2,TRUE)</f>
        <v>High (&gt; $8300)</v>
      </c>
      <c r="K378">
        <v>130</v>
      </c>
      <c r="L378" t="str">
        <f>VLOOKUP(Table2[[#This Row],[LoanAmount]],Loan_Amount_Groups[#All],2,TRUE)</f>
        <v>Middle ($120k-$134k)</v>
      </c>
      <c r="M378">
        <v>360</v>
      </c>
      <c r="N378">
        <v>1</v>
      </c>
      <c r="O378" t="s">
        <v>21</v>
      </c>
      <c r="P378" t="s">
        <v>647</v>
      </c>
      <c r="Q378">
        <f>IF(Table2[[#This Row],[Loan_Status]]="Approved",Table2[[#This Row],[LoanAmount]],NA())</f>
        <v>130</v>
      </c>
      <c r="R378" t="e">
        <f>IF(Table2[[#This Row],[Loan_Status]]="Denied",Table2[[#This Row],[LoanAmount]],NA())</f>
        <v>#N/A</v>
      </c>
    </row>
    <row r="379" spans="1:18" x14ac:dyDescent="0.45">
      <c r="A379" t="s">
        <v>402</v>
      </c>
      <c r="B379" t="s">
        <v>14</v>
      </c>
      <c r="C379" t="s">
        <v>652</v>
      </c>
      <c r="D379">
        <v>0</v>
      </c>
      <c r="E379" t="s">
        <v>16</v>
      </c>
      <c r="F379" t="s">
        <v>650</v>
      </c>
      <c r="G379">
        <v>4310</v>
      </c>
      <c r="H379">
        <v>0</v>
      </c>
      <c r="I379">
        <f t="shared" si="6"/>
        <v>4310</v>
      </c>
      <c r="J379" t="str">
        <f>VLOOKUP(Table2[[#This Row],[CombinedIncome]],Income_Groups[#All],2,TRUE)</f>
        <v>Mid-low ($3800-$4799)</v>
      </c>
      <c r="K379">
        <v>130</v>
      </c>
      <c r="L379" t="str">
        <f>VLOOKUP(Table2[[#This Row],[LoanAmount]],Loan_Amount_Groups[#All],2,TRUE)</f>
        <v>Middle ($120k-$134k)</v>
      </c>
      <c r="M379">
        <v>360</v>
      </c>
      <c r="N379" t="s">
        <v>639</v>
      </c>
      <c r="O379" t="s">
        <v>31</v>
      </c>
      <c r="P379" t="s">
        <v>647</v>
      </c>
      <c r="Q379">
        <f>IF(Table2[[#This Row],[Loan_Status]]="Approved",Table2[[#This Row],[LoanAmount]],NA())</f>
        <v>130</v>
      </c>
      <c r="R379" t="e">
        <f>IF(Table2[[#This Row],[Loan_Status]]="Denied",Table2[[#This Row],[LoanAmount]],NA())</f>
        <v>#N/A</v>
      </c>
    </row>
    <row r="380" spans="1:18" x14ac:dyDescent="0.45">
      <c r="A380" t="s">
        <v>403</v>
      </c>
      <c r="B380" t="s">
        <v>14</v>
      </c>
      <c r="C380" t="s">
        <v>651</v>
      </c>
      <c r="D380">
        <v>0</v>
      </c>
      <c r="E380" t="s">
        <v>16</v>
      </c>
      <c r="F380" t="s">
        <v>650</v>
      </c>
      <c r="G380">
        <v>3069</v>
      </c>
      <c r="H380">
        <v>0</v>
      </c>
      <c r="I380">
        <f t="shared" si="6"/>
        <v>3069</v>
      </c>
      <c r="J380" t="str">
        <f>VLOOKUP(Table2[[#This Row],[CombinedIncome]],Income_Groups[#All],2,TRUE)</f>
        <v>Low (&lt; $3800)</v>
      </c>
      <c r="K380">
        <v>71</v>
      </c>
      <c r="L380" t="str">
        <f>VLOOKUP(Table2[[#This Row],[LoanAmount]],Loan_Amount_Groups[#All],2,TRUE)</f>
        <v>Low (&lt; $95k)</v>
      </c>
      <c r="M380">
        <v>480</v>
      </c>
      <c r="N380">
        <v>1</v>
      </c>
      <c r="O380" t="s">
        <v>17</v>
      </c>
      <c r="P380" t="s">
        <v>648</v>
      </c>
      <c r="Q380" t="e">
        <f>IF(Table2[[#This Row],[Loan_Status]]="Approved",Table2[[#This Row],[LoanAmount]],NA())</f>
        <v>#N/A</v>
      </c>
      <c r="R380">
        <f>IF(Table2[[#This Row],[Loan_Status]]="Denied",Table2[[#This Row],[LoanAmount]],NA())</f>
        <v>71</v>
      </c>
    </row>
    <row r="381" spans="1:18" x14ac:dyDescent="0.45">
      <c r="A381" t="s">
        <v>404</v>
      </c>
      <c r="B381" t="s">
        <v>14</v>
      </c>
      <c r="C381" t="s">
        <v>652</v>
      </c>
      <c r="D381">
        <v>2</v>
      </c>
      <c r="E381" t="s">
        <v>16</v>
      </c>
      <c r="F381" t="s">
        <v>650</v>
      </c>
      <c r="G381">
        <v>5391</v>
      </c>
      <c r="H381">
        <v>0</v>
      </c>
      <c r="I381">
        <f t="shared" si="6"/>
        <v>5391</v>
      </c>
      <c r="J381" t="str">
        <f>VLOOKUP(Table2[[#This Row],[CombinedIncome]],Income_Groups[#All],2,TRUE)</f>
        <v>Middle ($4800-$5999)</v>
      </c>
      <c r="K381">
        <v>130</v>
      </c>
      <c r="L381" t="str">
        <f>VLOOKUP(Table2[[#This Row],[LoanAmount]],Loan_Amount_Groups[#All],2,TRUE)</f>
        <v>Middle ($120k-$134k)</v>
      </c>
      <c r="M381">
        <v>360</v>
      </c>
      <c r="N381">
        <v>1</v>
      </c>
      <c r="O381" t="s">
        <v>17</v>
      </c>
      <c r="P381" t="s">
        <v>647</v>
      </c>
      <c r="Q381">
        <f>IF(Table2[[#This Row],[Loan_Status]]="Approved",Table2[[#This Row],[LoanAmount]],NA())</f>
        <v>130</v>
      </c>
      <c r="R381" t="e">
        <f>IF(Table2[[#This Row],[Loan_Status]]="Denied",Table2[[#This Row],[LoanAmount]],NA())</f>
        <v>#N/A</v>
      </c>
    </row>
    <row r="382" spans="1:18" x14ac:dyDescent="0.45">
      <c r="A382" t="s">
        <v>405</v>
      </c>
      <c r="B382" t="s">
        <v>14</v>
      </c>
      <c r="C382" t="s">
        <v>652</v>
      </c>
      <c r="D382">
        <v>0</v>
      </c>
      <c r="E382" t="s">
        <v>16</v>
      </c>
      <c r="F382" t="s">
        <v>639</v>
      </c>
      <c r="G382">
        <v>3333</v>
      </c>
      <c r="H382">
        <v>2500</v>
      </c>
      <c r="I382">
        <f t="shared" si="6"/>
        <v>5833</v>
      </c>
      <c r="J382" t="str">
        <f>VLOOKUP(Table2[[#This Row],[CombinedIncome]],Income_Groups[#All],2,TRUE)</f>
        <v>Middle ($4800-$5999)</v>
      </c>
      <c r="K382">
        <v>128</v>
      </c>
      <c r="L382" t="str">
        <f>VLOOKUP(Table2[[#This Row],[LoanAmount]],Loan_Amount_Groups[#All],2,TRUE)</f>
        <v>Middle ($120k-$134k)</v>
      </c>
      <c r="M382">
        <v>360</v>
      </c>
      <c r="N382">
        <v>1</v>
      </c>
      <c r="O382" t="s">
        <v>31</v>
      </c>
      <c r="P382" t="s">
        <v>647</v>
      </c>
      <c r="Q382">
        <f>IF(Table2[[#This Row],[Loan_Status]]="Approved",Table2[[#This Row],[LoanAmount]],NA())</f>
        <v>128</v>
      </c>
      <c r="R382" t="e">
        <f>IF(Table2[[#This Row],[Loan_Status]]="Denied",Table2[[#This Row],[LoanAmount]],NA())</f>
        <v>#N/A</v>
      </c>
    </row>
    <row r="383" spans="1:18" x14ac:dyDescent="0.45">
      <c r="A383" t="s">
        <v>406</v>
      </c>
      <c r="B383" t="s">
        <v>14</v>
      </c>
      <c r="C383" t="s">
        <v>651</v>
      </c>
      <c r="D383">
        <v>0</v>
      </c>
      <c r="E383" t="s">
        <v>16</v>
      </c>
      <c r="F383" t="s">
        <v>650</v>
      </c>
      <c r="G383">
        <v>5941</v>
      </c>
      <c r="H383">
        <v>4232</v>
      </c>
      <c r="I383">
        <f t="shared" si="6"/>
        <v>10173</v>
      </c>
      <c r="J383" t="str">
        <f>VLOOKUP(Table2[[#This Row],[CombinedIncome]],Income_Groups[#All],2,TRUE)</f>
        <v>High (&gt; $8300)</v>
      </c>
      <c r="K383">
        <v>296</v>
      </c>
      <c r="L383" t="str">
        <f>VLOOKUP(Table2[[#This Row],[LoanAmount]],Loan_Amount_Groups[#All],2,TRUE)</f>
        <v>High (&gt; $180k)</v>
      </c>
      <c r="M383">
        <v>360</v>
      </c>
      <c r="N383">
        <v>1</v>
      </c>
      <c r="O383" t="s">
        <v>31</v>
      </c>
      <c r="P383" t="s">
        <v>647</v>
      </c>
      <c r="Q383">
        <f>IF(Table2[[#This Row],[Loan_Status]]="Approved",Table2[[#This Row],[LoanAmount]],NA())</f>
        <v>296</v>
      </c>
      <c r="R383" t="e">
        <f>IF(Table2[[#This Row],[Loan_Status]]="Denied",Table2[[#This Row],[LoanAmount]],NA())</f>
        <v>#N/A</v>
      </c>
    </row>
    <row r="384" spans="1:18" x14ac:dyDescent="0.45">
      <c r="A384" t="s">
        <v>407</v>
      </c>
      <c r="B384" t="s">
        <v>42</v>
      </c>
      <c r="C384" t="s">
        <v>651</v>
      </c>
      <c r="D384">
        <v>0</v>
      </c>
      <c r="E384" t="s">
        <v>16</v>
      </c>
      <c r="F384" t="s">
        <v>650</v>
      </c>
      <c r="G384">
        <v>6000</v>
      </c>
      <c r="H384">
        <v>0</v>
      </c>
      <c r="I384">
        <f t="shared" si="6"/>
        <v>6000</v>
      </c>
      <c r="J384" t="str">
        <f>VLOOKUP(Table2[[#This Row],[CombinedIncome]],Income_Groups[#All],2,TRUE)</f>
        <v>Mid-high ($6000-$8299)</v>
      </c>
      <c r="K384">
        <v>156</v>
      </c>
      <c r="L384" t="str">
        <f>VLOOKUP(Table2[[#This Row],[LoanAmount]],Loan_Amount_Groups[#All],2,TRUE)</f>
        <v>Mid-high ($135k-$180k)</v>
      </c>
      <c r="M384">
        <v>360</v>
      </c>
      <c r="N384">
        <v>1</v>
      </c>
      <c r="O384" t="s">
        <v>17</v>
      </c>
      <c r="P384" t="s">
        <v>647</v>
      </c>
      <c r="Q384">
        <f>IF(Table2[[#This Row],[Loan_Status]]="Approved",Table2[[#This Row],[LoanAmount]],NA())</f>
        <v>156</v>
      </c>
      <c r="R384" t="e">
        <f>IF(Table2[[#This Row],[Loan_Status]]="Denied",Table2[[#This Row],[LoanAmount]],NA())</f>
        <v>#N/A</v>
      </c>
    </row>
    <row r="385" spans="1:18" x14ac:dyDescent="0.45">
      <c r="A385" t="s">
        <v>408</v>
      </c>
      <c r="B385" t="s">
        <v>14</v>
      </c>
      <c r="C385" t="s">
        <v>651</v>
      </c>
      <c r="D385">
        <v>0</v>
      </c>
      <c r="E385" t="s">
        <v>16</v>
      </c>
      <c r="F385" t="s">
        <v>649</v>
      </c>
      <c r="G385">
        <v>7167</v>
      </c>
      <c r="H385">
        <v>0</v>
      </c>
      <c r="I385">
        <f t="shared" si="6"/>
        <v>7167</v>
      </c>
      <c r="J385" t="str">
        <f>VLOOKUP(Table2[[#This Row],[CombinedIncome]],Income_Groups[#All],2,TRUE)</f>
        <v>Mid-high ($6000-$8299)</v>
      </c>
      <c r="K385">
        <v>128</v>
      </c>
      <c r="L385" t="str">
        <f>VLOOKUP(Table2[[#This Row],[LoanAmount]],Loan_Amount_Groups[#All],2,TRUE)</f>
        <v>Middle ($120k-$134k)</v>
      </c>
      <c r="M385">
        <v>360</v>
      </c>
      <c r="N385">
        <v>1</v>
      </c>
      <c r="O385" t="s">
        <v>17</v>
      </c>
      <c r="P385" t="s">
        <v>647</v>
      </c>
      <c r="Q385">
        <f>IF(Table2[[#This Row],[Loan_Status]]="Approved",Table2[[#This Row],[LoanAmount]],NA())</f>
        <v>128</v>
      </c>
      <c r="R385" t="e">
        <f>IF(Table2[[#This Row],[Loan_Status]]="Denied",Table2[[#This Row],[LoanAmount]],NA())</f>
        <v>#N/A</v>
      </c>
    </row>
    <row r="386" spans="1:18" x14ac:dyDescent="0.45">
      <c r="A386" t="s">
        <v>409</v>
      </c>
      <c r="B386" t="s">
        <v>14</v>
      </c>
      <c r="C386" t="s">
        <v>652</v>
      </c>
      <c r="D386">
        <v>2</v>
      </c>
      <c r="E386" t="s">
        <v>16</v>
      </c>
      <c r="F386" t="s">
        <v>650</v>
      </c>
      <c r="G386">
        <v>4566</v>
      </c>
      <c r="H386">
        <v>0</v>
      </c>
      <c r="I386">
        <f t="shared" si="6"/>
        <v>4566</v>
      </c>
      <c r="J386" t="str">
        <f>VLOOKUP(Table2[[#This Row],[CombinedIncome]],Income_Groups[#All],2,TRUE)</f>
        <v>Mid-low ($3800-$4799)</v>
      </c>
      <c r="K386">
        <v>100</v>
      </c>
      <c r="L386" t="str">
        <f>VLOOKUP(Table2[[#This Row],[LoanAmount]],Loan_Amount_Groups[#All],2,TRUE)</f>
        <v>Mid-low ($95k-$119k)</v>
      </c>
      <c r="M386">
        <v>360</v>
      </c>
      <c r="N386">
        <v>1</v>
      </c>
      <c r="O386" t="s">
        <v>17</v>
      </c>
      <c r="P386" t="s">
        <v>648</v>
      </c>
      <c r="Q386" t="e">
        <f>IF(Table2[[#This Row],[Loan_Status]]="Approved",Table2[[#This Row],[LoanAmount]],NA())</f>
        <v>#N/A</v>
      </c>
      <c r="R386">
        <f>IF(Table2[[#This Row],[Loan_Status]]="Denied",Table2[[#This Row],[LoanAmount]],NA())</f>
        <v>100</v>
      </c>
    </row>
    <row r="387" spans="1:18" x14ac:dyDescent="0.45">
      <c r="A387" t="s">
        <v>410</v>
      </c>
      <c r="B387" t="s">
        <v>14</v>
      </c>
      <c r="C387" t="s">
        <v>651</v>
      </c>
      <c r="D387">
        <v>1</v>
      </c>
      <c r="E387" t="s">
        <v>16</v>
      </c>
      <c r="F387" t="s">
        <v>639</v>
      </c>
      <c r="G387">
        <v>3667</v>
      </c>
      <c r="H387">
        <v>0</v>
      </c>
      <c r="I387">
        <f t="shared" si="6"/>
        <v>3667</v>
      </c>
      <c r="J387" t="str">
        <f>VLOOKUP(Table2[[#This Row],[CombinedIncome]],Income_Groups[#All],2,TRUE)</f>
        <v>Low (&lt; $3800)</v>
      </c>
      <c r="K387">
        <v>113</v>
      </c>
      <c r="L387" t="str">
        <f>VLOOKUP(Table2[[#This Row],[LoanAmount]],Loan_Amount_Groups[#All],2,TRUE)</f>
        <v>Mid-low ($95k-$119k)</v>
      </c>
      <c r="M387">
        <v>180</v>
      </c>
      <c r="N387">
        <v>1</v>
      </c>
      <c r="O387" t="s">
        <v>17</v>
      </c>
      <c r="P387" t="s">
        <v>647</v>
      </c>
      <c r="Q387">
        <f>IF(Table2[[#This Row],[Loan_Status]]="Approved",Table2[[#This Row],[LoanAmount]],NA())</f>
        <v>113</v>
      </c>
      <c r="R387" t="e">
        <f>IF(Table2[[#This Row],[Loan_Status]]="Denied",Table2[[#This Row],[LoanAmount]],NA())</f>
        <v>#N/A</v>
      </c>
    </row>
    <row r="388" spans="1:18" x14ac:dyDescent="0.45">
      <c r="A388" t="s">
        <v>411</v>
      </c>
      <c r="B388" t="s">
        <v>14</v>
      </c>
      <c r="C388" t="s">
        <v>651</v>
      </c>
      <c r="D388">
        <v>0</v>
      </c>
      <c r="E388" t="s">
        <v>25</v>
      </c>
      <c r="F388" t="s">
        <v>650</v>
      </c>
      <c r="G388">
        <v>2346</v>
      </c>
      <c r="H388">
        <v>1600</v>
      </c>
      <c r="I388">
        <f t="shared" si="6"/>
        <v>3946</v>
      </c>
      <c r="J388" t="str">
        <f>VLOOKUP(Table2[[#This Row],[CombinedIncome]],Income_Groups[#All],2,TRUE)</f>
        <v>Mid-low ($3800-$4799)</v>
      </c>
      <c r="K388">
        <v>132</v>
      </c>
      <c r="L388" t="str">
        <f>VLOOKUP(Table2[[#This Row],[LoanAmount]],Loan_Amount_Groups[#All],2,TRUE)</f>
        <v>Middle ($120k-$134k)</v>
      </c>
      <c r="M388">
        <v>360</v>
      </c>
      <c r="N388">
        <v>1</v>
      </c>
      <c r="O388" t="s">
        <v>31</v>
      </c>
      <c r="P388" t="s">
        <v>647</v>
      </c>
      <c r="Q388">
        <f>IF(Table2[[#This Row],[Loan_Status]]="Approved",Table2[[#This Row],[LoanAmount]],NA())</f>
        <v>132</v>
      </c>
      <c r="R388" t="e">
        <f>IF(Table2[[#This Row],[Loan_Status]]="Denied",Table2[[#This Row],[LoanAmount]],NA())</f>
        <v>#N/A</v>
      </c>
    </row>
    <row r="389" spans="1:18" x14ac:dyDescent="0.45">
      <c r="A389" t="s">
        <v>412</v>
      </c>
      <c r="B389" t="s">
        <v>14</v>
      </c>
      <c r="C389" t="s">
        <v>652</v>
      </c>
      <c r="D389">
        <v>0</v>
      </c>
      <c r="E389" t="s">
        <v>25</v>
      </c>
      <c r="F389" t="s">
        <v>650</v>
      </c>
      <c r="G389">
        <v>3010</v>
      </c>
      <c r="H389">
        <v>3136</v>
      </c>
      <c r="I389">
        <f t="shared" si="6"/>
        <v>6146</v>
      </c>
      <c r="J389" t="str">
        <f>VLOOKUP(Table2[[#This Row],[CombinedIncome]],Income_Groups[#All],2,TRUE)</f>
        <v>Mid-high ($6000-$8299)</v>
      </c>
      <c r="K389">
        <v>128</v>
      </c>
      <c r="L389" t="str">
        <f>VLOOKUP(Table2[[#This Row],[LoanAmount]],Loan_Amount_Groups[#All],2,TRUE)</f>
        <v>Middle ($120k-$134k)</v>
      </c>
      <c r="M389">
        <v>360</v>
      </c>
      <c r="N389">
        <v>0</v>
      </c>
      <c r="O389" t="s">
        <v>17</v>
      </c>
      <c r="P389" t="s">
        <v>648</v>
      </c>
      <c r="Q389" t="e">
        <f>IF(Table2[[#This Row],[Loan_Status]]="Approved",Table2[[#This Row],[LoanAmount]],NA())</f>
        <v>#N/A</v>
      </c>
      <c r="R389">
        <f>IF(Table2[[#This Row],[Loan_Status]]="Denied",Table2[[#This Row],[LoanAmount]],NA())</f>
        <v>128</v>
      </c>
    </row>
    <row r="390" spans="1:18" x14ac:dyDescent="0.45">
      <c r="A390" t="s">
        <v>413</v>
      </c>
      <c r="B390" t="s">
        <v>14</v>
      </c>
      <c r="C390" t="s">
        <v>652</v>
      </c>
      <c r="D390">
        <v>0</v>
      </c>
      <c r="E390" t="s">
        <v>16</v>
      </c>
      <c r="F390" t="s">
        <v>650</v>
      </c>
      <c r="G390">
        <v>2333</v>
      </c>
      <c r="H390">
        <v>2417</v>
      </c>
      <c r="I390">
        <f t="shared" si="6"/>
        <v>4750</v>
      </c>
      <c r="J390" t="str">
        <f>VLOOKUP(Table2[[#This Row],[CombinedIncome]],Income_Groups[#All],2,TRUE)</f>
        <v>Mid-low ($3800-$4799)</v>
      </c>
      <c r="K390">
        <v>136</v>
      </c>
      <c r="L390" t="str">
        <f>VLOOKUP(Table2[[#This Row],[LoanAmount]],Loan_Amount_Groups[#All],2,TRUE)</f>
        <v>Mid-high ($135k-$180k)</v>
      </c>
      <c r="M390">
        <v>360</v>
      </c>
      <c r="N390">
        <v>1</v>
      </c>
      <c r="O390" t="s">
        <v>17</v>
      </c>
      <c r="P390" t="s">
        <v>647</v>
      </c>
      <c r="Q390">
        <f>IF(Table2[[#This Row],[Loan_Status]]="Approved",Table2[[#This Row],[LoanAmount]],NA())</f>
        <v>136</v>
      </c>
      <c r="R390" t="e">
        <f>IF(Table2[[#This Row],[Loan_Status]]="Denied",Table2[[#This Row],[LoanAmount]],NA())</f>
        <v>#N/A</v>
      </c>
    </row>
    <row r="391" spans="1:18" x14ac:dyDescent="0.45">
      <c r="A391" t="s">
        <v>414</v>
      </c>
      <c r="B391" t="s">
        <v>14</v>
      </c>
      <c r="C391" t="s">
        <v>652</v>
      </c>
      <c r="D391">
        <v>0</v>
      </c>
      <c r="E391" t="s">
        <v>16</v>
      </c>
      <c r="F391" t="s">
        <v>650</v>
      </c>
      <c r="G391">
        <v>5488</v>
      </c>
      <c r="H391">
        <v>0</v>
      </c>
      <c r="I391">
        <f t="shared" si="6"/>
        <v>5488</v>
      </c>
      <c r="J391" t="str">
        <f>VLOOKUP(Table2[[#This Row],[CombinedIncome]],Income_Groups[#All],2,TRUE)</f>
        <v>Middle ($4800-$5999)</v>
      </c>
      <c r="K391">
        <v>125</v>
      </c>
      <c r="L391" t="str">
        <f>VLOOKUP(Table2[[#This Row],[LoanAmount]],Loan_Amount_Groups[#All],2,TRUE)</f>
        <v>Middle ($120k-$134k)</v>
      </c>
      <c r="M391">
        <v>360</v>
      </c>
      <c r="N391">
        <v>1</v>
      </c>
      <c r="O391" t="s">
        <v>21</v>
      </c>
      <c r="P391" t="s">
        <v>647</v>
      </c>
      <c r="Q391">
        <f>IF(Table2[[#This Row],[Loan_Status]]="Approved",Table2[[#This Row],[LoanAmount]],NA())</f>
        <v>125</v>
      </c>
      <c r="R391" t="e">
        <f>IF(Table2[[#This Row],[Loan_Status]]="Denied",Table2[[#This Row],[LoanAmount]],NA())</f>
        <v>#N/A</v>
      </c>
    </row>
    <row r="392" spans="1:18" x14ac:dyDescent="0.45">
      <c r="A392" t="s">
        <v>415</v>
      </c>
      <c r="B392" t="s">
        <v>14</v>
      </c>
      <c r="C392" t="s">
        <v>651</v>
      </c>
      <c r="D392" t="s">
        <v>30</v>
      </c>
      <c r="E392" t="s">
        <v>16</v>
      </c>
      <c r="F392" t="s">
        <v>650</v>
      </c>
      <c r="G392">
        <v>9167</v>
      </c>
      <c r="H392">
        <v>0</v>
      </c>
      <c r="I392">
        <f t="shared" ref="I392:I455" si="7">G392+H392</f>
        <v>9167</v>
      </c>
      <c r="J392" t="str">
        <f>VLOOKUP(Table2[[#This Row],[CombinedIncome]],Income_Groups[#All],2,TRUE)</f>
        <v>High (&gt; $8300)</v>
      </c>
      <c r="K392">
        <v>185</v>
      </c>
      <c r="L392" t="str">
        <f>VLOOKUP(Table2[[#This Row],[LoanAmount]],Loan_Amount_Groups[#All],2,TRUE)</f>
        <v>High (&gt; $180k)</v>
      </c>
      <c r="M392">
        <v>360</v>
      </c>
      <c r="N392">
        <v>1</v>
      </c>
      <c r="O392" t="s">
        <v>21</v>
      </c>
      <c r="P392" t="s">
        <v>647</v>
      </c>
      <c r="Q392">
        <f>IF(Table2[[#This Row],[Loan_Status]]="Approved",Table2[[#This Row],[LoanAmount]],NA())</f>
        <v>185</v>
      </c>
      <c r="R392" t="e">
        <f>IF(Table2[[#This Row],[Loan_Status]]="Denied",Table2[[#This Row],[LoanAmount]],NA())</f>
        <v>#N/A</v>
      </c>
    </row>
    <row r="393" spans="1:18" x14ac:dyDescent="0.45">
      <c r="A393" t="s">
        <v>416</v>
      </c>
      <c r="B393" t="s">
        <v>14</v>
      </c>
      <c r="C393" t="s">
        <v>652</v>
      </c>
      <c r="D393" t="s">
        <v>30</v>
      </c>
      <c r="E393" t="s">
        <v>16</v>
      </c>
      <c r="F393" t="s">
        <v>650</v>
      </c>
      <c r="G393">
        <v>9504</v>
      </c>
      <c r="H393">
        <v>0</v>
      </c>
      <c r="I393">
        <f t="shared" si="7"/>
        <v>9504</v>
      </c>
      <c r="J393" t="str">
        <f>VLOOKUP(Table2[[#This Row],[CombinedIncome]],Income_Groups[#All],2,TRUE)</f>
        <v>High (&gt; $8300)</v>
      </c>
      <c r="K393">
        <v>275</v>
      </c>
      <c r="L393" t="str">
        <f>VLOOKUP(Table2[[#This Row],[LoanAmount]],Loan_Amount_Groups[#All],2,TRUE)</f>
        <v>High (&gt; $180k)</v>
      </c>
      <c r="M393">
        <v>360</v>
      </c>
      <c r="N393">
        <v>1</v>
      </c>
      <c r="O393" t="s">
        <v>21</v>
      </c>
      <c r="P393" t="s">
        <v>647</v>
      </c>
      <c r="Q393">
        <f>IF(Table2[[#This Row],[Loan_Status]]="Approved",Table2[[#This Row],[LoanAmount]],NA())</f>
        <v>275</v>
      </c>
      <c r="R393" t="e">
        <f>IF(Table2[[#This Row],[Loan_Status]]="Denied",Table2[[#This Row],[LoanAmount]],NA())</f>
        <v>#N/A</v>
      </c>
    </row>
    <row r="394" spans="1:18" x14ac:dyDescent="0.45">
      <c r="A394" t="s">
        <v>417</v>
      </c>
      <c r="B394" t="s">
        <v>14</v>
      </c>
      <c r="C394" t="s">
        <v>652</v>
      </c>
      <c r="D394">
        <v>0</v>
      </c>
      <c r="E394" t="s">
        <v>16</v>
      </c>
      <c r="F394" t="s">
        <v>650</v>
      </c>
      <c r="G394">
        <v>2583</v>
      </c>
      <c r="H394">
        <v>2115</v>
      </c>
      <c r="I394">
        <f t="shared" si="7"/>
        <v>4698</v>
      </c>
      <c r="J394" t="str">
        <f>VLOOKUP(Table2[[#This Row],[CombinedIncome]],Income_Groups[#All],2,TRUE)</f>
        <v>Mid-low ($3800-$4799)</v>
      </c>
      <c r="K394">
        <v>120</v>
      </c>
      <c r="L394" t="str">
        <f>VLOOKUP(Table2[[#This Row],[LoanAmount]],Loan_Amount_Groups[#All],2,TRUE)</f>
        <v>Middle ($120k-$134k)</v>
      </c>
      <c r="M394">
        <v>360</v>
      </c>
      <c r="N394" t="s">
        <v>639</v>
      </c>
      <c r="O394" t="s">
        <v>17</v>
      </c>
      <c r="P394" t="s">
        <v>647</v>
      </c>
      <c r="Q394">
        <f>IF(Table2[[#This Row],[Loan_Status]]="Approved",Table2[[#This Row],[LoanAmount]],NA())</f>
        <v>120</v>
      </c>
      <c r="R394" t="e">
        <f>IF(Table2[[#This Row],[Loan_Status]]="Denied",Table2[[#This Row],[LoanAmount]],NA())</f>
        <v>#N/A</v>
      </c>
    </row>
    <row r="395" spans="1:18" x14ac:dyDescent="0.45">
      <c r="A395" t="s">
        <v>418</v>
      </c>
      <c r="B395" t="s">
        <v>14</v>
      </c>
      <c r="C395" t="s">
        <v>652</v>
      </c>
      <c r="D395">
        <v>2</v>
      </c>
      <c r="E395" t="s">
        <v>25</v>
      </c>
      <c r="F395" t="s">
        <v>650</v>
      </c>
      <c r="G395">
        <v>1993</v>
      </c>
      <c r="H395">
        <v>1625</v>
      </c>
      <c r="I395">
        <f t="shared" si="7"/>
        <v>3618</v>
      </c>
      <c r="J395" t="str">
        <f>VLOOKUP(Table2[[#This Row],[CombinedIncome]],Income_Groups[#All],2,TRUE)</f>
        <v>Low (&lt; $3800)</v>
      </c>
      <c r="K395">
        <v>113</v>
      </c>
      <c r="L395" t="str">
        <f>VLOOKUP(Table2[[#This Row],[LoanAmount]],Loan_Amount_Groups[#All],2,TRUE)</f>
        <v>Mid-low ($95k-$119k)</v>
      </c>
      <c r="M395">
        <v>180</v>
      </c>
      <c r="N395">
        <v>1</v>
      </c>
      <c r="O395" t="s">
        <v>31</v>
      </c>
      <c r="P395" t="s">
        <v>647</v>
      </c>
      <c r="Q395">
        <f>IF(Table2[[#This Row],[Loan_Status]]="Approved",Table2[[#This Row],[LoanAmount]],NA())</f>
        <v>113</v>
      </c>
      <c r="R395" t="e">
        <f>IF(Table2[[#This Row],[Loan_Status]]="Denied",Table2[[#This Row],[LoanAmount]],NA())</f>
        <v>#N/A</v>
      </c>
    </row>
    <row r="396" spans="1:18" x14ac:dyDescent="0.45">
      <c r="A396" t="s">
        <v>419</v>
      </c>
      <c r="B396" t="s">
        <v>14</v>
      </c>
      <c r="C396" t="s">
        <v>652</v>
      </c>
      <c r="D396">
        <v>2</v>
      </c>
      <c r="E396" t="s">
        <v>16</v>
      </c>
      <c r="F396" t="s">
        <v>650</v>
      </c>
      <c r="G396">
        <v>3100</v>
      </c>
      <c r="H396">
        <v>1400</v>
      </c>
      <c r="I396">
        <f t="shared" si="7"/>
        <v>4500</v>
      </c>
      <c r="J396" t="str">
        <f>VLOOKUP(Table2[[#This Row],[CombinedIncome]],Income_Groups[#All],2,TRUE)</f>
        <v>Mid-low ($3800-$4799)</v>
      </c>
      <c r="K396">
        <v>113</v>
      </c>
      <c r="L396" t="str">
        <f>VLOOKUP(Table2[[#This Row],[LoanAmount]],Loan_Amount_Groups[#All],2,TRUE)</f>
        <v>Mid-low ($95k-$119k)</v>
      </c>
      <c r="M396">
        <v>360</v>
      </c>
      <c r="N396">
        <v>1</v>
      </c>
      <c r="O396" t="s">
        <v>17</v>
      </c>
      <c r="P396" t="s">
        <v>647</v>
      </c>
      <c r="Q396">
        <f>IF(Table2[[#This Row],[Loan_Status]]="Approved",Table2[[#This Row],[LoanAmount]],NA())</f>
        <v>113</v>
      </c>
      <c r="R396" t="e">
        <f>IF(Table2[[#This Row],[Loan_Status]]="Denied",Table2[[#This Row],[LoanAmount]],NA())</f>
        <v>#N/A</v>
      </c>
    </row>
    <row r="397" spans="1:18" x14ac:dyDescent="0.45">
      <c r="A397" t="s">
        <v>420</v>
      </c>
      <c r="B397" t="s">
        <v>14</v>
      </c>
      <c r="C397" t="s">
        <v>652</v>
      </c>
      <c r="D397">
        <v>2</v>
      </c>
      <c r="E397" t="s">
        <v>16</v>
      </c>
      <c r="F397" t="s">
        <v>650</v>
      </c>
      <c r="G397">
        <v>3276</v>
      </c>
      <c r="H397">
        <v>484</v>
      </c>
      <c r="I397">
        <f t="shared" si="7"/>
        <v>3760</v>
      </c>
      <c r="J397" t="str">
        <f>VLOOKUP(Table2[[#This Row],[CombinedIncome]],Income_Groups[#All],2,TRUE)</f>
        <v>Low (&lt; $3800)</v>
      </c>
      <c r="K397">
        <v>135</v>
      </c>
      <c r="L397" t="str">
        <f>VLOOKUP(Table2[[#This Row],[LoanAmount]],Loan_Amount_Groups[#All],2,TRUE)</f>
        <v>Mid-high ($135k-$180k)</v>
      </c>
      <c r="M397">
        <v>360</v>
      </c>
      <c r="N397" t="s">
        <v>639</v>
      </c>
      <c r="O397" t="s">
        <v>31</v>
      </c>
      <c r="P397" t="s">
        <v>647</v>
      </c>
      <c r="Q397">
        <f>IF(Table2[[#This Row],[Loan_Status]]="Approved",Table2[[#This Row],[LoanAmount]],NA())</f>
        <v>135</v>
      </c>
      <c r="R397" t="e">
        <f>IF(Table2[[#This Row],[Loan_Status]]="Denied",Table2[[#This Row],[LoanAmount]],NA())</f>
        <v>#N/A</v>
      </c>
    </row>
    <row r="398" spans="1:18" x14ac:dyDescent="0.45">
      <c r="A398" t="s">
        <v>421</v>
      </c>
      <c r="B398" t="s">
        <v>42</v>
      </c>
      <c r="C398" t="s">
        <v>651</v>
      </c>
      <c r="D398">
        <v>0</v>
      </c>
      <c r="E398" t="s">
        <v>16</v>
      </c>
      <c r="F398" t="s">
        <v>650</v>
      </c>
      <c r="G398">
        <v>3180</v>
      </c>
      <c r="H398">
        <v>0</v>
      </c>
      <c r="I398">
        <f t="shared" si="7"/>
        <v>3180</v>
      </c>
      <c r="J398" t="str">
        <f>VLOOKUP(Table2[[#This Row],[CombinedIncome]],Income_Groups[#All],2,TRUE)</f>
        <v>Low (&lt; $3800)</v>
      </c>
      <c r="K398">
        <v>71</v>
      </c>
      <c r="L398" t="str">
        <f>VLOOKUP(Table2[[#This Row],[LoanAmount]],Loan_Amount_Groups[#All],2,TRUE)</f>
        <v>Low (&lt; $95k)</v>
      </c>
      <c r="M398">
        <v>360</v>
      </c>
      <c r="N398">
        <v>0</v>
      </c>
      <c r="O398" t="s">
        <v>17</v>
      </c>
      <c r="P398" t="s">
        <v>648</v>
      </c>
      <c r="Q398" t="e">
        <f>IF(Table2[[#This Row],[Loan_Status]]="Approved",Table2[[#This Row],[LoanAmount]],NA())</f>
        <v>#N/A</v>
      </c>
      <c r="R398">
        <f>IF(Table2[[#This Row],[Loan_Status]]="Denied",Table2[[#This Row],[LoanAmount]],NA())</f>
        <v>71</v>
      </c>
    </row>
    <row r="399" spans="1:18" x14ac:dyDescent="0.45">
      <c r="A399" t="s">
        <v>422</v>
      </c>
      <c r="B399" t="s">
        <v>14</v>
      </c>
      <c r="C399" t="s">
        <v>652</v>
      </c>
      <c r="D399">
        <v>0</v>
      </c>
      <c r="E399" t="s">
        <v>16</v>
      </c>
      <c r="F399" t="s">
        <v>650</v>
      </c>
      <c r="G399">
        <v>3033</v>
      </c>
      <c r="H399">
        <v>1459</v>
      </c>
      <c r="I399">
        <f t="shared" si="7"/>
        <v>4492</v>
      </c>
      <c r="J399" t="str">
        <f>VLOOKUP(Table2[[#This Row],[CombinedIncome]],Income_Groups[#All],2,TRUE)</f>
        <v>Mid-low ($3800-$4799)</v>
      </c>
      <c r="K399">
        <v>95</v>
      </c>
      <c r="L399" t="str">
        <f>VLOOKUP(Table2[[#This Row],[LoanAmount]],Loan_Amount_Groups[#All],2,TRUE)</f>
        <v>Mid-low ($95k-$119k)</v>
      </c>
      <c r="M399">
        <v>360</v>
      </c>
      <c r="N399">
        <v>1</v>
      </c>
      <c r="O399" t="s">
        <v>17</v>
      </c>
      <c r="P399" t="s">
        <v>647</v>
      </c>
      <c r="Q399">
        <f>IF(Table2[[#This Row],[Loan_Status]]="Approved",Table2[[#This Row],[LoanAmount]],NA())</f>
        <v>95</v>
      </c>
      <c r="R399" t="e">
        <f>IF(Table2[[#This Row],[Loan_Status]]="Denied",Table2[[#This Row],[LoanAmount]],NA())</f>
        <v>#N/A</v>
      </c>
    </row>
    <row r="400" spans="1:18" x14ac:dyDescent="0.45">
      <c r="A400" t="s">
        <v>423</v>
      </c>
      <c r="B400" t="s">
        <v>14</v>
      </c>
      <c r="C400" t="s">
        <v>651</v>
      </c>
      <c r="D400">
        <v>0</v>
      </c>
      <c r="E400" t="s">
        <v>25</v>
      </c>
      <c r="F400" t="s">
        <v>650</v>
      </c>
      <c r="G400">
        <v>3902</v>
      </c>
      <c r="H400">
        <v>1666</v>
      </c>
      <c r="I400">
        <f t="shared" si="7"/>
        <v>5568</v>
      </c>
      <c r="J400" t="str">
        <f>VLOOKUP(Table2[[#This Row],[CombinedIncome]],Income_Groups[#All],2,TRUE)</f>
        <v>Middle ($4800-$5999)</v>
      </c>
      <c r="K400">
        <v>109</v>
      </c>
      <c r="L400" t="str">
        <f>VLOOKUP(Table2[[#This Row],[LoanAmount]],Loan_Amount_Groups[#All],2,TRUE)</f>
        <v>Mid-low ($95k-$119k)</v>
      </c>
      <c r="M400">
        <v>360</v>
      </c>
      <c r="N400">
        <v>1</v>
      </c>
      <c r="O400" t="s">
        <v>21</v>
      </c>
      <c r="P400" t="s">
        <v>647</v>
      </c>
      <c r="Q400">
        <f>IF(Table2[[#This Row],[Loan_Status]]="Approved",Table2[[#This Row],[LoanAmount]],NA())</f>
        <v>109</v>
      </c>
      <c r="R400" t="e">
        <f>IF(Table2[[#This Row],[Loan_Status]]="Denied",Table2[[#This Row],[LoanAmount]],NA())</f>
        <v>#N/A</v>
      </c>
    </row>
    <row r="401" spans="1:18" x14ac:dyDescent="0.45">
      <c r="A401" t="s">
        <v>424</v>
      </c>
      <c r="B401" t="s">
        <v>42</v>
      </c>
      <c r="C401" t="s">
        <v>651</v>
      </c>
      <c r="D401">
        <v>0</v>
      </c>
      <c r="E401" t="s">
        <v>16</v>
      </c>
      <c r="F401" t="s">
        <v>650</v>
      </c>
      <c r="G401">
        <v>1500</v>
      </c>
      <c r="H401">
        <v>1800</v>
      </c>
      <c r="I401">
        <f t="shared" si="7"/>
        <v>3300</v>
      </c>
      <c r="J401" t="str">
        <f>VLOOKUP(Table2[[#This Row],[CombinedIncome]],Income_Groups[#All],2,TRUE)</f>
        <v>Low (&lt; $3800)</v>
      </c>
      <c r="K401">
        <v>103</v>
      </c>
      <c r="L401" t="str">
        <f>VLOOKUP(Table2[[#This Row],[LoanAmount]],Loan_Amount_Groups[#All],2,TRUE)</f>
        <v>Mid-low ($95k-$119k)</v>
      </c>
      <c r="M401">
        <v>360</v>
      </c>
      <c r="N401">
        <v>0</v>
      </c>
      <c r="O401" t="s">
        <v>31</v>
      </c>
      <c r="P401" t="s">
        <v>648</v>
      </c>
      <c r="Q401" t="e">
        <f>IF(Table2[[#This Row],[Loan_Status]]="Approved",Table2[[#This Row],[LoanAmount]],NA())</f>
        <v>#N/A</v>
      </c>
      <c r="R401">
        <f>IF(Table2[[#This Row],[Loan_Status]]="Denied",Table2[[#This Row],[LoanAmount]],NA())</f>
        <v>103</v>
      </c>
    </row>
    <row r="402" spans="1:18" x14ac:dyDescent="0.45">
      <c r="A402" t="s">
        <v>425</v>
      </c>
      <c r="B402" t="s">
        <v>14</v>
      </c>
      <c r="C402" t="s">
        <v>652</v>
      </c>
      <c r="D402">
        <v>2</v>
      </c>
      <c r="E402" t="s">
        <v>25</v>
      </c>
      <c r="F402" t="s">
        <v>650</v>
      </c>
      <c r="G402">
        <v>2889</v>
      </c>
      <c r="H402">
        <v>0</v>
      </c>
      <c r="I402">
        <f t="shared" si="7"/>
        <v>2889</v>
      </c>
      <c r="J402" t="str">
        <f>VLOOKUP(Table2[[#This Row],[CombinedIncome]],Income_Groups[#All],2,TRUE)</f>
        <v>Low (&lt; $3800)</v>
      </c>
      <c r="K402">
        <v>45</v>
      </c>
      <c r="L402" t="str">
        <f>VLOOKUP(Table2[[#This Row],[LoanAmount]],Loan_Amount_Groups[#All],2,TRUE)</f>
        <v>Low (&lt; $95k)</v>
      </c>
      <c r="M402">
        <v>180</v>
      </c>
      <c r="N402">
        <v>0</v>
      </c>
      <c r="O402" t="s">
        <v>17</v>
      </c>
      <c r="P402" t="s">
        <v>648</v>
      </c>
      <c r="Q402" t="e">
        <f>IF(Table2[[#This Row],[Loan_Status]]="Approved",Table2[[#This Row],[LoanAmount]],NA())</f>
        <v>#N/A</v>
      </c>
      <c r="R402">
        <f>IF(Table2[[#This Row],[Loan_Status]]="Denied",Table2[[#This Row],[LoanAmount]],NA())</f>
        <v>45</v>
      </c>
    </row>
    <row r="403" spans="1:18" x14ac:dyDescent="0.45">
      <c r="A403" t="s">
        <v>426</v>
      </c>
      <c r="B403" t="s">
        <v>14</v>
      </c>
      <c r="C403" t="s">
        <v>651</v>
      </c>
      <c r="D403">
        <v>0</v>
      </c>
      <c r="E403" t="s">
        <v>25</v>
      </c>
      <c r="F403" t="s">
        <v>650</v>
      </c>
      <c r="G403">
        <v>2755</v>
      </c>
      <c r="H403">
        <v>0</v>
      </c>
      <c r="I403">
        <f t="shared" si="7"/>
        <v>2755</v>
      </c>
      <c r="J403" t="str">
        <f>VLOOKUP(Table2[[#This Row],[CombinedIncome]],Income_Groups[#All],2,TRUE)</f>
        <v>Low (&lt; $3800)</v>
      </c>
      <c r="K403">
        <v>65</v>
      </c>
      <c r="L403" t="str">
        <f>VLOOKUP(Table2[[#This Row],[LoanAmount]],Loan_Amount_Groups[#All],2,TRUE)</f>
        <v>Low (&lt; $95k)</v>
      </c>
      <c r="M403">
        <v>300</v>
      </c>
      <c r="N403">
        <v>1</v>
      </c>
      <c r="O403" t="s">
        <v>21</v>
      </c>
      <c r="P403" t="s">
        <v>648</v>
      </c>
      <c r="Q403" t="e">
        <f>IF(Table2[[#This Row],[Loan_Status]]="Approved",Table2[[#This Row],[LoanAmount]],NA())</f>
        <v>#N/A</v>
      </c>
      <c r="R403">
        <f>IF(Table2[[#This Row],[Loan_Status]]="Denied",Table2[[#This Row],[LoanAmount]],NA())</f>
        <v>65</v>
      </c>
    </row>
    <row r="404" spans="1:18" x14ac:dyDescent="0.45">
      <c r="A404" t="s">
        <v>427</v>
      </c>
      <c r="B404" t="s">
        <v>14</v>
      </c>
      <c r="C404" t="s">
        <v>651</v>
      </c>
      <c r="D404">
        <v>0</v>
      </c>
      <c r="E404" t="s">
        <v>16</v>
      </c>
      <c r="F404" t="s">
        <v>650</v>
      </c>
      <c r="G404">
        <v>2500</v>
      </c>
      <c r="H404">
        <v>20000</v>
      </c>
      <c r="I404">
        <f t="shared" si="7"/>
        <v>22500</v>
      </c>
      <c r="J404" t="str">
        <f>VLOOKUP(Table2[[#This Row],[CombinedIncome]],Income_Groups[#All],2,TRUE)</f>
        <v>High (&gt; $8300)</v>
      </c>
      <c r="K404">
        <v>103</v>
      </c>
      <c r="L404" t="str">
        <f>VLOOKUP(Table2[[#This Row],[LoanAmount]],Loan_Amount_Groups[#All],2,TRUE)</f>
        <v>Mid-low ($95k-$119k)</v>
      </c>
      <c r="M404">
        <v>360</v>
      </c>
      <c r="N404">
        <v>1</v>
      </c>
      <c r="O404" t="s">
        <v>31</v>
      </c>
      <c r="P404" t="s">
        <v>647</v>
      </c>
      <c r="Q404">
        <f>IF(Table2[[#This Row],[Loan_Status]]="Approved",Table2[[#This Row],[LoanAmount]],NA())</f>
        <v>103</v>
      </c>
      <c r="R404" t="e">
        <f>IF(Table2[[#This Row],[Loan_Status]]="Denied",Table2[[#This Row],[LoanAmount]],NA())</f>
        <v>#N/A</v>
      </c>
    </row>
    <row r="405" spans="1:18" x14ac:dyDescent="0.45">
      <c r="A405" t="s">
        <v>428</v>
      </c>
      <c r="B405" t="s">
        <v>42</v>
      </c>
      <c r="C405" t="s">
        <v>651</v>
      </c>
      <c r="D405">
        <v>0</v>
      </c>
      <c r="E405" t="s">
        <v>25</v>
      </c>
      <c r="F405" t="s">
        <v>650</v>
      </c>
      <c r="G405">
        <v>1963</v>
      </c>
      <c r="H405">
        <v>0</v>
      </c>
      <c r="I405">
        <f t="shared" si="7"/>
        <v>1963</v>
      </c>
      <c r="J405" t="str">
        <f>VLOOKUP(Table2[[#This Row],[CombinedIncome]],Income_Groups[#All],2,TRUE)</f>
        <v>Low (&lt; $3800)</v>
      </c>
      <c r="K405">
        <v>53</v>
      </c>
      <c r="L405" t="str">
        <f>VLOOKUP(Table2[[#This Row],[LoanAmount]],Loan_Amount_Groups[#All],2,TRUE)</f>
        <v>Low (&lt; $95k)</v>
      </c>
      <c r="M405">
        <v>360</v>
      </c>
      <c r="N405">
        <v>1</v>
      </c>
      <c r="O405" t="s">
        <v>31</v>
      </c>
      <c r="P405" t="s">
        <v>647</v>
      </c>
      <c r="Q405">
        <f>IF(Table2[[#This Row],[Loan_Status]]="Approved",Table2[[#This Row],[LoanAmount]],NA())</f>
        <v>53</v>
      </c>
      <c r="R405" t="e">
        <f>IF(Table2[[#This Row],[Loan_Status]]="Denied",Table2[[#This Row],[LoanAmount]],NA())</f>
        <v>#N/A</v>
      </c>
    </row>
    <row r="406" spans="1:18" x14ac:dyDescent="0.45">
      <c r="A406" t="s">
        <v>429</v>
      </c>
      <c r="B406" t="s">
        <v>42</v>
      </c>
      <c r="C406" t="s">
        <v>651</v>
      </c>
      <c r="D406">
        <v>0</v>
      </c>
      <c r="E406" t="s">
        <v>16</v>
      </c>
      <c r="F406" t="s">
        <v>649</v>
      </c>
      <c r="G406">
        <v>7441</v>
      </c>
      <c r="H406">
        <v>0</v>
      </c>
      <c r="I406">
        <f t="shared" si="7"/>
        <v>7441</v>
      </c>
      <c r="J406" t="str">
        <f>VLOOKUP(Table2[[#This Row],[CombinedIncome]],Income_Groups[#All],2,TRUE)</f>
        <v>Mid-high ($6000-$8299)</v>
      </c>
      <c r="K406">
        <v>194</v>
      </c>
      <c r="L406" t="str">
        <f>VLOOKUP(Table2[[#This Row],[LoanAmount]],Loan_Amount_Groups[#All],2,TRUE)</f>
        <v>High (&gt; $180k)</v>
      </c>
      <c r="M406">
        <v>360</v>
      </c>
      <c r="N406">
        <v>1</v>
      </c>
      <c r="O406" t="s">
        <v>21</v>
      </c>
      <c r="P406" t="s">
        <v>648</v>
      </c>
      <c r="Q406" t="e">
        <f>IF(Table2[[#This Row],[Loan_Status]]="Approved",Table2[[#This Row],[LoanAmount]],NA())</f>
        <v>#N/A</v>
      </c>
      <c r="R406">
        <f>IF(Table2[[#This Row],[Loan_Status]]="Denied",Table2[[#This Row],[LoanAmount]],NA())</f>
        <v>194</v>
      </c>
    </row>
    <row r="407" spans="1:18" x14ac:dyDescent="0.45">
      <c r="A407" t="s">
        <v>430</v>
      </c>
      <c r="B407" t="s">
        <v>42</v>
      </c>
      <c r="C407" t="s">
        <v>651</v>
      </c>
      <c r="D407">
        <v>0</v>
      </c>
      <c r="E407" t="s">
        <v>16</v>
      </c>
      <c r="F407" t="s">
        <v>650</v>
      </c>
      <c r="G407">
        <v>4547</v>
      </c>
      <c r="H407">
        <v>0</v>
      </c>
      <c r="I407">
        <f t="shared" si="7"/>
        <v>4547</v>
      </c>
      <c r="J407" t="str">
        <f>VLOOKUP(Table2[[#This Row],[CombinedIncome]],Income_Groups[#All],2,TRUE)</f>
        <v>Mid-low ($3800-$4799)</v>
      </c>
      <c r="K407">
        <v>115</v>
      </c>
      <c r="L407" t="str">
        <f>VLOOKUP(Table2[[#This Row],[LoanAmount]],Loan_Amount_Groups[#All],2,TRUE)</f>
        <v>Mid-low ($95k-$119k)</v>
      </c>
      <c r="M407">
        <v>360</v>
      </c>
      <c r="N407">
        <v>1</v>
      </c>
      <c r="O407" t="s">
        <v>31</v>
      </c>
      <c r="P407" t="s">
        <v>647</v>
      </c>
      <c r="Q407">
        <f>IF(Table2[[#This Row],[Loan_Status]]="Approved",Table2[[#This Row],[LoanAmount]],NA())</f>
        <v>115</v>
      </c>
      <c r="R407" t="e">
        <f>IF(Table2[[#This Row],[Loan_Status]]="Denied",Table2[[#This Row],[LoanAmount]],NA())</f>
        <v>#N/A</v>
      </c>
    </row>
    <row r="408" spans="1:18" x14ac:dyDescent="0.45">
      <c r="A408" t="s">
        <v>431</v>
      </c>
      <c r="B408" t="s">
        <v>14</v>
      </c>
      <c r="C408" t="s">
        <v>652</v>
      </c>
      <c r="D408">
        <v>0</v>
      </c>
      <c r="E408" t="s">
        <v>25</v>
      </c>
      <c r="F408" t="s">
        <v>650</v>
      </c>
      <c r="G408">
        <v>2167</v>
      </c>
      <c r="H408">
        <v>2400</v>
      </c>
      <c r="I408">
        <f t="shared" si="7"/>
        <v>4567</v>
      </c>
      <c r="J408" t="str">
        <f>VLOOKUP(Table2[[#This Row],[CombinedIncome]],Income_Groups[#All],2,TRUE)</f>
        <v>Mid-low ($3800-$4799)</v>
      </c>
      <c r="K408">
        <v>115</v>
      </c>
      <c r="L408" t="str">
        <f>VLOOKUP(Table2[[#This Row],[LoanAmount]],Loan_Amount_Groups[#All],2,TRUE)</f>
        <v>Mid-low ($95k-$119k)</v>
      </c>
      <c r="M408">
        <v>360</v>
      </c>
      <c r="N408">
        <v>1</v>
      </c>
      <c r="O408" t="s">
        <v>17</v>
      </c>
      <c r="P408" t="s">
        <v>647</v>
      </c>
      <c r="Q408">
        <f>IF(Table2[[#This Row],[Loan_Status]]="Approved",Table2[[#This Row],[LoanAmount]],NA())</f>
        <v>115</v>
      </c>
      <c r="R408" t="e">
        <f>IF(Table2[[#This Row],[Loan_Status]]="Denied",Table2[[#This Row],[LoanAmount]],NA())</f>
        <v>#N/A</v>
      </c>
    </row>
    <row r="409" spans="1:18" x14ac:dyDescent="0.45">
      <c r="A409" t="s">
        <v>432</v>
      </c>
      <c r="B409" t="s">
        <v>42</v>
      </c>
      <c r="C409" t="s">
        <v>651</v>
      </c>
      <c r="D409">
        <v>0</v>
      </c>
      <c r="E409" t="s">
        <v>25</v>
      </c>
      <c r="F409" t="s">
        <v>650</v>
      </c>
      <c r="G409">
        <v>2213</v>
      </c>
      <c r="H409">
        <v>0</v>
      </c>
      <c r="I409">
        <f t="shared" si="7"/>
        <v>2213</v>
      </c>
      <c r="J409" t="str">
        <f>VLOOKUP(Table2[[#This Row],[CombinedIncome]],Income_Groups[#All],2,TRUE)</f>
        <v>Low (&lt; $3800)</v>
      </c>
      <c r="K409">
        <v>66</v>
      </c>
      <c r="L409" t="str">
        <f>VLOOKUP(Table2[[#This Row],[LoanAmount]],Loan_Amount_Groups[#All],2,TRUE)</f>
        <v>Low (&lt; $95k)</v>
      </c>
      <c r="M409">
        <v>360</v>
      </c>
      <c r="N409">
        <v>1</v>
      </c>
      <c r="O409" t="s">
        <v>21</v>
      </c>
      <c r="P409" t="s">
        <v>647</v>
      </c>
      <c r="Q409">
        <f>IF(Table2[[#This Row],[Loan_Status]]="Approved",Table2[[#This Row],[LoanAmount]],NA())</f>
        <v>66</v>
      </c>
      <c r="R409" t="e">
        <f>IF(Table2[[#This Row],[Loan_Status]]="Denied",Table2[[#This Row],[LoanAmount]],NA())</f>
        <v>#N/A</v>
      </c>
    </row>
    <row r="410" spans="1:18" x14ac:dyDescent="0.45">
      <c r="A410" t="s">
        <v>433</v>
      </c>
      <c r="B410" t="s">
        <v>14</v>
      </c>
      <c r="C410" t="s">
        <v>652</v>
      </c>
      <c r="D410">
        <v>1</v>
      </c>
      <c r="E410" t="s">
        <v>16</v>
      </c>
      <c r="F410" t="s">
        <v>650</v>
      </c>
      <c r="G410">
        <v>8300</v>
      </c>
      <c r="H410">
        <v>0</v>
      </c>
      <c r="I410">
        <f t="shared" si="7"/>
        <v>8300</v>
      </c>
      <c r="J410" t="str">
        <f>VLOOKUP(Table2[[#This Row],[CombinedIncome]],Income_Groups[#All],2,TRUE)</f>
        <v>High (&gt; $8300)</v>
      </c>
      <c r="K410">
        <v>152</v>
      </c>
      <c r="L410" t="str">
        <f>VLOOKUP(Table2[[#This Row],[LoanAmount]],Loan_Amount_Groups[#All],2,TRUE)</f>
        <v>Mid-high ($135k-$180k)</v>
      </c>
      <c r="M410">
        <v>300</v>
      </c>
      <c r="N410">
        <v>0</v>
      </c>
      <c r="O410" t="s">
        <v>31</v>
      </c>
      <c r="P410" t="s">
        <v>648</v>
      </c>
      <c r="Q410" t="e">
        <f>IF(Table2[[#This Row],[Loan_Status]]="Approved",Table2[[#This Row],[LoanAmount]],NA())</f>
        <v>#N/A</v>
      </c>
      <c r="R410">
        <f>IF(Table2[[#This Row],[Loan_Status]]="Denied",Table2[[#This Row],[LoanAmount]],NA())</f>
        <v>152</v>
      </c>
    </row>
    <row r="411" spans="1:18" x14ac:dyDescent="0.45">
      <c r="A411" t="s">
        <v>434</v>
      </c>
      <c r="B411" t="s">
        <v>14</v>
      </c>
      <c r="C411" t="s">
        <v>652</v>
      </c>
      <c r="D411" t="s">
        <v>30</v>
      </c>
      <c r="E411" t="s">
        <v>16</v>
      </c>
      <c r="F411" t="s">
        <v>650</v>
      </c>
      <c r="G411">
        <v>81000</v>
      </c>
      <c r="H411">
        <v>0</v>
      </c>
      <c r="I411">
        <f t="shared" si="7"/>
        <v>81000</v>
      </c>
      <c r="J411" t="str">
        <f>VLOOKUP(Table2[[#This Row],[CombinedIncome]],Income_Groups[#All],2,TRUE)</f>
        <v>High (&gt; $8300)</v>
      </c>
      <c r="K411">
        <v>360</v>
      </c>
      <c r="L411" t="str">
        <f>VLOOKUP(Table2[[#This Row],[LoanAmount]],Loan_Amount_Groups[#All],2,TRUE)</f>
        <v>High (&gt; $180k)</v>
      </c>
      <c r="M411">
        <v>360</v>
      </c>
      <c r="N411">
        <v>0</v>
      </c>
      <c r="O411" t="s">
        <v>21</v>
      </c>
      <c r="P411" t="s">
        <v>648</v>
      </c>
      <c r="Q411" t="e">
        <f>IF(Table2[[#This Row],[Loan_Status]]="Approved",Table2[[#This Row],[LoanAmount]],NA())</f>
        <v>#N/A</v>
      </c>
      <c r="R411">
        <f>IF(Table2[[#This Row],[Loan_Status]]="Denied",Table2[[#This Row],[LoanAmount]],NA())</f>
        <v>360</v>
      </c>
    </row>
    <row r="412" spans="1:18" x14ac:dyDescent="0.45">
      <c r="A412" t="s">
        <v>435</v>
      </c>
      <c r="B412" t="s">
        <v>42</v>
      </c>
      <c r="C412" t="s">
        <v>651</v>
      </c>
      <c r="D412">
        <v>1</v>
      </c>
      <c r="E412" t="s">
        <v>25</v>
      </c>
      <c r="F412" t="s">
        <v>649</v>
      </c>
      <c r="G412">
        <v>3867</v>
      </c>
      <c r="H412">
        <v>0</v>
      </c>
      <c r="I412">
        <f t="shared" si="7"/>
        <v>3867</v>
      </c>
      <c r="J412" t="str">
        <f>VLOOKUP(Table2[[#This Row],[CombinedIncome]],Income_Groups[#All],2,TRUE)</f>
        <v>Mid-low ($3800-$4799)</v>
      </c>
      <c r="K412">
        <v>62</v>
      </c>
      <c r="L412" t="str">
        <f>VLOOKUP(Table2[[#This Row],[LoanAmount]],Loan_Amount_Groups[#All],2,TRUE)</f>
        <v>Low (&lt; $95k)</v>
      </c>
      <c r="M412">
        <v>360</v>
      </c>
      <c r="N412">
        <v>1</v>
      </c>
      <c r="O412" t="s">
        <v>31</v>
      </c>
      <c r="P412" t="s">
        <v>648</v>
      </c>
      <c r="Q412" t="e">
        <f>IF(Table2[[#This Row],[Loan_Status]]="Approved",Table2[[#This Row],[LoanAmount]],NA())</f>
        <v>#N/A</v>
      </c>
      <c r="R412">
        <f>IF(Table2[[#This Row],[Loan_Status]]="Denied",Table2[[#This Row],[LoanAmount]],NA())</f>
        <v>62</v>
      </c>
    </row>
    <row r="413" spans="1:18" x14ac:dyDescent="0.45">
      <c r="A413" t="s">
        <v>436</v>
      </c>
      <c r="B413" t="s">
        <v>14</v>
      </c>
      <c r="C413" t="s">
        <v>652</v>
      </c>
      <c r="D413">
        <v>0</v>
      </c>
      <c r="E413" t="s">
        <v>16</v>
      </c>
      <c r="F413" t="s">
        <v>639</v>
      </c>
      <c r="G413">
        <v>6256</v>
      </c>
      <c r="H413">
        <v>0</v>
      </c>
      <c r="I413">
        <f t="shared" si="7"/>
        <v>6256</v>
      </c>
      <c r="J413" t="str">
        <f>VLOOKUP(Table2[[#This Row],[CombinedIncome]],Income_Groups[#All],2,TRUE)</f>
        <v>Mid-high ($6000-$8299)</v>
      </c>
      <c r="K413">
        <v>160</v>
      </c>
      <c r="L413" t="str">
        <f>VLOOKUP(Table2[[#This Row],[LoanAmount]],Loan_Amount_Groups[#All],2,TRUE)</f>
        <v>Mid-high ($135k-$180k)</v>
      </c>
      <c r="M413">
        <v>360</v>
      </c>
      <c r="N413" t="s">
        <v>639</v>
      </c>
      <c r="O413" t="s">
        <v>17</v>
      </c>
      <c r="P413" t="s">
        <v>647</v>
      </c>
      <c r="Q413">
        <f>IF(Table2[[#This Row],[Loan_Status]]="Approved",Table2[[#This Row],[LoanAmount]],NA())</f>
        <v>160</v>
      </c>
      <c r="R413" t="e">
        <f>IF(Table2[[#This Row],[Loan_Status]]="Denied",Table2[[#This Row],[LoanAmount]],NA())</f>
        <v>#N/A</v>
      </c>
    </row>
    <row r="414" spans="1:18" x14ac:dyDescent="0.45">
      <c r="A414" t="s">
        <v>437</v>
      </c>
      <c r="B414" t="s">
        <v>14</v>
      </c>
      <c r="C414" t="s">
        <v>652</v>
      </c>
      <c r="D414">
        <v>0</v>
      </c>
      <c r="E414" t="s">
        <v>25</v>
      </c>
      <c r="F414" t="s">
        <v>650</v>
      </c>
      <c r="G414">
        <v>6096</v>
      </c>
      <c r="H414">
        <v>0</v>
      </c>
      <c r="I414">
        <f t="shared" si="7"/>
        <v>6096</v>
      </c>
      <c r="J414" t="str">
        <f>VLOOKUP(Table2[[#This Row],[CombinedIncome]],Income_Groups[#All],2,TRUE)</f>
        <v>Mid-high ($6000-$8299)</v>
      </c>
      <c r="K414">
        <v>218</v>
      </c>
      <c r="L414" t="str">
        <f>VLOOKUP(Table2[[#This Row],[LoanAmount]],Loan_Amount_Groups[#All],2,TRUE)</f>
        <v>High (&gt; $180k)</v>
      </c>
      <c r="M414">
        <v>360</v>
      </c>
      <c r="N414">
        <v>0</v>
      </c>
      <c r="O414" t="s">
        <v>21</v>
      </c>
      <c r="P414" t="s">
        <v>648</v>
      </c>
      <c r="Q414" t="e">
        <f>IF(Table2[[#This Row],[Loan_Status]]="Approved",Table2[[#This Row],[LoanAmount]],NA())</f>
        <v>#N/A</v>
      </c>
      <c r="R414">
        <f>IF(Table2[[#This Row],[Loan_Status]]="Denied",Table2[[#This Row],[LoanAmount]],NA())</f>
        <v>218</v>
      </c>
    </row>
    <row r="415" spans="1:18" x14ac:dyDescent="0.45">
      <c r="A415" t="s">
        <v>438</v>
      </c>
      <c r="B415" t="s">
        <v>14</v>
      </c>
      <c r="C415" t="s">
        <v>652</v>
      </c>
      <c r="D415">
        <v>0</v>
      </c>
      <c r="E415" t="s">
        <v>25</v>
      </c>
      <c r="F415" t="s">
        <v>650</v>
      </c>
      <c r="G415">
        <v>2253</v>
      </c>
      <c r="H415">
        <v>2033</v>
      </c>
      <c r="I415">
        <f t="shared" si="7"/>
        <v>4286</v>
      </c>
      <c r="J415" t="str">
        <f>VLOOKUP(Table2[[#This Row],[CombinedIncome]],Income_Groups[#All],2,TRUE)</f>
        <v>Mid-low ($3800-$4799)</v>
      </c>
      <c r="K415">
        <v>110</v>
      </c>
      <c r="L415" t="str">
        <f>VLOOKUP(Table2[[#This Row],[LoanAmount]],Loan_Amount_Groups[#All],2,TRUE)</f>
        <v>Mid-low ($95k-$119k)</v>
      </c>
      <c r="M415">
        <v>360</v>
      </c>
      <c r="N415">
        <v>1</v>
      </c>
      <c r="O415" t="s">
        <v>21</v>
      </c>
      <c r="P415" t="s">
        <v>647</v>
      </c>
      <c r="Q415">
        <f>IF(Table2[[#This Row],[Loan_Status]]="Approved",Table2[[#This Row],[LoanAmount]],NA())</f>
        <v>110</v>
      </c>
      <c r="R415" t="e">
        <f>IF(Table2[[#This Row],[Loan_Status]]="Denied",Table2[[#This Row],[LoanAmount]],NA())</f>
        <v>#N/A</v>
      </c>
    </row>
    <row r="416" spans="1:18" x14ac:dyDescent="0.45">
      <c r="A416" t="s">
        <v>439</v>
      </c>
      <c r="B416" t="s">
        <v>42</v>
      </c>
      <c r="C416" t="s">
        <v>652</v>
      </c>
      <c r="D416">
        <v>0</v>
      </c>
      <c r="E416" t="s">
        <v>25</v>
      </c>
      <c r="F416" t="s">
        <v>650</v>
      </c>
      <c r="G416">
        <v>2149</v>
      </c>
      <c r="H416">
        <v>3237</v>
      </c>
      <c r="I416">
        <f t="shared" si="7"/>
        <v>5386</v>
      </c>
      <c r="J416" t="str">
        <f>VLOOKUP(Table2[[#This Row],[CombinedIncome]],Income_Groups[#All],2,TRUE)</f>
        <v>Middle ($4800-$5999)</v>
      </c>
      <c r="K416">
        <v>178</v>
      </c>
      <c r="L416" t="str">
        <f>VLOOKUP(Table2[[#This Row],[LoanAmount]],Loan_Amount_Groups[#All],2,TRUE)</f>
        <v>Mid-high ($135k-$180k)</v>
      </c>
      <c r="M416">
        <v>360</v>
      </c>
      <c r="N416">
        <v>0</v>
      </c>
      <c r="O416" t="s">
        <v>31</v>
      </c>
      <c r="P416" t="s">
        <v>648</v>
      </c>
      <c r="Q416" t="e">
        <f>IF(Table2[[#This Row],[Loan_Status]]="Approved",Table2[[#This Row],[LoanAmount]],NA())</f>
        <v>#N/A</v>
      </c>
      <c r="R416">
        <f>IF(Table2[[#This Row],[Loan_Status]]="Denied",Table2[[#This Row],[LoanAmount]],NA())</f>
        <v>178</v>
      </c>
    </row>
    <row r="417" spans="1:18" x14ac:dyDescent="0.45">
      <c r="A417" t="s">
        <v>440</v>
      </c>
      <c r="B417" t="s">
        <v>42</v>
      </c>
      <c r="C417" t="s">
        <v>651</v>
      </c>
      <c r="D417">
        <v>0</v>
      </c>
      <c r="E417" t="s">
        <v>16</v>
      </c>
      <c r="F417" t="s">
        <v>650</v>
      </c>
      <c r="G417">
        <v>2995</v>
      </c>
      <c r="H417">
        <v>0</v>
      </c>
      <c r="I417">
        <f t="shared" si="7"/>
        <v>2995</v>
      </c>
      <c r="J417" t="str">
        <f>VLOOKUP(Table2[[#This Row],[CombinedIncome]],Income_Groups[#All],2,TRUE)</f>
        <v>Low (&lt; $3800)</v>
      </c>
      <c r="K417">
        <v>60</v>
      </c>
      <c r="L417" t="str">
        <f>VLOOKUP(Table2[[#This Row],[LoanAmount]],Loan_Amount_Groups[#All],2,TRUE)</f>
        <v>Low (&lt; $95k)</v>
      </c>
      <c r="M417">
        <v>360</v>
      </c>
      <c r="N417">
        <v>1</v>
      </c>
      <c r="O417" t="s">
        <v>17</v>
      </c>
      <c r="P417" t="s">
        <v>647</v>
      </c>
      <c r="Q417">
        <f>IF(Table2[[#This Row],[Loan_Status]]="Approved",Table2[[#This Row],[LoanAmount]],NA())</f>
        <v>60</v>
      </c>
      <c r="R417" t="e">
        <f>IF(Table2[[#This Row],[Loan_Status]]="Denied",Table2[[#This Row],[LoanAmount]],NA())</f>
        <v>#N/A</v>
      </c>
    </row>
    <row r="418" spans="1:18" x14ac:dyDescent="0.45">
      <c r="A418" t="s">
        <v>441</v>
      </c>
      <c r="B418" t="s">
        <v>42</v>
      </c>
      <c r="C418" t="s">
        <v>651</v>
      </c>
      <c r="D418">
        <v>1</v>
      </c>
      <c r="E418" t="s">
        <v>16</v>
      </c>
      <c r="F418" t="s">
        <v>650</v>
      </c>
      <c r="G418">
        <v>2600</v>
      </c>
      <c r="H418">
        <v>0</v>
      </c>
      <c r="I418">
        <f t="shared" si="7"/>
        <v>2600</v>
      </c>
      <c r="J418" t="str">
        <f>VLOOKUP(Table2[[#This Row],[CombinedIncome]],Income_Groups[#All],2,TRUE)</f>
        <v>Low (&lt; $3800)</v>
      </c>
      <c r="K418">
        <v>160</v>
      </c>
      <c r="L418" t="str">
        <f>VLOOKUP(Table2[[#This Row],[LoanAmount]],Loan_Amount_Groups[#All],2,TRUE)</f>
        <v>Mid-high ($135k-$180k)</v>
      </c>
      <c r="M418">
        <v>360</v>
      </c>
      <c r="N418">
        <v>1</v>
      </c>
      <c r="O418" t="s">
        <v>17</v>
      </c>
      <c r="P418" t="s">
        <v>648</v>
      </c>
      <c r="Q418" t="e">
        <f>IF(Table2[[#This Row],[Loan_Status]]="Approved",Table2[[#This Row],[LoanAmount]],NA())</f>
        <v>#N/A</v>
      </c>
      <c r="R418">
        <f>IF(Table2[[#This Row],[Loan_Status]]="Denied",Table2[[#This Row],[LoanAmount]],NA())</f>
        <v>160</v>
      </c>
    </row>
    <row r="419" spans="1:18" x14ac:dyDescent="0.45">
      <c r="A419" t="s">
        <v>442</v>
      </c>
      <c r="B419" t="s">
        <v>14</v>
      </c>
      <c r="C419" t="s">
        <v>652</v>
      </c>
      <c r="D419">
        <v>2</v>
      </c>
      <c r="E419" t="s">
        <v>16</v>
      </c>
      <c r="F419" t="s">
        <v>649</v>
      </c>
      <c r="G419">
        <v>1600</v>
      </c>
      <c r="H419">
        <v>20000</v>
      </c>
      <c r="I419">
        <f t="shared" si="7"/>
        <v>21600</v>
      </c>
      <c r="J419" t="str">
        <f>VLOOKUP(Table2[[#This Row],[CombinedIncome]],Income_Groups[#All],2,TRUE)</f>
        <v>High (&gt; $8300)</v>
      </c>
      <c r="K419">
        <v>239</v>
      </c>
      <c r="L419" t="str">
        <f>VLOOKUP(Table2[[#This Row],[LoanAmount]],Loan_Amount_Groups[#All],2,TRUE)</f>
        <v>High (&gt; $180k)</v>
      </c>
      <c r="M419">
        <v>360</v>
      </c>
      <c r="N419">
        <v>1</v>
      </c>
      <c r="O419" t="s">
        <v>17</v>
      </c>
      <c r="P419" t="s">
        <v>648</v>
      </c>
      <c r="Q419" t="e">
        <f>IF(Table2[[#This Row],[Loan_Status]]="Approved",Table2[[#This Row],[LoanAmount]],NA())</f>
        <v>#N/A</v>
      </c>
      <c r="R419">
        <f>IF(Table2[[#This Row],[Loan_Status]]="Denied",Table2[[#This Row],[LoanAmount]],NA())</f>
        <v>239</v>
      </c>
    </row>
    <row r="420" spans="1:18" x14ac:dyDescent="0.45">
      <c r="A420" t="s">
        <v>443</v>
      </c>
      <c r="B420" t="s">
        <v>14</v>
      </c>
      <c r="C420" t="s">
        <v>652</v>
      </c>
      <c r="D420">
        <v>0</v>
      </c>
      <c r="E420" t="s">
        <v>16</v>
      </c>
      <c r="F420" t="s">
        <v>650</v>
      </c>
      <c r="G420">
        <v>1025</v>
      </c>
      <c r="H420">
        <v>2773</v>
      </c>
      <c r="I420">
        <f t="shared" si="7"/>
        <v>3798</v>
      </c>
      <c r="J420" t="str">
        <f>VLOOKUP(Table2[[#This Row],[CombinedIncome]],Income_Groups[#All],2,TRUE)</f>
        <v>Low (&lt; $3800)</v>
      </c>
      <c r="K420">
        <v>112</v>
      </c>
      <c r="L420" t="str">
        <f>VLOOKUP(Table2[[#This Row],[LoanAmount]],Loan_Amount_Groups[#All],2,TRUE)</f>
        <v>Mid-low ($95k-$119k)</v>
      </c>
      <c r="M420">
        <v>360</v>
      </c>
      <c r="N420">
        <v>1</v>
      </c>
      <c r="O420" t="s">
        <v>21</v>
      </c>
      <c r="P420" t="s">
        <v>647</v>
      </c>
      <c r="Q420">
        <f>IF(Table2[[#This Row],[Loan_Status]]="Approved",Table2[[#This Row],[LoanAmount]],NA())</f>
        <v>112</v>
      </c>
      <c r="R420" t="e">
        <f>IF(Table2[[#This Row],[Loan_Status]]="Denied",Table2[[#This Row],[LoanAmount]],NA())</f>
        <v>#N/A</v>
      </c>
    </row>
    <row r="421" spans="1:18" x14ac:dyDescent="0.45">
      <c r="A421" t="s">
        <v>444</v>
      </c>
      <c r="B421" t="s">
        <v>14</v>
      </c>
      <c r="C421" t="s">
        <v>652</v>
      </c>
      <c r="D421">
        <v>0</v>
      </c>
      <c r="E421" t="s">
        <v>16</v>
      </c>
      <c r="F421" t="s">
        <v>650</v>
      </c>
      <c r="G421">
        <v>3246</v>
      </c>
      <c r="H421">
        <v>1417</v>
      </c>
      <c r="I421">
        <f t="shared" si="7"/>
        <v>4663</v>
      </c>
      <c r="J421" t="str">
        <f>VLOOKUP(Table2[[#This Row],[CombinedIncome]],Income_Groups[#All],2,TRUE)</f>
        <v>Mid-low ($3800-$4799)</v>
      </c>
      <c r="K421">
        <v>138</v>
      </c>
      <c r="L421" t="str">
        <f>VLOOKUP(Table2[[#This Row],[LoanAmount]],Loan_Amount_Groups[#All],2,TRUE)</f>
        <v>Mid-high ($135k-$180k)</v>
      </c>
      <c r="M421">
        <v>360</v>
      </c>
      <c r="N421">
        <v>1</v>
      </c>
      <c r="O421" t="s">
        <v>31</v>
      </c>
      <c r="P421" t="s">
        <v>647</v>
      </c>
      <c r="Q421">
        <f>IF(Table2[[#This Row],[Loan_Status]]="Approved",Table2[[#This Row],[LoanAmount]],NA())</f>
        <v>138</v>
      </c>
      <c r="R421" t="e">
        <f>IF(Table2[[#This Row],[Loan_Status]]="Denied",Table2[[#This Row],[LoanAmount]],NA())</f>
        <v>#N/A</v>
      </c>
    </row>
    <row r="422" spans="1:18" x14ac:dyDescent="0.45">
      <c r="A422" t="s">
        <v>445</v>
      </c>
      <c r="B422" t="s">
        <v>14</v>
      </c>
      <c r="C422" t="s">
        <v>652</v>
      </c>
      <c r="D422">
        <v>0</v>
      </c>
      <c r="E422" t="s">
        <v>16</v>
      </c>
      <c r="F422" t="s">
        <v>650</v>
      </c>
      <c r="G422">
        <v>5829</v>
      </c>
      <c r="H422">
        <v>0</v>
      </c>
      <c r="I422">
        <f t="shared" si="7"/>
        <v>5829</v>
      </c>
      <c r="J422" t="str">
        <f>VLOOKUP(Table2[[#This Row],[CombinedIncome]],Income_Groups[#All],2,TRUE)</f>
        <v>Middle ($4800-$5999)</v>
      </c>
      <c r="K422">
        <v>138</v>
      </c>
      <c r="L422" t="str">
        <f>VLOOKUP(Table2[[#This Row],[LoanAmount]],Loan_Amount_Groups[#All],2,TRUE)</f>
        <v>Mid-high ($135k-$180k)</v>
      </c>
      <c r="M422">
        <v>360</v>
      </c>
      <c r="N422">
        <v>1</v>
      </c>
      <c r="O422" t="s">
        <v>21</v>
      </c>
      <c r="P422" t="s">
        <v>647</v>
      </c>
      <c r="Q422">
        <f>IF(Table2[[#This Row],[Loan_Status]]="Approved",Table2[[#This Row],[LoanAmount]],NA())</f>
        <v>138</v>
      </c>
      <c r="R422" t="e">
        <f>IF(Table2[[#This Row],[Loan_Status]]="Denied",Table2[[#This Row],[LoanAmount]],NA())</f>
        <v>#N/A</v>
      </c>
    </row>
    <row r="423" spans="1:18" x14ac:dyDescent="0.45">
      <c r="A423" t="s">
        <v>446</v>
      </c>
      <c r="B423" t="s">
        <v>42</v>
      </c>
      <c r="C423" t="s">
        <v>651</v>
      </c>
      <c r="D423">
        <v>0</v>
      </c>
      <c r="E423" t="s">
        <v>25</v>
      </c>
      <c r="F423" t="s">
        <v>650</v>
      </c>
      <c r="G423">
        <v>2720</v>
      </c>
      <c r="H423">
        <v>0</v>
      </c>
      <c r="I423">
        <f t="shared" si="7"/>
        <v>2720</v>
      </c>
      <c r="J423" t="str">
        <f>VLOOKUP(Table2[[#This Row],[CombinedIncome]],Income_Groups[#All],2,TRUE)</f>
        <v>Low (&lt; $3800)</v>
      </c>
      <c r="K423">
        <v>80</v>
      </c>
      <c r="L423" t="str">
        <f>VLOOKUP(Table2[[#This Row],[LoanAmount]],Loan_Amount_Groups[#All],2,TRUE)</f>
        <v>Low (&lt; $95k)</v>
      </c>
      <c r="M423">
        <v>360</v>
      </c>
      <c r="N423">
        <v>0</v>
      </c>
      <c r="O423" t="s">
        <v>17</v>
      </c>
      <c r="P423" t="s">
        <v>648</v>
      </c>
      <c r="Q423" t="e">
        <f>IF(Table2[[#This Row],[Loan_Status]]="Approved",Table2[[#This Row],[LoanAmount]],NA())</f>
        <v>#N/A</v>
      </c>
      <c r="R423">
        <f>IF(Table2[[#This Row],[Loan_Status]]="Denied",Table2[[#This Row],[LoanAmount]],NA())</f>
        <v>80</v>
      </c>
    </row>
    <row r="424" spans="1:18" x14ac:dyDescent="0.45">
      <c r="A424" t="s">
        <v>447</v>
      </c>
      <c r="B424" t="s">
        <v>14</v>
      </c>
      <c r="C424" t="s">
        <v>652</v>
      </c>
      <c r="D424">
        <v>0</v>
      </c>
      <c r="E424" t="s">
        <v>16</v>
      </c>
      <c r="F424" t="s">
        <v>650</v>
      </c>
      <c r="G424">
        <v>1820</v>
      </c>
      <c r="H424">
        <v>1719</v>
      </c>
      <c r="I424">
        <f t="shared" si="7"/>
        <v>3539</v>
      </c>
      <c r="J424" t="str">
        <f>VLOOKUP(Table2[[#This Row],[CombinedIncome]],Income_Groups[#All],2,TRUE)</f>
        <v>Low (&lt; $3800)</v>
      </c>
      <c r="K424">
        <v>100</v>
      </c>
      <c r="L424" t="str">
        <f>VLOOKUP(Table2[[#This Row],[LoanAmount]],Loan_Amount_Groups[#All],2,TRUE)</f>
        <v>Mid-low ($95k-$119k)</v>
      </c>
      <c r="M424">
        <v>360</v>
      </c>
      <c r="N424">
        <v>1</v>
      </c>
      <c r="O424" t="s">
        <v>17</v>
      </c>
      <c r="P424" t="s">
        <v>647</v>
      </c>
      <c r="Q424">
        <f>IF(Table2[[#This Row],[Loan_Status]]="Approved",Table2[[#This Row],[LoanAmount]],NA())</f>
        <v>100</v>
      </c>
      <c r="R424" t="e">
        <f>IF(Table2[[#This Row],[Loan_Status]]="Denied",Table2[[#This Row],[LoanAmount]],NA())</f>
        <v>#N/A</v>
      </c>
    </row>
    <row r="425" spans="1:18" x14ac:dyDescent="0.45">
      <c r="A425" t="s">
        <v>448</v>
      </c>
      <c r="B425" t="s">
        <v>14</v>
      </c>
      <c r="C425" t="s">
        <v>652</v>
      </c>
      <c r="D425">
        <v>1</v>
      </c>
      <c r="E425" t="s">
        <v>16</v>
      </c>
      <c r="F425" t="s">
        <v>650</v>
      </c>
      <c r="G425">
        <v>7250</v>
      </c>
      <c r="H425">
        <v>1667</v>
      </c>
      <c r="I425">
        <f t="shared" si="7"/>
        <v>8917</v>
      </c>
      <c r="J425" t="str">
        <f>VLOOKUP(Table2[[#This Row],[CombinedIncome]],Income_Groups[#All],2,TRUE)</f>
        <v>High (&gt; $8300)</v>
      </c>
      <c r="K425">
        <v>110</v>
      </c>
      <c r="L425" t="str">
        <f>VLOOKUP(Table2[[#This Row],[LoanAmount]],Loan_Amount_Groups[#All],2,TRUE)</f>
        <v>Mid-low ($95k-$119k)</v>
      </c>
      <c r="M425">
        <v>360</v>
      </c>
      <c r="N425">
        <v>0</v>
      </c>
      <c r="O425" t="s">
        <v>17</v>
      </c>
      <c r="P425" t="s">
        <v>648</v>
      </c>
      <c r="Q425" t="e">
        <f>IF(Table2[[#This Row],[Loan_Status]]="Approved",Table2[[#This Row],[LoanAmount]],NA())</f>
        <v>#N/A</v>
      </c>
      <c r="R425">
        <f>IF(Table2[[#This Row],[Loan_Status]]="Denied",Table2[[#This Row],[LoanAmount]],NA())</f>
        <v>110</v>
      </c>
    </row>
    <row r="426" spans="1:18" x14ac:dyDescent="0.45">
      <c r="A426" t="s">
        <v>449</v>
      </c>
      <c r="B426" t="s">
        <v>14</v>
      </c>
      <c r="C426" t="s">
        <v>652</v>
      </c>
      <c r="D426">
        <v>0</v>
      </c>
      <c r="E426" t="s">
        <v>16</v>
      </c>
      <c r="F426" t="s">
        <v>650</v>
      </c>
      <c r="G426">
        <v>14880</v>
      </c>
      <c r="H426">
        <v>0</v>
      </c>
      <c r="I426">
        <f t="shared" si="7"/>
        <v>14880</v>
      </c>
      <c r="J426" t="str">
        <f>VLOOKUP(Table2[[#This Row],[CombinedIncome]],Income_Groups[#All],2,TRUE)</f>
        <v>High (&gt; $8300)</v>
      </c>
      <c r="K426">
        <v>96</v>
      </c>
      <c r="L426" t="str">
        <f>VLOOKUP(Table2[[#This Row],[LoanAmount]],Loan_Amount_Groups[#All],2,TRUE)</f>
        <v>Mid-low ($95k-$119k)</v>
      </c>
      <c r="M426">
        <v>360</v>
      </c>
      <c r="N426">
        <v>1</v>
      </c>
      <c r="O426" t="s">
        <v>31</v>
      </c>
      <c r="P426" t="s">
        <v>647</v>
      </c>
      <c r="Q426">
        <f>IF(Table2[[#This Row],[Loan_Status]]="Approved",Table2[[#This Row],[LoanAmount]],NA())</f>
        <v>96</v>
      </c>
      <c r="R426" t="e">
        <f>IF(Table2[[#This Row],[Loan_Status]]="Denied",Table2[[#This Row],[LoanAmount]],NA())</f>
        <v>#N/A</v>
      </c>
    </row>
    <row r="427" spans="1:18" x14ac:dyDescent="0.45">
      <c r="A427" t="s">
        <v>450</v>
      </c>
      <c r="B427" t="s">
        <v>14</v>
      </c>
      <c r="C427" t="s">
        <v>652</v>
      </c>
      <c r="D427">
        <v>0</v>
      </c>
      <c r="E427" t="s">
        <v>16</v>
      </c>
      <c r="F427" t="s">
        <v>650</v>
      </c>
      <c r="G427">
        <v>2666</v>
      </c>
      <c r="H427">
        <v>4300</v>
      </c>
      <c r="I427">
        <f t="shared" si="7"/>
        <v>6966</v>
      </c>
      <c r="J427" t="str">
        <f>VLOOKUP(Table2[[#This Row],[CombinedIncome]],Income_Groups[#All],2,TRUE)</f>
        <v>Mid-high ($6000-$8299)</v>
      </c>
      <c r="K427">
        <v>121</v>
      </c>
      <c r="L427" t="str">
        <f>VLOOKUP(Table2[[#This Row],[LoanAmount]],Loan_Amount_Groups[#All],2,TRUE)</f>
        <v>Middle ($120k-$134k)</v>
      </c>
      <c r="M427">
        <v>360</v>
      </c>
      <c r="N427">
        <v>1</v>
      </c>
      <c r="O427" t="s">
        <v>21</v>
      </c>
      <c r="P427" t="s">
        <v>647</v>
      </c>
      <c r="Q427">
        <f>IF(Table2[[#This Row],[Loan_Status]]="Approved",Table2[[#This Row],[LoanAmount]],NA())</f>
        <v>121</v>
      </c>
      <c r="R427" t="e">
        <f>IF(Table2[[#This Row],[Loan_Status]]="Denied",Table2[[#This Row],[LoanAmount]],NA())</f>
        <v>#N/A</v>
      </c>
    </row>
    <row r="428" spans="1:18" x14ac:dyDescent="0.45">
      <c r="A428" t="s">
        <v>451</v>
      </c>
      <c r="B428" t="s">
        <v>42</v>
      </c>
      <c r="C428" t="s">
        <v>651</v>
      </c>
      <c r="D428">
        <v>1</v>
      </c>
      <c r="E428" t="s">
        <v>25</v>
      </c>
      <c r="F428" t="s">
        <v>650</v>
      </c>
      <c r="G428">
        <v>4606</v>
      </c>
      <c r="H428">
        <v>0</v>
      </c>
      <c r="I428">
        <f t="shared" si="7"/>
        <v>4606</v>
      </c>
      <c r="J428" t="str">
        <f>VLOOKUP(Table2[[#This Row],[CombinedIncome]],Income_Groups[#All],2,TRUE)</f>
        <v>Mid-low ($3800-$4799)</v>
      </c>
      <c r="K428">
        <v>81</v>
      </c>
      <c r="L428" t="str">
        <f>VLOOKUP(Table2[[#This Row],[LoanAmount]],Loan_Amount_Groups[#All],2,TRUE)</f>
        <v>Low (&lt; $95k)</v>
      </c>
      <c r="M428">
        <v>360</v>
      </c>
      <c r="N428">
        <v>1</v>
      </c>
      <c r="O428" t="s">
        <v>21</v>
      </c>
      <c r="P428" t="s">
        <v>648</v>
      </c>
      <c r="Q428" t="e">
        <f>IF(Table2[[#This Row],[Loan_Status]]="Approved",Table2[[#This Row],[LoanAmount]],NA())</f>
        <v>#N/A</v>
      </c>
      <c r="R428">
        <f>IF(Table2[[#This Row],[Loan_Status]]="Denied",Table2[[#This Row],[LoanAmount]],NA())</f>
        <v>81</v>
      </c>
    </row>
    <row r="429" spans="1:18" x14ac:dyDescent="0.45">
      <c r="A429" t="s">
        <v>452</v>
      </c>
      <c r="B429" t="s">
        <v>14</v>
      </c>
      <c r="C429" t="s">
        <v>652</v>
      </c>
      <c r="D429">
        <v>2</v>
      </c>
      <c r="E429" t="s">
        <v>16</v>
      </c>
      <c r="F429" t="s">
        <v>650</v>
      </c>
      <c r="G429">
        <v>5935</v>
      </c>
      <c r="H429">
        <v>0</v>
      </c>
      <c r="I429">
        <f t="shared" si="7"/>
        <v>5935</v>
      </c>
      <c r="J429" t="str">
        <f>VLOOKUP(Table2[[#This Row],[CombinedIncome]],Income_Groups[#All],2,TRUE)</f>
        <v>Middle ($4800-$5999)</v>
      </c>
      <c r="K429">
        <v>133</v>
      </c>
      <c r="L429" t="str">
        <f>VLOOKUP(Table2[[#This Row],[LoanAmount]],Loan_Amount_Groups[#All],2,TRUE)</f>
        <v>Middle ($120k-$134k)</v>
      </c>
      <c r="M429">
        <v>360</v>
      </c>
      <c r="N429">
        <v>1</v>
      </c>
      <c r="O429" t="s">
        <v>31</v>
      </c>
      <c r="P429" t="s">
        <v>647</v>
      </c>
      <c r="Q429">
        <f>IF(Table2[[#This Row],[Loan_Status]]="Approved",Table2[[#This Row],[LoanAmount]],NA())</f>
        <v>133</v>
      </c>
      <c r="R429" t="e">
        <f>IF(Table2[[#This Row],[Loan_Status]]="Denied",Table2[[#This Row],[LoanAmount]],NA())</f>
        <v>#N/A</v>
      </c>
    </row>
    <row r="430" spans="1:18" x14ac:dyDescent="0.45">
      <c r="A430" t="s">
        <v>453</v>
      </c>
      <c r="B430" t="s">
        <v>14</v>
      </c>
      <c r="C430" t="s">
        <v>652</v>
      </c>
      <c r="D430">
        <v>0</v>
      </c>
      <c r="E430" t="s">
        <v>16</v>
      </c>
      <c r="F430" t="s">
        <v>650</v>
      </c>
      <c r="G430">
        <v>2920</v>
      </c>
      <c r="H430">
        <v>16.120000839999999</v>
      </c>
      <c r="I430">
        <f t="shared" si="7"/>
        <v>2936.1200008400001</v>
      </c>
      <c r="J430" t="str">
        <f>VLOOKUP(Table2[[#This Row],[CombinedIncome]],Income_Groups[#All],2,TRUE)</f>
        <v>Low (&lt; $3800)</v>
      </c>
      <c r="K430">
        <v>87</v>
      </c>
      <c r="L430" t="str">
        <f>VLOOKUP(Table2[[#This Row],[LoanAmount]],Loan_Amount_Groups[#All],2,TRUE)</f>
        <v>Low (&lt; $95k)</v>
      </c>
      <c r="M430">
        <v>360</v>
      </c>
      <c r="N430">
        <v>1</v>
      </c>
      <c r="O430" t="s">
        <v>21</v>
      </c>
      <c r="P430" t="s">
        <v>647</v>
      </c>
      <c r="Q430">
        <f>IF(Table2[[#This Row],[Loan_Status]]="Approved",Table2[[#This Row],[LoanAmount]],NA())</f>
        <v>87</v>
      </c>
      <c r="R430" t="e">
        <f>IF(Table2[[#This Row],[Loan_Status]]="Denied",Table2[[#This Row],[LoanAmount]],NA())</f>
        <v>#N/A</v>
      </c>
    </row>
    <row r="431" spans="1:18" x14ac:dyDescent="0.45">
      <c r="A431" t="s">
        <v>454</v>
      </c>
      <c r="B431" t="s">
        <v>14</v>
      </c>
      <c r="C431" t="s">
        <v>651</v>
      </c>
      <c r="D431">
        <v>0</v>
      </c>
      <c r="E431" t="s">
        <v>25</v>
      </c>
      <c r="F431" t="s">
        <v>650</v>
      </c>
      <c r="G431">
        <v>2717</v>
      </c>
      <c r="H431">
        <v>0</v>
      </c>
      <c r="I431">
        <f t="shared" si="7"/>
        <v>2717</v>
      </c>
      <c r="J431" t="str">
        <f>VLOOKUP(Table2[[#This Row],[CombinedIncome]],Income_Groups[#All],2,TRUE)</f>
        <v>Low (&lt; $3800)</v>
      </c>
      <c r="K431">
        <v>60</v>
      </c>
      <c r="L431" t="str">
        <f>VLOOKUP(Table2[[#This Row],[LoanAmount]],Loan_Amount_Groups[#All],2,TRUE)</f>
        <v>Low (&lt; $95k)</v>
      </c>
      <c r="M431">
        <v>180</v>
      </c>
      <c r="N431">
        <v>1</v>
      </c>
      <c r="O431" t="s">
        <v>17</v>
      </c>
      <c r="P431" t="s">
        <v>647</v>
      </c>
      <c r="Q431">
        <f>IF(Table2[[#This Row],[Loan_Status]]="Approved",Table2[[#This Row],[LoanAmount]],NA())</f>
        <v>60</v>
      </c>
      <c r="R431" t="e">
        <f>IF(Table2[[#This Row],[Loan_Status]]="Denied",Table2[[#This Row],[LoanAmount]],NA())</f>
        <v>#N/A</v>
      </c>
    </row>
    <row r="432" spans="1:18" x14ac:dyDescent="0.45">
      <c r="A432" t="s">
        <v>455</v>
      </c>
      <c r="B432" t="s">
        <v>42</v>
      </c>
      <c r="C432" t="s">
        <v>651</v>
      </c>
      <c r="D432">
        <v>1</v>
      </c>
      <c r="E432" t="s">
        <v>16</v>
      </c>
      <c r="F432" t="s">
        <v>649</v>
      </c>
      <c r="G432">
        <v>8624</v>
      </c>
      <c r="H432">
        <v>0</v>
      </c>
      <c r="I432">
        <f t="shared" si="7"/>
        <v>8624</v>
      </c>
      <c r="J432" t="str">
        <f>VLOOKUP(Table2[[#This Row],[CombinedIncome]],Income_Groups[#All],2,TRUE)</f>
        <v>High (&gt; $8300)</v>
      </c>
      <c r="K432">
        <v>150</v>
      </c>
      <c r="L432" t="str">
        <f>VLOOKUP(Table2[[#This Row],[LoanAmount]],Loan_Amount_Groups[#All],2,TRUE)</f>
        <v>Mid-high ($135k-$180k)</v>
      </c>
      <c r="M432">
        <v>360</v>
      </c>
      <c r="N432">
        <v>1</v>
      </c>
      <c r="O432" t="s">
        <v>31</v>
      </c>
      <c r="P432" t="s">
        <v>647</v>
      </c>
      <c r="Q432">
        <f>IF(Table2[[#This Row],[Loan_Status]]="Approved",Table2[[#This Row],[LoanAmount]],NA())</f>
        <v>150</v>
      </c>
      <c r="R432" t="e">
        <f>IF(Table2[[#This Row],[Loan_Status]]="Denied",Table2[[#This Row],[LoanAmount]],NA())</f>
        <v>#N/A</v>
      </c>
    </row>
    <row r="433" spans="1:18" x14ac:dyDescent="0.45">
      <c r="A433" t="s">
        <v>456</v>
      </c>
      <c r="B433" t="s">
        <v>14</v>
      </c>
      <c r="C433" t="s">
        <v>651</v>
      </c>
      <c r="D433">
        <v>0</v>
      </c>
      <c r="E433" t="s">
        <v>16</v>
      </c>
      <c r="F433" t="s">
        <v>650</v>
      </c>
      <c r="G433">
        <v>6500</v>
      </c>
      <c r="H433">
        <v>0</v>
      </c>
      <c r="I433">
        <f t="shared" si="7"/>
        <v>6500</v>
      </c>
      <c r="J433" t="str">
        <f>VLOOKUP(Table2[[#This Row],[CombinedIncome]],Income_Groups[#All],2,TRUE)</f>
        <v>Mid-high ($6000-$8299)</v>
      </c>
      <c r="K433">
        <v>105</v>
      </c>
      <c r="L433" t="str">
        <f>VLOOKUP(Table2[[#This Row],[LoanAmount]],Loan_Amount_Groups[#All],2,TRUE)</f>
        <v>Mid-low ($95k-$119k)</v>
      </c>
      <c r="M433">
        <v>360</v>
      </c>
      <c r="N433">
        <v>0</v>
      </c>
      <c r="O433" t="s">
        <v>21</v>
      </c>
      <c r="P433" t="s">
        <v>648</v>
      </c>
      <c r="Q433" t="e">
        <f>IF(Table2[[#This Row],[Loan_Status]]="Approved",Table2[[#This Row],[LoanAmount]],NA())</f>
        <v>#N/A</v>
      </c>
      <c r="R433">
        <f>IF(Table2[[#This Row],[Loan_Status]]="Denied",Table2[[#This Row],[LoanAmount]],NA())</f>
        <v>105</v>
      </c>
    </row>
    <row r="434" spans="1:18" x14ac:dyDescent="0.45">
      <c r="A434" t="s">
        <v>457</v>
      </c>
      <c r="B434" t="s">
        <v>14</v>
      </c>
      <c r="C434" t="s">
        <v>651</v>
      </c>
      <c r="D434">
        <v>0</v>
      </c>
      <c r="E434" t="s">
        <v>16</v>
      </c>
      <c r="F434" t="s">
        <v>639</v>
      </c>
      <c r="G434">
        <v>12876</v>
      </c>
      <c r="H434">
        <v>0</v>
      </c>
      <c r="I434">
        <f t="shared" si="7"/>
        <v>12876</v>
      </c>
      <c r="J434" t="str">
        <f>VLOOKUP(Table2[[#This Row],[CombinedIncome]],Income_Groups[#All],2,TRUE)</f>
        <v>High (&gt; $8300)</v>
      </c>
      <c r="K434">
        <v>405</v>
      </c>
      <c r="L434" t="str">
        <f>VLOOKUP(Table2[[#This Row],[LoanAmount]],Loan_Amount_Groups[#All],2,TRUE)</f>
        <v>High (&gt; $180k)</v>
      </c>
      <c r="M434">
        <v>360</v>
      </c>
      <c r="N434">
        <v>1</v>
      </c>
      <c r="O434" t="s">
        <v>31</v>
      </c>
      <c r="P434" t="s">
        <v>647</v>
      </c>
      <c r="Q434">
        <f>IF(Table2[[#This Row],[Loan_Status]]="Approved",Table2[[#This Row],[LoanAmount]],NA())</f>
        <v>405</v>
      </c>
      <c r="R434" t="e">
        <f>IF(Table2[[#This Row],[Loan_Status]]="Denied",Table2[[#This Row],[LoanAmount]],NA())</f>
        <v>#N/A</v>
      </c>
    </row>
    <row r="435" spans="1:18" x14ac:dyDescent="0.45">
      <c r="A435" t="s">
        <v>458</v>
      </c>
      <c r="B435" t="s">
        <v>14</v>
      </c>
      <c r="C435" t="s">
        <v>652</v>
      </c>
      <c r="D435">
        <v>0</v>
      </c>
      <c r="E435" t="s">
        <v>16</v>
      </c>
      <c r="F435" t="s">
        <v>650</v>
      </c>
      <c r="G435">
        <v>2425</v>
      </c>
      <c r="H435">
        <v>2340</v>
      </c>
      <c r="I435">
        <f t="shared" si="7"/>
        <v>4765</v>
      </c>
      <c r="J435" t="str">
        <f>VLOOKUP(Table2[[#This Row],[CombinedIncome]],Income_Groups[#All],2,TRUE)</f>
        <v>Mid-low ($3800-$4799)</v>
      </c>
      <c r="K435">
        <v>143</v>
      </c>
      <c r="L435" t="str">
        <f>VLOOKUP(Table2[[#This Row],[LoanAmount]],Loan_Amount_Groups[#All],2,TRUE)</f>
        <v>Mid-high ($135k-$180k)</v>
      </c>
      <c r="M435">
        <v>360</v>
      </c>
      <c r="N435">
        <v>1</v>
      </c>
      <c r="O435" t="s">
        <v>31</v>
      </c>
      <c r="P435" t="s">
        <v>647</v>
      </c>
      <c r="Q435">
        <f>IF(Table2[[#This Row],[Loan_Status]]="Approved",Table2[[#This Row],[LoanAmount]],NA())</f>
        <v>143</v>
      </c>
      <c r="R435" t="e">
        <f>IF(Table2[[#This Row],[Loan_Status]]="Denied",Table2[[#This Row],[LoanAmount]],NA())</f>
        <v>#N/A</v>
      </c>
    </row>
    <row r="436" spans="1:18" x14ac:dyDescent="0.45">
      <c r="A436" t="s">
        <v>459</v>
      </c>
      <c r="B436" t="s">
        <v>14</v>
      </c>
      <c r="C436" t="s">
        <v>651</v>
      </c>
      <c r="D436">
        <v>0</v>
      </c>
      <c r="E436" t="s">
        <v>16</v>
      </c>
      <c r="F436" t="s">
        <v>650</v>
      </c>
      <c r="G436">
        <v>3750</v>
      </c>
      <c r="H436">
        <v>0</v>
      </c>
      <c r="I436">
        <f t="shared" si="7"/>
        <v>3750</v>
      </c>
      <c r="J436" t="str">
        <f>VLOOKUP(Table2[[#This Row],[CombinedIncome]],Income_Groups[#All],2,TRUE)</f>
        <v>Low (&lt; $3800)</v>
      </c>
      <c r="K436">
        <v>100</v>
      </c>
      <c r="L436" t="str">
        <f>VLOOKUP(Table2[[#This Row],[LoanAmount]],Loan_Amount_Groups[#All],2,TRUE)</f>
        <v>Mid-low ($95k-$119k)</v>
      </c>
      <c r="M436">
        <v>360</v>
      </c>
      <c r="N436">
        <v>1</v>
      </c>
      <c r="O436" t="s">
        <v>17</v>
      </c>
      <c r="P436" t="s">
        <v>647</v>
      </c>
      <c r="Q436">
        <f>IF(Table2[[#This Row],[Loan_Status]]="Approved",Table2[[#This Row],[LoanAmount]],NA())</f>
        <v>100</v>
      </c>
      <c r="R436" t="e">
        <f>IF(Table2[[#This Row],[Loan_Status]]="Denied",Table2[[#This Row],[LoanAmount]],NA())</f>
        <v>#N/A</v>
      </c>
    </row>
    <row r="437" spans="1:18" x14ac:dyDescent="0.45">
      <c r="A437" t="s">
        <v>460</v>
      </c>
      <c r="B437" t="s">
        <v>42</v>
      </c>
      <c r="C437" t="s">
        <v>639</v>
      </c>
      <c r="D437" t="s">
        <v>639</v>
      </c>
      <c r="E437" t="s">
        <v>16</v>
      </c>
      <c r="F437" t="s">
        <v>650</v>
      </c>
      <c r="G437">
        <v>10047</v>
      </c>
      <c r="H437">
        <v>0</v>
      </c>
      <c r="I437">
        <f t="shared" si="7"/>
        <v>10047</v>
      </c>
      <c r="J437" t="str">
        <f>VLOOKUP(Table2[[#This Row],[CombinedIncome]],Income_Groups[#All],2,TRUE)</f>
        <v>High (&gt; $8300)</v>
      </c>
      <c r="K437">
        <v>128</v>
      </c>
      <c r="L437" t="str">
        <f>VLOOKUP(Table2[[#This Row],[LoanAmount]],Loan_Amount_Groups[#All],2,TRUE)</f>
        <v>Middle ($120k-$134k)</v>
      </c>
      <c r="M437">
        <v>240</v>
      </c>
      <c r="N437">
        <v>1</v>
      </c>
      <c r="O437" t="s">
        <v>31</v>
      </c>
      <c r="P437" t="s">
        <v>647</v>
      </c>
      <c r="Q437">
        <f>IF(Table2[[#This Row],[Loan_Status]]="Approved",Table2[[#This Row],[LoanAmount]],NA())</f>
        <v>128</v>
      </c>
      <c r="R437" t="e">
        <f>IF(Table2[[#This Row],[Loan_Status]]="Denied",Table2[[#This Row],[LoanAmount]],NA())</f>
        <v>#N/A</v>
      </c>
    </row>
    <row r="438" spans="1:18" x14ac:dyDescent="0.45">
      <c r="A438" t="s">
        <v>461</v>
      </c>
      <c r="B438" t="s">
        <v>14</v>
      </c>
      <c r="C438" t="s">
        <v>651</v>
      </c>
      <c r="D438">
        <v>0</v>
      </c>
      <c r="E438" t="s">
        <v>16</v>
      </c>
      <c r="F438" t="s">
        <v>650</v>
      </c>
      <c r="G438">
        <v>1926</v>
      </c>
      <c r="H438">
        <v>1851</v>
      </c>
      <c r="I438">
        <f t="shared" si="7"/>
        <v>3777</v>
      </c>
      <c r="J438" t="str">
        <f>VLOOKUP(Table2[[#This Row],[CombinedIncome]],Income_Groups[#All],2,TRUE)</f>
        <v>Low (&lt; $3800)</v>
      </c>
      <c r="K438">
        <v>50</v>
      </c>
      <c r="L438" t="str">
        <f>VLOOKUP(Table2[[#This Row],[LoanAmount]],Loan_Amount_Groups[#All],2,TRUE)</f>
        <v>Low (&lt; $95k)</v>
      </c>
      <c r="M438">
        <v>360</v>
      </c>
      <c r="N438">
        <v>1</v>
      </c>
      <c r="O438" t="s">
        <v>31</v>
      </c>
      <c r="P438" t="s">
        <v>647</v>
      </c>
      <c r="Q438">
        <f>IF(Table2[[#This Row],[Loan_Status]]="Approved",Table2[[#This Row],[LoanAmount]],NA())</f>
        <v>50</v>
      </c>
      <c r="R438" t="e">
        <f>IF(Table2[[#This Row],[Loan_Status]]="Denied",Table2[[#This Row],[LoanAmount]],NA())</f>
        <v>#N/A</v>
      </c>
    </row>
    <row r="439" spans="1:18" x14ac:dyDescent="0.45">
      <c r="A439" t="s">
        <v>462</v>
      </c>
      <c r="B439" t="s">
        <v>14</v>
      </c>
      <c r="C439" t="s">
        <v>652</v>
      </c>
      <c r="D439">
        <v>0</v>
      </c>
      <c r="E439" t="s">
        <v>16</v>
      </c>
      <c r="F439" t="s">
        <v>650</v>
      </c>
      <c r="G439">
        <v>2213</v>
      </c>
      <c r="H439">
        <v>1125</v>
      </c>
      <c r="I439">
        <f t="shared" si="7"/>
        <v>3338</v>
      </c>
      <c r="J439" t="str">
        <f>VLOOKUP(Table2[[#This Row],[CombinedIncome]],Income_Groups[#All],2,TRUE)</f>
        <v>Low (&lt; $3800)</v>
      </c>
      <c r="K439">
        <v>128</v>
      </c>
      <c r="L439" t="str">
        <f>VLOOKUP(Table2[[#This Row],[LoanAmount]],Loan_Amount_Groups[#All],2,TRUE)</f>
        <v>Middle ($120k-$134k)</v>
      </c>
      <c r="M439">
        <v>360</v>
      </c>
      <c r="N439">
        <v>1</v>
      </c>
      <c r="O439" t="s">
        <v>17</v>
      </c>
      <c r="P439" t="s">
        <v>647</v>
      </c>
      <c r="Q439">
        <f>IF(Table2[[#This Row],[Loan_Status]]="Approved",Table2[[#This Row],[LoanAmount]],NA())</f>
        <v>128</v>
      </c>
      <c r="R439" t="e">
        <f>IF(Table2[[#This Row],[Loan_Status]]="Denied",Table2[[#This Row],[LoanAmount]],NA())</f>
        <v>#N/A</v>
      </c>
    </row>
    <row r="440" spans="1:18" x14ac:dyDescent="0.45">
      <c r="A440" t="s">
        <v>463</v>
      </c>
      <c r="B440" t="s">
        <v>14</v>
      </c>
      <c r="C440" t="s">
        <v>651</v>
      </c>
      <c r="D440">
        <v>0</v>
      </c>
      <c r="E440" t="s">
        <v>16</v>
      </c>
      <c r="F440" t="s">
        <v>649</v>
      </c>
      <c r="G440">
        <v>10416</v>
      </c>
      <c r="H440">
        <v>0</v>
      </c>
      <c r="I440">
        <f t="shared" si="7"/>
        <v>10416</v>
      </c>
      <c r="J440" t="str">
        <f>VLOOKUP(Table2[[#This Row],[CombinedIncome]],Income_Groups[#All],2,TRUE)</f>
        <v>High (&gt; $8300)</v>
      </c>
      <c r="K440">
        <v>187</v>
      </c>
      <c r="L440" t="str">
        <f>VLOOKUP(Table2[[#This Row],[LoanAmount]],Loan_Amount_Groups[#All],2,TRUE)</f>
        <v>High (&gt; $180k)</v>
      </c>
      <c r="M440">
        <v>360</v>
      </c>
      <c r="N440">
        <v>0</v>
      </c>
      <c r="O440" t="s">
        <v>17</v>
      </c>
      <c r="P440" t="s">
        <v>648</v>
      </c>
      <c r="Q440" t="e">
        <f>IF(Table2[[#This Row],[Loan_Status]]="Approved",Table2[[#This Row],[LoanAmount]],NA())</f>
        <v>#N/A</v>
      </c>
      <c r="R440">
        <f>IF(Table2[[#This Row],[Loan_Status]]="Denied",Table2[[#This Row],[LoanAmount]],NA())</f>
        <v>187</v>
      </c>
    </row>
    <row r="441" spans="1:18" x14ac:dyDescent="0.45">
      <c r="A441" t="s">
        <v>464</v>
      </c>
      <c r="B441" t="s">
        <v>42</v>
      </c>
      <c r="C441" t="s">
        <v>652</v>
      </c>
      <c r="D441">
        <v>0</v>
      </c>
      <c r="E441" t="s">
        <v>25</v>
      </c>
      <c r="F441" t="s">
        <v>649</v>
      </c>
      <c r="G441">
        <v>7142</v>
      </c>
      <c r="H441">
        <v>0</v>
      </c>
      <c r="I441">
        <f t="shared" si="7"/>
        <v>7142</v>
      </c>
      <c r="J441" t="str">
        <f>VLOOKUP(Table2[[#This Row],[CombinedIncome]],Income_Groups[#All],2,TRUE)</f>
        <v>Mid-high ($6000-$8299)</v>
      </c>
      <c r="K441">
        <v>138</v>
      </c>
      <c r="L441" t="str">
        <f>VLOOKUP(Table2[[#This Row],[LoanAmount]],Loan_Amount_Groups[#All],2,TRUE)</f>
        <v>Mid-high ($135k-$180k)</v>
      </c>
      <c r="M441">
        <v>360</v>
      </c>
      <c r="N441">
        <v>1</v>
      </c>
      <c r="O441" t="s">
        <v>21</v>
      </c>
      <c r="P441" t="s">
        <v>647</v>
      </c>
      <c r="Q441">
        <f>IF(Table2[[#This Row],[Loan_Status]]="Approved",Table2[[#This Row],[LoanAmount]],NA())</f>
        <v>138</v>
      </c>
      <c r="R441" t="e">
        <f>IF(Table2[[#This Row],[Loan_Status]]="Denied",Table2[[#This Row],[LoanAmount]],NA())</f>
        <v>#N/A</v>
      </c>
    </row>
    <row r="442" spans="1:18" x14ac:dyDescent="0.45">
      <c r="A442" t="s">
        <v>465</v>
      </c>
      <c r="B442" t="s">
        <v>14</v>
      </c>
      <c r="C442" t="s">
        <v>651</v>
      </c>
      <c r="D442">
        <v>0</v>
      </c>
      <c r="E442" t="s">
        <v>16</v>
      </c>
      <c r="F442" t="s">
        <v>650</v>
      </c>
      <c r="G442">
        <v>3660</v>
      </c>
      <c r="H442">
        <v>5064</v>
      </c>
      <c r="I442">
        <f t="shared" si="7"/>
        <v>8724</v>
      </c>
      <c r="J442" t="str">
        <f>VLOOKUP(Table2[[#This Row],[CombinedIncome]],Income_Groups[#All],2,TRUE)</f>
        <v>High (&gt; $8300)</v>
      </c>
      <c r="K442">
        <v>187</v>
      </c>
      <c r="L442" t="str">
        <f>VLOOKUP(Table2[[#This Row],[LoanAmount]],Loan_Amount_Groups[#All],2,TRUE)</f>
        <v>High (&gt; $180k)</v>
      </c>
      <c r="M442">
        <v>360</v>
      </c>
      <c r="N442">
        <v>1</v>
      </c>
      <c r="O442" t="s">
        <v>31</v>
      </c>
      <c r="P442" t="s">
        <v>647</v>
      </c>
      <c r="Q442">
        <f>IF(Table2[[#This Row],[Loan_Status]]="Approved",Table2[[#This Row],[LoanAmount]],NA())</f>
        <v>187</v>
      </c>
      <c r="R442" t="e">
        <f>IF(Table2[[#This Row],[Loan_Status]]="Denied",Table2[[#This Row],[LoanAmount]],NA())</f>
        <v>#N/A</v>
      </c>
    </row>
    <row r="443" spans="1:18" x14ac:dyDescent="0.45">
      <c r="A443" t="s">
        <v>466</v>
      </c>
      <c r="B443" t="s">
        <v>14</v>
      </c>
      <c r="C443" t="s">
        <v>652</v>
      </c>
      <c r="D443">
        <v>0</v>
      </c>
      <c r="E443" t="s">
        <v>16</v>
      </c>
      <c r="F443" t="s">
        <v>650</v>
      </c>
      <c r="G443">
        <v>7901</v>
      </c>
      <c r="H443">
        <v>1833</v>
      </c>
      <c r="I443">
        <f t="shared" si="7"/>
        <v>9734</v>
      </c>
      <c r="J443" t="str">
        <f>VLOOKUP(Table2[[#This Row],[CombinedIncome]],Income_Groups[#All],2,TRUE)</f>
        <v>High (&gt; $8300)</v>
      </c>
      <c r="K443">
        <v>180</v>
      </c>
      <c r="L443" t="str">
        <f>VLOOKUP(Table2[[#This Row],[LoanAmount]],Loan_Amount_Groups[#All],2,TRUE)</f>
        <v>High (&gt; $180k)</v>
      </c>
      <c r="M443">
        <v>360</v>
      </c>
      <c r="N443">
        <v>1</v>
      </c>
      <c r="O443" t="s">
        <v>21</v>
      </c>
      <c r="P443" t="s">
        <v>647</v>
      </c>
      <c r="Q443">
        <f>IF(Table2[[#This Row],[Loan_Status]]="Approved",Table2[[#This Row],[LoanAmount]],NA())</f>
        <v>180</v>
      </c>
      <c r="R443" t="e">
        <f>IF(Table2[[#This Row],[Loan_Status]]="Denied",Table2[[#This Row],[LoanAmount]],NA())</f>
        <v>#N/A</v>
      </c>
    </row>
    <row r="444" spans="1:18" x14ac:dyDescent="0.45">
      <c r="A444" t="s">
        <v>467</v>
      </c>
      <c r="B444" t="s">
        <v>14</v>
      </c>
      <c r="C444" t="s">
        <v>651</v>
      </c>
      <c r="D444" t="s">
        <v>30</v>
      </c>
      <c r="E444" t="s">
        <v>25</v>
      </c>
      <c r="F444" t="s">
        <v>650</v>
      </c>
      <c r="G444">
        <v>4707</v>
      </c>
      <c r="H444">
        <v>1993</v>
      </c>
      <c r="I444">
        <f t="shared" si="7"/>
        <v>6700</v>
      </c>
      <c r="J444" t="str">
        <f>VLOOKUP(Table2[[#This Row],[CombinedIncome]],Income_Groups[#All],2,TRUE)</f>
        <v>Mid-high ($6000-$8299)</v>
      </c>
      <c r="K444">
        <v>148</v>
      </c>
      <c r="L444" t="str">
        <f>VLOOKUP(Table2[[#This Row],[LoanAmount]],Loan_Amount_Groups[#All],2,TRUE)</f>
        <v>Mid-high ($135k-$180k)</v>
      </c>
      <c r="M444">
        <v>360</v>
      </c>
      <c r="N444">
        <v>1</v>
      </c>
      <c r="O444" t="s">
        <v>31</v>
      </c>
      <c r="P444" t="s">
        <v>647</v>
      </c>
      <c r="Q444">
        <f>IF(Table2[[#This Row],[Loan_Status]]="Approved",Table2[[#This Row],[LoanAmount]],NA())</f>
        <v>148</v>
      </c>
      <c r="R444" t="e">
        <f>IF(Table2[[#This Row],[Loan_Status]]="Denied",Table2[[#This Row],[LoanAmount]],NA())</f>
        <v>#N/A</v>
      </c>
    </row>
    <row r="445" spans="1:18" x14ac:dyDescent="0.45">
      <c r="A445" t="s">
        <v>468</v>
      </c>
      <c r="B445" t="s">
        <v>14</v>
      </c>
      <c r="C445" t="s">
        <v>651</v>
      </c>
      <c r="D445">
        <v>1</v>
      </c>
      <c r="E445" t="s">
        <v>16</v>
      </c>
      <c r="F445" t="s">
        <v>650</v>
      </c>
      <c r="G445">
        <v>37719</v>
      </c>
      <c r="H445">
        <v>0</v>
      </c>
      <c r="I445">
        <f t="shared" si="7"/>
        <v>37719</v>
      </c>
      <c r="J445" t="str">
        <f>VLOOKUP(Table2[[#This Row],[CombinedIncome]],Income_Groups[#All],2,TRUE)</f>
        <v>High (&gt; $8300)</v>
      </c>
      <c r="K445">
        <v>152</v>
      </c>
      <c r="L445" t="str">
        <f>VLOOKUP(Table2[[#This Row],[LoanAmount]],Loan_Amount_Groups[#All],2,TRUE)</f>
        <v>Mid-high ($135k-$180k)</v>
      </c>
      <c r="M445">
        <v>360</v>
      </c>
      <c r="N445">
        <v>1</v>
      </c>
      <c r="O445" t="s">
        <v>31</v>
      </c>
      <c r="P445" t="s">
        <v>647</v>
      </c>
      <c r="Q445">
        <f>IF(Table2[[#This Row],[Loan_Status]]="Approved",Table2[[#This Row],[LoanAmount]],NA())</f>
        <v>152</v>
      </c>
      <c r="R445" t="e">
        <f>IF(Table2[[#This Row],[Loan_Status]]="Denied",Table2[[#This Row],[LoanAmount]],NA())</f>
        <v>#N/A</v>
      </c>
    </row>
    <row r="446" spans="1:18" x14ac:dyDescent="0.45">
      <c r="A446" t="s">
        <v>469</v>
      </c>
      <c r="B446" t="s">
        <v>14</v>
      </c>
      <c r="C446" t="s">
        <v>652</v>
      </c>
      <c r="D446">
        <v>0</v>
      </c>
      <c r="E446" t="s">
        <v>16</v>
      </c>
      <c r="F446" t="s">
        <v>650</v>
      </c>
      <c r="G446">
        <v>7333</v>
      </c>
      <c r="H446">
        <v>8333</v>
      </c>
      <c r="I446">
        <f t="shared" si="7"/>
        <v>15666</v>
      </c>
      <c r="J446" t="str">
        <f>VLOOKUP(Table2[[#This Row],[CombinedIncome]],Income_Groups[#All],2,TRUE)</f>
        <v>High (&gt; $8300)</v>
      </c>
      <c r="K446">
        <v>175</v>
      </c>
      <c r="L446" t="str">
        <f>VLOOKUP(Table2[[#This Row],[LoanAmount]],Loan_Amount_Groups[#All],2,TRUE)</f>
        <v>Mid-high ($135k-$180k)</v>
      </c>
      <c r="M446">
        <v>300</v>
      </c>
      <c r="N446" t="s">
        <v>639</v>
      </c>
      <c r="O446" t="s">
        <v>21</v>
      </c>
      <c r="P446" t="s">
        <v>647</v>
      </c>
      <c r="Q446">
        <f>IF(Table2[[#This Row],[Loan_Status]]="Approved",Table2[[#This Row],[LoanAmount]],NA())</f>
        <v>175</v>
      </c>
      <c r="R446" t="e">
        <f>IF(Table2[[#This Row],[Loan_Status]]="Denied",Table2[[#This Row],[LoanAmount]],NA())</f>
        <v>#N/A</v>
      </c>
    </row>
    <row r="447" spans="1:18" x14ac:dyDescent="0.45">
      <c r="A447" t="s">
        <v>470</v>
      </c>
      <c r="B447" t="s">
        <v>14</v>
      </c>
      <c r="C447" t="s">
        <v>652</v>
      </c>
      <c r="D447">
        <v>1</v>
      </c>
      <c r="E447" t="s">
        <v>16</v>
      </c>
      <c r="F447" t="s">
        <v>649</v>
      </c>
      <c r="G447">
        <v>3466</v>
      </c>
      <c r="H447">
        <v>1210</v>
      </c>
      <c r="I447">
        <f t="shared" si="7"/>
        <v>4676</v>
      </c>
      <c r="J447" t="str">
        <f>VLOOKUP(Table2[[#This Row],[CombinedIncome]],Income_Groups[#All],2,TRUE)</f>
        <v>Mid-low ($3800-$4799)</v>
      </c>
      <c r="K447">
        <v>130</v>
      </c>
      <c r="L447" t="str">
        <f>VLOOKUP(Table2[[#This Row],[LoanAmount]],Loan_Amount_Groups[#All],2,TRUE)</f>
        <v>Middle ($120k-$134k)</v>
      </c>
      <c r="M447">
        <v>360</v>
      </c>
      <c r="N447">
        <v>1</v>
      </c>
      <c r="O447" t="s">
        <v>21</v>
      </c>
      <c r="P447" t="s">
        <v>647</v>
      </c>
      <c r="Q447">
        <f>IF(Table2[[#This Row],[Loan_Status]]="Approved",Table2[[#This Row],[LoanAmount]],NA())</f>
        <v>130</v>
      </c>
      <c r="R447" t="e">
        <f>IF(Table2[[#This Row],[Loan_Status]]="Denied",Table2[[#This Row],[LoanAmount]],NA())</f>
        <v>#N/A</v>
      </c>
    </row>
    <row r="448" spans="1:18" x14ac:dyDescent="0.45">
      <c r="A448" t="s">
        <v>471</v>
      </c>
      <c r="B448" t="s">
        <v>14</v>
      </c>
      <c r="C448" t="s">
        <v>652</v>
      </c>
      <c r="D448">
        <v>2</v>
      </c>
      <c r="E448" t="s">
        <v>25</v>
      </c>
      <c r="F448" t="s">
        <v>650</v>
      </c>
      <c r="G448">
        <v>4652</v>
      </c>
      <c r="H448">
        <v>0</v>
      </c>
      <c r="I448">
        <f t="shared" si="7"/>
        <v>4652</v>
      </c>
      <c r="J448" t="str">
        <f>VLOOKUP(Table2[[#This Row],[CombinedIncome]],Income_Groups[#All],2,TRUE)</f>
        <v>Mid-low ($3800-$4799)</v>
      </c>
      <c r="K448">
        <v>110</v>
      </c>
      <c r="L448" t="str">
        <f>VLOOKUP(Table2[[#This Row],[LoanAmount]],Loan_Amount_Groups[#All],2,TRUE)</f>
        <v>Mid-low ($95k-$119k)</v>
      </c>
      <c r="M448">
        <v>360</v>
      </c>
      <c r="N448">
        <v>1</v>
      </c>
      <c r="O448" t="s">
        <v>21</v>
      </c>
      <c r="P448" t="s">
        <v>647</v>
      </c>
      <c r="Q448">
        <f>IF(Table2[[#This Row],[Loan_Status]]="Approved",Table2[[#This Row],[LoanAmount]],NA())</f>
        <v>110</v>
      </c>
      <c r="R448" t="e">
        <f>IF(Table2[[#This Row],[Loan_Status]]="Denied",Table2[[#This Row],[LoanAmount]],NA())</f>
        <v>#N/A</v>
      </c>
    </row>
    <row r="449" spans="1:18" x14ac:dyDescent="0.45">
      <c r="A449" t="s">
        <v>472</v>
      </c>
      <c r="B449" t="s">
        <v>14</v>
      </c>
      <c r="C449" t="s">
        <v>652</v>
      </c>
      <c r="D449">
        <v>0</v>
      </c>
      <c r="E449" t="s">
        <v>16</v>
      </c>
      <c r="F449" t="s">
        <v>639</v>
      </c>
      <c r="G449">
        <v>3539</v>
      </c>
      <c r="H449">
        <v>1376</v>
      </c>
      <c r="I449">
        <f t="shared" si="7"/>
        <v>4915</v>
      </c>
      <c r="J449" t="str">
        <f>VLOOKUP(Table2[[#This Row],[CombinedIncome]],Income_Groups[#All],2,TRUE)</f>
        <v>Middle ($4800-$5999)</v>
      </c>
      <c r="K449">
        <v>55</v>
      </c>
      <c r="L449" t="str">
        <f>VLOOKUP(Table2[[#This Row],[LoanAmount]],Loan_Amount_Groups[#All],2,TRUE)</f>
        <v>Low (&lt; $95k)</v>
      </c>
      <c r="M449">
        <v>360</v>
      </c>
      <c r="N449">
        <v>1</v>
      </c>
      <c r="O449" t="s">
        <v>21</v>
      </c>
      <c r="P449" t="s">
        <v>648</v>
      </c>
      <c r="Q449" t="e">
        <f>IF(Table2[[#This Row],[Loan_Status]]="Approved",Table2[[#This Row],[LoanAmount]],NA())</f>
        <v>#N/A</v>
      </c>
      <c r="R449">
        <f>IF(Table2[[#This Row],[Loan_Status]]="Denied",Table2[[#This Row],[LoanAmount]],NA())</f>
        <v>55</v>
      </c>
    </row>
    <row r="450" spans="1:18" x14ac:dyDescent="0.45">
      <c r="A450" t="s">
        <v>473</v>
      </c>
      <c r="B450" t="s">
        <v>14</v>
      </c>
      <c r="C450" t="s">
        <v>652</v>
      </c>
      <c r="D450">
        <v>2</v>
      </c>
      <c r="E450" t="s">
        <v>16</v>
      </c>
      <c r="F450" t="s">
        <v>650</v>
      </c>
      <c r="G450">
        <v>3340</v>
      </c>
      <c r="H450">
        <v>1710</v>
      </c>
      <c r="I450">
        <f t="shared" si="7"/>
        <v>5050</v>
      </c>
      <c r="J450" t="str">
        <f>VLOOKUP(Table2[[#This Row],[CombinedIncome]],Income_Groups[#All],2,TRUE)</f>
        <v>Middle ($4800-$5999)</v>
      </c>
      <c r="K450">
        <v>150</v>
      </c>
      <c r="L450" t="str">
        <f>VLOOKUP(Table2[[#This Row],[LoanAmount]],Loan_Amount_Groups[#All],2,TRUE)</f>
        <v>Mid-high ($135k-$180k)</v>
      </c>
      <c r="M450">
        <v>360</v>
      </c>
      <c r="N450">
        <v>0</v>
      </c>
      <c r="O450" t="s">
        <v>21</v>
      </c>
      <c r="P450" t="s">
        <v>648</v>
      </c>
      <c r="Q450" t="e">
        <f>IF(Table2[[#This Row],[Loan_Status]]="Approved",Table2[[#This Row],[LoanAmount]],NA())</f>
        <v>#N/A</v>
      </c>
      <c r="R450">
        <f>IF(Table2[[#This Row],[Loan_Status]]="Denied",Table2[[#This Row],[LoanAmount]],NA())</f>
        <v>150</v>
      </c>
    </row>
    <row r="451" spans="1:18" x14ac:dyDescent="0.45">
      <c r="A451" t="s">
        <v>474</v>
      </c>
      <c r="B451" t="s">
        <v>14</v>
      </c>
      <c r="C451" t="s">
        <v>651</v>
      </c>
      <c r="D451">
        <v>1</v>
      </c>
      <c r="E451" t="s">
        <v>25</v>
      </c>
      <c r="F451" t="s">
        <v>649</v>
      </c>
      <c r="G451">
        <v>2769</v>
      </c>
      <c r="H451">
        <v>1542</v>
      </c>
      <c r="I451">
        <f t="shared" si="7"/>
        <v>4311</v>
      </c>
      <c r="J451" t="str">
        <f>VLOOKUP(Table2[[#This Row],[CombinedIncome]],Income_Groups[#All],2,TRUE)</f>
        <v>Mid-low ($3800-$4799)</v>
      </c>
      <c r="K451">
        <v>190</v>
      </c>
      <c r="L451" t="str">
        <f>VLOOKUP(Table2[[#This Row],[LoanAmount]],Loan_Amount_Groups[#All],2,TRUE)</f>
        <v>High (&gt; $180k)</v>
      </c>
      <c r="M451">
        <v>360</v>
      </c>
      <c r="N451" t="s">
        <v>639</v>
      </c>
      <c r="O451" t="s">
        <v>31</v>
      </c>
      <c r="P451" t="s">
        <v>648</v>
      </c>
      <c r="Q451" t="e">
        <f>IF(Table2[[#This Row],[Loan_Status]]="Approved",Table2[[#This Row],[LoanAmount]],NA())</f>
        <v>#N/A</v>
      </c>
      <c r="R451">
        <f>IF(Table2[[#This Row],[Loan_Status]]="Denied",Table2[[#This Row],[LoanAmount]],NA())</f>
        <v>190</v>
      </c>
    </row>
    <row r="452" spans="1:18" x14ac:dyDescent="0.45">
      <c r="A452" t="s">
        <v>475</v>
      </c>
      <c r="B452" t="s">
        <v>14</v>
      </c>
      <c r="C452" t="s">
        <v>652</v>
      </c>
      <c r="D452">
        <v>2</v>
      </c>
      <c r="E452" t="s">
        <v>25</v>
      </c>
      <c r="F452" t="s">
        <v>650</v>
      </c>
      <c r="G452">
        <v>2309</v>
      </c>
      <c r="H452">
        <v>1255</v>
      </c>
      <c r="I452">
        <f t="shared" si="7"/>
        <v>3564</v>
      </c>
      <c r="J452" t="str">
        <f>VLOOKUP(Table2[[#This Row],[CombinedIncome]],Income_Groups[#All],2,TRUE)</f>
        <v>Low (&lt; $3800)</v>
      </c>
      <c r="K452">
        <v>125</v>
      </c>
      <c r="L452" t="str">
        <f>VLOOKUP(Table2[[#This Row],[LoanAmount]],Loan_Amount_Groups[#All],2,TRUE)</f>
        <v>Middle ($120k-$134k)</v>
      </c>
      <c r="M452">
        <v>360</v>
      </c>
      <c r="N452">
        <v>0</v>
      </c>
      <c r="O452" t="s">
        <v>21</v>
      </c>
      <c r="P452" t="s">
        <v>648</v>
      </c>
      <c r="Q452" t="e">
        <f>IF(Table2[[#This Row],[Loan_Status]]="Approved",Table2[[#This Row],[LoanAmount]],NA())</f>
        <v>#N/A</v>
      </c>
      <c r="R452">
        <f>IF(Table2[[#This Row],[Loan_Status]]="Denied",Table2[[#This Row],[LoanAmount]],NA())</f>
        <v>125</v>
      </c>
    </row>
    <row r="453" spans="1:18" x14ac:dyDescent="0.45">
      <c r="A453" t="s">
        <v>476</v>
      </c>
      <c r="B453" t="s">
        <v>14</v>
      </c>
      <c r="C453" t="s">
        <v>652</v>
      </c>
      <c r="D453">
        <v>2</v>
      </c>
      <c r="E453" t="s">
        <v>25</v>
      </c>
      <c r="F453" t="s">
        <v>650</v>
      </c>
      <c r="G453">
        <v>1958</v>
      </c>
      <c r="H453">
        <v>1456</v>
      </c>
      <c r="I453">
        <f t="shared" si="7"/>
        <v>3414</v>
      </c>
      <c r="J453" t="str">
        <f>VLOOKUP(Table2[[#This Row],[CombinedIncome]],Income_Groups[#All],2,TRUE)</f>
        <v>Low (&lt; $3800)</v>
      </c>
      <c r="K453">
        <v>60</v>
      </c>
      <c r="L453" t="str">
        <f>VLOOKUP(Table2[[#This Row],[LoanAmount]],Loan_Amount_Groups[#All],2,TRUE)</f>
        <v>Low (&lt; $95k)</v>
      </c>
      <c r="M453">
        <v>300</v>
      </c>
      <c r="N453" t="s">
        <v>639</v>
      </c>
      <c r="O453" t="s">
        <v>17</v>
      </c>
      <c r="P453" t="s">
        <v>647</v>
      </c>
      <c r="Q453">
        <f>IF(Table2[[#This Row],[Loan_Status]]="Approved",Table2[[#This Row],[LoanAmount]],NA())</f>
        <v>60</v>
      </c>
      <c r="R453" t="e">
        <f>IF(Table2[[#This Row],[Loan_Status]]="Denied",Table2[[#This Row],[LoanAmount]],NA())</f>
        <v>#N/A</v>
      </c>
    </row>
    <row r="454" spans="1:18" x14ac:dyDescent="0.45">
      <c r="A454" t="s">
        <v>477</v>
      </c>
      <c r="B454" t="s">
        <v>14</v>
      </c>
      <c r="C454" t="s">
        <v>652</v>
      </c>
      <c r="D454">
        <v>0</v>
      </c>
      <c r="E454" t="s">
        <v>16</v>
      </c>
      <c r="F454" t="s">
        <v>650</v>
      </c>
      <c r="G454">
        <v>3948</v>
      </c>
      <c r="H454">
        <v>1733</v>
      </c>
      <c r="I454">
        <f t="shared" si="7"/>
        <v>5681</v>
      </c>
      <c r="J454" t="str">
        <f>VLOOKUP(Table2[[#This Row],[CombinedIncome]],Income_Groups[#All],2,TRUE)</f>
        <v>Middle ($4800-$5999)</v>
      </c>
      <c r="K454">
        <v>149</v>
      </c>
      <c r="L454" t="str">
        <f>VLOOKUP(Table2[[#This Row],[LoanAmount]],Loan_Amount_Groups[#All],2,TRUE)</f>
        <v>Mid-high ($135k-$180k)</v>
      </c>
      <c r="M454">
        <v>360</v>
      </c>
      <c r="N454">
        <v>0</v>
      </c>
      <c r="O454" t="s">
        <v>21</v>
      </c>
      <c r="P454" t="s">
        <v>648</v>
      </c>
      <c r="Q454" t="e">
        <f>IF(Table2[[#This Row],[Loan_Status]]="Approved",Table2[[#This Row],[LoanAmount]],NA())</f>
        <v>#N/A</v>
      </c>
      <c r="R454">
        <f>IF(Table2[[#This Row],[Loan_Status]]="Denied",Table2[[#This Row],[LoanAmount]],NA())</f>
        <v>149</v>
      </c>
    </row>
    <row r="455" spans="1:18" x14ac:dyDescent="0.45">
      <c r="A455" t="s">
        <v>478</v>
      </c>
      <c r="B455" t="s">
        <v>14</v>
      </c>
      <c r="C455" t="s">
        <v>652</v>
      </c>
      <c r="D455">
        <v>0</v>
      </c>
      <c r="E455" t="s">
        <v>16</v>
      </c>
      <c r="F455" t="s">
        <v>650</v>
      </c>
      <c r="G455">
        <v>2483</v>
      </c>
      <c r="H455">
        <v>2466</v>
      </c>
      <c r="I455">
        <f t="shared" si="7"/>
        <v>4949</v>
      </c>
      <c r="J455" t="str">
        <f>VLOOKUP(Table2[[#This Row],[CombinedIncome]],Income_Groups[#All],2,TRUE)</f>
        <v>Middle ($4800-$5999)</v>
      </c>
      <c r="K455">
        <v>90</v>
      </c>
      <c r="L455" t="str">
        <f>VLOOKUP(Table2[[#This Row],[LoanAmount]],Loan_Amount_Groups[#All],2,TRUE)</f>
        <v>Low (&lt; $95k)</v>
      </c>
      <c r="M455">
        <v>180</v>
      </c>
      <c r="N455">
        <v>0</v>
      </c>
      <c r="O455" t="s">
        <v>21</v>
      </c>
      <c r="P455" t="s">
        <v>647</v>
      </c>
      <c r="Q455">
        <f>IF(Table2[[#This Row],[Loan_Status]]="Approved",Table2[[#This Row],[LoanAmount]],NA())</f>
        <v>90</v>
      </c>
      <c r="R455" t="e">
        <f>IF(Table2[[#This Row],[Loan_Status]]="Denied",Table2[[#This Row],[LoanAmount]],NA())</f>
        <v>#N/A</v>
      </c>
    </row>
    <row r="456" spans="1:18" x14ac:dyDescent="0.45">
      <c r="A456" t="s">
        <v>479</v>
      </c>
      <c r="B456" t="s">
        <v>14</v>
      </c>
      <c r="C456" t="s">
        <v>651</v>
      </c>
      <c r="D456">
        <v>0</v>
      </c>
      <c r="E456" t="s">
        <v>16</v>
      </c>
      <c r="F456" t="s">
        <v>649</v>
      </c>
      <c r="G456">
        <v>7085</v>
      </c>
      <c r="H456">
        <v>0</v>
      </c>
      <c r="I456">
        <f t="shared" ref="I456:I519" si="8">G456+H456</f>
        <v>7085</v>
      </c>
      <c r="J456" t="str">
        <f>VLOOKUP(Table2[[#This Row],[CombinedIncome]],Income_Groups[#All],2,TRUE)</f>
        <v>Mid-high ($6000-$8299)</v>
      </c>
      <c r="K456">
        <v>84</v>
      </c>
      <c r="L456" t="str">
        <f>VLOOKUP(Table2[[#This Row],[LoanAmount]],Loan_Amount_Groups[#All],2,TRUE)</f>
        <v>Low (&lt; $95k)</v>
      </c>
      <c r="M456">
        <v>360</v>
      </c>
      <c r="N456">
        <v>1</v>
      </c>
      <c r="O456" t="s">
        <v>31</v>
      </c>
      <c r="P456" t="s">
        <v>647</v>
      </c>
      <c r="Q456">
        <f>IF(Table2[[#This Row],[Loan_Status]]="Approved",Table2[[#This Row],[LoanAmount]],NA())</f>
        <v>84</v>
      </c>
      <c r="R456" t="e">
        <f>IF(Table2[[#This Row],[Loan_Status]]="Denied",Table2[[#This Row],[LoanAmount]],NA())</f>
        <v>#N/A</v>
      </c>
    </row>
    <row r="457" spans="1:18" x14ac:dyDescent="0.45">
      <c r="A457" t="s">
        <v>480</v>
      </c>
      <c r="B457" t="s">
        <v>14</v>
      </c>
      <c r="C457" t="s">
        <v>652</v>
      </c>
      <c r="D457">
        <v>2</v>
      </c>
      <c r="E457" t="s">
        <v>16</v>
      </c>
      <c r="F457" t="s">
        <v>650</v>
      </c>
      <c r="G457">
        <v>3859</v>
      </c>
      <c r="H457">
        <v>0</v>
      </c>
      <c r="I457">
        <f t="shared" si="8"/>
        <v>3859</v>
      </c>
      <c r="J457" t="str">
        <f>VLOOKUP(Table2[[#This Row],[CombinedIncome]],Income_Groups[#All],2,TRUE)</f>
        <v>Mid-low ($3800-$4799)</v>
      </c>
      <c r="K457">
        <v>96</v>
      </c>
      <c r="L457" t="str">
        <f>VLOOKUP(Table2[[#This Row],[LoanAmount]],Loan_Amount_Groups[#All],2,TRUE)</f>
        <v>Mid-low ($95k-$119k)</v>
      </c>
      <c r="M457">
        <v>360</v>
      </c>
      <c r="N457">
        <v>1</v>
      </c>
      <c r="O457" t="s">
        <v>31</v>
      </c>
      <c r="P457" t="s">
        <v>647</v>
      </c>
      <c r="Q457">
        <f>IF(Table2[[#This Row],[Loan_Status]]="Approved",Table2[[#This Row],[LoanAmount]],NA())</f>
        <v>96</v>
      </c>
      <c r="R457" t="e">
        <f>IF(Table2[[#This Row],[Loan_Status]]="Denied",Table2[[#This Row],[LoanAmount]],NA())</f>
        <v>#N/A</v>
      </c>
    </row>
    <row r="458" spans="1:18" x14ac:dyDescent="0.45">
      <c r="A458" t="s">
        <v>481</v>
      </c>
      <c r="B458" t="s">
        <v>14</v>
      </c>
      <c r="C458" t="s">
        <v>652</v>
      </c>
      <c r="D458">
        <v>0</v>
      </c>
      <c r="E458" t="s">
        <v>16</v>
      </c>
      <c r="F458" t="s">
        <v>650</v>
      </c>
      <c r="G458">
        <v>4301</v>
      </c>
      <c r="H458">
        <v>0</v>
      </c>
      <c r="I458">
        <f t="shared" si="8"/>
        <v>4301</v>
      </c>
      <c r="J458" t="str">
        <f>VLOOKUP(Table2[[#This Row],[CombinedIncome]],Income_Groups[#All],2,TRUE)</f>
        <v>Mid-low ($3800-$4799)</v>
      </c>
      <c r="K458">
        <v>118</v>
      </c>
      <c r="L458" t="str">
        <f>VLOOKUP(Table2[[#This Row],[LoanAmount]],Loan_Amount_Groups[#All],2,TRUE)</f>
        <v>Mid-low ($95k-$119k)</v>
      </c>
      <c r="M458">
        <v>360</v>
      </c>
      <c r="N458">
        <v>1</v>
      </c>
      <c r="O458" t="s">
        <v>17</v>
      </c>
      <c r="P458" t="s">
        <v>647</v>
      </c>
      <c r="Q458">
        <f>IF(Table2[[#This Row],[Loan_Status]]="Approved",Table2[[#This Row],[LoanAmount]],NA())</f>
        <v>118</v>
      </c>
      <c r="R458" t="e">
        <f>IF(Table2[[#This Row],[Loan_Status]]="Denied",Table2[[#This Row],[LoanAmount]],NA())</f>
        <v>#N/A</v>
      </c>
    </row>
    <row r="459" spans="1:18" x14ac:dyDescent="0.45">
      <c r="A459" t="s">
        <v>482</v>
      </c>
      <c r="B459" t="s">
        <v>14</v>
      </c>
      <c r="C459" t="s">
        <v>652</v>
      </c>
      <c r="D459">
        <v>0</v>
      </c>
      <c r="E459" t="s">
        <v>16</v>
      </c>
      <c r="F459" t="s">
        <v>650</v>
      </c>
      <c r="G459">
        <v>3708</v>
      </c>
      <c r="H459">
        <v>2569</v>
      </c>
      <c r="I459">
        <f t="shared" si="8"/>
        <v>6277</v>
      </c>
      <c r="J459" t="str">
        <f>VLOOKUP(Table2[[#This Row],[CombinedIncome]],Income_Groups[#All],2,TRUE)</f>
        <v>Mid-high ($6000-$8299)</v>
      </c>
      <c r="K459">
        <v>173</v>
      </c>
      <c r="L459" t="str">
        <f>VLOOKUP(Table2[[#This Row],[LoanAmount]],Loan_Amount_Groups[#All],2,TRUE)</f>
        <v>Mid-high ($135k-$180k)</v>
      </c>
      <c r="M459">
        <v>360</v>
      </c>
      <c r="N459">
        <v>1</v>
      </c>
      <c r="O459" t="s">
        <v>17</v>
      </c>
      <c r="P459" t="s">
        <v>648</v>
      </c>
      <c r="Q459" t="e">
        <f>IF(Table2[[#This Row],[Loan_Status]]="Approved",Table2[[#This Row],[LoanAmount]],NA())</f>
        <v>#N/A</v>
      </c>
      <c r="R459">
        <f>IF(Table2[[#This Row],[Loan_Status]]="Denied",Table2[[#This Row],[LoanAmount]],NA())</f>
        <v>173</v>
      </c>
    </row>
    <row r="460" spans="1:18" x14ac:dyDescent="0.45">
      <c r="A460" t="s">
        <v>483</v>
      </c>
      <c r="B460" t="s">
        <v>14</v>
      </c>
      <c r="C460" t="s">
        <v>651</v>
      </c>
      <c r="D460">
        <v>2</v>
      </c>
      <c r="E460" t="s">
        <v>16</v>
      </c>
      <c r="F460" t="s">
        <v>650</v>
      </c>
      <c r="G460">
        <v>4354</v>
      </c>
      <c r="H460">
        <v>0</v>
      </c>
      <c r="I460">
        <f t="shared" si="8"/>
        <v>4354</v>
      </c>
      <c r="J460" t="str">
        <f>VLOOKUP(Table2[[#This Row],[CombinedIncome]],Income_Groups[#All],2,TRUE)</f>
        <v>Mid-low ($3800-$4799)</v>
      </c>
      <c r="K460">
        <v>136</v>
      </c>
      <c r="L460" t="str">
        <f>VLOOKUP(Table2[[#This Row],[LoanAmount]],Loan_Amount_Groups[#All],2,TRUE)</f>
        <v>Mid-high ($135k-$180k)</v>
      </c>
      <c r="M460">
        <v>360</v>
      </c>
      <c r="N460">
        <v>1</v>
      </c>
      <c r="O460" t="s">
        <v>21</v>
      </c>
      <c r="P460" t="s">
        <v>647</v>
      </c>
      <c r="Q460">
        <f>IF(Table2[[#This Row],[Loan_Status]]="Approved",Table2[[#This Row],[LoanAmount]],NA())</f>
        <v>136</v>
      </c>
      <c r="R460" t="e">
        <f>IF(Table2[[#This Row],[Loan_Status]]="Denied",Table2[[#This Row],[LoanAmount]],NA())</f>
        <v>#N/A</v>
      </c>
    </row>
    <row r="461" spans="1:18" x14ac:dyDescent="0.45">
      <c r="A461" t="s">
        <v>484</v>
      </c>
      <c r="B461" t="s">
        <v>14</v>
      </c>
      <c r="C461" t="s">
        <v>652</v>
      </c>
      <c r="D461">
        <v>0</v>
      </c>
      <c r="E461" t="s">
        <v>16</v>
      </c>
      <c r="F461" t="s">
        <v>650</v>
      </c>
      <c r="G461">
        <v>8334</v>
      </c>
      <c r="H461">
        <v>0</v>
      </c>
      <c r="I461">
        <f t="shared" si="8"/>
        <v>8334</v>
      </c>
      <c r="J461" t="str">
        <f>VLOOKUP(Table2[[#This Row],[CombinedIncome]],Income_Groups[#All],2,TRUE)</f>
        <v>High (&gt; $8300)</v>
      </c>
      <c r="K461">
        <v>160</v>
      </c>
      <c r="L461" t="str">
        <f>VLOOKUP(Table2[[#This Row],[LoanAmount]],Loan_Amount_Groups[#All],2,TRUE)</f>
        <v>Mid-high ($135k-$180k)</v>
      </c>
      <c r="M461">
        <v>360</v>
      </c>
      <c r="N461">
        <v>1</v>
      </c>
      <c r="O461" t="s">
        <v>31</v>
      </c>
      <c r="P461" t="s">
        <v>648</v>
      </c>
      <c r="Q461" t="e">
        <f>IF(Table2[[#This Row],[Loan_Status]]="Approved",Table2[[#This Row],[LoanAmount]],NA())</f>
        <v>#N/A</v>
      </c>
      <c r="R461">
        <f>IF(Table2[[#This Row],[Loan_Status]]="Denied",Table2[[#This Row],[LoanAmount]],NA())</f>
        <v>160</v>
      </c>
    </row>
    <row r="462" spans="1:18" x14ac:dyDescent="0.45">
      <c r="A462" t="s">
        <v>485</v>
      </c>
      <c r="B462" t="s">
        <v>639</v>
      </c>
      <c r="C462" t="s">
        <v>652</v>
      </c>
      <c r="D462">
        <v>0</v>
      </c>
      <c r="E462" t="s">
        <v>16</v>
      </c>
      <c r="F462" t="s">
        <v>649</v>
      </c>
      <c r="G462">
        <v>2083</v>
      </c>
      <c r="H462">
        <v>4083</v>
      </c>
      <c r="I462">
        <f t="shared" si="8"/>
        <v>6166</v>
      </c>
      <c r="J462" t="str">
        <f>VLOOKUP(Table2[[#This Row],[CombinedIncome]],Income_Groups[#All],2,TRUE)</f>
        <v>Mid-high ($6000-$8299)</v>
      </c>
      <c r="K462">
        <v>160</v>
      </c>
      <c r="L462" t="str">
        <f>VLOOKUP(Table2[[#This Row],[LoanAmount]],Loan_Amount_Groups[#All],2,TRUE)</f>
        <v>Mid-high ($135k-$180k)</v>
      </c>
      <c r="M462">
        <v>360</v>
      </c>
      <c r="N462" t="s">
        <v>639</v>
      </c>
      <c r="O462" t="s">
        <v>31</v>
      </c>
      <c r="P462" t="s">
        <v>647</v>
      </c>
      <c r="Q462">
        <f>IF(Table2[[#This Row],[Loan_Status]]="Approved",Table2[[#This Row],[LoanAmount]],NA())</f>
        <v>160</v>
      </c>
      <c r="R462" t="e">
        <f>IF(Table2[[#This Row],[Loan_Status]]="Denied",Table2[[#This Row],[LoanAmount]],NA())</f>
        <v>#N/A</v>
      </c>
    </row>
    <row r="463" spans="1:18" x14ac:dyDescent="0.45">
      <c r="A463" t="s">
        <v>486</v>
      </c>
      <c r="B463" t="s">
        <v>14</v>
      </c>
      <c r="C463" t="s">
        <v>652</v>
      </c>
      <c r="D463" t="s">
        <v>30</v>
      </c>
      <c r="E463" t="s">
        <v>16</v>
      </c>
      <c r="F463" t="s">
        <v>650</v>
      </c>
      <c r="G463">
        <v>7740</v>
      </c>
      <c r="H463">
        <v>0</v>
      </c>
      <c r="I463">
        <f t="shared" si="8"/>
        <v>7740</v>
      </c>
      <c r="J463" t="str">
        <f>VLOOKUP(Table2[[#This Row],[CombinedIncome]],Income_Groups[#All],2,TRUE)</f>
        <v>Mid-high ($6000-$8299)</v>
      </c>
      <c r="K463">
        <v>128</v>
      </c>
      <c r="L463" t="str">
        <f>VLOOKUP(Table2[[#This Row],[LoanAmount]],Loan_Amount_Groups[#All],2,TRUE)</f>
        <v>Middle ($120k-$134k)</v>
      </c>
      <c r="M463">
        <v>180</v>
      </c>
      <c r="N463">
        <v>1</v>
      </c>
      <c r="O463" t="s">
        <v>17</v>
      </c>
      <c r="P463" t="s">
        <v>647</v>
      </c>
      <c r="Q463">
        <f>IF(Table2[[#This Row],[Loan_Status]]="Approved",Table2[[#This Row],[LoanAmount]],NA())</f>
        <v>128</v>
      </c>
      <c r="R463" t="e">
        <f>IF(Table2[[#This Row],[Loan_Status]]="Denied",Table2[[#This Row],[LoanAmount]],NA())</f>
        <v>#N/A</v>
      </c>
    </row>
    <row r="464" spans="1:18" x14ac:dyDescent="0.45">
      <c r="A464" t="s">
        <v>487</v>
      </c>
      <c r="B464" t="s">
        <v>14</v>
      </c>
      <c r="C464" t="s">
        <v>652</v>
      </c>
      <c r="D464">
        <v>0</v>
      </c>
      <c r="E464" t="s">
        <v>16</v>
      </c>
      <c r="F464" t="s">
        <v>650</v>
      </c>
      <c r="G464">
        <v>3015</v>
      </c>
      <c r="H464">
        <v>2188</v>
      </c>
      <c r="I464">
        <f t="shared" si="8"/>
        <v>5203</v>
      </c>
      <c r="J464" t="str">
        <f>VLOOKUP(Table2[[#This Row],[CombinedIncome]],Income_Groups[#All],2,TRUE)</f>
        <v>Middle ($4800-$5999)</v>
      </c>
      <c r="K464">
        <v>153</v>
      </c>
      <c r="L464" t="str">
        <f>VLOOKUP(Table2[[#This Row],[LoanAmount]],Loan_Amount_Groups[#All],2,TRUE)</f>
        <v>Mid-high ($135k-$180k)</v>
      </c>
      <c r="M464">
        <v>360</v>
      </c>
      <c r="N464">
        <v>1</v>
      </c>
      <c r="O464" t="s">
        <v>21</v>
      </c>
      <c r="P464" t="s">
        <v>647</v>
      </c>
      <c r="Q464">
        <f>IF(Table2[[#This Row],[Loan_Status]]="Approved",Table2[[#This Row],[LoanAmount]],NA())</f>
        <v>153</v>
      </c>
      <c r="R464" t="e">
        <f>IF(Table2[[#This Row],[Loan_Status]]="Denied",Table2[[#This Row],[LoanAmount]],NA())</f>
        <v>#N/A</v>
      </c>
    </row>
    <row r="465" spans="1:18" x14ac:dyDescent="0.45">
      <c r="A465" t="s">
        <v>488</v>
      </c>
      <c r="B465" t="s">
        <v>42</v>
      </c>
      <c r="C465" t="s">
        <v>651</v>
      </c>
      <c r="D465">
        <v>1</v>
      </c>
      <c r="E465" t="s">
        <v>25</v>
      </c>
      <c r="F465" t="s">
        <v>639</v>
      </c>
      <c r="G465">
        <v>5191</v>
      </c>
      <c r="H465">
        <v>0</v>
      </c>
      <c r="I465">
        <f t="shared" si="8"/>
        <v>5191</v>
      </c>
      <c r="J465" t="str">
        <f>VLOOKUP(Table2[[#This Row],[CombinedIncome]],Income_Groups[#All],2,TRUE)</f>
        <v>Middle ($4800-$5999)</v>
      </c>
      <c r="K465">
        <v>132</v>
      </c>
      <c r="L465" t="str">
        <f>VLOOKUP(Table2[[#This Row],[LoanAmount]],Loan_Amount_Groups[#All],2,TRUE)</f>
        <v>Middle ($120k-$134k)</v>
      </c>
      <c r="M465">
        <v>360</v>
      </c>
      <c r="N465">
        <v>1</v>
      </c>
      <c r="O465" t="s">
        <v>31</v>
      </c>
      <c r="P465" t="s">
        <v>647</v>
      </c>
      <c r="Q465">
        <f>IF(Table2[[#This Row],[Loan_Status]]="Approved",Table2[[#This Row],[LoanAmount]],NA())</f>
        <v>132</v>
      </c>
      <c r="R465" t="e">
        <f>IF(Table2[[#This Row],[Loan_Status]]="Denied",Table2[[#This Row],[LoanAmount]],NA())</f>
        <v>#N/A</v>
      </c>
    </row>
    <row r="466" spans="1:18" x14ac:dyDescent="0.45">
      <c r="A466" t="s">
        <v>489</v>
      </c>
      <c r="B466" t="s">
        <v>14</v>
      </c>
      <c r="C466" t="s">
        <v>651</v>
      </c>
      <c r="D466">
        <v>0</v>
      </c>
      <c r="E466" t="s">
        <v>16</v>
      </c>
      <c r="F466" t="s">
        <v>650</v>
      </c>
      <c r="G466">
        <v>4166</v>
      </c>
      <c r="H466">
        <v>0</v>
      </c>
      <c r="I466">
        <f t="shared" si="8"/>
        <v>4166</v>
      </c>
      <c r="J466" t="str">
        <f>VLOOKUP(Table2[[#This Row],[CombinedIncome]],Income_Groups[#All],2,TRUE)</f>
        <v>Mid-low ($3800-$4799)</v>
      </c>
      <c r="K466">
        <v>98</v>
      </c>
      <c r="L466" t="str">
        <f>VLOOKUP(Table2[[#This Row],[LoanAmount]],Loan_Amount_Groups[#All],2,TRUE)</f>
        <v>Mid-low ($95k-$119k)</v>
      </c>
      <c r="M466">
        <v>360</v>
      </c>
      <c r="N466">
        <v>0</v>
      </c>
      <c r="O466" t="s">
        <v>31</v>
      </c>
      <c r="P466" t="s">
        <v>648</v>
      </c>
      <c r="Q466" t="e">
        <f>IF(Table2[[#This Row],[Loan_Status]]="Approved",Table2[[#This Row],[LoanAmount]],NA())</f>
        <v>#N/A</v>
      </c>
      <c r="R466">
        <f>IF(Table2[[#This Row],[Loan_Status]]="Denied",Table2[[#This Row],[LoanAmount]],NA())</f>
        <v>98</v>
      </c>
    </row>
    <row r="467" spans="1:18" x14ac:dyDescent="0.45">
      <c r="A467" t="s">
        <v>490</v>
      </c>
      <c r="B467" t="s">
        <v>14</v>
      </c>
      <c r="C467" t="s">
        <v>651</v>
      </c>
      <c r="D467">
        <v>0</v>
      </c>
      <c r="E467" t="s">
        <v>16</v>
      </c>
      <c r="F467" t="s">
        <v>650</v>
      </c>
      <c r="G467">
        <v>6000</v>
      </c>
      <c r="H467">
        <v>0</v>
      </c>
      <c r="I467">
        <f t="shared" si="8"/>
        <v>6000</v>
      </c>
      <c r="J467" t="str">
        <f>VLOOKUP(Table2[[#This Row],[CombinedIncome]],Income_Groups[#All],2,TRUE)</f>
        <v>Mid-high ($6000-$8299)</v>
      </c>
      <c r="K467">
        <v>140</v>
      </c>
      <c r="L467" t="str">
        <f>VLOOKUP(Table2[[#This Row],[LoanAmount]],Loan_Amount_Groups[#All],2,TRUE)</f>
        <v>Mid-high ($135k-$180k)</v>
      </c>
      <c r="M467">
        <v>360</v>
      </c>
      <c r="N467">
        <v>1</v>
      </c>
      <c r="O467" t="s">
        <v>21</v>
      </c>
      <c r="P467" t="s">
        <v>647</v>
      </c>
      <c r="Q467">
        <f>IF(Table2[[#This Row],[Loan_Status]]="Approved",Table2[[#This Row],[LoanAmount]],NA())</f>
        <v>140</v>
      </c>
      <c r="R467" t="e">
        <f>IF(Table2[[#This Row],[Loan_Status]]="Denied",Table2[[#This Row],[LoanAmount]],NA())</f>
        <v>#N/A</v>
      </c>
    </row>
    <row r="468" spans="1:18" x14ac:dyDescent="0.45">
      <c r="A468" t="s">
        <v>491</v>
      </c>
      <c r="B468" t="s">
        <v>14</v>
      </c>
      <c r="C468" t="s">
        <v>652</v>
      </c>
      <c r="D468" t="s">
        <v>30</v>
      </c>
      <c r="E468" t="s">
        <v>25</v>
      </c>
      <c r="F468" t="s">
        <v>650</v>
      </c>
      <c r="G468">
        <v>2947</v>
      </c>
      <c r="H468">
        <v>1664</v>
      </c>
      <c r="I468">
        <f t="shared" si="8"/>
        <v>4611</v>
      </c>
      <c r="J468" t="str">
        <f>VLOOKUP(Table2[[#This Row],[CombinedIncome]],Income_Groups[#All],2,TRUE)</f>
        <v>Mid-low ($3800-$4799)</v>
      </c>
      <c r="K468">
        <v>70</v>
      </c>
      <c r="L468" t="str">
        <f>VLOOKUP(Table2[[#This Row],[LoanAmount]],Loan_Amount_Groups[#All],2,TRUE)</f>
        <v>Low (&lt; $95k)</v>
      </c>
      <c r="M468">
        <v>180</v>
      </c>
      <c r="N468">
        <v>0</v>
      </c>
      <c r="O468" t="s">
        <v>17</v>
      </c>
      <c r="P468" t="s">
        <v>648</v>
      </c>
      <c r="Q468" t="e">
        <f>IF(Table2[[#This Row],[Loan_Status]]="Approved",Table2[[#This Row],[LoanAmount]],NA())</f>
        <v>#N/A</v>
      </c>
      <c r="R468">
        <f>IF(Table2[[#This Row],[Loan_Status]]="Denied",Table2[[#This Row],[LoanAmount]],NA())</f>
        <v>70</v>
      </c>
    </row>
    <row r="469" spans="1:18" x14ac:dyDescent="0.45">
      <c r="A469" t="s">
        <v>492</v>
      </c>
      <c r="B469" t="s">
        <v>639</v>
      </c>
      <c r="C469" t="s">
        <v>652</v>
      </c>
      <c r="D469">
        <v>0</v>
      </c>
      <c r="E469" t="s">
        <v>16</v>
      </c>
      <c r="F469" t="s">
        <v>650</v>
      </c>
      <c r="G469">
        <v>16692</v>
      </c>
      <c r="H469">
        <v>0</v>
      </c>
      <c r="I469">
        <f t="shared" si="8"/>
        <v>16692</v>
      </c>
      <c r="J469" t="str">
        <f>VLOOKUP(Table2[[#This Row],[CombinedIncome]],Income_Groups[#All],2,TRUE)</f>
        <v>High (&gt; $8300)</v>
      </c>
      <c r="K469">
        <v>110</v>
      </c>
      <c r="L469" t="str">
        <f>VLOOKUP(Table2[[#This Row],[LoanAmount]],Loan_Amount_Groups[#All],2,TRUE)</f>
        <v>Mid-low ($95k-$119k)</v>
      </c>
      <c r="M469">
        <v>360</v>
      </c>
      <c r="N469">
        <v>1</v>
      </c>
      <c r="O469" t="s">
        <v>31</v>
      </c>
      <c r="P469" t="s">
        <v>647</v>
      </c>
      <c r="Q469">
        <f>IF(Table2[[#This Row],[Loan_Status]]="Approved",Table2[[#This Row],[LoanAmount]],NA())</f>
        <v>110</v>
      </c>
      <c r="R469" t="e">
        <f>IF(Table2[[#This Row],[Loan_Status]]="Denied",Table2[[#This Row],[LoanAmount]],NA())</f>
        <v>#N/A</v>
      </c>
    </row>
    <row r="470" spans="1:18" x14ac:dyDescent="0.45">
      <c r="A470" t="s">
        <v>493</v>
      </c>
      <c r="B470" t="s">
        <v>42</v>
      </c>
      <c r="C470" t="s">
        <v>652</v>
      </c>
      <c r="D470">
        <v>2</v>
      </c>
      <c r="E470" t="s">
        <v>25</v>
      </c>
      <c r="F470" t="s">
        <v>639</v>
      </c>
      <c r="G470">
        <v>210</v>
      </c>
      <c r="H470">
        <v>2917</v>
      </c>
      <c r="I470">
        <f t="shared" si="8"/>
        <v>3127</v>
      </c>
      <c r="J470" t="str">
        <f>VLOOKUP(Table2[[#This Row],[CombinedIncome]],Income_Groups[#All],2,TRUE)</f>
        <v>Low (&lt; $3800)</v>
      </c>
      <c r="K470">
        <v>98</v>
      </c>
      <c r="L470" t="str">
        <f>VLOOKUP(Table2[[#This Row],[LoanAmount]],Loan_Amount_Groups[#All],2,TRUE)</f>
        <v>Mid-low ($95k-$119k)</v>
      </c>
      <c r="M470">
        <v>360</v>
      </c>
      <c r="N470">
        <v>1</v>
      </c>
      <c r="O470" t="s">
        <v>31</v>
      </c>
      <c r="P470" t="s">
        <v>647</v>
      </c>
      <c r="Q470">
        <f>IF(Table2[[#This Row],[Loan_Status]]="Approved",Table2[[#This Row],[LoanAmount]],NA())</f>
        <v>98</v>
      </c>
      <c r="R470" t="e">
        <f>IF(Table2[[#This Row],[Loan_Status]]="Denied",Table2[[#This Row],[LoanAmount]],NA())</f>
        <v>#N/A</v>
      </c>
    </row>
    <row r="471" spans="1:18" x14ac:dyDescent="0.45">
      <c r="A471" t="s">
        <v>494</v>
      </c>
      <c r="B471" t="s">
        <v>14</v>
      </c>
      <c r="C471" t="s">
        <v>652</v>
      </c>
      <c r="D471">
        <v>0</v>
      </c>
      <c r="E471" t="s">
        <v>16</v>
      </c>
      <c r="F471" t="s">
        <v>650</v>
      </c>
      <c r="G471">
        <v>4333</v>
      </c>
      <c r="H471">
        <v>2451</v>
      </c>
      <c r="I471">
        <f t="shared" si="8"/>
        <v>6784</v>
      </c>
      <c r="J471" t="str">
        <f>VLOOKUP(Table2[[#This Row],[CombinedIncome]],Income_Groups[#All],2,TRUE)</f>
        <v>Mid-high ($6000-$8299)</v>
      </c>
      <c r="K471">
        <v>110</v>
      </c>
      <c r="L471" t="str">
        <f>VLOOKUP(Table2[[#This Row],[LoanAmount]],Loan_Amount_Groups[#All],2,TRUE)</f>
        <v>Mid-low ($95k-$119k)</v>
      </c>
      <c r="M471">
        <v>360</v>
      </c>
      <c r="N471">
        <v>1</v>
      </c>
      <c r="O471" t="s">
        <v>17</v>
      </c>
      <c r="P471" t="s">
        <v>648</v>
      </c>
      <c r="Q471" t="e">
        <f>IF(Table2[[#This Row],[Loan_Status]]="Approved",Table2[[#This Row],[LoanAmount]],NA())</f>
        <v>#N/A</v>
      </c>
      <c r="R471">
        <f>IF(Table2[[#This Row],[Loan_Status]]="Denied",Table2[[#This Row],[LoanAmount]],NA())</f>
        <v>110</v>
      </c>
    </row>
    <row r="472" spans="1:18" x14ac:dyDescent="0.45">
      <c r="A472" t="s">
        <v>495</v>
      </c>
      <c r="B472" t="s">
        <v>14</v>
      </c>
      <c r="C472" t="s">
        <v>652</v>
      </c>
      <c r="D472">
        <v>1</v>
      </c>
      <c r="E472" t="s">
        <v>16</v>
      </c>
      <c r="F472" t="s">
        <v>649</v>
      </c>
      <c r="G472">
        <v>3450</v>
      </c>
      <c r="H472">
        <v>2079</v>
      </c>
      <c r="I472">
        <f t="shared" si="8"/>
        <v>5529</v>
      </c>
      <c r="J472" t="str">
        <f>VLOOKUP(Table2[[#This Row],[CombinedIncome]],Income_Groups[#All],2,TRUE)</f>
        <v>Middle ($4800-$5999)</v>
      </c>
      <c r="K472">
        <v>162</v>
      </c>
      <c r="L472" t="str">
        <f>VLOOKUP(Table2[[#This Row],[LoanAmount]],Loan_Amount_Groups[#All],2,TRUE)</f>
        <v>Mid-high ($135k-$180k)</v>
      </c>
      <c r="M472">
        <v>360</v>
      </c>
      <c r="N472">
        <v>1</v>
      </c>
      <c r="O472" t="s">
        <v>31</v>
      </c>
      <c r="P472" t="s">
        <v>647</v>
      </c>
      <c r="Q472">
        <f>IF(Table2[[#This Row],[Loan_Status]]="Approved",Table2[[#This Row],[LoanAmount]],NA())</f>
        <v>162</v>
      </c>
      <c r="R472" t="e">
        <f>IF(Table2[[#This Row],[Loan_Status]]="Denied",Table2[[#This Row],[LoanAmount]],NA())</f>
        <v>#N/A</v>
      </c>
    </row>
    <row r="473" spans="1:18" x14ac:dyDescent="0.45">
      <c r="A473" t="s">
        <v>496</v>
      </c>
      <c r="B473" t="s">
        <v>14</v>
      </c>
      <c r="C473" t="s">
        <v>652</v>
      </c>
      <c r="D473">
        <v>1</v>
      </c>
      <c r="E473" t="s">
        <v>25</v>
      </c>
      <c r="F473" t="s">
        <v>650</v>
      </c>
      <c r="G473">
        <v>2653</v>
      </c>
      <c r="H473">
        <v>1500</v>
      </c>
      <c r="I473">
        <f t="shared" si="8"/>
        <v>4153</v>
      </c>
      <c r="J473" t="str">
        <f>VLOOKUP(Table2[[#This Row],[CombinedIncome]],Income_Groups[#All],2,TRUE)</f>
        <v>Mid-low ($3800-$4799)</v>
      </c>
      <c r="K473">
        <v>113</v>
      </c>
      <c r="L473" t="str">
        <f>VLOOKUP(Table2[[#This Row],[LoanAmount]],Loan_Amount_Groups[#All],2,TRUE)</f>
        <v>Mid-low ($95k-$119k)</v>
      </c>
      <c r="M473">
        <v>180</v>
      </c>
      <c r="N473">
        <v>0</v>
      </c>
      <c r="O473" t="s">
        <v>21</v>
      </c>
      <c r="P473" t="s">
        <v>648</v>
      </c>
      <c r="Q473" t="e">
        <f>IF(Table2[[#This Row],[Loan_Status]]="Approved",Table2[[#This Row],[LoanAmount]],NA())</f>
        <v>#N/A</v>
      </c>
      <c r="R473">
        <f>IF(Table2[[#This Row],[Loan_Status]]="Denied",Table2[[#This Row],[LoanAmount]],NA())</f>
        <v>113</v>
      </c>
    </row>
    <row r="474" spans="1:18" x14ac:dyDescent="0.45">
      <c r="A474" t="s">
        <v>497</v>
      </c>
      <c r="B474" t="s">
        <v>14</v>
      </c>
      <c r="C474" t="s">
        <v>652</v>
      </c>
      <c r="D474" t="s">
        <v>30</v>
      </c>
      <c r="E474" t="s">
        <v>16</v>
      </c>
      <c r="F474" t="s">
        <v>650</v>
      </c>
      <c r="G474">
        <v>4691</v>
      </c>
      <c r="H474">
        <v>0</v>
      </c>
      <c r="I474">
        <f t="shared" si="8"/>
        <v>4691</v>
      </c>
      <c r="J474" t="str">
        <f>VLOOKUP(Table2[[#This Row],[CombinedIncome]],Income_Groups[#All],2,TRUE)</f>
        <v>Mid-low ($3800-$4799)</v>
      </c>
      <c r="K474">
        <v>100</v>
      </c>
      <c r="L474" t="str">
        <f>VLOOKUP(Table2[[#This Row],[LoanAmount]],Loan_Amount_Groups[#All],2,TRUE)</f>
        <v>Mid-low ($95k-$119k)</v>
      </c>
      <c r="M474">
        <v>360</v>
      </c>
      <c r="N474">
        <v>1</v>
      </c>
      <c r="O474" t="s">
        <v>31</v>
      </c>
      <c r="P474" t="s">
        <v>647</v>
      </c>
      <c r="Q474">
        <f>IF(Table2[[#This Row],[Loan_Status]]="Approved",Table2[[#This Row],[LoanAmount]],NA())</f>
        <v>100</v>
      </c>
      <c r="R474" t="e">
        <f>IF(Table2[[#This Row],[Loan_Status]]="Denied",Table2[[#This Row],[LoanAmount]],NA())</f>
        <v>#N/A</v>
      </c>
    </row>
    <row r="475" spans="1:18" x14ac:dyDescent="0.45">
      <c r="A475" t="s">
        <v>498</v>
      </c>
      <c r="B475" t="s">
        <v>42</v>
      </c>
      <c r="C475" t="s">
        <v>651</v>
      </c>
      <c r="D475">
        <v>0</v>
      </c>
      <c r="E475" t="s">
        <v>16</v>
      </c>
      <c r="F475" t="s">
        <v>649</v>
      </c>
      <c r="G475">
        <v>2500</v>
      </c>
      <c r="H475">
        <v>0</v>
      </c>
      <c r="I475">
        <f t="shared" si="8"/>
        <v>2500</v>
      </c>
      <c r="J475" t="str">
        <f>VLOOKUP(Table2[[#This Row],[CombinedIncome]],Income_Groups[#All],2,TRUE)</f>
        <v>Low (&lt; $3800)</v>
      </c>
      <c r="K475">
        <v>93</v>
      </c>
      <c r="L475" t="str">
        <f>VLOOKUP(Table2[[#This Row],[LoanAmount]],Loan_Amount_Groups[#All],2,TRUE)</f>
        <v>Low (&lt; $95k)</v>
      </c>
      <c r="M475">
        <v>360</v>
      </c>
      <c r="N475" t="s">
        <v>639</v>
      </c>
      <c r="O475" t="s">
        <v>17</v>
      </c>
      <c r="P475" t="s">
        <v>647</v>
      </c>
      <c r="Q475">
        <f>IF(Table2[[#This Row],[Loan_Status]]="Approved",Table2[[#This Row],[LoanAmount]],NA())</f>
        <v>93</v>
      </c>
      <c r="R475" t="e">
        <f>IF(Table2[[#This Row],[Loan_Status]]="Denied",Table2[[#This Row],[LoanAmount]],NA())</f>
        <v>#N/A</v>
      </c>
    </row>
    <row r="476" spans="1:18" x14ac:dyDescent="0.45">
      <c r="A476" t="s">
        <v>499</v>
      </c>
      <c r="B476" t="s">
        <v>14</v>
      </c>
      <c r="C476" t="s">
        <v>651</v>
      </c>
      <c r="D476">
        <v>2</v>
      </c>
      <c r="E476" t="s">
        <v>16</v>
      </c>
      <c r="F476" t="s">
        <v>650</v>
      </c>
      <c r="G476">
        <v>5532</v>
      </c>
      <c r="H476">
        <v>4648</v>
      </c>
      <c r="I476">
        <f t="shared" si="8"/>
        <v>10180</v>
      </c>
      <c r="J476" t="str">
        <f>VLOOKUP(Table2[[#This Row],[CombinedIncome]],Income_Groups[#All],2,TRUE)</f>
        <v>High (&gt; $8300)</v>
      </c>
      <c r="K476">
        <v>162</v>
      </c>
      <c r="L476" t="str">
        <f>VLOOKUP(Table2[[#This Row],[LoanAmount]],Loan_Amount_Groups[#All],2,TRUE)</f>
        <v>Mid-high ($135k-$180k)</v>
      </c>
      <c r="M476">
        <v>360</v>
      </c>
      <c r="N476">
        <v>1</v>
      </c>
      <c r="O476" t="s">
        <v>21</v>
      </c>
      <c r="P476" t="s">
        <v>647</v>
      </c>
      <c r="Q476">
        <f>IF(Table2[[#This Row],[Loan_Status]]="Approved",Table2[[#This Row],[LoanAmount]],NA())</f>
        <v>162</v>
      </c>
      <c r="R476" t="e">
        <f>IF(Table2[[#This Row],[Loan_Status]]="Denied",Table2[[#This Row],[LoanAmount]],NA())</f>
        <v>#N/A</v>
      </c>
    </row>
    <row r="477" spans="1:18" x14ac:dyDescent="0.45">
      <c r="A477" t="s">
        <v>500</v>
      </c>
      <c r="B477" t="s">
        <v>14</v>
      </c>
      <c r="C477" t="s">
        <v>652</v>
      </c>
      <c r="D477">
        <v>2</v>
      </c>
      <c r="E477" t="s">
        <v>16</v>
      </c>
      <c r="F477" t="s">
        <v>649</v>
      </c>
      <c r="G477">
        <v>16525</v>
      </c>
      <c r="H477">
        <v>1014</v>
      </c>
      <c r="I477">
        <f t="shared" si="8"/>
        <v>17539</v>
      </c>
      <c r="J477" t="str">
        <f>VLOOKUP(Table2[[#This Row],[CombinedIncome]],Income_Groups[#All],2,TRUE)</f>
        <v>High (&gt; $8300)</v>
      </c>
      <c r="K477">
        <v>150</v>
      </c>
      <c r="L477" t="str">
        <f>VLOOKUP(Table2[[#This Row],[LoanAmount]],Loan_Amount_Groups[#All],2,TRUE)</f>
        <v>Mid-high ($135k-$180k)</v>
      </c>
      <c r="M477">
        <v>360</v>
      </c>
      <c r="N477">
        <v>1</v>
      </c>
      <c r="O477" t="s">
        <v>21</v>
      </c>
      <c r="P477" t="s">
        <v>647</v>
      </c>
      <c r="Q477">
        <f>IF(Table2[[#This Row],[Loan_Status]]="Approved",Table2[[#This Row],[LoanAmount]],NA())</f>
        <v>150</v>
      </c>
      <c r="R477" t="e">
        <f>IF(Table2[[#This Row],[Loan_Status]]="Denied",Table2[[#This Row],[LoanAmount]],NA())</f>
        <v>#N/A</v>
      </c>
    </row>
    <row r="478" spans="1:18" x14ac:dyDescent="0.45">
      <c r="A478" t="s">
        <v>501</v>
      </c>
      <c r="B478" t="s">
        <v>14</v>
      </c>
      <c r="C478" t="s">
        <v>652</v>
      </c>
      <c r="D478">
        <v>2</v>
      </c>
      <c r="E478" t="s">
        <v>16</v>
      </c>
      <c r="F478" t="s">
        <v>650</v>
      </c>
      <c r="G478">
        <v>6700</v>
      </c>
      <c r="H478">
        <v>1750</v>
      </c>
      <c r="I478">
        <f t="shared" si="8"/>
        <v>8450</v>
      </c>
      <c r="J478" t="str">
        <f>VLOOKUP(Table2[[#This Row],[CombinedIncome]],Income_Groups[#All],2,TRUE)</f>
        <v>High (&gt; $8300)</v>
      </c>
      <c r="K478">
        <v>230</v>
      </c>
      <c r="L478" t="str">
        <f>VLOOKUP(Table2[[#This Row],[LoanAmount]],Loan_Amount_Groups[#All],2,TRUE)</f>
        <v>High (&gt; $180k)</v>
      </c>
      <c r="M478">
        <v>300</v>
      </c>
      <c r="N478">
        <v>1</v>
      </c>
      <c r="O478" t="s">
        <v>31</v>
      </c>
      <c r="P478" t="s">
        <v>647</v>
      </c>
      <c r="Q478">
        <f>IF(Table2[[#This Row],[Loan_Status]]="Approved",Table2[[#This Row],[LoanAmount]],NA())</f>
        <v>230</v>
      </c>
      <c r="R478" t="e">
        <f>IF(Table2[[#This Row],[Loan_Status]]="Denied",Table2[[#This Row],[LoanAmount]],NA())</f>
        <v>#N/A</v>
      </c>
    </row>
    <row r="479" spans="1:18" x14ac:dyDescent="0.45">
      <c r="A479" t="s">
        <v>502</v>
      </c>
      <c r="B479" t="s">
        <v>639</v>
      </c>
      <c r="C479" t="s">
        <v>652</v>
      </c>
      <c r="D479">
        <v>2</v>
      </c>
      <c r="E479" t="s">
        <v>16</v>
      </c>
      <c r="F479" t="s">
        <v>650</v>
      </c>
      <c r="G479">
        <v>2873</v>
      </c>
      <c r="H479">
        <v>1872</v>
      </c>
      <c r="I479">
        <f t="shared" si="8"/>
        <v>4745</v>
      </c>
      <c r="J479" t="str">
        <f>VLOOKUP(Table2[[#This Row],[CombinedIncome]],Income_Groups[#All],2,TRUE)</f>
        <v>Mid-low ($3800-$4799)</v>
      </c>
      <c r="K479">
        <v>132</v>
      </c>
      <c r="L479" t="str">
        <f>VLOOKUP(Table2[[#This Row],[LoanAmount]],Loan_Amount_Groups[#All],2,TRUE)</f>
        <v>Middle ($120k-$134k)</v>
      </c>
      <c r="M479">
        <v>360</v>
      </c>
      <c r="N479">
        <v>0</v>
      </c>
      <c r="O479" t="s">
        <v>31</v>
      </c>
      <c r="P479" t="s">
        <v>648</v>
      </c>
      <c r="Q479" t="e">
        <f>IF(Table2[[#This Row],[Loan_Status]]="Approved",Table2[[#This Row],[LoanAmount]],NA())</f>
        <v>#N/A</v>
      </c>
      <c r="R479">
        <f>IF(Table2[[#This Row],[Loan_Status]]="Denied",Table2[[#This Row],[LoanAmount]],NA())</f>
        <v>132</v>
      </c>
    </row>
    <row r="480" spans="1:18" x14ac:dyDescent="0.45">
      <c r="A480" t="s">
        <v>503</v>
      </c>
      <c r="B480" t="s">
        <v>14</v>
      </c>
      <c r="C480" t="s">
        <v>652</v>
      </c>
      <c r="D480">
        <v>1</v>
      </c>
      <c r="E480" t="s">
        <v>16</v>
      </c>
      <c r="F480" t="s">
        <v>649</v>
      </c>
      <c r="G480">
        <v>16667</v>
      </c>
      <c r="H480">
        <v>2250</v>
      </c>
      <c r="I480">
        <f t="shared" si="8"/>
        <v>18917</v>
      </c>
      <c r="J480" t="str">
        <f>VLOOKUP(Table2[[#This Row],[CombinedIncome]],Income_Groups[#All],2,TRUE)</f>
        <v>High (&gt; $8300)</v>
      </c>
      <c r="K480">
        <v>86</v>
      </c>
      <c r="L480" t="str">
        <f>VLOOKUP(Table2[[#This Row],[LoanAmount]],Loan_Amount_Groups[#All],2,TRUE)</f>
        <v>Low (&lt; $95k)</v>
      </c>
      <c r="M480">
        <v>360</v>
      </c>
      <c r="N480">
        <v>1</v>
      </c>
      <c r="O480" t="s">
        <v>31</v>
      </c>
      <c r="P480" t="s">
        <v>647</v>
      </c>
      <c r="Q480">
        <f>IF(Table2[[#This Row],[Loan_Status]]="Approved",Table2[[#This Row],[LoanAmount]],NA())</f>
        <v>86</v>
      </c>
      <c r="R480" t="e">
        <f>IF(Table2[[#This Row],[Loan_Status]]="Denied",Table2[[#This Row],[LoanAmount]],NA())</f>
        <v>#N/A</v>
      </c>
    </row>
    <row r="481" spans="1:18" x14ac:dyDescent="0.45">
      <c r="A481" t="s">
        <v>504</v>
      </c>
      <c r="B481" t="s">
        <v>14</v>
      </c>
      <c r="C481" t="s">
        <v>652</v>
      </c>
      <c r="D481">
        <v>2</v>
      </c>
      <c r="E481" t="s">
        <v>16</v>
      </c>
      <c r="F481" t="s">
        <v>650</v>
      </c>
      <c r="G481">
        <v>2947</v>
      </c>
      <c r="H481">
        <v>1603</v>
      </c>
      <c r="I481">
        <f t="shared" si="8"/>
        <v>4550</v>
      </c>
      <c r="J481" t="str">
        <f>VLOOKUP(Table2[[#This Row],[CombinedIncome]],Income_Groups[#All],2,TRUE)</f>
        <v>Mid-low ($3800-$4799)</v>
      </c>
      <c r="K481">
        <v>128</v>
      </c>
      <c r="L481" t="str">
        <f>VLOOKUP(Table2[[#This Row],[LoanAmount]],Loan_Amount_Groups[#All],2,TRUE)</f>
        <v>Middle ($120k-$134k)</v>
      </c>
      <c r="M481">
        <v>360</v>
      </c>
      <c r="N481">
        <v>1</v>
      </c>
      <c r="O481" t="s">
        <v>17</v>
      </c>
      <c r="P481" t="s">
        <v>648</v>
      </c>
      <c r="Q481" t="e">
        <f>IF(Table2[[#This Row],[Loan_Status]]="Approved",Table2[[#This Row],[LoanAmount]],NA())</f>
        <v>#N/A</v>
      </c>
      <c r="R481">
        <f>IF(Table2[[#This Row],[Loan_Status]]="Denied",Table2[[#This Row],[LoanAmount]],NA())</f>
        <v>128</v>
      </c>
    </row>
    <row r="482" spans="1:18" x14ac:dyDescent="0.45">
      <c r="A482" t="s">
        <v>505</v>
      </c>
      <c r="B482" t="s">
        <v>42</v>
      </c>
      <c r="C482" t="s">
        <v>651</v>
      </c>
      <c r="D482">
        <v>0</v>
      </c>
      <c r="E482" t="s">
        <v>25</v>
      </c>
      <c r="F482" t="s">
        <v>650</v>
      </c>
      <c r="G482">
        <v>4350</v>
      </c>
      <c r="H482">
        <v>0</v>
      </c>
      <c r="I482">
        <f t="shared" si="8"/>
        <v>4350</v>
      </c>
      <c r="J482" t="str">
        <f>VLOOKUP(Table2[[#This Row],[CombinedIncome]],Income_Groups[#All],2,TRUE)</f>
        <v>Mid-low ($3800-$4799)</v>
      </c>
      <c r="K482">
        <v>154</v>
      </c>
      <c r="L482" t="str">
        <f>VLOOKUP(Table2[[#This Row],[LoanAmount]],Loan_Amount_Groups[#All],2,TRUE)</f>
        <v>Mid-high ($135k-$180k)</v>
      </c>
      <c r="M482">
        <v>360</v>
      </c>
      <c r="N482">
        <v>1</v>
      </c>
      <c r="O482" t="s">
        <v>21</v>
      </c>
      <c r="P482" t="s">
        <v>647</v>
      </c>
      <c r="Q482">
        <f>IF(Table2[[#This Row],[Loan_Status]]="Approved",Table2[[#This Row],[LoanAmount]],NA())</f>
        <v>154</v>
      </c>
      <c r="R482" t="e">
        <f>IF(Table2[[#This Row],[Loan_Status]]="Denied",Table2[[#This Row],[LoanAmount]],NA())</f>
        <v>#N/A</v>
      </c>
    </row>
    <row r="483" spans="1:18" x14ac:dyDescent="0.45">
      <c r="A483" t="s">
        <v>506</v>
      </c>
      <c r="B483" t="s">
        <v>14</v>
      </c>
      <c r="C483" t="s">
        <v>652</v>
      </c>
      <c r="D483" t="s">
        <v>30</v>
      </c>
      <c r="E483" t="s">
        <v>25</v>
      </c>
      <c r="F483" t="s">
        <v>650</v>
      </c>
      <c r="G483">
        <v>3095</v>
      </c>
      <c r="H483">
        <v>0</v>
      </c>
      <c r="I483">
        <f t="shared" si="8"/>
        <v>3095</v>
      </c>
      <c r="J483" t="str">
        <f>VLOOKUP(Table2[[#This Row],[CombinedIncome]],Income_Groups[#All],2,TRUE)</f>
        <v>Low (&lt; $3800)</v>
      </c>
      <c r="K483">
        <v>113</v>
      </c>
      <c r="L483" t="str">
        <f>VLOOKUP(Table2[[#This Row],[LoanAmount]],Loan_Amount_Groups[#All],2,TRUE)</f>
        <v>Mid-low ($95k-$119k)</v>
      </c>
      <c r="M483">
        <v>360</v>
      </c>
      <c r="N483">
        <v>1</v>
      </c>
      <c r="O483" t="s">
        <v>21</v>
      </c>
      <c r="P483" t="s">
        <v>647</v>
      </c>
      <c r="Q483">
        <f>IF(Table2[[#This Row],[Loan_Status]]="Approved",Table2[[#This Row],[LoanAmount]],NA())</f>
        <v>113</v>
      </c>
      <c r="R483" t="e">
        <f>IF(Table2[[#This Row],[Loan_Status]]="Denied",Table2[[#This Row],[LoanAmount]],NA())</f>
        <v>#N/A</v>
      </c>
    </row>
    <row r="484" spans="1:18" x14ac:dyDescent="0.45">
      <c r="A484" t="s">
        <v>507</v>
      </c>
      <c r="B484" t="s">
        <v>14</v>
      </c>
      <c r="C484" t="s">
        <v>652</v>
      </c>
      <c r="D484">
        <v>0</v>
      </c>
      <c r="E484" t="s">
        <v>16</v>
      </c>
      <c r="F484" t="s">
        <v>650</v>
      </c>
      <c r="G484">
        <v>2083</v>
      </c>
      <c r="H484">
        <v>3150</v>
      </c>
      <c r="I484">
        <f t="shared" si="8"/>
        <v>5233</v>
      </c>
      <c r="J484" t="str">
        <f>VLOOKUP(Table2[[#This Row],[CombinedIncome]],Income_Groups[#All],2,TRUE)</f>
        <v>Middle ($4800-$5999)</v>
      </c>
      <c r="K484">
        <v>128</v>
      </c>
      <c r="L484" t="str">
        <f>VLOOKUP(Table2[[#This Row],[LoanAmount]],Loan_Amount_Groups[#All],2,TRUE)</f>
        <v>Middle ($120k-$134k)</v>
      </c>
      <c r="M484">
        <v>360</v>
      </c>
      <c r="N484">
        <v>1</v>
      </c>
      <c r="O484" t="s">
        <v>31</v>
      </c>
      <c r="P484" t="s">
        <v>647</v>
      </c>
      <c r="Q484">
        <f>IF(Table2[[#This Row],[Loan_Status]]="Approved",Table2[[#This Row],[LoanAmount]],NA())</f>
        <v>128</v>
      </c>
      <c r="R484" t="e">
        <f>IF(Table2[[#This Row],[Loan_Status]]="Denied",Table2[[#This Row],[LoanAmount]],NA())</f>
        <v>#N/A</v>
      </c>
    </row>
    <row r="485" spans="1:18" x14ac:dyDescent="0.45">
      <c r="A485" t="s">
        <v>508</v>
      </c>
      <c r="B485" t="s">
        <v>14</v>
      </c>
      <c r="C485" t="s">
        <v>652</v>
      </c>
      <c r="D485">
        <v>0</v>
      </c>
      <c r="E485" t="s">
        <v>16</v>
      </c>
      <c r="F485" t="s">
        <v>650</v>
      </c>
      <c r="G485">
        <v>10833</v>
      </c>
      <c r="H485">
        <v>0</v>
      </c>
      <c r="I485">
        <f t="shared" si="8"/>
        <v>10833</v>
      </c>
      <c r="J485" t="str">
        <f>VLOOKUP(Table2[[#This Row],[CombinedIncome]],Income_Groups[#All],2,TRUE)</f>
        <v>High (&gt; $8300)</v>
      </c>
      <c r="K485">
        <v>234</v>
      </c>
      <c r="L485" t="str">
        <f>VLOOKUP(Table2[[#This Row],[LoanAmount]],Loan_Amount_Groups[#All],2,TRUE)</f>
        <v>High (&gt; $180k)</v>
      </c>
      <c r="M485">
        <v>360</v>
      </c>
      <c r="N485">
        <v>1</v>
      </c>
      <c r="O485" t="s">
        <v>31</v>
      </c>
      <c r="P485" t="s">
        <v>647</v>
      </c>
      <c r="Q485">
        <f>IF(Table2[[#This Row],[Loan_Status]]="Approved",Table2[[#This Row],[LoanAmount]],NA())</f>
        <v>234</v>
      </c>
      <c r="R485" t="e">
        <f>IF(Table2[[#This Row],[Loan_Status]]="Denied",Table2[[#This Row],[LoanAmount]],NA())</f>
        <v>#N/A</v>
      </c>
    </row>
    <row r="486" spans="1:18" x14ac:dyDescent="0.45">
      <c r="A486" t="s">
        <v>509</v>
      </c>
      <c r="B486" t="s">
        <v>14</v>
      </c>
      <c r="C486" t="s">
        <v>652</v>
      </c>
      <c r="D486">
        <v>2</v>
      </c>
      <c r="E486" t="s">
        <v>16</v>
      </c>
      <c r="F486" t="s">
        <v>650</v>
      </c>
      <c r="G486">
        <v>8333</v>
      </c>
      <c r="H486">
        <v>0</v>
      </c>
      <c r="I486">
        <f t="shared" si="8"/>
        <v>8333</v>
      </c>
      <c r="J486" t="str">
        <f>VLOOKUP(Table2[[#This Row],[CombinedIncome]],Income_Groups[#All],2,TRUE)</f>
        <v>High (&gt; $8300)</v>
      </c>
      <c r="K486">
        <v>246</v>
      </c>
      <c r="L486" t="str">
        <f>VLOOKUP(Table2[[#This Row],[LoanAmount]],Loan_Amount_Groups[#All],2,TRUE)</f>
        <v>High (&gt; $180k)</v>
      </c>
      <c r="M486">
        <v>360</v>
      </c>
      <c r="N486">
        <v>1</v>
      </c>
      <c r="O486" t="s">
        <v>31</v>
      </c>
      <c r="P486" t="s">
        <v>647</v>
      </c>
      <c r="Q486">
        <f>IF(Table2[[#This Row],[Loan_Status]]="Approved",Table2[[#This Row],[LoanAmount]],NA())</f>
        <v>246</v>
      </c>
      <c r="R486" t="e">
        <f>IF(Table2[[#This Row],[Loan_Status]]="Denied",Table2[[#This Row],[LoanAmount]],NA())</f>
        <v>#N/A</v>
      </c>
    </row>
    <row r="487" spans="1:18" x14ac:dyDescent="0.45">
      <c r="A487" t="s">
        <v>510</v>
      </c>
      <c r="B487" t="s">
        <v>14</v>
      </c>
      <c r="C487" t="s">
        <v>652</v>
      </c>
      <c r="D487">
        <v>1</v>
      </c>
      <c r="E487" t="s">
        <v>25</v>
      </c>
      <c r="F487" t="s">
        <v>650</v>
      </c>
      <c r="G487">
        <v>1958</v>
      </c>
      <c r="H487">
        <v>2436</v>
      </c>
      <c r="I487">
        <f t="shared" si="8"/>
        <v>4394</v>
      </c>
      <c r="J487" t="str">
        <f>VLOOKUP(Table2[[#This Row],[CombinedIncome]],Income_Groups[#All],2,TRUE)</f>
        <v>Mid-low ($3800-$4799)</v>
      </c>
      <c r="K487">
        <v>131</v>
      </c>
      <c r="L487" t="str">
        <f>VLOOKUP(Table2[[#This Row],[LoanAmount]],Loan_Amount_Groups[#All],2,TRUE)</f>
        <v>Middle ($120k-$134k)</v>
      </c>
      <c r="M487">
        <v>360</v>
      </c>
      <c r="N487">
        <v>1</v>
      </c>
      <c r="O487" t="s">
        <v>21</v>
      </c>
      <c r="P487" t="s">
        <v>647</v>
      </c>
      <c r="Q487">
        <f>IF(Table2[[#This Row],[Loan_Status]]="Approved",Table2[[#This Row],[LoanAmount]],NA())</f>
        <v>131</v>
      </c>
      <c r="R487" t="e">
        <f>IF(Table2[[#This Row],[Loan_Status]]="Denied",Table2[[#This Row],[LoanAmount]],NA())</f>
        <v>#N/A</v>
      </c>
    </row>
    <row r="488" spans="1:18" x14ac:dyDescent="0.45">
      <c r="A488" t="s">
        <v>511</v>
      </c>
      <c r="B488" t="s">
        <v>14</v>
      </c>
      <c r="C488" t="s">
        <v>651</v>
      </c>
      <c r="D488">
        <v>2</v>
      </c>
      <c r="E488" t="s">
        <v>16</v>
      </c>
      <c r="F488" t="s">
        <v>650</v>
      </c>
      <c r="G488">
        <v>3547</v>
      </c>
      <c r="H488">
        <v>0</v>
      </c>
      <c r="I488">
        <f t="shared" si="8"/>
        <v>3547</v>
      </c>
      <c r="J488" t="str">
        <f>VLOOKUP(Table2[[#This Row],[CombinedIncome]],Income_Groups[#All],2,TRUE)</f>
        <v>Low (&lt; $3800)</v>
      </c>
      <c r="K488">
        <v>80</v>
      </c>
      <c r="L488" t="str">
        <f>VLOOKUP(Table2[[#This Row],[LoanAmount]],Loan_Amount_Groups[#All],2,TRUE)</f>
        <v>Low (&lt; $95k)</v>
      </c>
      <c r="M488">
        <v>360</v>
      </c>
      <c r="N488">
        <v>0</v>
      </c>
      <c r="O488" t="s">
        <v>21</v>
      </c>
      <c r="P488" t="s">
        <v>648</v>
      </c>
      <c r="Q488" t="e">
        <f>IF(Table2[[#This Row],[Loan_Status]]="Approved",Table2[[#This Row],[LoanAmount]],NA())</f>
        <v>#N/A</v>
      </c>
      <c r="R488">
        <f>IF(Table2[[#This Row],[Loan_Status]]="Denied",Table2[[#This Row],[LoanAmount]],NA())</f>
        <v>80</v>
      </c>
    </row>
    <row r="489" spans="1:18" x14ac:dyDescent="0.45">
      <c r="A489" t="s">
        <v>512</v>
      </c>
      <c r="B489" t="s">
        <v>14</v>
      </c>
      <c r="C489" t="s">
        <v>652</v>
      </c>
      <c r="D489">
        <v>1</v>
      </c>
      <c r="E489" t="s">
        <v>16</v>
      </c>
      <c r="F489" t="s">
        <v>650</v>
      </c>
      <c r="G489">
        <v>18333</v>
      </c>
      <c r="H489">
        <v>0</v>
      </c>
      <c r="I489">
        <f t="shared" si="8"/>
        <v>18333</v>
      </c>
      <c r="J489" t="str">
        <f>VLOOKUP(Table2[[#This Row],[CombinedIncome]],Income_Groups[#All],2,TRUE)</f>
        <v>High (&gt; $8300)</v>
      </c>
      <c r="K489">
        <v>500</v>
      </c>
      <c r="L489" t="str">
        <f>VLOOKUP(Table2[[#This Row],[LoanAmount]],Loan_Amount_Groups[#All],2,TRUE)</f>
        <v>High (&gt; $180k)</v>
      </c>
      <c r="M489">
        <v>360</v>
      </c>
      <c r="N489">
        <v>1</v>
      </c>
      <c r="O489" t="s">
        <v>17</v>
      </c>
      <c r="P489" t="s">
        <v>648</v>
      </c>
      <c r="Q489" t="e">
        <f>IF(Table2[[#This Row],[Loan_Status]]="Approved",Table2[[#This Row],[LoanAmount]],NA())</f>
        <v>#N/A</v>
      </c>
      <c r="R489">
        <f>IF(Table2[[#This Row],[Loan_Status]]="Denied",Table2[[#This Row],[LoanAmount]],NA())</f>
        <v>500</v>
      </c>
    </row>
    <row r="490" spans="1:18" x14ac:dyDescent="0.45">
      <c r="A490" t="s">
        <v>513</v>
      </c>
      <c r="B490" t="s">
        <v>14</v>
      </c>
      <c r="C490" t="s">
        <v>652</v>
      </c>
      <c r="D490">
        <v>2</v>
      </c>
      <c r="E490" t="s">
        <v>16</v>
      </c>
      <c r="F490" t="s">
        <v>649</v>
      </c>
      <c r="G490">
        <v>4583</v>
      </c>
      <c r="H490">
        <v>2083</v>
      </c>
      <c r="I490">
        <f t="shared" si="8"/>
        <v>6666</v>
      </c>
      <c r="J490" t="str">
        <f>VLOOKUP(Table2[[#This Row],[CombinedIncome]],Income_Groups[#All],2,TRUE)</f>
        <v>Mid-high ($6000-$8299)</v>
      </c>
      <c r="K490">
        <v>160</v>
      </c>
      <c r="L490" t="str">
        <f>VLOOKUP(Table2[[#This Row],[LoanAmount]],Loan_Amount_Groups[#All],2,TRUE)</f>
        <v>Mid-high ($135k-$180k)</v>
      </c>
      <c r="M490">
        <v>360</v>
      </c>
      <c r="N490">
        <v>1</v>
      </c>
      <c r="O490" t="s">
        <v>31</v>
      </c>
      <c r="P490" t="s">
        <v>647</v>
      </c>
      <c r="Q490">
        <f>IF(Table2[[#This Row],[Loan_Status]]="Approved",Table2[[#This Row],[LoanAmount]],NA())</f>
        <v>160</v>
      </c>
      <c r="R490" t="e">
        <f>IF(Table2[[#This Row],[Loan_Status]]="Denied",Table2[[#This Row],[LoanAmount]],NA())</f>
        <v>#N/A</v>
      </c>
    </row>
    <row r="491" spans="1:18" x14ac:dyDescent="0.45">
      <c r="A491" t="s">
        <v>514</v>
      </c>
      <c r="B491" t="s">
        <v>14</v>
      </c>
      <c r="C491" t="s">
        <v>651</v>
      </c>
      <c r="D491">
        <v>0</v>
      </c>
      <c r="E491" t="s">
        <v>16</v>
      </c>
      <c r="F491" t="s">
        <v>650</v>
      </c>
      <c r="G491">
        <v>2435</v>
      </c>
      <c r="H491">
        <v>0</v>
      </c>
      <c r="I491">
        <f t="shared" si="8"/>
        <v>2435</v>
      </c>
      <c r="J491" t="str">
        <f>VLOOKUP(Table2[[#This Row],[CombinedIncome]],Income_Groups[#All],2,TRUE)</f>
        <v>Low (&lt; $3800)</v>
      </c>
      <c r="K491">
        <v>75</v>
      </c>
      <c r="L491" t="str">
        <f>VLOOKUP(Table2[[#This Row],[LoanAmount]],Loan_Amount_Groups[#All],2,TRUE)</f>
        <v>Low (&lt; $95k)</v>
      </c>
      <c r="M491">
        <v>360</v>
      </c>
      <c r="N491">
        <v>1</v>
      </c>
      <c r="O491" t="s">
        <v>17</v>
      </c>
      <c r="P491" t="s">
        <v>648</v>
      </c>
      <c r="Q491" t="e">
        <f>IF(Table2[[#This Row],[Loan_Status]]="Approved",Table2[[#This Row],[LoanAmount]],NA())</f>
        <v>#N/A</v>
      </c>
      <c r="R491">
        <f>IF(Table2[[#This Row],[Loan_Status]]="Denied",Table2[[#This Row],[LoanAmount]],NA())</f>
        <v>75</v>
      </c>
    </row>
    <row r="492" spans="1:18" x14ac:dyDescent="0.45">
      <c r="A492" t="s">
        <v>515</v>
      </c>
      <c r="B492" t="s">
        <v>14</v>
      </c>
      <c r="C492" t="s">
        <v>651</v>
      </c>
      <c r="D492">
        <v>0</v>
      </c>
      <c r="E492" t="s">
        <v>25</v>
      </c>
      <c r="F492" t="s">
        <v>650</v>
      </c>
      <c r="G492">
        <v>2699</v>
      </c>
      <c r="H492">
        <v>2785</v>
      </c>
      <c r="I492">
        <f t="shared" si="8"/>
        <v>5484</v>
      </c>
      <c r="J492" t="str">
        <f>VLOOKUP(Table2[[#This Row],[CombinedIncome]],Income_Groups[#All],2,TRUE)</f>
        <v>Middle ($4800-$5999)</v>
      </c>
      <c r="K492">
        <v>96</v>
      </c>
      <c r="L492" t="str">
        <f>VLOOKUP(Table2[[#This Row],[LoanAmount]],Loan_Amount_Groups[#All],2,TRUE)</f>
        <v>Mid-low ($95k-$119k)</v>
      </c>
      <c r="M492">
        <v>360</v>
      </c>
      <c r="N492" t="s">
        <v>639</v>
      </c>
      <c r="O492" t="s">
        <v>31</v>
      </c>
      <c r="P492" t="s">
        <v>647</v>
      </c>
      <c r="Q492">
        <f>IF(Table2[[#This Row],[Loan_Status]]="Approved",Table2[[#This Row],[LoanAmount]],NA())</f>
        <v>96</v>
      </c>
      <c r="R492" t="e">
        <f>IF(Table2[[#This Row],[Loan_Status]]="Denied",Table2[[#This Row],[LoanAmount]],NA())</f>
        <v>#N/A</v>
      </c>
    </row>
    <row r="493" spans="1:18" x14ac:dyDescent="0.45">
      <c r="A493" t="s">
        <v>516</v>
      </c>
      <c r="B493" t="s">
        <v>14</v>
      </c>
      <c r="C493" t="s">
        <v>652</v>
      </c>
      <c r="D493">
        <v>1</v>
      </c>
      <c r="E493" t="s">
        <v>25</v>
      </c>
      <c r="F493" t="s">
        <v>650</v>
      </c>
      <c r="G493">
        <v>5333</v>
      </c>
      <c r="H493">
        <v>1131</v>
      </c>
      <c r="I493">
        <f t="shared" si="8"/>
        <v>6464</v>
      </c>
      <c r="J493" t="str">
        <f>VLOOKUP(Table2[[#This Row],[CombinedIncome]],Income_Groups[#All],2,TRUE)</f>
        <v>Mid-high ($6000-$8299)</v>
      </c>
      <c r="K493">
        <v>186</v>
      </c>
      <c r="L493" t="str">
        <f>VLOOKUP(Table2[[#This Row],[LoanAmount]],Loan_Amount_Groups[#All],2,TRUE)</f>
        <v>High (&gt; $180k)</v>
      </c>
      <c r="M493">
        <v>360</v>
      </c>
      <c r="N493" t="s">
        <v>639</v>
      </c>
      <c r="O493" t="s">
        <v>17</v>
      </c>
      <c r="P493" t="s">
        <v>647</v>
      </c>
      <c r="Q493">
        <f>IF(Table2[[#This Row],[Loan_Status]]="Approved",Table2[[#This Row],[LoanAmount]],NA())</f>
        <v>186</v>
      </c>
      <c r="R493" t="e">
        <f>IF(Table2[[#This Row],[Loan_Status]]="Denied",Table2[[#This Row],[LoanAmount]],NA())</f>
        <v>#N/A</v>
      </c>
    </row>
    <row r="494" spans="1:18" x14ac:dyDescent="0.45">
      <c r="A494" t="s">
        <v>517</v>
      </c>
      <c r="B494" t="s">
        <v>14</v>
      </c>
      <c r="C494" t="s">
        <v>651</v>
      </c>
      <c r="D494">
        <v>0</v>
      </c>
      <c r="E494" t="s">
        <v>25</v>
      </c>
      <c r="F494" t="s">
        <v>650</v>
      </c>
      <c r="G494">
        <v>3691</v>
      </c>
      <c r="H494">
        <v>0</v>
      </c>
      <c r="I494">
        <f t="shared" si="8"/>
        <v>3691</v>
      </c>
      <c r="J494" t="str">
        <f>VLOOKUP(Table2[[#This Row],[CombinedIncome]],Income_Groups[#All],2,TRUE)</f>
        <v>Low (&lt; $3800)</v>
      </c>
      <c r="K494">
        <v>110</v>
      </c>
      <c r="L494" t="str">
        <f>VLOOKUP(Table2[[#This Row],[LoanAmount]],Loan_Amount_Groups[#All],2,TRUE)</f>
        <v>Mid-low ($95k-$119k)</v>
      </c>
      <c r="M494">
        <v>360</v>
      </c>
      <c r="N494">
        <v>1</v>
      </c>
      <c r="O494" t="s">
        <v>21</v>
      </c>
      <c r="P494" t="s">
        <v>647</v>
      </c>
      <c r="Q494">
        <f>IF(Table2[[#This Row],[Loan_Status]]="Approved",Table2[[#This Row],[LoanAmount]],NA())</f>
        <v>110</v>
      </c>
      <c r="R494" t="e">
        <f>IF(Table2[[#This Row],[Loan_Status]]="Denied",Table2[[#This Row],[LoanAmount]],NA())</f>
        <v>#N/A</v>
      </c>
    </row>
    <row r="495" spans="1:18" x14ac:dyDescent="0.45">
      <c r="A495" t="s">
        <v>518</v>
      </c>
      <c r="B495" t="s">
        <v>42</v>
      </c>
      <c r="C495" t="s">
        <v>651</v>
      </c>
      <c r="D495">
        <v>0</v>
      </c>
      <c r="E495" t="s">
        <v>25</v>
      </c>
      <c r="F495" t="s">
        <v>649</v>
      </c>
      <c r="G495">
        <v>17263</v>
      </c>
      <c r="H495">
        <v>0</v>
      </c>
      <c r="I495">
        <f t="shared" si="8"/>
        <v>17263</v>
      </c>
      <c r="J495" t="str">
        <f>VLOOKUP(Table2[[#This Row],[CombinedIncome]],Income_Groups[#All],2,TRUE)</f>
        <v>High (&gt; $8300)</v>
      </c>
      <c r="K495">
        <v>225</v>
      </c>
      <c r="L495" t="str">
        <f>VLOOKUP(Table2[[#This Row],[LoanAmount]],Loan_Amount_Groups[#All],2,TRUE)</f>
        <v>High (&gt; $180k)</v>
      </c>
      <c r="M495">
        <v>360</v>
      </c>
      <c r="N495">
        <v>1</v>
      </c>
      <c r="O495" t="s">
        <v>31</v>
      </c>
      <c r="P495" t="s">
        <v>647</v>
      </c>
      <c r="Q495">
        <f>IF(Table2[[#This Row],[Loan_Status]]="Approved",Table2[[#This Row],[LoanAmount]],NA())</f>
        <v>225</v>
      </c>
      <c r="R495" t="e">
        <f>IF(Table2[[#This Row],[Loan_Status]]="Denied",Table2[[#This Row],[LoanAmount]],NA())</f>
        <v>#N/A</v>
      </c>
    </row>
    <row r="496" spans="1:18" x14ac:dyDescent="0.45">
      <c r="A496" t="s">
        <v>519</v>
      </c>
      <c r="B496" t="s">
        <v>14</v>
      </c>
      <c r="C496" t="s">
        <v>652</v>
      </c>
      <c r="D496">
        <v>0</v>
      </c>
      <c r="E496" t="s">
        <v>16</v>
      </c>
      <c r="F496" t="s">
        <v>650</v>
      </c>
      <c r="G496">
        <v>3597</v>
      </c>
      <c r="H496">
        <v>2157</v>
      </c>
      <c r="I496">
        <f t="shared" si="8"/>
        <v>5754</v>
      </c>
      <c r="J496" t="str">
        <f>VLOOKUP(Table2[[#This Row],[CombinedIncome]],Income_Groups[#All],2,TRUE)</f>
        <v>Middle ($4800-$5999)</v>
      </c>
      <c r="K496">
        <v>119</v>
      </c>
      <c r="L496" t="str">
        <f>VLOOKUP(Table2[[#This Row],[LoanAmount]],Loan_Amount_Groups[#All],2,TRUE)</f>
        <v>Mid-low ($95k-$119k)</v>
      </c>
      <c r="M496">
        <v>360</v>
      </c>
      <c r="N496">
        <v>0</v>
      </c>
      <c r="O496" t="s">
        <v>21</v>
      </c>
      <c r="P496" t="s">
        <v>648</v>
      </c>
      <c r="Q496" t="e">
        <f>IF(Table2[[#This Row],[Loan_Status]]="Approved",Table2[[#This Row],[LoanAmount]],NA())</f>
        <v>#N/A</v>
      </c>
      <c r="R496">
        <f>IF(Table2[[#This Row],[Loan_Status]]="Denied",Table2[[#This Row],[LoanAmount]],NA())</f>
        <v>119</v>
      </c>
    </row>
    <row r="497" spans="1:18" x14ac:dyDescent="0.45">
      <c r="A497" t="s">
        <v>520</v>
      </c>
      <c r="B497" t="s">
        <v>42</v>
      </c>
      <c r="C497" t="s">
        <v>652</v>
      </c>
      <c r="D497">
        <v>1</v>
      </c>
      <c r="E497" t="s">
        <v>16</v>
      </c>
      <c r="F497" t="s">
        <v>650</v>
      </c>
      <c r="G497">
        <v>3326</v>
      </c>
      <c r="H497">
        <v>913</v>
      </c>
      <c r="I497">
        <f t="shared" si="8"/>
        <v>4239</v>
      </c>
      <c r="J497" t="str">
        <f>VLOOKUP(Table2[[#This Row],[CombinedIncome]],Income_Groups[#All],2,TRUE)</f>
        <v>Mid-low ($3800-$4799)</v>
      </c>
      <c r="K497">
        <v>105</v>
      </c>
      <c r="L497" t="str">
        <f>VLOOKUP(Table2[[#This Row],[LoanAmount]],Loan_Amount_Groups[#All],2,TRUE)</f>
        <v>Mid-low ($95k-$119k)</v>
      </c>
      <c r="M497">
        <v>84</v>
      </c>
      <c r="N497">
        <v>1</v>
      </c>
      <c r="O497" t="s">
        <v>31</v>
      </c>
      <c r="P497" t="s">
        <v>647</v>
      </c>
      <c r="Q497">
        <f>IF(Table2[[#This Row],[Loan_Status]]="Approved",Table2[[#This Row],[LoanAmount]],NA())</f>
        <v>105</v>
      </c>
      <c r="R497" t="e">
        <f>IF(Table2[[#This Row],[Loan_Status]]="Denied",Table2[[#This Row],[LoanAmount]],NA())</f>
        <v>#N/A</v>
      </c>
    </row>
    <row r="498" spans="1:18" x14ac:dyDescent="0.45">
      <c r="A498" t="s">
        <v>521</v>
      </c>
      <c r="B498" t="s">
        <v>14</v>
      </c>
      <c r="C498" t="s">
        <v>652</v>
      </c>
      <c r="D498">
        <v>0</v>
      </c>
      <c r="E498" t="s">
        <v>25</v>
      </c>
      <c r="F498" t="s">
        <v>650</v>
      </c>
      <c r="G498">
        <v>2600</v>
      </c>
      <c r="H498">
        <v>1700</v>
      </c>
      <c r="I498">
        <f t="shared" si="8"/>
        <v>4300</v>
      </c>
      <c r="J498" t="str">
        <f>VLOOKUP(Table2[[#This Row],[CombinedIncome]],Income_Groups[#All],2,TRUE)</f>
        <v>Mid-low ($3800-$4799)</v>
      </c>
      <c r="K498">
        <v>107</v>
      </c>
      <c r="L498" t="str">
        <f>VLOOKUP(Table2[[#This Row],[LoanAmount]],Loan_Amount_Groups[#All],2,TRUE)</f>
        <v>Mid-low ($95k-$119k)</v>
      </c>
      <c r="M498">
        <v>360</v>
      </c>
      <c r="N498">
        <v>1</v>
      </c>
      <c r="O498" t="s">
        <v>21</v>
      </c>
      <c r="P498" t="s">
        <v>647</v>
      </c>
      <c r="Q498">
        <f>IF(Table2[[#This Row],[Loan_Status]]="Approved",Table2[[#This Row],[LoanAmount]],NA())</f>
        <v>107</v>
      </c>
      <c r="R498" t="e">
        <f>IF(Table2[[#This Row],[Loan_Status]]="Denied",Table2[[#This Row],[LoanAmount]],NA())</f>
        <v>#N/A</v>
      </c>
    </row>
    <row r="499" spans="1:18" x14ac:dyDescent="0.45">
      <c r="A499" t="s">
        <v>522</v>
      </c>
      <c r="B499" t="s">
        <v>14</v>
      </c>
      <c r="C499" t="s">
        <v>652</v>
      </c>
      <c r="D499">
        <v>0</v>
      </c>
      <c r="E499" t="s">
        <v>16</v>
      </c>
      <c r="F499" t="s">
        <v>650</v>
      </c>
      <c r="G499">
        <v>4625</v>
      </c>
      <c r="H499">
        <v>2857</v>
      </c>
      <c r="I499">
        <f t="shared" si="8"/>
        <v>7482</v>
      </c>
      <c r="J499" t="str">
        <f>VLOOKUP(Table2[[#This Row],[CombinedIncome]],Income_Groups[#All],2,TRUE)</f>
        <v>Mid-high ($6000-$8299)</v>
      </c>
      <c r="K499">
        <v>111</v>
      </c>
      <c r="L499" t="str">
        <f>VLOOKUP(Table2[[#This Row],[LoanAmount]],Loan_Amount_Groups[#All],2,TRUE)</f>
        <v>Mid-low ($95k-$119k)</v>
      </c>
      <c r="M499">
        <v>12</v>
      </c>
      <c r="N499" t="s">
        <v>639</v>
      </c>
      <c r="O499" t="s">
        <v>17</v>
      </c>
      <c r="P499" t="s">
        <v>647</v>
      </c>
      <c r="Q499">
        <f>IF(Table2[[#This Row],[Loan_Status]]="Approved",Table2[[#This Row],[LoanAmount]],NA())</f>
        <v>111</v>
      </c>
      <c r="R499" t="e">
        <f>IF(Table2[[#This Row],[Loan_Status]]="Denied",Table2[[#This Row],[LoanAmount]],NA())</f>
        <v>#N/A</v>
      </c>
    </row>
    <row r="500" spans="1:18" x14ac:dyDescent="0.45">
      <c r="A500" t="s">
        <v>523</v>
      </c>
      <c r="B500" t="s">
        <v>14</v>
      </c>
      <c r="C500" t="s">
        <v>652</v>
      </c>
      <c r="D500">
        <v>1</v>
      </c>
      <c r="E500" t="s">
        <v>16</v>
      </c>
      <c r="F500" t="s">
        <v>649</v>
      </c>
      <c r="G500">
        <v>2895</v>
      </c>
      <c r="H500">
        <v>0</v>
      </c>
      <c r="I500">
        <f t="shared" si="8"/>
        <v>2895</v>
      </c>
      <c r="J500" t="str">
        <f>VLOOKUP(Table2[[#This Row],[CombinedIncome]],Income_Groups[#All],2,TRUE)</f>
        <v>Low (&lt; $3800)</v>
      </c>
      <c r="K500">
        <v>95</v>
      </c>
      <c r="L500" t="str">
        <f>VLOOKUP(Table2[[#This Row],[LoanAmount]],Loan_Amount_Groups[#All],2,TRUE)</f>
        <v>Mid-low ($95k-$119k)</v>
      </c>
      <c r="M500">
        <v>360</v>
      </c>
      <c r="N500">
        <v>1</v>
      </c>
      <c r="O500" t="s">
        <v>31</v>
      </c>
      <c r="P500" t="s">
        <v>647</v>
      </c>
      <c r="Q500">
        <f>IF(Table2[[#This Row],[Loan_Status]]="Approved",Table2[[#This Row],[LoanAmount]],NA())</f>
        <v>95</v>
      </c>
      <c r="R500" t="e">
        <f>IF(Table2[[#This Row],[Loan_Status]]="Denied",Table2[[#This Row],[LoanAmount]],NA())</f>
        <v>#N/A</v>
      </c>
    </row>
    <row r="501" spans="1:18" x14ac:dyDescent="0.45">
      <c r="A501" t="s">
        <v>524</v>
      </c>
      <c r="B501" t="s">
        <v>14</v>
      </c>
      <c r="C501" t="s">
        <v>651</v>
      </c>
      <c r="D501">
        <v>0</v>
      </c>
      <c r="E501" t="s">
        <v>16</v>
      </c>
      <c r="F501" t="s">
        <v>650</v>
      </c>
      <c r="G501">
        <v>6283</v>
      </c>
      <c r="H501">
        <v>4416</v>
      </c>
      <c r="I501">
        <f t="shared" si="8"/>
        <v>10699</v>
      </c>
      <c r="J501" t="str">
        <f>VLOOKUP(Table2[[#This Row],[CombinedIncome]],Income_Groups[#All],2,TRUE)</f>
        <v>High (&gt; $8300)</v>
      </c>
      <c r="K501">
        <v>209</v>
      </c>
      <c r="L501" t="str">
        <f>VLOOKUP(Table2[[#This Row],[LoanAmount]],Loan_Amount_Groups[#All],2,TRUE)</f>
        <v>High (&gt; $180k)</v>
      </c>
      <c r="M501">
        <v>360</v>
      </c>
      <c r="N501">
        <v>0</v>
      </c>
      <c r="O501" t="s">
        <v>21</v>
      </c>
      <c r="P501" t="s">
        <v>648</v>
      </c>
      <c r="Q501" t="e">
        <f>IF(Table2[[#This Row],[Loan_Status]]="Approved",Table2[[#This Row],[LoanAmount]],NA())</f>
        <v>#N/A</v>
      </c>
      <c r="R501">
        <f>IF(Table2[[#This Row],[Loan_Status]]="Denied",Table2[[#This Row],[LoanAmount]],NA())</f>
        <v>209</v>
      </c>
    </row>
    <row r="502" spans="1:18" x14ac:dyDescent="0.45">
      <c r="A502" t="s">
        <v>525</v>
      </c>
      <c r="B502" t="s">
        <v>42</v>
      </c>
      <c r="C502" t="s">
        <v>651</v>
      </c>
      <c r="D502">
        <v>0</v>
      </c>
      <c r="E502" t="s">
        <v>16</v>
      </c>
      <c r="F502" t="s">
        <v>650</v>
      </c>
      <c r="G502">
        <v>645</v>
      </c>
      <c r="H502">
        <v>3683</v>
      </c>
      <c r="I502">
        <f t="shared" si="8"/>
        <v>4328</v>
      </c>
      <c r="J502" t="str">
        <f>VLOOKUP(Table2[[#This Row],[CombinedIncome]],Income_Groups[#All],2,TRUE)</f>
        <v>Mid-low ($3800-$4799)</v>
      </c>
      <c r="K502">
        <v>113</v>
      </c>
      <c r="L502" t="str">
        <f>VLOOKUP(Table2[[#This Row],[LoanAmount]],Loan_Amount_Groups[#All],2,TRUE)</f>
        <v>Mid-low ($95k-$119k)</v>
      </c>
      <c r="M502">
        <v>480</v>
      </c>
      <c r="N502">
        <v>1</v>
      </c>
      <c r="O502" t="s">
        <v>21</v>
      </c>
      <c r="P502" t="s">
        <v>647</v>
      </c>
      <c r="Q502">
        <f>IF(Table2[[#This Row],[Loan_Status]]="Approved",Table2[[#This Row],[LoanAmount]],NA())</f>
        <v>113</v>
      </c>
      <c r="R502" t="e">
        <f>IF(Table2[[#This Row],[Loan_Status]]="Denied",Table2[[#This Row],[LoanAmount]],NA())</f>
        <v>#N/A</v>
      </c>
    </row>
    <row r="503" spans="1:18" x14ac:dyDescent="0.45">
      <c r="A503" t="s">
        <v>526</v>
      </c>
      <c r="B503" t="s">
        <v>42</v>
      </c>
      <c r="C503" t="s">
        <v>651</v>
      </c>
      <c r="D503">
        <v>0</v>
      </c>
      <c r="E503" t="s">
        <v>16</v>
      </c>
      <c r="F503" t="s">
        <v>650</v>
      </c>
      <c r="G503">
        <v>3159</v>
      </c>
      <c r="H503">
        <v>0</v>
      </c>
      <c r="I503">
        <f t="shared" si="8"/>
        <v>3159</v>
      </c>
      <c r="J503" t="str">
        <f>VLOOKUP(Table2[[#This Row],[CombinedIncome]],Income_Groups[#All],2,TRUE)</f>
        <v>Low (&lt; $3800)</v>
      </c>
      <c r="K503">
        <v>100</v>
      </c>
      <c r="L503" t="str">
        <f>VLOOKUP(Table2[[#This Row],[LoanAmount]],Loan_Amount_Groups[#All],2,TRUE)</f>
        <v>Mid-low ($95k-$119k)</v>
      </c>
      <c r="M503">
        <v>360</v>
      </c>
      <c r="N503">
        <v>1</v>
      </c>
      <c r="O503" t="s">
        <v>31</v>
      </c>
      <c r="P503" t="s">
        <v>647</v>
      </c>
      <c r="Q503">
        <f>IF(Table2[[#This Row],[Loan_Status]]="Approved",Table2[[#This Row],[LoanAmount]],NA())</f>
        <v>100</v>
      </c>
      <c r="R503" t="e">
        <f>IF(Table2[[#This Row],[Loan_Status]]="Denied",Table2[[#This Row],[LoanAmount]],NA())</f>
        <v>#N/A</v>
      </c>
    </row>
    <row r="504" spans="1:18" x14ac:dyDescent="0.45">
      <c r="A504" t="s">
        <v>527</v>
      </c>
      <c r="B504" t="s">
        <v>14</v>
      </c>
      <c r="C504" t="s">
        <v>652</v>
      </c>
      <c r="D504">
        <v>2</v>
      </c>
      <c r="E504" t="s">
        <v>16</v>
      </c>
      <c r="F504" t="s">
        <v>650</v>
      </c>
      <c r="G504">
        <v>4865</v>
      </c>
      <c r="H504">
        <v>5624</v>
      </c>
      <c r="I504">
        <f t="shared" si="8"/>
        <v>10489</v>
      </c>
      <c r="J504" t="str">
        <f>VLOOKUP(Table2[[#This Row],[CombinedIncome]],Income_Groups[#All],2,TRUE)</f>
        <v>High (&gt; $8300)</v>
      </c>
      <c r="K504">
        <v>208</v>
      </c>
      <c r="L504" t="str">
        <f>VLOOKUP(Table2[[#This Row],[LoanAmount]],Loan_Amount_Groups[#All],2,TRUE)</f>
        <v>High (&gt; $180k)</v>
      </c>
      <c r="M504">
        <v>360</v>
      </c>
      <c r="N504">
        <v>1</v>
      </c>
      <c r="O504" t="s">
        <v>31</v>
      </c>
      <c r="P504" t="s">
        <v>647</v>
      </c>
      <c r="Q504">
        <f>IF(Table2[[#This Row],[Loan_Status]]="Approved",Table2[[#This Row],[LoanAmount]],NA())</f>
        <v>208</v>
      </c>
      <c r="R504" t="e">
        <f>IF(Table2[[#This Row],[Loan_Status]]="Denied",Table2[[#This Row],[LoanAmount]],NA())</f>
        <v>#N/A</v>
      </c>
    </row>
    <row r="505" spans="1:18" x14ac:dyDescent="0.45">
      <c r="A505" t="s">
        <v>528</v>
      </c>
      <c r="B505" t="s">
        <v>14</v>
      </c>
      <c r="C505" t="s">
        <v>652</v>
      </c>
      <c r="D505">
        <v>1</v>
      </c>
      <c r="E505" t="s">
        <v>25</v>
      </c>
      <c r="F505" t="s">
        <v>650</v>
      </c>
      <c r="G505">
        <v>4050</v>
      </c>
      <c r="H505">
        <v>5302</v>
      </c>
      <c r="I505">
        <f t="shared" si="8"/>
        <v>9352</v>
      </c>
      <c r="J505" t="str">
        <f>VLOOKUP(Table2[[#This Row],[CombinedIncome]],Income_Groups[#All],2,TRUE)</f>
        <v>High (&gt; $8300)</v>
      </c>
      <c r="K505">
        <v>138</v>
      </c>
      <c r="L505" t="str">
        <f>VLOOKUP(Table2[[#This Row],[LoanAmount]],Loan_Amount_Groups[#All],2,TRUE)</f>
        <v>Mid-high ($135k-$180k)</v>
      </c>
      <c r="M505">
        <v>360</v>
      </c>
      <c r="N505" t="s">
        <v>639</v>
      </c>
      <c r="O505" t="s">
        <v>21</v>
      </c>
      <c r="P505" t="s">
        <v>648</v>
      </c>
      <c r="Q505" t="e">
        <f>IF(Table2[[#This Row],[Loan_Status]]="Approved",Table2[[#This Row],[LoanAmount]],NA())</f>
        <v>#N/A</v>
      </c>
      <c r="R505">
        <f>IF(Table2[[#This Row],[Loan_Status]]="Denied",Table2[[#This Row],[LoanAmount]],NA())</f>
        <v>138</v>
      </c>
    </row>
    <row r="506" spans="1:18" x14ac:dyDescent="0.45">
      <c r="A506" t="s">
        <v>529</v>
      </c>
      <c r="B506" t="s">
        <v>14</v>
      </c>
      <c r="C506" t="s">
        <v>652</v>
      </c>
      <c r="D506">
        <v>0</v>
      </c>
      <c r="E506" t="s">
        <v>25</v>
      </c>
      <c r="F506" t="s">
        <v>650</v>
      </c>
      <c r="G506">
        <v>3814</v>
      </c>
      <c r="H506">
        <v>1483</v>
      </c>
      <c r="I506">
        <f t="shared" si="8"/>
        <v>5297</v>
      </c>
      <c r="J506" t="str">
        <f>VLOOKUP(Table2[[#This Row],[CombinedIncome]],Income_Groups[#All],2,TRUE)</f>
        <v>Middle ($4800-$5999)</v>
      </c>
      <c r="K506">
        <v>124</v>
      </c>
      <c r="L506" t="str">
        <f>VLOOKUP(Table2[[#This Row],[LoanAmount]],Loan_Amount_Groups[#All],2,TRUE)</f>
        <v>Middle ($120k-$134k)</v>
      </c>
      <c r="M506">
        <v>300</v>
      </c>
      <c r="N506">
        <v>1</v>
      </c>
      <c r="O506" t="s">
        <v>31</v>
      </c>
      <c r="P506" t="s">
        <v>647</v>
      </c>
      <c r="Q506">
        <f>IF(Table2[[#This Row],[Loan_Status]]="Approved",Table2[[#This Row],[LoanAmount]],NA())</f>
        <v>124</v>
      </c>
      <c r="R506" t="e">
        <f>IF(Table2[[#This Row],[Loan_Status]]="Denied",Table2[[#This Row],[LoanAmount]],NA())</f>
        <v>#N/A</v>
      </c>
    </row>
    <row r="507" spans="1:18" x14ac:dyDescent="0.45">
      <c r="A507" t="s">
        <v>530</v>
      </c>
      <c r="B507" t="s">
        <v>14</v>
      </c>
      <c r="C507" t="s">
        <v>652</v>
      </c>
      <c r="D507">
        <v>2</v>
      </c>
      <c r="E507" t="s">
        <v>16</v>
      </c>
      <c r="F507" t="s">
        <v>650</v>
      </c>
      <c r="G507">
        <v>3510</v>
      </c>
      <c r="H507">
        <v>4416</v>
      </c>
      <c r="I507">
        <f t="shared" si="8"/>
        <v>7926</v>
      </c>
      <c r="J507" t="str">
        <f>VLOOKUP(Table2[[#This Row],[CombinedIncome]],Income_Groups[#All],2,TRUE)</f>
        <v>Mid-high ($6000-$8299)</v>
      </c>
      <c r="K507">
        <v>243</v>
      </c>
      <c r="L507" t="str">
        <f>VLOOKUP(Table2[[#This Row],[LoanAmount]],Loan_Amount_Groups[#All],2,TRUE)</f>
        <v>High (&gt; $180k)</v>
      </c>
      <c r="M507">
        <v>360</v>
      </c>
      <c r="N507">
        <v>1</v>
      </c>
      <c r="O507" t="s">
        <v>21</v>
      </c>
      <c r="P507" t="s">
        <v>647</v>
      </c>
      <c r="Q507">
        <f>IF(Table2[[#This Row],[Loan_Status]]="Approved",Table2[[#This Row],[LoanAmount]],NA())</f>
        <v>243</v>
      </c>
      <c r="R507" t="e">
        <f>IF(Table2[[#This Row],[Loan_Status]]="Denied",Table2[[#This Row],[LoanAmount]],NA())</f>
        <v>#N/A</v>
      </c>
    </row>
    <row r="508" spans="1:18" x14ac:dyDescent="0.45">
      <c r="A508" t="s">
        <v>531</v>
      </c>
      <c r="B508" t="s">
        <v>14</v>
      </c>
      <c r="C508" t="s">
        <v>652</v>
      </c>
      <c r="D508">
        <v>0</v>
      </c>
      <c r="E508" t="s">
        <v>16</v>
      </c>
      <c r="F508" t="s">
        <v>650</v>
      </c>
      <c r="G508">
        <v>20833</v>
      </c>
      <c r="H508">
        <v>6667</v>
      </c>
      <c r="I508">
        <f t="shared" si="8"/>
        <v>27500</v>
      </c>
      <c r="J508" t="str">
        <f>VLOOKUP(Table2[[#This Row],[CombinedIncome]],Income_Groups[#All],2,TRUE)</f>
        <v>High (&gt; $8300)</v>
      </c>
      <c r="K508">
        <v>480</v>
      </c>
      <c r="L508" t="str">
        <f>VLOOKUP(Table2[[#This Row],[LoanAmount]],Loan_Amount_Groups[#All],2,TRUE)</f>
        <v>High (&gt; $180k)</v>
      </c>
      <c r="M508">
        <v>360</v>
      </c>
      <c r="N508" t="s">
        <v>639</v>
      </c>
      <c r="O508" t="s">
        <v>17</v>
      </c>
      <c r="P508" t="s">
        <v>647</v>
      </c>
      <c r="Q508">
        <f>IF(Table2[[#This Row],[Loan_Status]]="Approved",Table2[[#This Row],[LoanAmount]],NA())</f>
        <v>480</v>
      </c>
      <c r="R508" t="e">
        <f>IF(Table2[[#This Row],[Loan_Status]]="Denied",Table2[[#This Row],[LoanAmount]],NA())</f>
        <v>#N/A</v>
      </c>
    </row>
    <row r="509" spans="1:18" x14ac:dyDescent="0.45">
      <c r="A509" t="s">
        <v>532</v>
      </c>
      <c r="B509" t="s">
        <v>639</v>
      </c>
      <c r="C509" t="s">
        <v>651</v>
      </c>
      <c r="D509">
        <v>0</v>
      </c>
      <c r="E509" t="s">
        <v>16</v>
      </c>
      <c r="F509" t="s">
        <v>650</v>
      </c>
      <c r="G509">
        <v>3583</v>
      </c>
      <c r="H509">
        <v>0</v>
      </c>
      <c r="I509">
        <f t="shared" si="8"/>
        <v>3583</v>
      </c>
      <c r="J509" t="str">
        <f>VLOOKUP(Table2[[#This Row],[CombinedIncome]],Income_Groups[#All],2,TRUE)</f>
        <v>Low (&lt; $3800)</v>
      </c>
      <c r="K509">
        <v>96</v>
      </c>
      <c r="L509" t="str">
        <f>VLOOKUP(Table2[[#This Row],[LoanAmount]],Loan_Amount_Groups[#All],2,TRUE)</f>
        <v>Mid-low ($95k-$119k)</v>
      </c>
      <c r="M509">
        <v>360</v>
      </c>
      <c r="N509">
        <v>1</v>
      </c>
      <c r="O509" t="s">
        <v>17</v>
      </c>
      <c r="P509" t="s">
        <v>648</v>
      </c>
      <c r="Q509" t="e">
        <f>IF(Table2[[#This Row],[Loan_Status]]="Approved",Table2[[#This Row],[LoanAmount]],NA())</f>
        <v>#N/A</v>
      </c>
      <c r="R509">
        <f>IF(Table2[[#This Row],[Loan_Status]]="Denied",Table2[[#This Row],[LoanAmount]],NA())</f>
        <v>96</v>
      </c>
    </row>
    <row r="510" spans="1:18" x14ac:dyDescent="0.45">
      <c r="A510" t="s">
        <v>533</v>
      </c>
      <c r="B510" t="s">
        <v>14</v>
      </c>
      <c r="C510" t="s">
        <v>652</v>
      </c>
      <c r="D510">
        <v>0</v>
      </c>
      <c r="E510" t="s">
        <v>16</v>
      </c>
      <c r="F510" t="s">
        <v>649</v>
      </c>
      <c r="G510">
        <v>2479</v>
      </c>
      <c r="H510">
        <v>3013</v>
      </c>
      <c r="I510">
        <f t="shared" si="8"/>
        <v>5492</v>
      </c>
      <c r="J510" t="str">
        <f>VLOOKUP(Table2[[#This Row],[CombinedIncome]],Income_Groups[#All],2,TRUE)</f>
        <v>Middle ($4800-$5999)</v>
      </c>
      <c r="K510">
        <v>188</v>
      </c>
      <c r="L510" t="str">
        <f>VLOOKUP(Table2[[#This Row],[LoanAmount]],Loan_Amount_Groups[#All],2,TRUE)</f>
        <v>High (&gt; $180k)</v>
      </c>
      <c r="M510">
        <v>360</v>
      </c>
      <c r="N510">
        <v>1</v>
      </c>
      <c r="O510" t="s">
        <v>17</v>
      </c>
      <c r="P510" t="s">
        <v>647</v>
      </c>
      <c r="Q510">
        <f>IF(Table2[[#This Row],[Loan_Status]]="Approved",Table2[[#This Row],[LoanAmount]],NA())</f>
        <v>188</v>
      </c>
      <c r="R510" t="e">
        <f>IF(Table2[[#This Row],[Loan_Status]]="Denied",Table2[[#This Row],[LoanAmount]],NA())</f>
        <v>#N/A</v>
      </c>
    </row>
    <row r="511" spans="1:18" x14ac:dyDescent="0.45">
      <c r="A511" t="s">
        <v>534</v>
      </c>
      <c r="B511" t="s">
        <v>42</v>
      </c>
      <c r="C511" t="s">
        <v>651</v>
      </c>
      <c r="D511">
        <v>1</v>
      </c>
      <c r="E511" t="s">
        <v>16</v>
      </c>
      <c r="F511" t="s">
        <v>650</v>
      </c>
      <c r="G511">
        <v>13262</v>
      </c>
      <c r="H511">
        <v>0</v>
      </c>
      <c r="I511">
        <f t="shared" si="8"/>
        <v>13262</v>
      </c>
      <c r="J511" t="str">
        <f>VLOOKUP(Table2[[#This Row],[CombinedIncome]],Income_Groups[#All],2,TRUE)</f>
        <v>High (&gt; $8300)</v>
      </c>
      <c r="K511">
        <v>40</v>
      </c>
      <c r="L511" t="str">
        <f>VLOOKUP(Table2[[#This Row],[LoanAmount]],Loan_Amount_Groups[#All],2,TRUE)</f>
        <v>Low (&lt; $95k)</v>
      </c>
      <c r="M511">
        <v>360</v>
      </c>
      <c r="N511">
        <v>1</v>
      </c>
      <c r="O511" t="s">
        <v>17</v>
      </c>
      <c r="P511" t="s">
        <v>647</v>
      </c>
      <c r="Q511">
        <f>IF(Table2[[#This Row],[Loan_Status]]="Approved",Table2[[#This Row],[LoanAmount]],NA())</f>
        <v>40</v>
      </c>
      <c r="R511" t="e">
        <f>IF(Table2[[#This Row],[Loan_Status]]="Denied",Table2[[#This Row],[LoanAmount]],NA())</f>
        <v>#N/A</v>
      </c>
    </row>
    <row r="512" spans="1:18" x14ac:dyDescent="0.45">
      <c r="A512" t="s">
        <v>535</v>
      </c>
      <c r="B512" t="s">
        <v>14</v>
      </c>
      <c r="C512" t="s">
        <v>651</v>
      </c>
      <c r="D512">
        <v>0</v>
      </c>
      <c r="E512" t="s">
        <v>25</v>
      </c>
      <c r="F512" t="s">
        <v>650</v>
      </c>
      <c r="G512">
        <v>3598</v>
      </c>
      <c r="H512">
        <v>1287</v>
      </c>
      <c r="I512">
        <f t="shared" si="8"/>
        <v>4885</v>
      </c>
      <c r="J512" t="str">
        <f>VLOOKUP(Table2[[#This Row],[CombinedIncome]],Income_Groups[#All],2,TRUE)</f>
        <v>Middle ($4800-$5999)</v>
      </c>
      <c r="K512">
        <v>100</v>
      </c>
      <c r="L512" t="str">
        <f>VLOOKUP(Table2[[#This Row],[LoanAmount]],Loan_Amount_Groups[#All],2,TRUE)</f>
        <v>Mid-low ($95k-$119k)</v>
      </c>
      <c r="M512">
        <v>360</v>
      </c>
      <c r="N512">
        <v>1</v>
      </c>
      <c r="O512" t="s">
        <v>21</v>
      </c>
      <c r="P512" t="s">
        <v>648</v>
      </c>
      <c r="Q512" t="e">
        <f>IF(Table2[[#This Row],[Loan_Status]]="Approved",Table2[[#This Row],[LoanAmount]],NA())</f>
        <v>#N/A</v>
      </c>
      <c r="R512">
        <f>IF(Table2[[#This Row],[Loan_Status]]="Denied",Table2[[#This Row],[LoanAmount]],NA())</f>
        <v>100</v>
      </c>
    </row>
    <row r="513" spans="1:18" x14ac:dyDescent="0.45">
      <c r="A513" t="s">
        <v>536</v>
      </c>
      <c r="B513" t="s">
        <v>14</v>
      </c>
      <c r="C513" t="s">
        <v>652</v>
      </c>
      <c r="D513">
        <v>1</v>
      </c>
      <c r="E513" t="s">
        <v>16</v>
      </c>
      <c r="F513" t="s">
        <v>650</v>
      </c>
      <c r="G513">
        <v>6065</v>
      </c>
      <c r="H513">
        <v>2004</v>
      </c>
      <c r="I513">
        <f t="shared" si="8"/>
        <v>8069</v>
      </c>
      <c r="J513" t="str">
        <f>VLOOKUP(Table2[[#This Row],[CombinedIncome]],Income_Groups[#All],2,TRUE)</f>
        <v>Mid-high ($6000-$8299)</v>
      </c>
      <c r="K513">
        <v>250</v>
      </c>
      <c r="L513" t="str">
        <f>VLOOKUP(Table2[[#This Row],[LoanAmount]],Loan_Amount_Groups[#All],2,TRUE)</f>
        <v>High (&gt; $180k)</v>
      </c>
      <c r="M513">
        <v>360</v>
      </c>
      <c r="N513">
        <v>1</v>
      </c>
      <c r="O513" t="s">
        <v>31</v>
      </c>
      <c r="P513" t="s">
        <v>647</v>
      </c>
      <c r="Q513">
        <f>IF(Table2[[#This Row],[Loan_Status]]="Approved",Table2[[#This Row],[LoanAmount]],NA())</f>
        <v>250</v>
      </c>
      <c r="R513" t="e">
        <f>IF(Table2[[#This Row],[Loan_Status]]="Denied",Table2[[#This Row],[LoanAmount]],NA())</f>
        <v>#N/A</v>
      </c>
    </row>
    <row r="514" spans="1:18" x14ac:dyDescent="0.45">
      <c r="A514" t="s">
        <v>537</v>
      </c>
      <c r="B514" t="s">
        <v>14</v>
      </c>
      <c r="C514" t="s">
        <v>652</v>
      </c>
      <c r="D514">
        <v>2</v>
      </c>
      <c r="E514" t="s">
        <v>16</v>
      </c>
      <c r="F514" t="s">
        <v>650</v>
      </c>
      <c r="G514">
        <v>3283</v>
      </c>
      <c r="H514">
        <v>2035</v>
      </c>
      <c r="I514">
        <f t="shared" si="8"/>
        <v>5318</v>
      </c>
      <c r="J514" t="str">
        <f>VLOOKUP(Table2[[#This Row],[CombinedIncome]],Income_Groups[#All],2,TRUE)</f>
        <v>Middle ($4800-$5999)</v>
      </c>
      <c r="K514">
        <v>148</v>
      </c>
      <c r="L514" t="str">
        <f>VLOOKUP(Table2[[#This Row],[LoanAmount]],Loan_Amount_Groups[#All],2,TRUE)</f>
        <v>Mid-high ($135k-$180k)</v>
      </c>
      <c r="M514">
        <v>360</v>
      </c>
      <c r="N514">
        <v>1</v>
      </c>
      <c r="O514" t="s">
        <v>17</v>
      </c>
      <c r="P514" t="s">
        <v>647</v>
      </c>
      <c r="Q514">
        <f>IF(Table2[[#This Row],[Loan_Status]]="Approved",Table2[[#This Row],[LoanAmount]],NA())</f>
        <v>148</v>
      </c>
      <c r="R514" t="e">
        <f>IF(Table2[[#This Row],[Loan_Status]]="Denied",Table2[[#This Row],[LoanAmount]],NA())</f>
        <v>#N/A</v>
      </c>
    </row>
    <row r="515" spans="1:18" x14ac:dyDescent="0.45">
      <c r="A515" t="s">
        <v>538</v>
      </c>
      <c r="B515" t="s">
        <v>14</v>
      </c>
      <c r="C515" t="s">
        <v>652</v>
      </c>
      <c r="D515">
        <v>0</v>
      </c>
      <c r="E515" t="s">
        <v>16</v>
      </c>
      <c r="F515" t="s">
        <v>650</v>
      </c>
      <c r="G515">
        <v>2130</v>
      </c>
      <c r="H515">
        <v>6666</v>
      </c>
      <c r="I515">
        <f t="shared" si="8"/>
        <v>8796</v>
      </c>
      <c r="J515" t="str">
        <f>VLOOKUP(Table2[[#This Row],[CombinedIncome]],Income_Groups[#All],2,TRUE)</f>
        <v>High (&gt; $8300)</v>
      </c>
      <c r="K515">
        <v>70</v>
      </c>
      <c r="L515" t="str">
        <f>VLOOKUP(Table2[[#This Row],[LoanAmount]],Loan_Amount_Groups[#All],2,TRUE)</f>
        <v>Low (&lt; $95k)</v>
      </c>
      <c r="M515">
        <v>180</v>
      </c>
      <c r="N515">
        <v>1</v>
      </c>
      <c r="O515" t="s">
        <v>31</v>
      </c>
      <c r="P515" t="s">
        <v>648</v>
      </c>
      <c r="Q515" t="e">
        <f>IF(Table2[[#This Row],[Loan_Status]]="Approved",Table2[[#This Row],[LoanAmount]],NA())</f>
        <v>#N/A</v>
      </c>
      <c r="R515">
        <f>IF(Table2[[#This Row],[Loan_Status]]="Denied",Table2[[#This Row],[LoanAmount]],NA())</f>
        <v>70</v>
      </c>
    </row>
    <row r="516" spans="1:18" x14ac:dyDescent="0.45">
      <c r="A516" t="s">
        <v>539</v>
      </c>
      <c r="B516" t="s">
        <v>14</v>
      </c>
      <c r="C516" t="s">
        <v>651</v>
      </c>
      <c r="D516">
        <v>0</v>
      </c>
      <c r="E516" t="s">
        <v>16</v>
      </c>
      <c r="F516" t="s">
        <v>650</v>
      </c>
      <c r="G516">
        <v>5815</v>
      </c>
      <c r="H516">
        <v>3666</v>
      </c>
      <c r="I516">
        <f t="shared" si="8"/>
        <v>9481</v>
      </c>
      <c r="J516" t="str">
        <f>VLOOKUP(Table2[[#This Row],[CombinedIncome]],Income_Groups[#All],2,TRUE)</f>
        <v>High (&gt; $8300)</v>
      </c>
      <c r="K516">
        <v>311</v>
      </c>
      <c r="L516" t="str">
        <f>VLOOKUP(Table2[[#This Row],[LoanAmount]],Loan_Amount_Groups[#All],2,TRUE)</f>
        <v>High (&gt; $180k)</v>
      </c>
      <c r="M516">
        <v>360</v>
      </c>
      <c r="N516">
        <v>1</v>
      </c>
      <c r="O516" t="s">
        <v>21</v>
      </c>
      <c r="P516" t="s">
        <v>648</v>
      </c>
      <c r="Q516" t="e">
        <f>IF(Table2[[#This Row],[Loan_Status]]="Approved",Table2[[#This Row],[LoanAmount]],NA())</f>
        <v>#N/A</v>
      </c>
      <c r="R516">
        <f>IF(Table2[[#This Row],[Loan_Status]]="Denied",Table2[[#This Row],[LoanAmount]],NA())</f>
        <v>311</v>
      </c>
    </row>
    <row r="517" spans="1:18" x14ac:dyDescent="0.45">
      <c r="A517" t="s">
        <v>540</v>
      </c>
      <c r="B517" t="s">
        <v>14</v>
      </c>
      <c r="C517" t="s">
        <v>652</v>
      </c>
      <c r="D517" t="s">
        <v>30</v>
      </c>
      <c r="E517" t="s">
        <v>16</v>
      </c>
      <c r="F517" t="s">
        <v>650</v>
      </c>
      <c r="G517">
        <v>3466</v>
      </c>
      <c r="H517">
        <v>3428</v>
      </c>
      <c r="I517">
        <f t="shared" si="8"/>
        <v>6894</v>
      </c>
      <c r="J517" t="str">
        <f>VLOOKUP(Table2[[#This Row],[CombinedIncome]],Income_Groups[#All],2,TRUE)</f>
        <v>Mid-high ($6000-$8299)</v>
      </c>
      <c r="K517">
        <v>150</v>
      </c>
      <c r="L517" t="str">
        <f>VLOOKUP(Table2[[#This Row],[LoanAmount]],Loan_Amount_Groups[#All],2,TRUE)</f>
        <v>Mid-high ($135k-$180k)</v>
      </c>
      <c r="M517">
        <v>360</v>
      </c>
      <c r="N517">
        <v>1</v>
      </c>
      <c r="O517" t="s">
        <v>21</v>
      </c>
      <c r="P517" t="s">
        <v>647</v>
      </c>
      <c r="Q517">
        <f>IF(Table2[[#This Row],[Loan_Status]]="Approved",Table2[[#This Row],[LoanAmount]],NA())</f>
        <v>150</v>
      </c>
      <c r="R517" t="e">
        <f>IF(Table2[[#This Row],[Loan_Status]]="Denied",Table2[[#This Row],[LoanAmount]],NA())</f>
        <v>#N/A</v>
      </c>
    </row>
    <row r="518" spans="1:18" x14ac:dyDescent="0.45">
      <c r="A518" t="s">
        <v>541</v>
      </c>
      <c r="B518" t="s">
        <v>42</v>
      </c>
      <c r="C518" t="s">
        <v>652</v>
      </c>
      <c r="D518">
        <v>2</v>
      </c>
      <c r="E518" t="s">
        <v>16</v>
      </c>
      <c r="F518" t="s">
        <v>650</v>
      </c>
      <c r="G518">
        <v>2031</v>
      </c>
      <c r="H518">
        <v>1632</v>
      </c>
      <c r="I518">
        <f t="shared" si="8"/>
        <v>3663</v>
      </c>
      <c r="J518" t="str">
        <f>VLOOKUP(Table2[[#This Row],[CombinedIncome]],Income_Groups[#All],2,TRUE)</f>
        <v>Low (&lt; $3800)</v>
      </c>
      <c r="K518">
        <v>113</v>
      </c>
      <c r="L518" t="str">
        <f>VLOOKUP(Table2[[#This Row],[LoanAmount]],Loan_Amount_Groups[#All],2,TRUE)</f>
        <v>Mid-low ($95k-$119k)</v>
      </c>
      <c r="M518">
        <v>480</v>
      </c>
      <c r="N518">
        <v>1</v>
      </c>
      <c r="O518" t="s">
        <v>31</v>
      </c>
      <c r="P518" t="s">
        <v>647</v>
      </c>
      <c r="Q518">
        <f>IF(Table2[[#This Row],[Loan_Status]]="Approved",Table2[[#This Row],[LoanAmount]],NA())</f>
        <v>113</v>
      </c>
      <c r="R518" t="e">
        <f>IF(Table2[[#This Row],[Loan_Status]]="Denied",Table2[[#This Row],[LoanAmount]],NA())</f>
        <v>#N/A</v>
      </c>
    </row>
    <row r="519" spans="1:18" x14ac:dyDescent="0.45">
      <c r="A519" t="s">
        <v>542</v>
      </c>
      <c r="B519" t="s">
        <v>14</v>
      </c>
      <c r="C519" t="s">
        <v>652</v>
      </c>
      <c r="D519" t="s">
        <v>639</v>
      </c>
      <c r="E519" t="s">
        <v>25</v>
      </c>
      <c r="F519" t="s">
        <v>650</v>
      </c>
      <c r="G519">
        <v>3074</v>
      </c>
      <c r="H519">
        <v>1800</v>
      </c>
      <c r="I519">
        <f t="shared" si="8"/>
        <v>4874</v>
      </c>
      <c r="J519" t="str">
        <f>VLOOKUP(Table2[[#This Row],[CombinedIncome]],Income_Groups[#All],2,TRUE)</f>
        <v>Middle ($4800-$5999)</v>
      </c>
      <c r="K519">
        <v>123</v>
      </c>
      <c r="L519" t="str">
        <f>VLOOKUP(Table2[[#This Row],[LoanAmount]],Loan_Amount_Groups[#All],2,TRUE)</f>
        <v>Middle ($120k-$134k)</v>
      </c>
      <c r="M519">
        <v>360</v>
      </c>
      <c r="N519">
        <v>0</v>
      </c>
      <c r="O519" t="s">
        <v>31</v>
      </c>
      <c r="P519" t="s">
        <v>648</v>
      </c>
      <c r="Q519" t="e">
        <f>IF(Table2[[#This Row],[Loan_Status]]="Approved",Table2[[#This Row],[LoanAmount]],NA())</f>
        <v>#N/A</v>
      </c>
      <c r="R519">
        <f>IF(Table2[[#This Row],[Loan_Status]]="Denied",Table2[[#This Row],[LoanAmount]],NA())</f>
        <v>123</v>
      </c>
    </row>
    <row r="520" spans="1:18" x14ac:dyDescent="0.45">
      <c r="A520" t="s">
        <v>543</v>
      </c>
      <c r="B520" t="s">
        <v>14</v>
      </c>
      <c r="C520" t="s">
        <v>651</v>
      </c>
      <c r="D520">
        <v>0</v>
      </c>
      <c r="E520" t="s">
        <v>16</v>
      </c>
      <c r="F520" t="s">
        <v>650</v>
      </c>
      <c r="G520">
        <v>4683</v>
      </c>
      <c r="H520">
        <v>1915</v>
      </c>
      <c r="I520">
        <f t="shared" ref="I520:I583" si="9">G520+H520</f>
        <v>6598</v>
      </c>
      <c r="J520" t="str">
        <f>VLOOKUP(Table2[[#This Row],[CombinedIncome]],Income_Groups[#All],2,TRUE)</f>
        <v>Mid-high ($6000-$8299)</v>
      </c>
      <c r="K520">
        <v>185</v>
      </c>
      <c r="L520" t="str">
        <f>VLOOKUP(Table2[[#This Row],[LoanAmount]],Loan_Amount_Groups[#All],2,TRUE)</f>
        <v>High (&gt; $180k)</v>
      </c>
      <c r="M520">
        <v>360</v>
      </c>
      <c r="N520">
        <v>1</v>
      </c>
      <c r="O520" t="s">
        <v>31</v>
      </c>
      <c r="P520" t="s">
        <v>648</v>
      </c>
      <c r="Q520" t="e">
        <f>IF(Table2[[#This Row],[Loan_Status]]="Approved",Table2[[#This Row],[LoanAmount]],NA())</f>
        <v>#N/A</v>
      </c>
      <c r="R520">
        <f>IF(Table2[[#This Row],[Loan_Status]]="Denied",Table2[[#This Row],[LoanAmount]],NA())</f>
        <v>185</v>
      </c>
    </row>
    <row r="521" spans="1:18" x14ac:dyDescent="0.45">
      <c r="A521" t="s">
        <v>544</v>
      </c>
      <c r="B521" t="s">
        <v>42</v>
      </c>
      <c r="C521" t="s">
        <v>651</v>
      </c>
      <c r="D521">
        <v>0</v>
      </c>
      <c r="E521" t="s">
        <v>25</v>
      </c>
      <c r="F521" t="s">
        <v>650</v>
      </c>
      <c r="G521">
        <v>3400</v>
      </c>
      <c r="H521">
        <v>0</v>
      </c>
      <c r="I521">
        <f t="shared" si="9"/>
        <v>3400</v>
      </c>
      <c r="J521" t="str">
        <f>VLOOKUP(Table2[[#This Row],[CombinedIncome]],Income_Groups[#All],2,TRUE)</f>
        <v>Low (&lt; $3800)</v>
      </c>
      <c r="K521">
        <v>95</v>
      </c>
      <c r="L521" t="str">
        <f>VLOOKUP(Table2[[#This Row],[LoanAmount]],Loan_Amount_Groups[#All],2,TRUE)</f>
        <v>Mid-low ($95k-$119k)</v>
      </c>
      <c r="M521">
        <v>360</v>
      </c>
      <c r="N521">
        <v>1</v>
      </c>
      <c r="O521" t="s">
        <v>21</v>
      </c>
      <c r="P521" t="s">
        <v>648</v>
      </c>
      <c r="Q521" t="e">
        <f>IF(Table2[[#This Row],[Loan_Status]]="Approved",Table2[[#This Row],[LoanAmount]],NA())</f>
        <v>#N/A</v>
      </c>
      <c r="R521">
        <f>IF(Table2[[#This Row],[Loan_Status]]="Denied",Table2[[#This Row],[LoanAmount]],NA())</f>
        <v>95</v>
      </c>
    </row>
    <row r="522" spans="1:18" x14ac:dyDescent="0.45">
      <c r="A522" t="s">
        <v>545</v>
      </c>
      <c r="B522" t="s">
        <v>14</v>
      </c>
      <c r="C522" t="s">
        <v>652</v>
      </c>
      <c r="D522">
        <v>2</v>
      </c>
      <c r="E522" t="s">
        <v>25</v>
      </c>
      <c r="F522" t="s">
        <v>650</v>
      </c>
      <c r="G522">
        <v>2192</v>
      </c>
      <c r="H522">
        <v>1742</v>
      </c>
      <c r="I522">
        <f t="shared" si="9"/>
        <v>3934</v>
      </c>
      <c r="J522" t="str">
        <f>VLOOKUP(Table2[[#This Row],[CombinedIncome]],Income_Groups[#All],2,TRUE)</f>
        <v>Mid-low ($3800-$4799)</v>
      </c>
      <c r="K522">
        <v>45</v>
      </c>
      <c r="L522" t="str">
        <f>VLOOKUP(Table2[[#This Row],[LoanAmount]],Loan_Amount_Groups[#All],2,TRUE)</f>
        <v>Low (&lt; $95k)</v>
      </c>
      <c r="M522">
        <v>360</v>
      </c>
      <c r="N522">
        <v>1</v>
      </c>
      <c r="O522" t="s">
        <v>31</v>
      </c>
      <c r="P522" t="s">
        <v>647</v>
      </c>
      <c r="Q522">
        <f>IF(Table2[[#This Row],[Loan_Status]]="Approved",Table2[[#This Row],[LoanAmount]],NA())</f>
        <v>45</v>
      </c>
      <c r="R522" t="e">
        <f>IF(Table2[[#This Row],[Loan_Status]]="Denied",Table2[[#This Row],[LoanAmount]],NA())</f>
        <v>#N/A</v>
      </c>
    </row>
    <row r="523" spans="1:18" x14ac:dyDescent="0.45">
      <c r="A523" t="s">
        <v>546</v>
      </c>
      <c r="B523" t="s">
        <v>14</v>
      </c>
      <c r="C523" t="s">
        <v>651</v>
      </c>
      <c r="D523">
        <v>0</v>
      </c>
      <c r="E523" t="s">
        <v>16</v>
      </c>
      <c r="F523" t="s">
        <v>650</v>
      </c>
      <c r="G523">
        <v>2500</v>
      </c>
      <c r="H523">
        <v>0</v>
      </c>
      <c r="I523">
        <f t="shared" si="9"/>
        <v>2500</v>
      </c>
      <c r="J523" t="str">
        <f>VLOOKUP(Table2[[#This Row],[CombinedIncome]],Income_Groups[#All],2,TRUE)</f>
        <v>Low (&lt; $3800)</v>
      </c>
      <c r="K523">
        <v>55</v>
      </c>
      <c r="L523" t="str">
        <f>VLOOKUP(Table2[[#This Row],[LoanAmount]],Loan_Amount_Groups[#All],2,TRUE)</f>
        <v>Low (&lt; $95k)</v>
      </c>
      <c r="M523">
        <v>360</v>
      </c>
      <c r="N523">
        <v>1</v>
      </c>
      <c r="O523" t="s">
        <v>31</v>
      </c>
      <c r="P523" t="s">
        <v>647</v>
      </c>
      <c r="Q523">
        <f>IF(Table2[[#This Row],[Loan_Status]]="Approved",Table2[[#This Row],[LoanAmount]],NA())</f>
        <v>55</v>
      </c>
      <c r="R523" t="e">
        <f>IF(Table2[[#This Row],[Loan_Status]]="Denied",Table2[[#This Row],[LoanAmount]],NA())</f>
        <v>#N/A</v>
      </c>
    </row>
    <row r="524" spans="1:18" x14ac:dyDescent="0.45">
      <c r="A524" t="s">
        <v>547</v>
      </c>
      <c r="B524" t="s">
        <v>14</v>
      </c>
      <c r="C524" t="s">
        <v>652</v>
      </c>
      <c r="D524" t="s">
        <v>30</v>
      </c>
      <c r="E524" t="s">
        <v>16</v>
      </c>
      <c r="F524" t="s">
        <v>649</v>
      </c>
      <c r="G524">
        <v>5677</v>
      </c>
      <c r="H524">
        <v>1424</v>
      </c>
      <c r="I524">
        <f t="shared" si="9"/>
        <v>7101</v>
      </c>
      <c r="J524" t="str">
        <f>VLOOKUP(Table2[[#This Row],[CombinedIncome]],Income_Groups[#All],2,TRUE)</f>
        <v>Mid-high ($6000-$8299)</v>
      </c>
      <c r="K524">
        <v>100</v>
      </c>
      <c r="L524" t="str">
        <f>VLOOKUP(Table2[[#This Row],[LoanAmount]],Loan_Amount_Groups[#All],2,TRUE)</f>
        <v>Mid-low ($95k-$119k)</v>
      </c>
      <c r="M524">
        <v>360</v>
      </c>
      <c r="N524">
        <v>1</v>
      </c>
      <c r="O524" t="s">
        <v>21</v>
      </c>
      <c r="P524" t="s">
        <v>647</v>
      </c>
      <c r="Q524">
        <f>IF(Table2[[#This Row],[Loan_Status]]="Approved",Table2[[#This Row],[LoanAmount]],NA())</f>
        <v>100</v>
      </c>
      <c r="R524" t="e">
        <f>IF(Table2[[#This Row],[Loan_Status]]="Denied",Table2[[#This Row],[LoanAmount]],NA())</f>
        <v>#N/A</v>
      </c>
    </row>
    <row r="525" spans="1:18" x14ac:dyDescent="0.45">
      <c r="A525" t="s">
        <v>548</v>
      </c>
      <c r="B525" t="s">
        <v>14</v>
      </c>
      <c r="C525" t="s">
        <v>652</v>
      </c>
      <c r="D525">
        <v>2</v>
      </c>
      <c r="E525" t="s">
        <v>16</v>
      </c>
      <c r="F525" t="s">
        <v>649</v>
      </c>
      <c r="G525">
        <v>7948</v>
      </c>
      <c r="H525">
        <v>7166</v>
      </c>
      <c r="I525">
        <f t="shared" si="9"/>
        <v>15114</v>
      </c>
      <c r="J525" t="str">
        <f>VLOOKUP(Table2[[#This Row],[CombinedIncome]],Income_Groups[#All],2,TRUE)</f>
        <v>High (&gt; $8300)</v>
      </c>
      <c r="K525">
        <v>480</v>
      </c>
      <c r="L525" t="str">
        <f>VLOOKUP(Table2[[#This Row],[LoanAmount]],Loan_Amount_Groups[#All],2,TRUE)</f>
        <v>High (&gt; $180k)</v>
      </c>
      <c r="M525">
        <v>360</v>
      </c>
      <c r="N525">
        <v>1</v>
      </c>
      <c r="O525" t="s">
        <v>21</v>
      </c>
      <c r="P525" t="s">
        <v>647</v>
      </c>
      <c r="Q525">
        <f>IF(Table2[[#This Row],[Loan_Status]]="Approved",Table2[[#This Row],[LoanAmount]],NA())</f>
        <v>480</v>
      </c>
      <c r="R525" t="e">
        <f>IF(Table2[[#This Row],[Loan_Status]]="Denied",Table2[[#This Row],[LoanAmount]],NA())</f>
        <v>#N/A</v>
      </c>
    </row>
    <row r="526" spans="1:18" x14ac:dyDescent="0.45">
      <c r="A526" t="s">
        <v>549</v>
      </c>
      <c r="B526" t="s">
        <v>14</v>
      </c>
      <c r="C526" t="s">
        <v>651</v>
      </c>
      <c r="D526">
        <v>0</v>
      </c>
      <c r="E526" t="s">
        <v>16</v>
      </c>
      <c r="F526" t="s">
        <v>650</v>
      </c>
      <c r="G526">
        <v>4680</v>
      </c>
      <c r="H526">
        <v>2087</v>
      </c>
      <c r="I526">
        <f t="shared" si="9"/>
        <v>6767</v>
      </c>
      <c r="J526" t="str">
        <f>VLOOKUP(Table2[[#This Row],[CombinedIncome]],Income_Groups[#All],2,TRUE)</f>
        <v>Mid-high ($6000-$8299)</v>
      </c>
      <c r="K526">
        <v>128</v>
      </c>
      <c r="L526" t="str">
        <f>VLOOKUP(Table2[[#This Row],[LoanAmount]],Loan_Amount_Groups[#All],2,TRUE)</f>
        <v>Middle ($120k-$134k)</v>
      </c>
      <c r="M526">
        <v>360</v>
      </c>
      <c r="N526">
        <v>1</v>
      </c>
      <c r="O526" t="s">
        <v>31</v>
      </c>
      <c r="P526" t="s">
        <v>648</v>
      </c>
      <c r="Q526" t="e">
        <f>IF(Table2[[#This Row],[Loan_Status]]="Approved",Table2[[#This Row],[LoanAmount]],NA())</f>
        <v>#N/A</v>
      </c>
      <c r="R526">
        <f>IF(Table2[[#This Row],[Loan_Status]]="Denied",Table2[[#This Row],[LoanAmount]],NA())</f>
        <v>128</v>
      </c>
    </row>
    <row r="527" spans="1:18" x14ac:dyDescent="0.45">
      <c r="A527" t="s">
        <v>550</v>
      </c>
      <c r="B527" t="s">
        <v>14</v>
      </c>
      <c r="C527" t="s">
        <v>652</v>
      </c>
      <c r="D527">
        <v>2</v>
      </c>
      <c r="E527" t="s">
        <v>16</v>
      </c>
      <c r="F527" t="s">
        <v>649</v>
      </c>
      <c r="G527">
        <v>17500</v>
      </c>
      <c r="H527">
        <v>0</v>
      </c>
      <c r="I527">
        <f t="shared" si="9"/>
        <v>17500</v>
      </c>
      <c r="J527" t="str">
        <f>VLOOKUP(Table2[[#This Row],[CombinedIncome]],Income_Groups[#All],2,TRUE)</f>
        <v>High (&gt; $8300)</v>
      </c>
      <c r="K527">
        <v>400</v>
      </c>
      <c r="L527" t="str">
        <f>VLOOKUP(Table2[[#This Row],[LoanAmount]],Loan_Amount_Groups[#All],2,TRUE)</f>
        <v>High (&gt; $180k)</v>
      </c>
      <c r="M527">
        <v>360</v>
      </c>
      <c r="N527">
        <v>1</v>
      </c>
      <c r="O527" t="s">
        <v>21</v>
      </c>
      <c r="P527" t="s">
        <v>647</v>
      </c>
      <c r="Q527">
        <f>IF(Table2[[#This Row],[Loan_Status]]="Approved",Table2[[#This Row],[LoanAmount]],NA())</f>
        <v>400</v>
      </c>
      <c r="R527" t="e">
        <f>IF(Table2[[#This Row],[Loan_Status]]="Denied",Table2[[#This Row],[LoanAmount]],NA())</f>
        <v>#N/A</v>
      </c>
    </row>
    <row r="528" spans="1:18" x14ac:dyDescent="0.45">
      <c r="A528" t="s">
        <v>551</v>
      </c>
      <c r="B528" t="s">
        <v>14</v>
      </c>
      <c r="C528" t="s">
        <v>652</v>
      </c>
      <c r="D528">
        <v>0</v>
      </c>
      <c r="E528" t="s">
        <v>16</v>
      </c>
      <c r="F528" t="s">
        <v>650</v>
      </c>
      <c r="G528">
        <v>3775</v>
      </c>
      <c r="H528">
        <v>0</v>
      </c>
      <c r="I528">
        <f t="shared" si="9"/>
        <v>3775</v>
      </c>
      <c r="J528" t="str">
        <f>VLOOKUP(Table2[[#This Row],[CombinedIncome]],Income_Groups[#All],2,TRUE)</f>
        <v>Low (&lt; $3800)</v>
      </c>
      <c r="K528">
        <v>110</v>
      </c>
      <c r="L528" t="str">
        <f>VLOOKUP(Table2[[#This Row],[LoanAmount]],Loan_Amount_Groups[#All],2,TRUE)</f>
        <v>Mid-low ($95k-$119k)</v>
      </c>
      <c r="M528">
        <v>360</v>
      </c>
      <c r="N528">
        <v>1</v>
      </c>
      <c r="O528" t="s">
        <v>31</v>
      </c>
      <c r="P528" t="s">
        <v>647</v>
      </c>
      <c r="Q528">
        <f>IF(Table2[[#This Row],[Loan_Status]]="Approved",Table2[[#This Row],[LoanAmount]],NA())</f>
        <v>110</v>
      </c>
      <c r="R528" t="e">
        <f>IF(Table2[[#This Row],[Loan_Status]]="Denied",Table2[[#This Row],[LoanAmount]],NA())</f>
        <v>#N/A</v>
      </c>
    </row>
    <row r="529" spans="1:18" x14ac:dyDescent="0.45">
      <c r="A529" t="s">
        <v>552</v>
      </c>
      <c r="B529" t="s">
        <v>14</v>
      </c>
      <c r="C529" t="s">
        <v>652</v>
      </c>
      <c r="D529">
        <v>1</v>
      </c>
      <c r="E529" t="s">
        <v>25</v>
      </c>
      <c r="F529" t="s">
        <v>650</v>
      </c>
      <c r="G529">
        <v>5285</v>
      </c>
      <c r="H529">
        <v>1430</v>
      </c>
      <c r="I529">
        <f t="shared" si="9"/>
        <v>6715</v>
      </c>
      <c r="J529" t="str">
        <f>VLOOKUP(Table2[[#This Row],[CombinedIncome]],Income_Groups[#All],2,TRUE)</f>
        <v>Mid-high ($6000-$8299)</v>
      </c>
      <c r="K529">
        <v>161</v>
      </c>
      <c r="L529" t="str">
        <f>VLOOKUP(Table2[[#This Row],[LoanAmount]],Loan_Amount_Groups[#All],2,TRUE)</f>
        <v>Mid-high ($135k-$180k)</v>
      </c>
      <c r="M529">
        <v>360</v>
      </c>
      <c r="N529">
        <v>0</v>
      </c>
      <c r="O529" t="s">
        <v>31</v>
      </c>
      <c r="P529" t="s">
        <v>647</v>
      </c>
      <c r="Q529">
        <f>IF(Table2[[#This Row],[Loan_Status]]="Approved",Table2[[#This Row],[LoanAmount]],NA())</f>
        <v>161</v>
      </c>
      <c r="R529" t="e">
        <f>IF(Table2[[#This Row],[Loan_Status]]="Denied",Table2[[#This Row],[LoanAmount]],NA())</f>
        <v>#N/A</v>
      </c>
    </row>
    <row r="530" spans="1:18" x14ac:dyDescent="0.45">
      <c r="A530" t="s">
        <v>553</v>
      </c>
      <c r="B530" t="s">
        <v>14</v>
      </c>
      <c r="C530" t="s">
        <v>651</v>
      </c>
      <c r="D530">
        <v>1</v>
      </c>
      <c r="E530" t="s">
        <v>25</v>
      </c>
      <c r="F530" t="s">
        <v>650</v>
      </c>
      <c r="G530">
        <v>2679</v>
      </c>
      <c r="H530">
        <v>1302</v>
      </c>
      <c r="I530">
        <f t="shared" si="9"/>
        <v>3981</v>
      </c>
      <c r="J530" t="str">
        <f>VLOOKUP(Table2[[#This Row],[CombinedIncome]],Income_Groups[#All],2,TRUE)</f>
        <v>Mid-low ($3800-$4799)</v>
      </c>
      <c r="K530">
        <v>94</v>
      </c>
      <c r="L530" t="str">
        <f>VLOOKUP(Table2[[#This Row],[LoanAmount]],Loan_Amount_Groups[#All],2,TRUE)</f>
        <v>Low (&lt; $95k)</v>
      </c>
      <c r="M530">
        <v>360</v>
      </c>
      <c r="N530">
        <v>1</v>
      </c>
      <c r="O530" t="s">
        <v>31</v>
      </c>
      <c r="P530" t="s">
        <v>647</v>
      </c>
      <c r="Q530">
        <f>IF(Table2[[#This Row],[Loan_Status]]="Approved",Table2[[#This Row],[LoanAmount]],NA())</f>
        <v>94</v>
      </c>
      <c r="R530" t="e">
        <f>IF(Table2[[#This Row],[Loan_Status]]="Denied",Table2[[#This Row],[LoanAmount]],NA())</f>
        <v>#N/A</v>
      </c>
    </row>
    <row r="531" spans="1:18" x14ac:dyDescent="0.45">
      <c r="A531" t="s">
        <v>554</v>
      </c>
      <c r="B531" t="s">
        <v>14</v>
      </c>
      <c r="C531" t="s">
        <v>651</v>
      </c>
      <c r="D531">
        <v>0</v>
      </c>
      <c r="E531" t="s">
        <v>25</v>
      </c>
      <c r="F531" t="s">
        <v>650</v>
      </c>
      <c r="G531">
        <v>6783</v>
      </c>
      <c r="H531">
        <v>0</v>
      </c>
      <c r="I531">
        <f t="shared" si="9"/>
        <v>6783</v>
      </c>
      <c r="J531" t="str">
        <f>VLOOKUP(Table2[[#This Row],[CombinedIncome]],Income_Groups[#All],2,TRUE)</f>
        <v>Mid-high ($6000-$8299)</v>
      </c>
      <c r="K531">
        <v>130</v>
      </c>
      <c r="L531" t="str">
        <f>VLOOKUP(Table2[[#This Row],[LoanAmount]],Loan_Amount_Groups[#All],2,TRUE)</f>
        <v>Middle ($120k-$134k)</v>
      </c>
      <c r="M531">
        <v>360</v>
      </c>
      <c r="N531">
        <v>1</v>
      </c>
      <c r="O531" t="s">
        <v>31</v>
      </c>
      <c r="P531" t="s">
        <v>647</v>
      </c>
      <c r="Q531">
        <f>IF(Table2[[#This Row],[Loan_Status]]="Approved",Table2[[#This Row],[LoanAmount]],NA())</f>
        <v>130</v>
      </c>
      <c r="R531" t="e">
        <f>IF(Table2[[#This Row],[Loan_Status]]="Denied",Table2[[#This Row],[LoanAmount]],NA())</f>
        <v>#N/A</v>
      </c>
    </row>
    <row r="532" spans="1:18" x14ac:dyDescent="0.45">
      <c r="A532" t="s">
        <v>555</v>
      </c>
      <c r="B532" t="s">
        <v>14</v>
      </c>
      <c r="C532" t="s">
        <v>652</v>
      </c>
      <c r="D532">
        <v>0</v>
      </c>
      <c r="E532" t="s">
        <v>16</v>
      </c>
      <c r="F532" t="s">
        <v>650</v>
      </c>
      <c r="G532">
        <v>1025</v>
      </c>
      <c r="H532">
        <v>5500</v>
      </c>
      <c r="I532">
        <f t="shared" si="9"/>
        <v>6525</v>
      </c>
      <c r="J532" t="str">
        <f>VLOOKUP(Table2[[#This Row],[CombinedIncome]],Income_Groups[#All],2,TRUE)</f>
        <v>Mid-high ($6000-$8299)</v>
      </c>
      <c r="K532">
        <v>216</v>
      </c>
      <c r="L532" t="str">
        <f>VLOOKUP(Table2[[#This Row],[LoanAmount]],Loan_Amount_Groups[#All],2,TRUE)</f>
        <v>High (&gt; $180k)</v>
      </c>
      <c r="M532">
        <v>360</v>
      </c>
      <c r="N532" t="s">
        <v>639</v>
      </c>
      <c r="O532" t="s">
        <v>21</v>
      </c>
      <c r="P532" t="s">
        <v>647</v>
      </c>
      <c r="Q532">
        <f>IF(Table2[[#This Row],[Loan_Status]]="Approved",Table2[[#This Row],[LoanAmount]],NA())</f>
        <v>216</v>
      </c>
      <c r="R532" t="e">
        <f>IF(Table2[[#This Row],[Loan_Status]]="Denied",Table2[[#This Row],[LoanAmount]],NA())</f>
        <v>#N/A</v>
      </c>
    </row>
    <row r="533" spans="1:18" x14ac:dyDescent="0.45">
      <c r="A533" t="s">
        <v>556</v>
      </c>
      <c r="B533" t="s">
        <v>14</v>
      </c>
      <c r="C533" t="s">
        <v>652</v>
      </c>
      <c r="D533" t="s">
        <v>30</v>
      </c>
      <c r="E533" t="s">
        <v>16</v>
      </c>
      <c r="F533" t="s">
        <v>650</v>
      </c>
      <c r="G533">
        <v>4281</v>
      </c>
      <c r="H533">
        <v>0</v>
      </c>
      <c r="I533">
        <f t="shared" si="9"/>
        <v>4281</v>
      </c>
      <c r="J533" t="str">
        <f>VLOOKUP(Table2[[#This Row],[CombinedIncome]],Income_Groups[#All],2,TRUE)</f>
        <v>Mid-low ($3800-$4799)</v>
      </c>
      <c r="K533">
        <v>100</v>
      </c>
      <c r="L533" t="str">
        <f>VLOOKUP(Table2[[#This Row],[LoanAmount]],Loan_Amount_Groups[#All],2,TRUE)</f>
        <v>Mid-low ($95k-$119k)</v>
      </c>
      <c r="M533">
        <v>360</v>
      </c>
      <c r="N533">
        <v>1</v>
      </c>
      <c r="O533" t="s">
        <v>17</v>
      </c>
      <c r="P533" t="s">
        <v>647</v>
      </c>
      <c r="Q533">
        <f>IF(Table2[[#This Row],[Loan_Status]]="Approved",Table2[[#This Row],[LoanAmount]],NA())</f>
        <v>100</v>
      </c>
      <c r="R533" t="e">
        <f>IF(Table2[[#This Row],[Loan_Status]]="Denied",Table2[[#This Row],[LoanAmount]],NA())</f>
        <v>#N/A</v>
      </c>
    </row>
    <row r="534" spans="1:18" x14ac:dyDescent="0.45">
      <c r="A534" t="s">
        <v>557</v>
      </c>
      <c r="B534" t="s">
        <v>14</v>
      </c>
      <c r="C534" t="s">
        <v>651</v>
      </c>
      <c r="D534">
        <v>2</v>
      </c>
      <c r="E534" t="s">
        <v>16</v>
      </c>
      <c r="F534" t="s">
        <v>650</v>
      </c>
      <c r="G534">
        <v>3588</v>
      </c>
      <c r="H534">
        <v>0</v>
      </c>
      <c r="I534">
        <f t="shared" si="9"/>
        <v>3588</v>
      </c>
      <c r="J534" t="str">
        <f>VLOOKUP(Table2[[#This Row],[CombinedIncome]],Income_Groups[#All],2,TRUE)</f>
        <v>Low (&lt; $3800)</v>
      </c>
      <c r="K534">
        <v>110</v>
      </c>
      <c r="L534" t="str">
        <f>VLOOKUP(Table2[[#This Row],[LoanAmount]],Loan_Amount_Groups[#All],2,TRUE)</f>
        <v>Mid-low ($95k-$119k)</v>
      </c>
      <c r="M534">
        <v>360</v>
      </c>
      <c r="N534">
        <v>0</v>
      </c>
      <c r="O534" t="s">
        <v>21</v>
      </c>
      <c r="P534" t="s">
        <v>648</v>
      </c>
      <c r="Q534" t="e">
        <f>IF(Table2[[#This Row],[Loan_Status]]="Approved",Table2[[#This Row],[LoanAmount]],NA())</f>
        <v>#N/A</v>
      </c>
      <c r="R534">
        <f>IF(Table2[[#This Row],[Loan_Status]]="Denied",Table2[[#This Row],[LoanAmount]],NA())</f>
        <v>110</v>
      </c>
    </row>
    <row r="535" spans="1:18" x14ac:dyDescent="0.45">
      <c r="A535" t="s">
        <v>558</v>
      </c>
      <c r="B535" t="s">
        <v>14</v>
      </c>
      <c r="C535" t="s">
        <v>651</v>
      </c>
      <c r="D535">
        <v>1</v>
      </c>
      <c r="E535" t="s">
        <v>16</v>
      </c>
      <c r="F535" t="s">
        <v>650</v>
      </c>
      <c r="G535">
        <v>11250</v>
      </c>
      <c r="H535">
        <v>0</v>
      </c>
      <c r="I535">
        <f t="shared" si="9"/>
        <v>11250</v>
      </c>
      <c r="J535" t="str">
        <f>VLOOKUP(Table2[[#This Row],[CombinedIncome]],Income_Groups[#All],2,TRUE)</f>
        <v>High (&gt; $8300)</v>
      </c>
      <c r="K535">
        <v>196</v>
      </c>
      <c r="L535" t="str">
        <f>VLOOKUP(Table2[[#This Row],[LoanAmount]],Loan_Amount_Groups[#All],2,TRUE)</f>
        <v>High (&gt; $180k)</v>
      </c>
      <c r="M535">
        <v>360</v>
      </c>
      <c r="N535" t="s">
        <v>639</v>
      </c>
      <c r="O535" t="s">
        <v>31</v>
      </c>
      <c r="P535" t="s">
        <v>648</v>
      </c>
      <c r="Q535" t="e">
        <f>IF(Table2[[#This Row],[Loan_Status]]="Approved",Table2[[#This Row],[LoanAmount]],NA())</f>
        <v>#N/A</v>
      </c>
      <c r="R535">
        <f>IF(Table2[[#This Row],[Loan_Status]]="Denied",Table2[[#This Row],[LoanAmount]],NA())</f>
        <v>196</v>
      </c>
    </row>
    <row r="536" spans="1:18" x14ac:dyDescent="0.45">
      <c r="A536" t="s">
        <v>559</v>
      </c>
      <c r="B536" t="s">
        <v>42</v>
      </c>
      <c r="C536" t="s">
        <v>651</v>
      </c>
      <c r="D536">
        <v>0</v>
      </c>
      <c r="E536" t="s">
        <v>25</v>
      </c>
      <c r="F536" t="s">
        <v>649</v>
      </c>
      <c r="G536">
        <v>18165</v>
      </c>
      <c r="H536">
        <v>0</v>
      </c>
      <c r="I536">
        <f t="shared" si="9"/>
        <v>18165</v>
      </c>
      <c r="J536" t="str">
        <f>VLOOKUP(Table2[[#This Row],[CombinedIncome]],Income_Groups[#All],2,TRUE)</f>
        <v>High (&gt; $8300)</v>
      </c>
      <c r="K536">
        <v>125</v>
      </c>
      <c r="L536" t="str">
        <f>VLOOKUP(Table2[[#This Row],[LoanAmount]],Loan_Amount_Groups[#All],2,TRUE)</f>
        <v>Middle ($120k-$134k)</v>
      </c>
      <c r="M536">
        <v>360</v>
      </c>
      <c r="N536">
        <v>1</v>
      </c>
      <c r="O536" t="s">
        <v>17</v>
      </c>
      <c r="P536" t="s">
        <v>647</v>
      </c>
      <c r="Q536">
        <f>IF(Table2[[#This Row],[Loan_Status]]="Approved",Table2[[#This Row],[LoanAmount]],NA())</f>
        <v>125</v>
      </c>
      <c r="R536" t="e">
        <f>IF(Table2[[#This Row],[Loan_Status]]="Denied",Table2[[#This Row],[LoanAmount]],NA())</f>
        <v>#N/A</v>
      </c>
    </row>
    <row r="537" spans="1:18" x14ac:dyDescent="0.45">
      <c r="A537" t="s">
        <v>560</v>
      </c>
      <c r="B537" t="s">
        <v>14</v>
      </c>
      <c r="C537" t="s">
        <v>651</v>
      </c>
      <c r="D537">
        <v>0</v>
      </c>
      <c r="E537" t="s">
        <v>25</v>
      </c>
      <c r="F537" t="s">
        <v>639</v>
      </c>
      <c r="G537">
        <v>2550</v>
      </c>
      <c r="H537">
        <v>2042</v>
      </c>
      <c r="I537">
        <f t="shared" si="9"/>
        <v>4592</v>
      </c>
      <c r="J537" t="str">
        <f>VLOOKUP(Table2[[#This Row],[CombinedIncome]],Income_Groups[#All],2,TRUE)</f>
        <v>Mid-low ($3800-$4799)</v>
      </c>
      <c r="K537">
        <v>126</v>
      </c>
      <c r="L537" t="str">
        <f>VLOOKUP(Table2[[#This Row],[LoanAmount]],Loan_Amount_Groups[#All],2,TRUE)</f>
        <v>Middle ($120k-$134k)</v>
      </c>
      <c r="M537">
        <v>360</v>
      </c>
      <c r="N537">
        <v>1</v>
      </c>
      <c r="O537" t="s">
        <v>21</v>
      </c>
      <c r="P537" t="s">
        <v>647</v>
      </c>
      <c r="Q537">
        <f>IF(Table2[[#This Row],[Loan_Status]]="Approved",Table2[[#This Row],[LoanAmount]],NA())</f>
        <v>126</v>
      </c>
      <c r="R537" t="e">
        <f>IF(Table2[[#This Row],[Loan_Status]]="Denied",Table2[[#This Row],[LoanAmount]],NA())</f>
        <v>#N/A</v>
      </c>
    </row>
    <row r="538" spans="1:18" x14ac:dyDescent="0.45">
      <c r="A538" t="s">
        <v>561</v>
      </c>
      <c r="B538" t="s">
        <v>14</v>
      </c>
      <c r="C538" t="s">
        <v>652</v>
      </c>
      <c r="D538">
        <v>0</v>
      </c>
      <c r="E538" t="s">
        <v>16</v>
      </c>
      <c r="F538" t="s">
        <v>650</v>
      </c>
      <c r="G538">
        <v>6133</v>
      </c>
      <c r="H538">
        <v>3906</v>
      </c>
      <c r="I538">
        <f t="shared" si="9"/>
        <v>10039</v>
      </c>
      <c r="J538" t="str">
        <f>VLOOKUP(Table2[[#This Row],[CombinedIncome]],Income_Groups[#All],2,TRUE)</f>
        <v>High (&gt; $8300)</v>
      </c>
      <c r="K538">
        <v>324</v>
      </c>
      <c r="L538" t="str">
        <f>VLOOKUP(Table2[[#This Row],[LoanAmount]],Loan_Amount_Groups[#All],2,TRUE)</f>
        <v>High (&gt; $180k)</v>
      </c>
      <c r="M538">
        <v>360</v>
      </c>
      <c r="N538">
        <v>1</v>
      </c>
      <c r="O538" t="s">
        <v>17</v>
      </c>
      <c r="P538" t="s">
        <v>647</v>
      </c>
      <c r="Q538">
        <f>IF(Table2[[#This Row],[Loan_Status]]="Approved",Table2[[#This Row],[LoanAmount]],NA())</f>
        <v>324</v>
      </c>
      <c r="R538" t="e">
        <f>IF(Table2[[#This Row],[Loan_Status]]="Denied",Table2[[#This Row],[LoanAmount]],NA())</f>
        <v>#N/A</v>
      </c>
    </row>
    <row r="539" spans="1:18" x14ac:dyDescent="0.45">
      <c r="A539" t="s">
        <v>562</v>
      </c>
      <c r="B539" t="s">
        <v>14</v>
      </c>
      <c r="C539" t="s">
        <v>651</v>
      </c>
      <c r="D539">
        <v>2</v>
      </c>
      <c r="E539" t="s">
        <v>16</v>
      </c>
      <c r="F539" t="s">
        <v>650</v>
      </c>
      <c r="G539">
        <v>3617</v>
      </c>
      <c r="H539">
        <v>0</v>
      </c>
      <c r="I539">
        <f t="shared" si="9"/>
        <v>3617</v>
      </c>
      <c r="J539" t="str">
        <f>VLOOKUP(Table2[[#This Row],[CombinedIncome]],Income_Groups[#All],2,TRUE)</f>
        <v>Low (&lt; $3800)</v>
      </c>
      <c r="K539">
        <v>107</v>
      </c>
      <c r="L539" t="str">
        <f>VLOOKUP(Table2[[#This Row],[LoanAmount]],Loan_Amount_Groups[#All],2,TRUE)</f>
        <v>Mid-low ($95k-$119k)</v>
      </c>
      <c r="M539">
        <v>360</v>
      </c>
      <c r="N539">
        <v>1</v>
      </c>
      <c r="O539" t="s">
        <v>31</v>
      </c>
      <c r="P539" t="s">
        <v>647</v>
      </c>
      <c r="Q539">
        <f>IF(Table2[[#This Row],[Loan_Status]]="Approved",Table2[[#This Row],[LoanAmount]],NA())</f>
        <v>107</v>
      </c>
      <c r="R539" t="e">
        <f>IF(Table2[[#This Row],[Loan_Status]]="Denied",Table2[[#This Row],[LoanAmount]],NA())</f>
        <v>#N/A</v>
      </c>
    </row>
    <row r="540" spans="1:18" x14ac:dyDescent="0.45">
      <c r="A540" t="s">
        <v>563</v>
      </c>
      <c r="B540" t="s">
        <v>14</v>
      </c>
      <c r="C540" t="s">
        <v>652</v>
      </c>
      <c r="D540">
        <v>0</v>
      </c>
      <c r="E540" t="s">
        <v>25</v>
      </c>
      <c r="F540" t="s">
        <v>650</v>
      </c>
      <c r="G540">
        <v>2917</v>
      </c>
      <c r="H540">
        <v>536</v>
      </c>
      <c r="I540">
        <f t="shared" si="9"/>
        <v>3453</v>
      </c>
      <c r="J540" t="str">
        <f>VLOOKUP(Table2[[#This Row],[CombinedIncome]],Income_Groups[#All],2,TRUE)</f>
        <v>Low (&lt; $3800)</v>
      </c>
      <c r="K540">
        <v>66</v>
      </c>
      <c r="L540" t="str">
        <f>VLOOKUP(Table2[[#This Row],[LoanAmount]],Loan_Amount_Groups[#All],2,TRUE)</f>
        <v>Low (&lt; $95k)</v>
      </c>
      <c r="M540">
        <v>360</v>
      </c>
      <c r="N540">
        <v>1</v>
      </c>
      <c r="O540" t="s">
        <v>21</v>
      </c>
      <c r="P540" t="s">
        <v>648</v>
      </c>
      <c r="Q540" t="e">
        <f>IF(Table2[[#This Row],[Loan_Status]]="Approved",Table2[[#This Row],[LoanAmount]],NA())</f>
        <v>#N/A</v>
      </c>
      <c r="R540">
        <f>IF(Table2[[#This Row],[Loan_Status]]="Denied",Table2[[#This Row],[LoanAmount]],NA())</f>
        <v>66</v>
      </c>
    </row>
    <row r="541" spans="1:18" x14ac:dyDescent="0.45">
      <c r="A541" t="s">
        <v>564</v>
      </c>
      <c r="B541" t="s">
        <v>14</v>
      </c>
      <c r="C541" t="s">
        <v>652</v>
      </c>
      <c r="D541" t="s">
        <v>30</v>
      </c>
      <c r="E541" t="s">
        <v>16</v>
      </c>
      <c r="F541" t="s">
        <v>650</v>
      </c>
      <c r="G541">
        <v>6417</v>
      </c>
      <c r="H541">
        <v>0</v>
      </c>
      <c r="I541">
        <f t="shared" si="9"/>
        <v>6417</v>
      </c>
      <c r="J541" t="str">
        <f>VLOOKUP(Table2[[#This Row],[CombinedIncome]],Income_Groups[#All],2,TRUE)</f>
        <v>Mid-high ($6000-$8299)</v>
      </c>
      <c r="K541">
        <v>157</v>
      </c>
      <c r="L541" t="str">
        <f>VLOOKUP(Table2[[#This Row],[LoanAmount]],Loan_Amount_Groups[#All],2,TRUE)</f>
        <v>Mid-high ($135k-$180k)</v>
      </c>
      <c r="M541">
        <v>180</v>
      </c>
      <c r="N541">
        <v>1</v>
      </c>
      <c r="O541" t="s">
        <v>21</v>
      </c>
      <c r="P541" t="s">
        <v>647</v>
      </c>
      <c r="Q541">
        <f>IF(Table2[[#This Row],[Loan_Status]]="Approved",Table2[[#This Row],[LoanAmount]],NA())</f>
        <v>157</v>
      </c>
      <c r="R541" t="e">
        <f>IF(Table2[[#This Row],[Loan_Status]]="Denied",Table2[[#This Row],[LoanAmount]],NA())</f>
        <v>#N/A</v>
      </c>
    </row>
    <row r="542" spans="1:18" x14ac:dyDescent="0.45">
      <c r="A542" t="s">
        <v>565</v>
      </c>
      <c r="B542" t="s">
        <v>42</v>
      </c>
      <c r="C542" t="s">
        <v>652</v>
      </c>
      <c r="D542">
        <v>1</v>
      </c>
      <c r="E542" t="s">
        <v>16</v>
      </c>
      <c r="F542" t="s">
        <v>650</v>
      </c>
      <c r="G542">
        <v>4608</v>
      </c>
      <c r="H542">
        <v>2845</v>
      </c>
      <c r="I542">
        <f t="shared" si="9"/>
        <v>7453</v>
      </c>
      <c r="J542" t="str">
        <f>VLOOKUP(Table2[[#This Row],[CombinedIncome]],Income_Groups[#All],2,TRUE)</f>
        <v>Mid-high ($6000-$8299)</v>
      </c>
      <c r="K542">
        <v>140</v>
      </c>
      <c r="L542" t="str">
        <f>VLOOKUP(Table2[[#This Row],[LoanAmount]],Loan_Amount_Groups[#All],2,TRUE)</f>
        <v>Mid-high ($135k-$180k)</v>
      </c>
      <c r="M542">
        <v>180</v>
      </c>
      <c r="N542">
        <v>1</v>
      </c>
      <c r="O542" t="s">
        <v>31</v>
      </c>
      <c r="P542" t="s">
        <v>647</v>
      </c>
      <c r="Q542">
        <f>IF(Table2[[#This Row],[Loan_Status]]="Approved",Table2[[#This Row],[LoanAmount]],NA())</f>
        <v>140</v>
      </c>
      <c r="R542" t="e">
        <f>IF(Table2[[#This Row],[Loan_Status]]="Denied",Table2[[#This Row],[LoanAmount]],NA())</f>
        <v>#N/A</v>
      </c>
    </row>
    <row r="543" spans="1:18" x14ac:dyDescent="0.45">
      <c r="A543" t="s">
        <v>566</v>
      </c>
      <c r="B543" t="s">
        <v>42</v>
      </c>
      <c r="C543" t="s">
        <v>651</v>
      </c>
      <c r="D543">
        <v>0</v>
      </c>
      <c r="E543" t="s">
        <v>16</v>
      </c>
      <c r="F543" t="s">
        <v>650</v>
      </c>
      <c r="G543">
        <v>2138</v>
      </c>
      <c r="H543">
        <v>0</v>
      </c>
      <c r="I543">
        <f t="shared" si="9"/>
        <v>2138</v>
      </c>
      <c r="J543" t="str">
        <f>VLOOKUP(Table2[[#This Row],[CombinedIncome]],Income_Groups[#All],2,TRUE)</f>
        <v>Low (&lt; $3800)</v>
      </c>
      <c r="K543">
        <v>99</v>
      </c>
      <c r="L543" t="str">
        <f>VLOOKUP(Table2[[#This Row],[LoanAmount]],Loan_Amount_Groups[#All],2,TRUE)</f>
        <v>Mid-low ($95k-$119k)</v>
      </c>
      <c r="M543">
        <v>360</v>
      </c>
      <c r="N543">
        <v>0</v>
      </c>
      <c r="O543" t="s">
        <v>31</v>
      </c>
      <c r="P543" t="s">
        <v>648</v>
      </c>
      <c r="Q543" t="e">
        <f>IF(Table2[[#This Row],[Loan_Status]]="Approved",Table2[[#This Row],[LoanAmount]],NA())</f>
        <v>#N/A</v>
      </c>
      <c r="R543">
        <f>IF(Table2[[#This Row],[Loan_Status]]="Denied",Table2[[#This Row],[LoanAmount]],NA())</f>
        <v>99</v>
      </c>
    </row>
    <row r="544" spans="1:18" x14ac:dyDescent="0.45">
      <c r="A544" t="s">
        <v>567</v>
      </c>
      <c r="B544" t="s">
        <v>42</v>
      </c>
      <c r="C544" t="s">
        <v>651</v>
      </c>
      <c r="D544">
        <v>1</v>
      </c>
      <c r="E544" t="s">
        <v>16</v>
      </c>
      <c r="F544" t="s">
        <v>639</v>
      </c>
      <c r="G544">
        <v>3652</v>
      </c>
      <c r="H544">
        <v>0</v>
      </c>
      <c r="I544">
        <f t="shared" si="9"/>
        <v>3652</v>
      </c>
      <c r="J544" t="str">
        <f>VLOOKUP(Table2[[#This Row],[CombinedIncome]],Income_Groups[#All],2,TRUE)</f>
        <v>Low (&lt; $3800)</v>
      </c>
      <c r="K544">
        <v>95</v>
      </c>
      <c r="L544" t="str">
        <f>VLOOKUP(Table2[[#This Row],[LoanAmount]],Loan_Amount_Groups[#All],2,TRUE)</f>
        <v>Mid-low ($95k-$119k)</v>
      </c>
      <c r="M544">
        <v>360</v>
      </c>
      <c r="N544">
        <v>1</v>
      </c>
      <c r="O544" t="s">
        <v>31</v>
      </c>
      <c r="P544" t="s">
        <v>647</v>
      </c>
      <c r="Q544">
        <f>IF(Table2[[#This Row],[Loan_Status]]="Approved",Table2[[#This Row],[LoanAmount]],NA())</f>
        <v>95</v>
      </c>
      <c r="R544" t="e">
        <f>IF(Table2[[#This Row],[Loan_Status]]="Denied",Table2[[#This Row],[LoanAmount]],NA())</f>
        <v>#N/A</v>
      </c>
    </row>
    <row r="545" spans="1:18" x14ac:dyDescent="0.45">
      <c r="A545" t="s">
        <v>568</v>
      </c>
      <c r="B545" t="s">
        <v>14</v>
      </c>
      <c r="C545" t="s">
        <v>652</v>
      </c>
      <c r="D545">
        <v>1</v>
      </c>
      <c r="E545" t="s">
        <v>25</v>
      </c>
      <c r="F545" t="s">
        <v>650</v>
      </c>
      <c r="G545">
        <v>2239</v>
      </c>
      <c r="H545">
        <v>2524</v>
      </c>
      <c r="I545">
        <f t="shared" si="9"/>
        <v>4763</v>
      </c>
      <c r="J545" t="str">
        <f>VLOOKUP(Table2[[#This Row],[CombinedIncome]],Income_Groups[#All],2,TRUE)</f>
        <v>Mid-low ($3800-$4799)</v>
      </c>
      <c r="K545">
        <v>128</v>
      </c>
      <c r="L545" t="str">
        <f>VLOOKUP(Table2[[#This Row],[LoanAmount]],Loan_Amount_Groups[#All],2,TRUE)</f>
        <v>Middle ($120k-$134k)</v>
      </c>
      <c r="M545">
        <v>360</v>
      </c>
      <c r="N545">
        <v>1</v>
      </c>
      <c r="O545" t="s">
        <v>17</v>
      </c>
      <c r="P545" t="s">
        <v>647</v>
      </c>
      <c r="Q545">
        <f>IF(Table2[[#This Row],[Loan_Status]]="Approved",Table2[[#This Row],[LoanAmount]],NA())</f>
        <v>128</v>
      </c>
      <c r="R545" t="e">
        <f>IF(Table2[[#This Row],[Loan_Status]]="Denied",Table2[[#This Row],[LoanAmount]],NA())</f>
        <v>#N/A</v>
      </c>
    </row>
    <row r="546" spans="1:18" x14ac:dyDescent="0.45">
      <c r="A546" t="s">
        <v>569</v>
      </c>
      <c r="B546" t="s">
        <v>42</v>
      </c>
      <c r="C546" t="s">
        <v>652</v>
      </c>
      <c r="D546">
        <v>0</v>
      </c>
      <c r="E546" t="s">
        <v>25</v>
      </c>
      <c r="F546" t="s">
        <v>650</v>
      </c>
      <c r="G546">
        <v>3017</v>
      </c>
      <c r="H546">
        <v>663</v>
      </c>
      <c r="I546">
        <f t="shared" si="9"/>
        <v>3680</v>
      </c>
      <c r="J546" t="str">
        <f>VLOOKUP(Table2[[#This Row],[CombinedIncome]],Income_Groups[#All],2,TRUE)</f>
        <v>Low (&lt; $3800)</v>
      </c>
      <c r="K546">
        <v>102</v>
      </c>
      <c r="L546" t="str">
        <f>VLOOKUP(Table2[[#This Row],[LoanAmount]],Loan_Amount_Groups[#All],2,TRUE)</f>
        <v>Mid-low ($95k-$119k)</v>
      </c>
      <c r="M546">
        <v>360</v>
      </c>
      <c r="N546" t="s">
        <v>639</v>
      </c>
      <c r="O546" t="s">
        <v>31</v>
      </c>
      <c r="P546" t="s">
        <v>647</v>
      </c>
      <c r="Q546">
        <f>IF(Table2[[#This Row],[Loan_Status]]="Approved",Table2[[#This Row],[LoanAmount]],NA())</f>
        <v>102</v>
      </c>
      <c r="R546" t="e">
        <f>IF(Table2[[#This Row],[Loan_Status]]="Denied",Table2[[#This Row],[LoanAmount]],NA())</f>
        <v>#N/A</v>
      </c>
    </row>
    <row r="547" spans="1:18" x14ac:dyDescent="0.45">
      <c r="A547" t="s">
        <v>570</v>
      </c>
      <c r="B547" t="s">
        <v>14</v>
      </c>
      <c r="C547" t="s">
        <v>652</v>
      </c>
      <c r="D547">
        <v>0</v>
      </c>
      <c r="E547" t="s">
        <v>16</v>
      </c>
      <c r="F547" t="s">
        <v>650</v>
      </c>
      <c r="G547">
        <v>2768</v>
      </c>
      <c r="H547">
        <v>1950</v>
      </c>
      <c r="I547">
        <f t="shared" si="9"/>
        <v>4718</v>
      </c>
      <c r="J547" t="str">
        <f>VLOOKUP(Table2[[#This Row],[CombinedIncome]],Income_Groups[#All],2,TRUE)</f>
        <v>Mid-low ($3800-$4799)</v>
      </c>
      <c r="K547">
        <v>155</v>
      </c>
      <c r="L547" t="str">
        <f>VLOOKUP(Table2[[#This Row],[LoanAmount]],Loan_Amount_Groups[#All],2,TRUE)</f>
        <v>Mid-high ($135k-$180k)</v>
      </c>
      <c r="M547">
        <v>360</v>
      </c>
      <c r="N547">
        <v>1</v>
      </c>
      <c r="O547" t="s">
        <v>21</v>
      </c>
      <c r="P547" t="s">
        <v>647</v>
      </c>
      <c r="Q547">
        <f>IF(Table2[[#This Row],[Loan_Status]]="Approved",Table2[[#This Row],[LoanAmount]],NA())</f>
        <v>155</v>
      </c>
      <c r="R547" t="e">
        <f>IF(Table2[[#This Row],[Loan_Status]]="Denied",Table2[[#This Row],[LoanAmount]],NA())</f>
        <v>#N/A</v>
      </c>
    </row>
    <row r="548" spans="1:18" x14ac:dyDescent="0.45">
      <c r="A548" t="s">
        <v>571</v>
      </c>
      <c r="B548" t="s">
        <v>14</v>
      </c>
      <c r="C548" t="s">
        <v>651</v>
      </c>
      <c r="D548">
        <v>0</v>
      </c>
      <c r="E548" t="s">
        <v>25</v>
      </c>
      <c r="F548" t="s">
        <v>650</v>
      </c>
      <c r="G548">
        <v>3358</v>
      </c>
      <c r="H548">
        <v>0</v>
      </c>
      <c r="I548">
        <f t="shared" si="9"/>
        <v>3358</v>
      </c>
      <c r="J548" t="str">
        <f>VLOOKUP(Table2[[#This Row],[CombinedIncome]],Income_Groups[#All],2,TRUE)</f>
        <v>Low (&lt; $3800)</v>
      </c>
      <c r="K548">
        <v>80</v>
      </c>
      <c r="L548" t="str">
        <f>VLOOKUP(Table2[[#This Row],[LoanAmount]],Loan_Amount_Groups[#All],2,TRUE)</f>
        <v>Low (&lt; $95k)</v>
      </c>
      <c r="M548">
        <v>36</v>
      </c>
      <c r="N548">
        <v>1</v>
      </c>
      <c r="O548" t="s">
        <v>31</v>
      </c>
      <c r="P548" t="s">
        <v>648</v>
      </c>
      <c r="Q548" t="e">
        <f>IF(Table2[[#This Row],[Loan_Status]]="Approved",Table2[[#This Row],[LoanAmount]],NA())</f>
        <v>#N/A</v>
      </c>
      <c r="R548">
        <f>IF(Table2[[#This Row],[Loan_Status]]="Denied",Table2[[#This Row],[LoanAmount]],NA())</f>
        <v>80</v>
      </c>
    </row>
    <row r="549" spans="1:18" x14ac:dyDescent="0.45">
      <c r="A549" t="s">
        <v>572</v>
      </c>
      <c r="B549" t="s">
        <v>14</v>
      </c>
      <c r="C549" t="s">
        <v>651</v>
      </c>
      <c r="D549">
        <v>0</v>
      </c>
      <c r="E549" t="s">
        <v>16</v>
      </c>
      <c r="F549" t="s">
        <v>650</v>
      </c>
      <c r="G549">
        <v>2526</v>
      </c>
      <c r="H549">
        <v>1783</v>
      </c>
      <c r="I549">
        <f t="shared" si="9"/>
        <v>4309</v>
      </c>
      <c r="J549" t="str">
        <f>VLOOKUP(Table2[[#This Row],[CombinedIncome]],Income_Groups[#All],2,TRUE)</f>
        <v>Mid-low ($3800-$4799)</v>
      </c>
      <c r="K549">
        <v>145</v>
      </c>
      <c r="L549" t="str">
        <f>VLOOKUP(Table2[[#This Row],[LoanAmount]],Loan_Amount_Groups[#All],2,TRUE)</f>
        <v>Mid-high ($135k-$180k)</v>
      </c>
      <c r="M549">
        <v>360</v>
      </c>
      <c r="N549">
        <v>1</v>
      </c>
      <c r="O549" t="s">
        <v>21</v>
      </c>
      <c r="P549" t="s">
        <v>647</v>
      </c>
      <c r="Q549">
        <f>IF(Table2[[#This Row],[Loan_Status]]="Approved",Table2[[#This Row],[LoanAmount]],NA())</f>
        <v>145</v>
      </c>
      <c r="R549" t="e">
        <f>IF(Table2[[#This Row],[Loan_Status]]="Denied",Table2[[#This Row],[LoanAmount]],NA())</f>
        <v>#N/A</v>
      </c>
    </row>
    <row r="550" spans="1:18" x14ac:dyDescent="0.45">
      <c r="A550" t="s">
        <v>573</v>
      </c>
      <c r="B550" t="s">
        <v>42</v>
      </c>
      <c r="C550" t="s">
        <v>651</v>
      </c>
      <c r="D550">
        <v>0</v>
      </c>
      <c r="E550" t="s">
        <v>16</v>
      </c>
      <c r="F550" t="s">
        <v>650</v>
      </c>
      <c r="G550">
        <v>5000</v>
      </c>
      <c r="H550">
        <v>0</v>
      </c>
      <c r="I550">
        <f t="shared" si="9"/>
        <v>5000</v>
      </c>
      <c r="J550" t="str">
        <f>VLOOKUP(Table2[[#This Row],[CombinedIncome]],Income_Groups[#All],2,TRUE)</f>
        <v>Middle ($4800-$5999)</v>
      </c>
      <c r="K550">
        <v>103</v>
      </c>
      <c r="L550" t="str">
        <f>VLOOKUP(Table2[[#This Row],[LoanAmount]],Loan_Amount_Groups[#All],2,TRUE)</f>
        <v>Mid-low ($95k-$119k)</v>
      </c>
      <c r="M550">
        <v>360</v>
      </c>
      <c r="N550">
        <v>0</v>
      </c>
      <c r="O550" t="s">
        <v>31</v>
      </c>
      <c r="P550" t="s">
        <v>648</v>
      </c>
      <c r="Q550" t="e">
        <f>IF(Table2[[#This Row],[Loan_Status]]="Approved",Table2[[#This Row],[LoanAmount]],NA())</f>
        <v>#N/A</v>
      </c>
      <c r="R550">
        <f>IF(Table2[[#This Row],[Loan_Status]]="Denied",Table2[[#This Row],[LoanAmount]],NA())</f>
        <v>103</v>
      </c>
    </row>
    <row r="551" spans="1:18" x14ac:dyDescent="0.45">
      <c r="A551" t="s">
        <v>574</v>
      </c>
      <c r="B551" t="s">
        <v>14</v>
      </c>
      <c r="C551" t="s">
        <v>652</v>
      </c>
      <c r="D551">
        <v>0</v>
      </c>
      <c r="E551" t="s">
        <v>16</v>
      </c>
      <c r="F551" t="s">
        <v>650</v>
      </c>
      <c r="G551">
        <v>2785</v>
      </c>
      <c r="H551">
        <v>2016</v>
      </c>
      <c r="I551">
        <f t="shared" si="9"/>
        <v>4801</v>
      </c>
      <c r="J551" t="str">
        <f>VLOOKUP(Table2[[#This Row],[CombinedIncome]],Income_Groups[#All],2,TRUE)</f>
        <v>Middle ($4800-$5999)</v>
      </c>
      <c r="K551">
        <v>110</v>
      </c>
      <c r="L551" t="str">
        <f>VLOOKUP(Table2[[#This Row],[LoanAmount]],Loan_Amount_Groups[#All],2,TRUE)</f>
        <v>Mid-low ($95k-$119k)</v>
      </c>
      <c r="M551">
        <v>360</v>
      </c>
      <c r="N551">
        <v>1</v>
      </c>
      <c r="O551" t="s">
        <v>21</v>
      </c>
      <c r="P551" t="s">
        <v>647</v>
      </c>
      <c r="Q551">
        <f>IF(Table2[[#This Row],[Loan_Status]]="Approved",Table2[[#This Row],[LoanAmount]],NA())</f>
        <v>110</v>
      </c>
      <c r="R551" t="e">
        <f>IF(Table2[[#This Row],[Loan_Status]]="Denied",Table2[[#This Row],[LoanAmount]],NA())</f>
        <v>#N/A</v>
      </c>
    </row>
    <row r="552" spans="1:18" x14ac:dyDescent="0.45">
      <c r="A552" t="s">
        <v>575</v>
      </c>
      <c r="B552" t="s">
        <v>14</v>
      </c>
      <c r="C552" t="s">
        <v>652</v>
      </c>
      <c r="D552">
        <v>2</v>
      </c>
      <c r="E552" t="s">
        <v>16</v>
      </c>
      <c r="F552" t="s">
        <v>649</v>
      </c>
      <c r="G552">
        <v>6633</v>
      </c>
      <c r="H552">
        <v>0</v>
      </c>
      <c r="I552">
        <f t="shared" si="9"/>
        <v>6633</v>
      </c>
      <c r="J552" t="str">
        <f>VLOOKUP(Table2[[#This Row],[CombinedIncome]],Income_Groups[#All],2,TRUE)</f>
        <v>Mid-high ($6000-$8299)</v>
      </c>
      <c r="K552">
        <v>128</v>
      </c>
      <c r="L552" t="str">
        <f>VLOOKUP(Table2[[#This Row],[LoanAmount]],Loan_Amount_Groups[#All],2,TRUE)</f>
        <v>Middle ($120k-$134k)</v>
      </c>
      <c r="M552">
        <v>360</v>
      </c>
      <c r="N552">
        <v>0</v>
      </c>
      <c r="O552" t="s">
        <v>21</v>
      </c>
      <c r="P552" t="s">
        <v>648</v>
      </c>
      <c r="Q552" t="e">
        <f>IF(Table2[[#This Row],[Loan_Status]]="Approved",Table2[[#This Row],[LoanAmount]],NA())</f>
        <v>#N/A</v>
      </c>
      <c r="R552">
        <f>IF(Table2[[#This Row],[Loan_Status]]="Denied",Table2[[#This Row],[LoanAmount]],NA())</f>
        <v>128</v>
      </c>
    </row>
    <row r="553" spans="1:18" x14ac:dyDescent="0.45">
      <c r="A553" t="s">
        <v>576</v>
      </c>
      <c r="B553" t="s">
        <v>14</v>
      </c>
      <c r="C553" t="s">
        <v>652</v>
      </c>
      <c r="D553">
        <v>1</v>
      </c>
      <c r="E553" t="s">
        <v>25</v>
      </c>
      <c r="F553" t="s">
        <v>650</v>
      </c>
      <c r="G553">
        <v>2492</v>
      </c>
      <c r="H553">
        <v>2375</v>
      </c>
      <c r="I553">
        <f t="shared" si="9"/>
        <v>4867</v>
      </c>
      <c r="J553" t="str">
        <f>VLOOKUP(Table2[[#This Row],[CombinedIncome]],Income_Groups[#All],2,TRUE)</f>
        <v>Middle ($4800-$5999)</v>
      </c>
      <c r="K553">
        <v>128</v>
      </c>
      <c r="L553" t="str">
        <f>VLOOKUP(Table2[[#This Row],[LoanAmount]],Loan_Amount_Groups[#All],2,TRUE)</f>
        <v>Middle ($120k-$134k)</v>
      </c>
      <c r="M553">
        <v>360</v>
      </c>
      <c r="N553">
        <v>1</v>
      </c>
      <c r="O553" t="s">
        <v>21</v>
      </c>
      <c r="P553" t="s">
        <v>647</v>
      </c>
      <c r="Q553">
        <f>IF(Table2[[#This Row],[Loan_Status]]="Approved",Table2[[#This Row],[LoanAmount]],NA())</f>
        <v>128</v>
      </c>
      <c r="R553" t="e">
        <f>IF(Table2[[#This Row],[Loan_Status]]="Denied",Table2[[#This Row],[LoanAmount]],NA())</f>
        <v>#N/A</v>
      </c>
    </row>
    <row r="554" spans="1:18" x14ac:dyDescent="0.45">
      <c r="A554" t="s">
        <v>577</v>
      </c>
      <c r="B554" t="s">
        <v>14</v>
      </c>
      <c r="C554" t="s">
        <v>652</v>
      </c>
      <c r="D554">
        <v>1</v>
      </c>
      <c r="E554" t="s">
        <v>16</v>
      </c>
      <c r="F554" t="s">
        <v>650</v>
      </c>
      <c r="G554">
        <v>3333</v>
      </c>
      <c r="H554">
        <v>3250</v>
      </c>
      <c r="I554">
        <f t="shared" si="9"/>
        <v>6583</v>
      </c>
      <c r="J554" t="str">
        <f>VLOOKUP(Table2[[#This Row],[CombinedIncome]],Income_Groups[#All],2,TRUE)</f>
        <v>Mid-high ($6000-$8299)</v>
      </c>
      <c r="K554">
        <v>158</v>
      </c>
      <c r="L554" t="str">
        <f>VLOOKUP(Table2[[#This Row],[LoanAmount]],Loan_Amount_Groups[#All],2,TRUE)</f>
        <v>Mid-high ($135k-$180k)</v>
      </c>
      <c r="M554">
        <v>360</v>
      </c>
      <c r="N554">
        <v>1</v>
      </c>
      <c r="O554" t="s">
        <v>17</v>
      </c>
      <c r="P554" t="s">
        <v>647</v>
      </c>
      <c r="Q554">
        <f>IF(Table2[[#This Row],[Loan_Status]]="Approved",Table2[[#This Row],[LoanAmount]],NA())</f>
        <v>158</v>
      </c>
      <c r="R554" t="e">
        <f>IF(Table2[[#This Row],[Loan_Status]]="Denied",Table2[[#This Row],[LoanAmount]],NA())</f>
        <v>#N/A</v>
      </c>
    </row>
    <row r="555" spans="1:18" x14ac:dyDescent="0.45">
      <c r="A555" t="s">
        <v>578</v>
      </c>
      <c r="B555" t="s">
        <v>14</v>
      </c>
      <c r="C555" t="s">
        <v>652</v>
      </c>
      <c r="D555">
        <v>0</v>
      </c>
      <c r="E555" t="s">
        <v>25</v>
      </c>
      <c r="F555" t="s">
        <v>650</v>
      </c>
      <c r="G555">
        <v>2454</v>
      </c>
      <c r="H555">
        <v>2333</v>
      </c>
      <c r="I555">
        <f t="shared" si="9"/>
        <v>4787</v>
      </c>
      <c r="J555" t="str">
        <f>VLOOKUP(Table2[[#This Row],[CombinedIncome]],Income_Groups[#All],2,TRUE)</f>
        <v>Mid-low ($3800-$4799)</v>
      </c>
      <c r="K555">
        <v>181</v>
      </c>
      <c r="L555" t="str">
        <f>VLOOKUP(Table2[[#This Row],[LoanAmount]],Loan_Amount_Groups[#All],2,TRUE)</f>
        <v>High (&gt; $180k)</v>
      </c>
      <c r="M555">
        <v>360</v>
      </c>
      <c r="N555">
        <v>0</v>
      </c>
      <c r="O555" t="s">
        <v>17</v>
      </c>
      <c r="P555" t="s">
        <v>648</v>
      </c>
      <c r="Q555" t="e">
        <f>IF(Table2[[#This Row],[Loan_Status]]="Approved",Table2[[#This Row],[LoanAmount]],NA())</f>
        <v>#N/A</v>
      </c>
      <c r="R555">
        <f>IF(Table2[[#This Row],[Loan_Status]]="Denied",Table2[[#This Row],[LoanAmount]],NA())</f>
        <v>181</v>
      </c>
    </row>
    <row r="556" spans="1:18" x14ac:dyDescent="0.45">
      <c r="A556" t="s">
        <v>579</v>
      </c>
      <c r="B556" t="s">
        <v>14</v>
      </c>
      <c r="C556" t="s">
        <v>652</v>
      </c>
      <c r="D556">
        <v>0</v>
      </c>
      <c r="E556" t="s">
        <v>16</v>
      </c>
      <c r="F556" t="s">
        <v>650</v>
      </c>
      <c r="G556">
        <v>3593</v>
      </c>
      <c r="H556">
        <v>4266</v>
      </c>
      <c r="I556">
        <f t="shared" si="9"/>
        <v>7859</v>
      </c>
      <c r="J556" t="str">
        <f>VLOOKUP(Table2[[#This Row],[CombinedIncome]],Income_Groups[#All],2,TRUE)</f>
        <v>Mid-high ($6000-$8299)</v>
      </c>
      <c r="K556">
        <v>132</v>
      </c>
      <c r="L556" t="str">
        <f>VLOOKUP(Table2[[#This Row],[LoanAmount]],Loan_Amount_Groups[#All],2,TRUE)</f>
        <v>Middle ($120k-$134k)</v>
      </c>
      <c r="M556">
        <v>180</v>
      </c>
      <c r="N556">
        <v>0</v>
      </c>
      <c r="O556" t="s">
        <v>21</v>
      </c>
      <c r="P556" t="s">
        <v>648</v>
      </c>
      <c r="Q556" t="e">
        <f>IF(Table2[[#This Row],[Loan_Status]]="Approved",Table2[[#This Row],[LoanAmount]],NA())</f>
        <v>#N/A</v>
      </c>
      <c r="R556">
        <f>IF(Table2[[#This Row],[Loan_Status]]="Denied",Table2[[#This Row],[LoanAmount]],NA())</f>
        <v>132</v>
      </c>
    </row>
    <row r="557" spans="1:18" x14ac:dyDescent="0.45">
      <c r="A557" t="s">
        <v>580</v>
      </c>
      <c r="B557" t="s">
        <v>14</v>
      </c>
      <c r="C557" t="s">
        <v>652</v>
      </c>
      <c r="D557">
        <v>1</v>
      </c>
      <c r="E557" t="s">
        <v>16</v>
      </c>
      <c r="F557" t="s">
        <v>650</v>
      </c>
      <c r="G557">
        <v>5468</v>
      </c>
      <c r="H557">
        <v>1032</v>
      </c>
      <c r="I557">
        <f t="shared" si="9"/>
        <v>6500</v>
      </c>
      <c r="J557" t="str">
        <f>VLOOKUP(Table2[[#This Row],[CombinedIncome]],Income_Groups[#All],2,TRUE)</f>
        <v>Mid-high ($6000-$8299)</v>
      </c>
      <c r="K557">
        <v>26</v>
      </c>
      <c r="L557" t="str">
        <f>VLOOKUP(Table2[[#This Row],[LoanAmount]],Loan_Amount_Groups[#All],2,TRUE)</f>
        <v>Low (&lt; $95k)</v>
      </c>
      <c r="M557">
        <v>360</v>
      </c>
      <c r="N557">
        <v>1</v>
      </c>
      <c r="O557" t="s">
        <v>31</v>
      </c>
      <c r="P557" t="s">
        <v>647</v>
      </c>
      <c r="Q557">
        <f>IF(Table2[[#This Row],[Loan_Status]]="Approved",Table2[[#This Row],[LoanAmount]],NA())</f>
        <v>26</v>
      </c>
      <c r="R557" t="e">
        <f>IF(Table2[[#This Row],[Loan_Status]]="Denied",Table2[[#This Row],[LoanAmount]],NA())</f>
        <v>#N/A</v>
      </c>
    </row>
    <row r="558" spans="1:18" x14ac:dyDescent="0.45">
      <c r="A558" t="s">
        <v>581</v>
      </c>
      <c r="B558" t="s">
        <v>42</v>
      </c>
      <c r="C558" t="s">
        <v>651</v>
      </c>
      <c r="D558">
        <v>0</v>
      </c>
      <c r="E558" t="s">
        <v>16</v>
      </c>
      <c r="F558" t="s">
        <v>650</v>
      </c>
      <c r="G558">
        <v>2667</v>
      </c>
      <c r="H558">
        <v>1625</v>
      </c>
      <c r="I558">
        <f t="shared" si="9"/>
        <v>4292</v>
      </c>
      <c r="J558" t="str">
        <f>VLOOKUP(Table2[[#This Row],[CombinedIncome]],Income_Groups[#All],2,TRUE)</f>
        <v>Mid-low ($3800-$4799)</v>
      </c>
      <c r="K558">
        <v>84</v>
      </c>
      <c r="L558" t="str">
        <f>VLOOKUP(Table2[[#This Row],[LoanAmount]],Loan_Amount_Groups[#All],2,TRUE)</f>
        <v>Low (&lt; $95k)</v>
      </c>
      <c r="M558">
        <v>360</v>
      </c>
      <c r="N558" t="s">
        <v>639</v>
      </c>
      <c r="O558" t="s">
        <v>17</v>
      </c>
      <c r="P558" t="s">
        <v>647</v>
      </c>
      <c r="Q558">
        <f>IF(Table2[[#This Row],[Loan_Status]]="Approved",Table2[[#This Row],[LoanAmount]],NA())</f>
        <v>84</v>
      </c>
      <c r="R558" t="e">
        <f>IF(Table2[[#This Row],[Loan_Status]]="Denied",Table2[[#This Row],[LoanAmount]],NA())</f>
        <v>#N/A</v>
      </c>
    </row>
    <row r="559" spans="1:18" x14ac:dyDescent="0.45">
      <c r="A559" t="s">
        <v>582</v>
      </c>
      <c r="B559" t="s">
        <v>14</v>
      </c>
      <c r="C559" t="s">
        <v>652</v>
      </c>
      <c r="D559" t="s">
        <v>30</v>
      </c>
      <c r="E559" t="s">
        <v>16</v>
      </c>
      <c r="F559" t="s">
        <v>649</v>
      </c>
      <c r="G559">
        <v>10139</v>
      </c>
      <c r="H559">
        <v>0</v>
      </c>
      <c r="I559">
        <f t="shared" si="9"/>
        <v>10139</v>
      </c>
      <c r="J559" t="str">
        <f>VLOOKUP(Table2[[#This Row],[CombinedIncome]],Income_Groups[#All],2,TRUE)</f>
        <v>High (&gt; $8300)</v>
      </c>
      <c r="K559">
        <v>260</v>
      </c>
      <c r="L559" t="str">
        <f>VLOOKUP(Table2[[#This Row],[LoanAmount]],Loan_Amount_Groups[#All],2,TRUE)</f>
        <v>High (&gt; $180k)</v>
      </c>
      <c r="M559">
        <v>360</v>
      </c>
      <c r="N559">
        <v>1</v>
      </c>
      <c r="O559" t="s">
        <v>31</v>
      </c>
      <c r="P559" t="s">
        <v>647</v>
      </c>
      <c r="Q559">
        <f>IF(Table2[[#This Row],[Loan_Status]]="Approved",Table2[[#This Row],[LoanAmount]],NA())</f>
        <v>260</v>
      </c>
      <c r="R559" t="e">
        <f>IF(Table2[[#This Row],[Loan_Status]]="Denied",Table2[[#This Row],[LoanAmount]],NA())</f>
        <v>#N/A</v>
      </c>
    </row>
    <row r="560" spans="1:18" x14ac:dyDescent="0.45">
      <c r="A560" t="s">
        <v>583</v>
      </c>
      <c r="B560" t="s">
        <v>14</v>
      </c>
      <c r="C560" t="s">
        <v>652</v>
      </c>
      <c r="D560">
        <v>0</v>
      </c>
      <c r="E560" t="s">
        <v>16</v>
      </c>
      <c r="F560" t="s">
        <v>650</v>
      </c>
      <c r="G560">
        <v>3887</v>
      </c>
      <c r="H560">
        <v>2669</v>
      </c>
      <c r="I560">
        <f t="shared" si="9"/>
        <v>6556</v>
      </c>
      <c r="J560" t="str">
        <f>VLOOKUP(Table2[[#This Row],[CombinedIncome]],Income_Groups[#All],2,TRUE)</f>
        <v>Mid-high ($6000-$8299)</v>
      </c>
      <c r="K560">
        <v>162</v>
      </c>
      <c r="L560" t="str">
        <f>VLOOKUP(Table2[[#This Row],[LoanAmount]],Loan_Amount_Groups[#All],2,TRUE)</f>
        <v>Mid-high ($135k-$180k)</v>
      </c>
      <c r="M560">
        <v>360</v>
      </c>
      <c r="N560">
        <v>1</v>
      </c>
      <c r="O560" t="s">
        <v>31</v>
      </c>
      <c r="P560" t="s">
        <v>647</v>
      </c>
      <c r="Q560">
        <f>IF(Table2[[#This Row],[Loan_Status]]="Approved",Table2[[#This Row],[LoanAmount]],NA())</f>
        <v>162</v>
      </c>
      <c r="R560" t="e">
        <f>IF(Table2[[#This Row],[Loan_Status]]="Denied",Table2[[#This Row],[LoanAmount]],NA())</f>
        <v>#N/A</v>
      </c>
    </row>
    <row r="561" spans="1:18" x14ac:dyDescent="0.45">
      <c r="A561" t="s">
        <v>584</v>
      </c>
      <c r="B561" t="s">
        <v>42</v>
      </c>
      <c r="C561" t="s">
        <v>652</v>
      </c>
      <c r="D561">
        <v>0</v>
      </c>
      <c r="E561" t="s">
        <v>16</v>
      </c>
      <c r="F561" t="s">
        <v>650</v>
      </c>
      <c r="G561">
        <v>4180</v>
      </c>
      <c r="H561">
        <v>2306</v>
      </c>
      <c r="I561">
        <f t="shared" si="9"/>
        <v>6486</v>
      </c>
      <c r="J561" t="str">
        <f>VLOOKUP(Table2[[#This Row],[CombinedIncome]],Income_Groups[#All],2,TRUE)</f>
        <v>Mid-high ($6000-$8299)</v>
      </c>
      <c r="K561">
        <v>182</v>
      </c>
      <c r="L561" t="str">
        <f>VLOOKUP(Table2[[#This Row],[LoanAmount]],Loan_Amount_Groups[#All],2,TRUE)</f>
        <v>High (&gt; $180k)</v>
      </c>
      <c r="M561">
        <v>360</v>
      </c>
      <c r="N561">
        <v>1</v>
      </c>
      <c r="O561" t="s">
        <v>31</v>
      </c>
      <c r="P561" t="s">
        <v>647</v>
      </c>
      <c r="Q561">
        <f>IF(Table2[[#This Row],[Loan_Status]]="Approved",Table2[[#This Row],[LoanAmount]],NA())</f>
        <v>182</v>
      </c>
      <c r="R561" t="e">
        <f>IF(Table2[[#This Row],[Loan_Status]]="Denied",Table2[[#This Row],[LoanAmount]],NA())</f>
        <v>#N/A</v>
      </c>
    </row>
    <row r="562" spans="1:18" x14ac:dyDescent="0.45">
      <c r="A562" t="s">
        <v>585</v>
      </c>
      <c r="B562" t="s">
        <v>14</v>
      </c>
      <c r="C562" t="s">
        <v>652</v>
      </c>
      <c r="D562">
        <v>2</v>
      </c>
      <c r="E562" t="s">
        <v>25</v>
      </c>
      <c r="F562" t="s">
        <v>650</v>
      </c>
      <c r="G562">
        <v>3675</v>
      </c>
      <c r="H562">
        <v>242</v>
      </c>
      <c r="I562">
        <f t="shared" si="9"/>
        <v>3917</v>
      </c>
      <c r="J562" t="str">
        <f>VLOOKUP(Table2[[#This Row],[CombinedIncome]],Income_Groups[#All],2,TRUE)</f>
        <v>Mid-low ($3800-$4799)</v>
      </c>
      <c r="K562">
        <v>108</v>
      </c>
      <c r="L562" t="str">
        <f>VLOOKUP(Table2[[#This Row],[LoanAmount]],Loan_Amount_Groups[#All],2,TRUE)</f>
        <v>Mid-low ($95k-$119k)</v>
      </c>
      <c r="M562">
        <v>360</v>
      </c>
      <c r="N562">
        <v>1</v>
      </c>
      <c r="O562" t="s">
        <v>31</v>
      </c>
      <c r="P562" t="s">
        <v>647</v>
      </c>
      <c r="Q562">
        <f>IF(Table2[[#This Row],[Loan_Status]]="Approved",Table2[[#This Row],[LoanAmount]],NA())</f>
        <v>108</v>
      </c>
      <c r="R562" t="e">
        <f>IF(Table2[[#This Row],[Loan_Status]]="Denied",Table2[[#This Row],[LoanAmount]],NA())</f>
        <v>#N/A</v>
      </c>
    </row>
    <row r="563" spans="1:18" x14ac:dyDescent="0.45">
      <c r="A563" t="s">
        <v>586</v>
      </c>
      <c r="B563" t="s">
        <v>42</v>
      </c>
      <c r="C563" t="s">
        <v>652</v>
      </c>
      <c r="D563">
        <v>1</v>
      </c>
      <c r="E563" t="s">
        <v>16</v>
      </c>
      <c r="F563" t="s">
        <v>649</v>
      </c>
      <c r="G563">
        <v>19484</v>
      </c>
      <c r="H563">
        <v>0</v>
      </c>
      <c r="I563">
        <f t="shared" si="9"/>
        <v>19484</v>
      </c>
      <c r="J563" t="str">
        <f>VLOOKUP(Table2[[#This Row],[CombinedIncome]],Income_Groups[#All],2,TRUE)</f>
        <v>High (&gt; $8300)</v>
      </c>
      <c r="K563">
        <v>600</v>
      </c>
      <c r="L563" t="str">
        <f>VLOOKUP(Table2[[#This Row],[LoanAmount]],Loan_Amount_Groups[#All],2,TRUE)</f>
        <v>High (&gt; $180k)</v>
      </c>
      <c r="M563">
        <v>360</v>
      </c>
      <c r="N563">
        <v>1</v>
      </c>
      <c r="O563" t="s">
        <v>31</v>
      </c>
      <c r="P563" t="s">
        <v>647</v>
      </c>
      <c r="Q563">
        <f>IF(Table2[[#This Row],[Loan_Status]]="Approved",Table2[[#This Row],[LoanAmount]],NA())</f>
        <v>600</v>
      </c>
      <c r="R563" t="e">
        <f>IF(Table2[[#This Row],[Loan_Status]]="Denied",Table2[[#This Row],[LoanAmount]],NA())</f>
        <v>#N/A</v>
      </c>
    </row>
    <row r="564" spans="1:18" x14ac:dyDescent="0.45">
      <c r="A564" t="s">
        <v>587</v>
      </c>
      <c r="B564" t="s">
        <v>14</v>
      </c>
      <c r="C564" t="s">
        <v>652</v>
      </c>
      <c r="D564">
        <v>0</v>
      </c>
      <c r="E564" t="s">
        <v>16</v>
      </c>
      <c r="F564" t="s">
        <v>650</v>
      </c>
      <c r="G564">
        <v>5923</v>
      </c>
      <c r="H564">
        <v>2054</v>
      </c>
      <c r="I564">
        <f t="shared" si="9"/>
        <v>7977</v>
      </c>
      <c r="J564" t="str">
        <f>VLOOKUP(Table2[[#This Row],[CombinedIncome]],Income_Groups[#All],2,TRUE)</f>
        <v>Mid-high ($6000-$8299)</v>
      </c>
      <c r="K564">
        <v>211</v>
      </c>
      <c r="L564" t="str">
        <f>VLOOKUP(Table2[[#This Row],[LoanAmount]],Loan_Amount_Groups[#All],2,TRUE)</f>
        <v>High (&gt; $180k)</v>
      </c>
      <c r="M564">
        <v>360</v>
      </c>
      <c r="N564">
        <v>1</v>
      </c>
      <c r="O564" t="s">
        <v>21</v>
      </c>
      <c r="P564" t="s">
        <v>647</v>
      </c>
      <c r="Q564">
        <f>IF(Table2[[#This Row],[Loan_Status]]="Approved",Table2[[#This Row],[LoanAmount]],NA())</f>
        <v>211</v>
      </c>
      <c r="R564" t="e">
        <f>IF(Table2[[#This Row],[Loan_Status]]="Denied",Table2[[#This Row],[LoanAmount]],NA())</f>
        <v>#N/A</v>
      </c>
    </row>
    <row r="565" spans="1:18" x14ac:dyDescent="0.45">
      <c r="A565" t="s">
        <v>588</v>
      </c>
      <c r="B565" t="s">
        <v>14</v>
      </c>
      <c r="C565" t="s">
        <v>651</v>
      </c>
      <c r="D565">
        <v>0</v>
      </c>
      <c r="E565" t="s">
        <v>25</v>
      </c>
      <c r="F565" t="s">
        <v>649</v>
      </c>
      <c r="G565">
        <v>5800</v>
      </c>
      <c r="H565">
        <v>0</v>
      </c>
      <c r="I565">
        <f t="shared" si="9"/>
        <v>5800</v>
      </c>
      <c r="J565" t="str">
        <f>VLOOKUP(Table2[[#This Row],[CombinedIncome]],Income_Groups[#All],2,TRUE)</f>
        <v>Middle ($4800-$5999)</v>
      </c>
      <c r="K565">
        <v>132</v>
      </c>
      <c r="L565" t="str">
        <f>VLOOKUP(Table2[[#This Row],[LoanAmount]],Loan_Amount_Groups[#All],2,TRUE)</f>
        <v>Middle ($120k-$134k)</v>
      </c>
      <c r="M565">
        <v>360</v>
      </c>
      <c r="N565">
        <v>1</v>
      </c>
      <c r="O565" t="s">
        <v>31</v>
      </c>
      <c r="P565" t="s">
        <v>647</v>
      </c>
      <c r="Q565">
        <f>IF(Table2[[#This Row],[Loan_Status]]="Approved",Table2[[#This Row],[LoanAmount]],NA())</f>
        <v>132</v>
      </c>
      <c r="R565" t="e">
        <f>IF(Table2[[#This Row],[Loan_Status]]="Denied",Table2[[#This Row],[LoanAmount]],NA())</f>
        <v>#N/A</v>
      </c>
    </row>
    <row r="566" spans="1:18" x14ac:dyDescent="0.45">
      <c r="A566" t="s">
        <v>589</v>
      </c>
      <c r="B566" t="s">
        <v>14</v>
      </c>
      <c r="C566" t="s">
        <v>652</v>
      </c>
      <c r="D566">
        <v>2</v>
      </c>
      <c r="E566" t="s">
        <v>16</v>
      </c>
      <c r="F566" t="s">
        <v>650</v>
      </c>
      <c r="G566">
        <v>8799</v>
      </c>
      <c r="H566">
        <v>0</v>
      </c>
      <c r="I566">
        <f t="shared" si="9"/>
        <v>8799</v>
      </c>
      <c r="J566" t="str">
        <f>VLOOKUP(Table2[[#This Row],[CombinedIncome]],Income_Groups[#All],2,TRUE)</f>
        <v>High (&gt; $8300)</v>
      </c>
      <c r="K566">
        <v>258</v>
      </c>
      <c r="L566" t="str">
        <f>VLOOKUP(Table2[[#This Row],[LoanAmount]],Loan_Amount_Groups[#All],2,TRUE)</f>
        <v>High (&gt; $180k)</v>
      </c>
      <c r="M566">
        <v>360</v>
      </c>
      <c r="N566">
        <v>0</v>
      </c>
      <c r="O566" t="s">
        <v>17</v>
      </c>
      <c r="P566" t="s">
        <v>648</v>
      </c>
      <c r="Q566" t="e">
        <f>IF(Table2[[#This Row],[Loan_Status]]="Approved",Table2[[#This Row],[LoanAmount]],NA())</f>
        <v>#N/A</v>
      </c>
      <c r="R566">
        <f>IF(Table2[[#This Row],[Loan_Status]]="Denied",Table2[[#This Row],[LoanAmount]],NA())</f>
        <v>258</v>
      </c>
    </row>
    <row r="567" spans="1:18" x14ac:dyDescent="0.45">
      <c r="A567" t="s">
        <v>590</v>
      </c>
      <c r="B567" t="s">
        <v>14</v>
      </c>
      <c r="C567" t="s">
        <v>652</v>
      </c>
      <c r="D567">
        <v>0</v>
      </c>
      <c r="E567" t="s">
        <v>25</v>
      </c>
      <c r="F567" t="s">
        <v>650</v>
      </c>
      <c r="G567">
        <v>4467</v>
      </c>
      <c r="H567">
        <v>0</v>
      </c>
      <c r="I567">
        <f t="shared" si="9"/>
        <v>4467</v>
      </c>
      <c r="J567" t="str">
        <f>VLOOKUP(Table2[[#This Row],[CombinedIncome]],Income_Groups[#All],2,TRUE)</f>
        <v>Mid-low ($3800-$4799)</v>
      </c>
      <c r="K567">
        <v>120</v>
      </c>
      <c r="L567" t="str">
        <f>VLOOKUP(Table2[[#This Row],[LoanAmount]],Loan_Amount_Groups[#All],2,TRUE)</f>
        <v>Middle ($120k-$134k)</v>
      </c>
      <c r="M567">
        <v>360</v>
      </c>
      <c r="N567" t="s">
        <v>639</v>
      </c>
      <c r="O567" t="s">
        <v>21</v>
      </c>
      <c r="P567" t="s">
        <v>647</v>
      </c>
      <c r="Q567">
        <f>IF(Table2[[#This Row],[Loan_Status]]="Approved",Table2[[#This Row],[LoanAmount]],NA())</f>
        <v>120</v>
      </c>
      <c r="R567" t="e">
        <f>IF(Table2[[#This Row],[Loan_Status]]="Denied",Table2[[#This Row],[LoanAmount]],NA())</f>
        <v>#N/A</v>
      </c>
    </row>
    <row r="568" spans="1:18" x14ac:dyDescent="0.45">
      <c r="A568" t="s">
        <v>591</v>
      </c>
      <c r="B568" t="s">
        <v>14</v>
      </c>
      <c r="C568" t="s">
        <v>651</v>
      </c>
      <c r="D568">
        <v>0</v>
      </c>
      <c r="E568" t="s">
        <v>16</v>
      </c>
      <c r="F568" t="s">
        <v>650</v>
      </c>
      <c r="G568">
        <v>3333</v>
      </c>
      <c r="H568">
        <v>0</v>
      </c>
      <c r="I568">
        <f t="shared" si="9"/>
        <v>3333</v>
      </c>
      <c r="J568" t="str">
        <f>VLOOKUP(Table2[[#This Row],[CombinedIncome]],Income_Groups[#All],2,TRUE)</f>
        <v>Low (&lt; $3800)</v>
      </c>
      <c r="K568">
        <v>70</v>
      </c>
      <c r="L568" t="str">
        <f>VLOOKUP(Table2[[#This Row],[LoanAmount]],Loan_Amount_Groups[#All],2,TRUE)</f>
        <v>Low (&lt; $95k)</v>
      </c>
      <c r="M568">
        <v>360</v>
      </c>
      <c r="N568">
        <v>1</v>
      </c>
      <c r="O568" t="s">
        <v>17</v>
      </c>
      <c r="P568" t="s">
        <v>647</v>
      </c>
      <c r="Q568">
        <f>IF(Table2[[#This Row],[Loan_Status]]="Approved",Table2[[#This Row],[LoanAmount]],NA())</f>
        <v>70</v>
      </c>
      <c r="R568" t="e">
        <f>IF(Table2[[#This Row],[Loan_Status]]="Denied",Table2[[#This Row],[LoanAmount]],NA())</f>
        <v>#N/A</v>
      </c>
    </row>
    <row r="569" spans="1:18" x14ac:dyDescent="0.45">
      <c r="A569" t="s">
        <v>592</v>
      </c>
      <c r="B569" t="s">
        <v>14</v>
      </c>
      <c r="C569" t="s">
        <v>652</v>
      </c>
      <c r="D569" t="s">
        <v>30</v>
      </c>
      <c r="E569" t="s">
        <v>16</v>
      </c>
      <c r="F569" t="s">
        <v>650</v>
      </c>
      <c r="G569">
        <v>3400</v>
      </c>
      <c r="H569">
        <v>2500</v>
      </c>
      <c r="I569">
        <f t="shared" si="9"/>
        <v>5900</v>
      </c>
      <c r="J569" t="str">
        <f>VLOOKUP(Table2[[#This Row],[CombinedIncome]],Income_Groups[#All],2,TRUE)</f>
        <v>Middle ($4800-$5999)</v>
      </c>
      <c r="K569">
        <v>123</v>
      </c>
      <c r="L569" t="str">
        <f>VLOOKUP(Table2[[#This Row],[LoanAmount]],Loan_Amount_Groups[#All],2,TRUE)</f>
        <v>Middle ($120k-$134k)</v>
      </c>
      <c r="M569">
        <v>360</v>
      </c>
      <c r="N569">
        <v>0</v>
      </c>
      <c r="O569" t="s">
        <v>21</v>
      </c>
      <c r="P569" t="s">
        <v>648</v>
      </c>
      <c r="Q569" t="e">
        <f>IF(Table2[[#This Row],[Loan_Status]]="Approved",Table2[[#This Row],[LoanAmount]],NA())</f>
        <v>#N/A</v>
      </c>
      <c r="R569">
        <f>IF(Table2[[#This Row],[Loan_Status]]="Denied",Table2[[#This Row],[LoanAmount]],NA())</f>
        <v>123</v>
      </c>
    </row>
    <row r="570" spans="1:18" x14ac:dyDescent="0.45">
      <c r="A570" t="s">
        <v>593</v>
      </c>
      <c r="B570" t="s">
        <v>42</v>
      </c>
      <c r="C570" t="s">
        <v>651</v>
      </c>
      <c r="D570">
        <v>0</v>
      </c>
      <c r="E570" t="s">
        <v>16</v>
      </c>
      <c r="F570" t="s">
        <v>650</v>
      </c>
      <c r="G570">
        <v>2378</v>
      </c>
      <c r="H570">
        <v>0</v>
      </c>
      <c r="I570">
        <f t="shared" si="9"/>
        <v>2378</v>
      </c>
      <c r="J570" t="str">
        <f>VLOOKUP(Table2[[#This Row],[CombinedIncome]],Income_Groups[#All],2,TRUE)</f>
        <v>Low (&lt; $3800)</v>
      </c>
      <c r="K570">
        <v>9</v>
      </c>
      <c r="L570" t="str">
        <f>VLOOKUP(Table2[[#This Row],[LoanAmount]],Loan_Amount_Groups[#All],2,TRUE)</f>
        <v>Low (&lt; $95k)</v>
      </c>
      <c r="M570">
        <v>360</v>
      </c>
      <c r="N570">
        <v>1</v>
      </c>
      <c r="O570" t="s">
        <v>17</v>
      </c>
      <c r="P570" t="s">
        <v>648</v>
      </c>
      <c r="Q570" t="e">
        <f>IF(Table2[[#This Row],[Loan_Status]]="Approved",Table2[[#This Row],[LoanAmount]],NA())</f>
        <v>#N/A</v>
      </c>
      <c r="R570">
        <f>IF(Table2[[#This Row],[Loan_Status]]="Denied",Table2[[#This Row],[LoanAmount]],NA())</f>
        <v>9</v>
      </c>
    </row>
    <row r="571" spans="1:18" x14ac:dyDescent="0.45">
      <c r="A571" t="s">
        <v>594</v>
      </c>
      <c r="B571" t="s">
        <v>14</v>
      </c>
      <c r="C571" t="s">
        <v>652</v>
      </c>
      <c r="D571">
        <v>0</v>
      </c>
      <c r="E571" t="s">
        <v>16</v>
      </c>
      <c r="F571" t="s">
        <v>650</v>
      </c>
      <c r="G571">
        <v>3166</v>
      </c>
      <c r="H571">
        <v>2064</v>
      </c>
      <c r="I571">
        <f t="shared" si="9"/>
        <v>5230</v>
      </c>
      <c r="J571" t="str">
        <f>VLOOKUP(Table2[[#This Row],[CombinedIncome]],Income_Groups[#All],2,TRUE)</f>
        <v>Middle ($4800-$5999)</v>
      </c>
      <c r="K571">
        <v>104</v>
      </c>
      <c r="L571" t="str">
        <f>VLOOKUP(Table2[[#This Row],[LoanAmount]],Loan_Amount_Groups[#All],2,TRUE)</f>
        <v>Mid-low ($95k-$119k)</v>
      </c>
      <c r="M571">
        <v>360</v>
      </c>
      <c r="N571">
        <v>0</v>
      </c>
      <c r="O571" t="s">
        <v>17</v>
      </c>
      <c r="P571" t="s">
        <v>648</v>
      </c>
      <c r="Q571" t="e">
        <f>IF(Table2[[#This Row],[Loan_Status]]="Approved",Table2[[#This Row],[LoanAmount]],NA())</f>
        <v>#N/A</v>
      </c>
      <c r="R571">
        <f>IF(Table2[[#This Row],[Loan_Status]]="Denied",Table2[[#This Row],[LoanAmount]],NA())</f>
        <v>104</v>
      </c>
    </row>
    <row r="572" spans="1:18" x14ac:dyDescent="0.45">
      <c r="A572" t="s">
        <v>595</v>
      </c>
      <c r="B572" t="s">
        <v>14</v>
      </c>
      <c r="C572" t="s">
        <v>652</v>
      </c>
      <c r="D572">
        <v>1</v>
      </c>
      <c r="E572" t="s">
        <v>16</v>
      </c>
      <c r="F572" t="s">
        <v>650</v>
      </c>
      <c r="G572">
        <v>3417</v>
      </c>
      <c r="H572">
        <v>1750</v>
      </c>
      <c r="I572">
        <f t="shared" si="9"/>
        <v>5167</v>
      </c>
      <c r="J572" t="str">
        <f>VLOOKUP(Table2[[#This Row],[CombinedIncome]],Income_Groups[#All],2,TRUE)</f>
        <v>Middle ($4800-$5999)</v>
      </c>
      <c r="K572">
        <v>186</v>
      </c>
      <c r="L572" t="str">
        <f>VLOOKUP(Table2[[#This Row],[LoanAmount]],Loan_Amount_Groups[#All],2,TRUE)</f>
        <v>High (&gt; $180k)</v>
      </c>
      <c r="M572">
        <v>360</v>
      </c>
      <c r="N572">
        <v>1</v>
      </c>
      <c r="O572" t="s">
        <v>17</v>
      </c>
      <c r="P572" t="s">
        <v>647</v>
      </c>
      <c r="Q572">
        <f>IF(Table2[[#This Row],[Loan_Status]]="Approved",Table2[[#This Row],[LoanAmount]],NA())</f>
        <v>186</v>
      </c>
      <c r="R572" t="e">
        <f>IF(Table2[[#This Row],[Loan_Status]]="Denied",Table2[[#This Row],[LoanAmount]],NA())</f>
        <v>#N/A</v>
      </c>
    </row>
    <row r="573" spans="1:18" x14ac:dyDescent="0.45">
      <c r="A573" t="s">
        <v>596</v>
      </c>
      <c r="B573" t="s">
        <v>14</v>
      </c>
      <c r="C573" t="s">
        <v>652</v>
      </c>
      <c r="D573" t="s">
        <v>639</v>
      </c>
      <c r="E573" t="s">
        <v>16</v>
      </c>
      <c r="F573" t="s">
        <v>650</v>
      </c>
      <c r="G573">
        <v>5116</v>
      </c>
      <c r="H573">
        <v>1451</v>
      </c>
      <c r="I573">
        <f t="shared" si="9"/>
        <v>6567</v>
      </c>
      <c r="J573" t="str">
        <f>VLOOKUP(Table2[[#This Row],[CombinedIncome]],Income_Groups[#All],2,TRUE)</f>
        <v>Mid-high ($6000-$8299)</v>
      </c>
      <c r="K573">
        <v>165</v>
      </c>
      <c r="L573" t="str">
        <f>VLOOKUP(Table2[[#This Row],[LoanAmount]],Loan_Amount_Groups[#All],2,TRUE)</f>
        <v>Mid-high ($135k-$180k)</v>
      </c>
      <c r="M573">
        <v>360</v>
      </c>
      <c r="N573">
        <v>0</v>
      </c>
      <c r="O573" t="s">
        <v>17</v>
      </c>
      <c r="P573" t="s">
        <v>648</v>
      </c>
      <c r="Q573" t="e">
        <f>IF(Table2[[#This Row],[Loan_Status]]="Approved",Table2[[#This Row],[LoanAmount]],NA())</f>
        <v>#N/A</v>
      </c>
      <c r="R573">
        <f>IF(Table2[[#This Row],[Loan_Status]]="Denied",Table2[[#This Row],[LoanAmount]],NA())</f>
        <v>165</v>
      </c>
    </row>
    <row r="574" spans="1:18" x14ac:dyDescent="0.45">
      <c r="A574" t="s">
        <v>597</v>
      </c>
      <c r="B574" t="s">
        <v>14</v>
      </c>
      <c r="C574" t="s">
        <v>652</v>
      </c>
      <c r="D574">
        <v>2</v>
      </c>
      <c r="E574" t="s">
        <v>16</v>
      </c>
      <c r="F574" t="s">
        <v>650</v>
      </c>
      <c r="G574">
        <v>16666</v>
      </c>
      <c r="H574">
        <v>0</v>
      </c>
      <c r="I574">
        <f t="shared" si="9"/>
        <v>16666</v>
      </c>
      <c r="J574" t="str">
        <f>VLOOKUP(Table2[[#This Row],[CombinedIncome]],Income_Groups[#All],2,TRUE)</f>
        <v>High (&gt; $8300)</v>
      </c>
      <c r="K574">
        <v>275</v>
      </c>
      <c r="L574" t="str">
        <f>VLOOKUP(Table2[[#This Row],[LoanAmount]],Loan_Amount_Groups[#All],2,TRUE)</f>
        <v>High (&gt; $180k)</v>
      </c>
      <c r="M574">
        <v>360</v>
      </c>
      <c r="N574">
        <v>1</v>
      </c>
      <c r="O574" t="s">
        <v>17</v>
      </c>
      <c r="P574" t="s">
        <v>647</v>
      </c>
      <c r="Q574">
        <f>IF(Table2[[#This Row],[Loan_Status]]="Approved",Table2[[#This Row],[LoanAmount]],NA())</f>
        <v>275</v>
      </c>
      <c r="R574" t="e">
        <f>IF(Table2[[#This Row],[Loan_Status]]="Denied",Table2[[#This Row],[LoanAmount]],NA())</f>
        <v>#N/A</v>
      </c>
    </row>
    <row r="575" spans="1:18" x14ac:dyDescent="0.45">
      <c r="A575" t="s">
        <v>598</v>
      </c>
      <c r="B575" t="s">
        <v>14</v>
      </c>
      <c r="C575" t="s">
        <v>652</v>
      </c>
      <c r="D575">
        <v>2</v>
      </c>
      <c r="E575" t="s">
        <v>25</v>
      </c>
      <c r="F575" t="s">
        <v>650</v>
      </c>
      <c r="G575">
        <v>6125</v>
      </c>
      <c r="H575">
        <v>1625</v>
      </c>
      <c r="I575">
        <f t="shared" si="9"/>
        <v>7750</v>
      </c>
      <c r="J575" t="str">
        <f>VLOOKUP(Table2[[#This Row],[CombinedIncome]],Income_Groups[#All],2,TRUE)</f>
        <v>Mid-high ($6000-$8299)</v>
      </c>
      <c r="K575">
        <v>187</v>
      </c>
      <c r="L575" t="str">
        <f>VLOOKUP(Table2[[#This Row],[LoanAmount]],Loan_Amount_Groups[#All],2,TRUE)</f>
        <v>High (&gt; $180k)</v>
      </c>
      <c r="M575">
        <v>480</v>
      </c>
      <c r="N575">
        <v>1</v>
      </c>
      <c r="O575" t="s">
        <v>31</v>
      </c>
      <c r="P575" t="s">
        <v>648</v>
      </c>
      <c r="Q575" t="e">
        <f>IF(Table2[[#This Row],[Loan_Status]]="Approved",Table2[[#This Row],[LoanAmount]],NA())</f>
        <v>#N/A</v>
      </c>
      <c r="R575">
        <f>IF(Table2[[#This Row],[Loan_Status]]="Denied",Table2[[#This Row],[LoanAmount]],NA())</f>
        <v>187</v>
      </c>
    </row>
    <row r="576" spans="1:18" x14ac:dyDescent="0.45">
      <c r="A576" t="s">
        <v>599</v>
      </c>
      <c r="B576" t="s">
        <v>14</v>
      </c>
      <c r="C576" t="s">
        <v>652</v>
      </c>
      <c r="D576" t="s">
        <v>30</v>
      </c>
      <c r="E576" t="s">
        <v>16</v>
      </c>
      <c r="F576" t="s">
        <v>650</v>
      </c>
      <c r="G576">
        <v>6406</v>
      </c>
      <c r="H576">
        <v>0</v>
      </c>
      <c r="I576">
        <f t="shared" si="9"/>
        <v>6406</v>
      </c>
      <c r="J576" t="str">
        <f>VLOOKUP(Table2[[#This Row],[CombinedIncome]],Income_Groups[#All],2,TRUE)</f>
        <v>Mid-high ($6000-$8299)</v>
      </c>
      <c r="K576">
        <v>150</v>
      </c>
      <c r="L576" t="str">
        <f>VLOOKUP(Table2[[#This Row],[LoanAmount]],Loan_Amount_Groups[#All],2,TRUE)</f>
        <v>Mid-high ($135k-$180k)</v>
      </c>
      <c r="M576">
        <v>360</v>
      </c>
      <c r="N576">
        <v>1</v>
      </c>
      <c r="O576" t="s">
        <v>31</v>
      </c>
      <c r="P576" t="s">
        <v>648</v>
      </c>
      <c r="Q576" t="e">
        <f>IF(Table2[[#This Row],[Loan_Status]]="Approved",Table2[[#This Row],[LoanAmount]],NA())</f>
        <v>#N/A</v>
      </c>
      <c r="R576">
        <f>IF(Table2[[#This Row],[Loan_Status]]="Denied",Table2[[#This Row],[LoanAmount]],NA())</f>
        <v>150</v>
      </c>
    </row>
    <row r="577" spans="1:18" x14ac:dyDescent="0.45">
      <c r="A577" t="s">
        <v>600</v>
      </c>
      <c r="B577" t="s">
        <v>14</v>
      </c>
      <c r="C577" t="s">
        <v>652</v>
      </c>
      <c r="D577">
        <v>2</v>
      </c>
      <c r="E577" t="s">
        <v>16</v>
      </c>
      <c r="F577" t="s">
        <v>650</v>
      </c>
      <c r="G577">
        <v>3159</v>
      </c>
      <c r="H577">
        <v>461</v>
      </c>
      <c r="I577">
        <f t="shared" si="9"/>
        <v>3620</v>
      </c>
      <c r="J577" t="str">
        <f>VLOOKUP(Table2[[#This Row],[CombinedIncome]],Income_Groups[#All],2,TRUE)</f>
        <v>Low (&lt; $3800)</v>
      </c>
      <c r="K577">
        <v>108</v>
      </c>
      <c r="L577" t="str">
        <f>VLOOKUP(Table2[[#This Row],[LoanAmount]],Loan_Amount_Groups[#All],2,TRUE)</f>
        <v>Mid-low ($95k-$119k)</v>
      </c>
      <c r="M577">
        <v>84</v>
      </c>
      <c r="N577">
        <v>1</v>
      </c>
      <c r="O577" t="s">
        <v>17</v>
      </c>
      <c r="P577" t="s">
        <v>647</v>
      </c>
      <c r="Q577">
        <f>IF(Table2[[#This Row],[Loan_Status]]="Approved",Table2[[#This Row],[LoanAmount]],NA())</f>
        <v>108</v>
      </c>
      <c r="R577" t="e">
        <f>IF(Table2[[#This Row],[Loan_Status]]="Denied",Table2[[#This Row],[LoanAmount]],NA())</f>
        <v>#N/A</v>
      </c>
    </row>
    <row r="578" spans="1:18" x14ac:dyDescent="0.45">
      <c r="A578" t="s">
        <v>601</v>
      </c>
      <c r="B578" t="s">
        <v>639</v>
      </c>
      <c r="C578" t="s">
        <v>652</v>
      </c>
      <c r="D578">
        <v>0</v>
      </c>
      <c r="E578" t="s">
        <v>16</v>
      </c>
      <c r="F578" t="s">
        <v>650</v>
      </c>
      <c r="G578">
        <v>3087</v>
      </c>
      <c r="H578">
        <v>2210</v>
      </c>
      <c r="I578">
        <f t="shared" si="9"/>
        <v>5297</v>
      </c>
      <c r="J578" t="str">
        <f>VLOOKUP(Table2[[#This Row],[CombinedIncome]],Income_Groups[#All],2,TRUE)</f>
        <v>Middle ($4800-$5999)</v>
      </c>
      <c r="K578">
        <v>136</v>
      </c>
      <c r="L578" t="str">
        <f>VLOOKUP(Table2[[#This Row],[LoanAmount]],Loan_Amount_Groups[#All],2,TRUE)</f>
        <v>Mid-high ($135k-$180k)</v>
      </c>
      <c r="M578">
        <v>360</v>
      </c>
      <c r="N578">
        <v>0</v>
      </c>
      <c r="O578" t="s">
        <v>31</v>
      </c>
      <c r="P578" t="s">
        <v>648</v>
      </c>
      <c r="Q578" t="e">
        <f>IF(Table2[[#This Row],[Loan_Status]]="Approved",Table2[[#This Row],[LoanAmount]],NA())</f>
        <v>#N/A</v>
      </c>
      <c r="R578">
        <f>IF(Table2[[#This Row],[Loan_Status]]="Denied",Table2[[#This Row],[LoanAmount]],NA())</f>
        <v>136</v>
      </c>
    </row>
    <row r="579" spans="1:18" x14ac:dyDescent="0.45">
      <c r="A579" t="s">
        <v>602</v>
      </c>
      <c r="B579" t="s">
        <v>14</v>
      </c>
      <c r="C579" t="s">
        <v>651</v>
      </c>
      <c r="D579">
        <v>0</v>
      </c>
      <c r="E579" t="s">
        <v>16</v>
      </c>
      <c r="F579" t="s">
        <v>650</v>
      </c>
      <c r="G579">
        <v>3229</v>
      </c>
      <c r="H579">
        <v>2739</v>
      </c>
      <c r="I579">
        <f t="shared" si="9"/>
        <v>5968</v>
      </c>
      <c r="J579" t="str">
        <f>VLOOKUP(Table2[[#This Row],[CombinedIncome]],Income_Groups[#All],2,TRUE)</f>
        <v>Middle ($4800-$5999)</v>
      </c>
      <c r="K579">
        <v>110</v>
      </c>
      <c r="L579" t="str">
        <f>VLOOKUP(Table2[[#This Row],[LoanAmount]],Loan_Amount_Groups[#All],2,TRUE)</f>
        <v>Mid-low ($95k-$119k)</v>
      </c>
      <c r="M579">
        <v>360</v>
      </c>
      <c r="N579">
        <v>1</v>
      </c>
      <c r="O579" t="s">
        <v>17</v>
      </c>
      <c r="P579" t="s">
        <v>647</v>
      </c>
      <c r="Q579">
        <f>IF(Table2[[#This Row],[Loan_Status]]="Approved",Table2[[#This Row],[LoanAmount]],NA())</f>
        <v>110</v>
      </c>
      <c r="R579" t="e">
        <f>IF(Table2[[#This Row],[Loan_Status]]="Denied",Table2[[#This Row],[LoanAmount]],NA())</f>
        <v>#N/A</v>
      </c>
    </row>
    <row r="580" spans="1:18" x14ac:dyDescent="0.45">
      <c r="A580" t="s">
        <v>603</v>
      </c>
      <c r="B580" t="s">
        <v>14</v>
      </c>
      <c r="C580" t="s">
        <v>652</v>
      </c>
      <c r="D580">
        <v>1</v>
      </c>
      <c r="E580" t="s">
        <v>16</v>
      </c>
      <c r="F580" t="s">
        <v>650</v>
      </c>
      <c r="G580">
        <v>1782</v>
      </c>
      <c r="H580">
        <v>2232</v>
      </c>
      <c r="I580">
        <f t="shared" si="9"/>
        <v>4014</v>
      </c>
      <c r="J580" t="str">
        <f>VLOOKUP(Table2[[#This Row],[CombinedIncome]],Income_Groups[#All],2,TRUE)</f>
        <v>Mid-low ($3800-$4799)</v>
      </c>
      <c r="K580">
        <v>107</v>
      </c>
      <c r="L580" t="str">
        <f>VLOOKUP(Table2[[#This Row],[LoanAmount]],Loan_Amount_Groups[#All],2,TRUE)</f>
        <v>Mid-low ($95k-$119k)</v>
      </c>
      <c r="M580">
        <v>360</v>
      </c>
      <c r="N580">
        <v>1</v>
      </c>
      <c r="O580" t="s">
        <v>21</v>
      </c>
      <c r="P580" t="s">
        <v>647</v>
      </c>
      <c r="Q580">
        <f>IF(Table2[[#This Row],[Loan_Status]]="Approved",Table2[[#This Row],[LoanAmount]],NA())</f>
        <v>107</v>
      </c>
      <c r="R580" t="e">
        <f>IF(Table2[[#This Row],[Loan_Status]]="Denied",Table2[[#This Row],[LoanAmount]],NA())</f>
        <v>#N/A</v>
      </c>
    </row>
    <row r="581" spans="1:18" x14ac:dyDescent="0.45">
      <c r="A581" t="s">
        <v>604</v>
      </c>
      <c r="B581" t="s">
        <v>14</v>
      </c>
      <c r="C581" t="s">
        <v>651</v>
      </c>
      <c r="D581">
        <v>0</v>
      </c>
      <c r="E581" t="s">
        <v>16</v>
      </c>
      <c r="F581" t="s">
        <v>639</v>
      </c>
      <c r="G581">
        <v>3182</v>
      </c>
      <c r="H581">
        <v>2917</v>
      </c>
      <c r="I581">
        <f t="shared" si="9"/>
        <v>6099</v>
      </c>
      <c r="J581" t="str">
        <f>VLOOKUP(Table2[[#This Row],[CombinedIncome]],Income_Groups[#All],2,TRUE)</f>
        <v>Mid-high ($6000-$8299)</v>
      </c>
      <c r="K581">
        <v>161</v>
      </c>
      <c r="L581" t="str">
        <f>VLOOKUP(Table2[[#This Row],[LoanAmount]],Loan_Amount_Groups[#All],2,TRUE)</f>
        <v>Mid-high ($135k-$180k)</v>
      </c>
      <c r="M581">
        <v>360</v>
      </c>
      <c r="N581">
        <v>1</v>
      </c>
      <c r="O581" t="s">
        <v>17</v>
      </c>
      <c r="P581" t="s">
        <v>647</v>
      </c>
      <c r="Q581">
        <f>IF(Table2[[#This Row],[Loan_Status]]="Approved",Table2[[#This Row],[LoanAmount]],NA())</f>
        <v>161</v>
      </c>
      <c r="R581" t="e">
        <f>IF(Table2[[#This Row],[Loan_Status]]="Denied",Table2[[#This Row],[LoanAmount]],NA())</f>
        <v>#N/A</v>
      </c>
    </row>
    <row r="582" spans="1:18" x14ac:dyDescent="0.45">
      <c r="A582" t="s">
        <v>605</v>
      </c>
      <c r="B582" t="s">
        <v>14</v>
      </c>
      <c r="C582" t="s">
        <v>652</v>
      </c>
      <c r="D582">
        <v>2</v>
      </c>
      <c r="E582" t="s">
        <v>16</v>
      </c>
      <c r="F582" t="s">
        <v>650</v>
      </c>
      <c r="G582">
        <v>6540</v>
      </c>
      <c r="H582">
        <v>0</v>
      </c>
      <c r="I582">
        <f t="shared" si="9"/>
        <v>6540</v>
      </c>
      <c r="J582" t="str">
        <f>VLOOKUP(Table2[[#This Row],[CombinedIncome]],Income_Groups[#All],2,TRUE)</f>
        <v>Mid-high ($6000-$8299)</v>
      </c>
      <c r="K582">
        <v>205</v>
      </c>
      <c r="L582" t="str">
        <f>VLOOKUP(Table2[[#This Row],[LoanAmount]],Loan_Amount_Groups[#All],2,TRUE)</f>
        <v>High (&gt; $180k)</v>
      </c>
      <c r="M582">
        <v>360</v>
      </c>
      <c r="N582">
        <v>1</v>
      </c>
      <c r="O582" t="s">
        <v>31</v>
      </c>
      <c r="P582" t="s">
        <v>647</v>
      </c>
      <c r="Q582">
        <f>IF(Table2[[#This Row],[Loan_Status]]="Approved",Table2[[#This Row],[LoanAmount]],NA())</f>
        <v>205</v>
      </c>
      <c r="R582" t="e">
        <f>IF(Table2[[#This Row],[Loan_Status]]="Denied",Table2[[#This Row],[LoanAmount]],NA())</f>
        <v>#N/A</v>
      </c>
    </row>
    <row r="583" spans="1:18" x14ac:dyDescent="0.45">
      <c r="A583" t="s">
        <v>606</v>
      </c>
      <c r="B583" t="s">
        <v>14</v>
      </c>
      <c r="C583" t="s">
        <v>651</v>
      </c>
      <c r="D583">
        <v>0</v>
      </c>
      <c r="E583" t="s">
        <v>16</v>
      </c>
      <c r="F583" t="s">
        <v>650</v>
      </c>
      <c r="G583">
        <v>1836</v>
      </c>
      <c r="H583">
        <v>33837</v>
      </c>
      <c r="I583">
        <f t="shared" si="9"/>
        <v>35673</v>
      </c>
      <c r="J583" t="str">
        <f>VLOOKUP(Table2[[#This Row],[CombinedIncome]],Income_Groups[#All],2,TRUE)</f>
        <v>High (&gt; $8300)</v>
      </c>
      <c r="K583">
        <v>90</v>
      </c>
      <c r="L583" t="str">
        <f>VLOOKUP(Table2[[#This Row],[LoanAmount]],Loan_Amount_Groups[#All],2,TRUE)</f>
        <v>Low (&lt; $95k)</v>
      </c>
      <c r="M583">
        <v>360</v>
      </c>
      <c r="N583">
        <v>1</v>
      </c>
      <c r="O583" t="s">
        <v>17</v>
      </c>
      <c r="P583" t="s">
        <v>648</v>
      </c>
      <c r="Q583" t="e">
        <f>IF(Table2[[#This Row],[Loan_Status]]="Approved",Table2[[#This Row],[LoanAmount]],NA())</f>
        <v>#N/A</v>
      </c>
      <c r="R583">
        <f>IF(Table2[[#This Row],[Loan_Status]]="Denied",Table2[[#This Row],[LoanAmount]],NA())</f>
        <v>90</v>
      </c>
    </row>
    <row r="584" spans="1:18" x14ac:dyDescent="0.45">
      <c r="A584" t="s">
        <v>607</v>
      </c>
      <c r="B584" t="s">
        <v>42</v>
      </c>
      <c r="C584" t="s">
        <v>652</v>
      </c>
      <c r="D584">
        <v>0</v>
      </c>
      <c r="E584" t="s">
        <v>16</v>
      </c>
      <c r="F584" t="s">
        <v>650</v>
      </c>
      <c r="G584">
        <v>3166</v>
      </c>
      <c r="H584">
        <v>0</v>
      </c>
      <c r="I584">
        <f t="shared" ref="I584:I615" si="10">G584+H584</f>
        <v>3166</v>
      </c>
      <c r="J584" t="str">
        <f>VLOOKUP(Table2[[#This Row],[CombinedIncome]],Income_Groups[#All],2,TRUE)</f>
        <v>Low (&lt; $3800)</v>
      </c>
      <c r="K584">
        <v>36</v>
      </c>
      <c r="L584" t="str">
        <f>VLOOKUP(Table2[[#This Row],[LoanAmount]],Loan_Amount_Groups[#All],2,TRUE)</f>
        <v>Low (&lt; $95k)</v>
      </c>
      <c r="M584">
        <v>360</v>
      </c>
      <c r="N584">
        <v>1</v>
      </c>
      <c r="O584" t="s">
        <v>31</v>
      </c>
      <c r="P584" t="s">
        <v>647</v>
      </c>
      <c r="Q584">
        <f>IF(Table2[[#This Row],[Loan_Status]]="Approved",Table2[[#This Row],[LoanAmount]],NA())</f>
        <v>36</v>
      </c>
      <c r="R584" t="e">
        <f>IF(Table2[[#This Row],[Loan_Status]]="Denied",Table2[[#This Row],[LoanAmount]],NA())</f>
        <v>#N/A</v>
      </c>
    </row>
    <row r="585" spans="1:18" x14ac:dyDescent="0.45">
      <c r="A585" t="s">
        <v>608</v>
      </c>
      <c r="B585" t="s">
        <v>14</v>
      </c>
      <c r="C585" t="s">
        <v>652</v>
      </c>
      <c r="D585">
        <v>1</v>
      </c>
      <c r="E585" t="s">
        <v>16</v>
      </c>
      <c r="F585" t="s">
        <v>650</v>
      </c>
      <c r="G585">
        <v>1880</v>
      </c>
      <c r="H585">
        <v>0</v>
      </c>
      <c r="I585">
        <f t="shared" si="10"/>
        <v>1880</v>
      </c>
      <c r="J585" t="str">
        <f>VLOOKUP(Table2[[#This Row],[CombinedIncome]],Income_Groups[#All],2,TRUE)</f>
        <v>Low (&lt; $3800)</v>
      </c>
      <c r="K585">
        <v>61</v>
      </c>
      <c r="L585" t="str">
        <f>VLOOKUP(Table2[[#This Row],[LoanAmount]],Loan_Amount_Groups[#All],2,TRUE)</f>
        <v>Low (&lt; $95k)</v>
      </c>
      <c r="M585">
        <v>360</v>
      </c>
      <c r="N585" t="s">
        <v>639</v>
      </c>
      <c r="O585" t="s">
        <v>21</v>
      </c>
      <c r="P585" t="s">
        <v>648</v>
      </c>
      <c r="Q585" t="e">
        <f>IF(Table2[[#This Row],[Loan_Status]]="Approved",Table2[[#This Row],[LoanAmount]],NA())</f>
        <v>#N/A</v>
      </c>
      <c r="R585">
        <f>IF(Table2[[#This Row],[Loan_Status]]="Denied",Table2[[#This Row],[LoanAmount]],NA())</f>
        <v>61</v>
      </c>
    </row>
    <row r="586" spans="1:18" x14ac:dyDescent="0.45">
      <c r="A586" t="s">
        <v>609</v>
      </c>
      <c r="B586" t="s">
        <v>14</v>
      </c>
      <c r="C586" t="s">
        <v>652</v>
      </c>
      <c r="D586">
        <v>1</v>
      </c>
      <c r="E586" t="s">
        <v>16</v>
      </c>
      <c r="F586" t="s">
        <v>650</v>
      </c>
      <c r="G586">
        <v>2787</v>
      </c>
      <c r="H586">
        <v>1917</v>
      </c>
      <c r="I586">
        <f t="shared" si="10"/>
        <v>4704</v>
      </c>
      <c r="J586" t="str">
        <f>VLOOKUP(Table2[[#This Row],[CombinedIncome]],Income_Groups[#All],2,TRUE)</f>
        <v>Mid-low ($3800-$4799)</v>
      </c>
      <c r="K586">
        <v>146</v>
      </c>
      <c r="L586" t="str">
        <f>VLOOKUP(Table2[[#This Row],[LoanAmount]],Loan_Amount_Groups[#All],2,TRUE)</f>
        <v>Mid-high ($135k-$180k)</v>
      </c>
      <c r="M586">
        <v>360</v>
      </c>
      <c r="N586">
        <v>0</v>
      </c>
      <c r="O586" t="s">
        <v>21</v>
      </c>
      <c r="P586" t="s">
        <v>648</v>
      </c>
      <c r="Q586" t="e">
        <f>IF(Table2[[#This Row],[Loan_Status]]="Approved",Table2[[#This Row],[LoanAmount]],NA())</f>
        <v>#N/A</v>
      </c>
      <c r="R586">
        <f>IF(Table2[[#This Row],[Loan_Status]]="Denied",Table2[[#This Row],[LoanAmount]],NA())</f>
        <v>146</v>
      </c>
    </row>
    <row r="587" spans="1:18" x14ac:dyDescent="0.45">
      <c r="A587" t="s">
        <v>610</v>
      </c>
      <c r="B587" t="s">
        <v>14</v>
      </c>
      <c r="C587" t="s">
        <v>652</v>
      </c>
      <c r="D587">
        <v>1</v>
      </c>
      <c r="E587" t="s">
        <v>16</v>
      </c>
      <c r="F587" t="s">
        <v>650</v>
      </c>
      <c r="G587">
        <v>4283</v>
      </c>
      <c r="H587">
        <v>3000</v>
      </c>
      <c r="I587">
        <f t="shared" si="10"/>
        <v>7283</v>
      </c>
      <c r="J587" t="str">
        <f>VLOOKUP(Table2[[#This Row],[CombinedIncome]],Income_Groups[#All],2,TRUE)</f>
        <v>Mid-high ($6000-$8299)</v>
      </c>
      <c r="K587">
        <v>172</v>
      </c>
      <c r="L587" t="str">
        <f>VLOOKUP(Table2[[#This Row],[LoanAmount]],Loan_Amount_Groups[#All],2,TRUE)</f>
        <v>Mid-high ($135k-$180k)</v>
      </c>
      <c r="M587">
        <v>84</v>
      </c>
      <c r="N587">
        <v>1</v>
      </c>
      <c r="O587" t="s">
        <v>21</v>
      </c>
      <c r="P587" t="s">
        <v>648</v>
      </c>
      <c r="Q587" t="e">
        <f>IF(Table2[[#This Row],[Loan_Status]]="Approved",Table2[[#This Row],[LoanAmount]],NA())</f>
        <v>#N/A</v>
      </c>
      <c r="R587">
        <f>IF(Table2[[#This Row],[Loan_Status]]="Denied",Table2[[#This Row],[LoanAmount]],NA())</f>
        <v>172</v>
      </c>
    </row>
    <row r="588" spans="1:18" x14ac:dyDescent="0.45">
      <c r="A588" t="s">
        <v>611</v>
      </c>
      <c r="B588" t="s">
        <v>14</v>
      </c>
      <c r="C588" t="s">
        <v>652</v>
      </c>
      <c r="D588">
        <v>0</v>
      </c>
      <c r="E588" t="s">
        <v>16</v>
      </c>
      <c r="F588" t="s">
        <v>650</v>
      </c>
      <c r="G588">
        <v>2297</v>
      </c>
      <c r="H588">
        <v>1522</v>
      </c>
      <c r="I588">
        <f t="shared" si="10"/>
        <v>3819</v>
      </c>
      <c r="J588" t="str">
        <f>VLOOKUP(Table2[[#This Row],[CombinedIncome]],Income_Groups[#All],2,TRUE)</f>
        <v>Mid-low ($3800-$4799)</v>
      </c>
      <c r="K588">
        <v>104</v>
      </c>
      <c r="L588" t="str">
        <f>VLOOKUP(Table2[[#This Row],[LoanAmount]],Loan_Amount_Groups[#All],2,TRUE)</f>
        <v>Mid-low ($95k-$119k)</v>
      </c>
      <c r="M588">
        <v>360</v>
      </c>
      <c r="N588">
        <v>1</v>
      </c>
      <c r="O588" t="s">
        <v>17</v>
      </c>
      <c r="P588" t="s">
        <v>647</v>
      </c>
      <c r="Q588">
        <f>IF(Table2[[#This Row],[Loan_Status]]="Approved",Table2[[#This Row],[LoanAmount]],NA())</f>
        <v>104</v>
      </c>
      <c r="R588" t="e">
        <f>IF(Table2[[#This Row],[Loan_Status]]="Denied",Table2[[#This Row],[LoanAmount]],NA())</f>
        <v>#N/A</v>
      </c>
    </row>
    <row r="589" spans="1:18" x14ac:dyDescent="0.45">
      <c r="A589" t="s">
        <v>612</v>
      </c>
      <c r="B589" t="s">
        <v>42</v>
      </c>
      <c r="C589" t="s">
        <v>651</v>
      </c>
      <c r="D589">
        <v>0</v>
      </c>
      <c r="E589" t="s">
        <v>25</v>
      </c>
      <c r="F589" t="s">
        <v>650</v>
      </c>
      <c r="G589">
        <v>2165</v>
      </c>
      <c r="H589">
        <v>0</v>
      </c>
      <c r="I589">
        <f t="shared" si="10"/>
        <v>2165</v>
      </c>
      <c r="J589" t="str">
        <f>VLOOKUP(Table2[[#This Row],[CombinedIncome]],Income_Groups[#All],2,TRUE)</f>
        <v>Low (&lt; $3800)</v>
      </c>
      <c r="K589">
        <v>70</v>
      </c>
      <c r="L589" t="str">
        <f>VLOOKUP(Table2[[#This Row],[LoanAmount]],Loan_Amount_Groups[#All],2,TRUE)</f>
        <v>Low (&lt; $95k)</v>
      </c>
      <c r="M589">
        <v>360</v>
      </c>
      <c r="N589">
        <v>1</v>
      </c>
      <c r="O589" t="s">
        <v>31</v>
      </c>
      <c r="P589" t="s">
        <v>647</v>
      </c>
      <c r="Q589">
        <f>IF(Table2[[#This Row],[Loan_Status]]="Approved",Table2[[#This Row],[LoanAmount]],NA())</f>
        <v>70</v>
      </c>
      <c r="R589" t="e">
        <f>IF(Table2[[#This Row],[Loan_Status]]="Denied",Table2[[#This Row],[LoanAmount]],NA())</f>
        <v>#N/A</v>
      </c>
    </row>
    <row r="590" spans="1:18" x14ac:dyDescent="0.45">
      <c r="A590" t="s">
        <v>613</v>
      </c>
      <c r="B590" t="s">
        <v>639</v>
      </c>
      <c r="C590" t="s">
        <v>651</v>
      </c>
      <c r="D590">
        <v>0</v>
      </c>
      <c r="E590" t="s">
        <v>16</v>
      </c>
      <c r="F590" t="s">
        <v>650</v>
      </c>
      <c r="G590">
        <v>4750</v>
      </c>
      <c r="H590">
        <v>0</v>
      </c>
      <c r="I590">
        <f t="shared" si="10"/>
        <v>4750</v>
      </c>
      <c r="J590" t="str">
        <f>VLOOKUP(Table2[[#This Row],[CombinedIncome]],Income_Groups[#All],2,TRUE)</f>
        <v>Mid-low ($3800-$4799)</v>
      </c>
      <c r="K590">
        <v>94</v>
      </c>
      <c r="L590" t="str">
        <f>VLOOKUP(Table2[[#This Row],[LoanAmount]],Loan_Amount_Groups[#All],2,TRUE)</f>
        <v>Low (&lt; $95k)</v>
      </c>
      <c r="M590">
        <v>360</v>
      </c>
      <c r="N590">
        <v>1</v>
      </c>
      <c r="O590" t="s">
        <v>31</v>
      </c>
      <c r="P590" t="s">
        <v>647</v>
      </c>
      <c r="Q590">
        <f>IF(Table2[[#This Row],[Loan_Status]]="Approved",Table2[[#This Row],[LoanAmount]],NA())</f>
        <v>94</v>
      </c>
      <c r="R590" t="e">
        <f>IF(Table2[[#This Row],[Loan_Status]]="Denied",Table2[[#This Row],[LoanAmount]],NA())</f>
        <v>#N/A</v>
      </c>
    </row>
    <row r="591" spans="1:18" x14ac:dyDescent="0.45">
      <c r="A591" t="s">
        <v>614</v>
      </c>
      <c r="B591" t="s">
        <v>14</v>
      </c>
      <c r="C591" t="s">
        <v>652</v>
      </c>
      <c r="D591">
        <v>2</v>
      </c>
      <c r="E591" t="s">
        <v>16</v>
      </c>
      <c r="F591" t="s">
        <v>649</v>
      </c>
      <c r="G591">
        <v>2726</v>
      </c>
      <c r="H591">
        <v>0</v>
      </c>
      <c r="I591">
        <f t="shared" si="10"/>
        <v>2726</v>
      </c>
      <c r="J591" t="str">
        <f>VLOOKUP(Table2[[#This Row],[CombinedIncome]],Income_Groups[#All],2,TRUE)</f>
        <v>Low (&lt; $3800)</v>
      </c>
      <c r="K591">
        <v>106</v>
      </c>
      <c r="L591" t="str">
        <f>VLOOKUP(Table2[[#This Row],[LoanAmount]],Loan_Amount_Groups[#All],2,TRUE)</f>
        <v>Mid-low ($95k-$119k)</v>
      </c>
      <c r="M591">
        <v>360</v>
      </c>
      <c r="N591">
        <v>0</v>
      </c>
      <c r="O591" t="s">
        <v>31</v>
      </c>
      <c r="P591" t="s">
        <v>648</v>
      </c>
      <c r="Q591" t="e">
        <f>IF(Table2[[#This Row],[Loan_Status]]="Approved",Table2[[#This Row],[LoanAmount]],NA())</f>
        <v>#N/A</v>
      </c>
      <c r="R591">
        <f>IF(Table2[[#This Row],[Loan_Status]]="Denied",Table2[[#This Row],[LoanAmount]],NA())</f>
        <v>106</v>
      </c>
    </row>
    <row r="592" spans="1:18" x14ac:dyDescent="0.45">
      <c r="A592" t="s">
        <v>615</v>
      </c>
      <c r="B592" t="s">
        <v>14</v>
      </c>
      <c r="C592" t="s">
        <v>652</v>
      </c>
      <c r="D592">
        <v>0</v>
      </c>
      <c r="E592" t="s">
        <v>16</v>
      </c>
      <c r="F592" t="s">
        <v>650</v>
      </c>
      <c r="G592">
        <v>3000</v>
      </c>
      <c r="H592">
        <v>3416</v>
      </c>
      <c r="I592">
        <f t="shared" si="10"/>
        <v>6416</v>
      </c>
      <c r="J592" t="str">
        <f>VLOOKUP(Table2[[#This Row],[CombinedIncome]],Income_Groups[#All],2,TRUE)</f>
        <v>Mid-high ($6000-$8299)</v>
      </c>
      <c r="K592">
        <v>56</v>
      </c>
      <c r="L592" t="str">
        <f>VLOOKUP(Table2[[#This Row],[LoanAmount]],Loan_Amount_Groups[#All],2,TRUE)</f>
        <v>Low (&lt; $95k)</v>
      </c>
      <c r="M592">
        <v>180</v>
      </c>
      <c r="N592">
        <v>1</v>
      </c>
      <c r="O592" t="s">
        <v>31</v>
      </c>
      <c r="P592" t="s">
        <v>647</v>
      </c>
      <c r="Q592">
        <f>IF(Table2[[#This Row],[Loan_Status]]="Approved",Table2[[#This Row],[LoanAmount]],NA())</f>
        <v>56</v>
      </c>
      <c r="R592" t="e">
        <f>IF(Table2[[#This Row],[Loan_Status]]="Denied",Table2[[#This Row],[LoanAmount]],NA())</f>
        <v>#N/A</v>
      </c>
    </row>
    <row r="593" spans="1:18" x14ac:dyDescent="0.45">
      <c r="A593" t="s">
        <v>616</v>
      </c>
      <c r="B593" t="s">
        <v>14</v>
      </c>
      <c r="C593" t="s">
        <v>652</v>
      </c>
      <c r="D593">
        <v>2</v>
      </c>
      <c r="E593" t="s">
        <v>16</v>
      </c>
      <c r="F593" t="s">
        <v>649</v>
      </c>
      <c r="G593">
        <v>6000</v>
      </c>
      <c r="H593">
        <v>0</v>
      </c>
      <c r="I593">
        <f t="shared" si="10"/>
        <v>6000</v>
      </c>
      <c r="J593" t="str">
        <f>VLOOKUP(Table2[[#This Row],[CombinedIncome]],Income_Groups[#All],2,TRUE)</f>
        <v>Mid-high ($6000-$8299)</v>
      </c>
      <c r="K593">
        <v>205</v>
      </c>
      <c r="L593" t="str">
        <f>VLOOKUP(Table2[[#This Row],[LoanAmount]],Loan_Amount_Groups[#All],2,TRUE)</f>
        <v>High (&gt; $180k)</v>
      </c>
      <c r="M593">
        <v>240</v>
      </c>
      <c r="N593">
        <v>1</v>
      </c>
      <c r="O593" t="s">
        <v>31</v>
      </c>
      <c r="P593" t="s">
        <v>648</v>
      </c>
      <c r="Q593" t="e">
        <f>IF(Table2[[#This Row],[Loan_Status]]="Approved",Table2[[#This Row],[LoanAmount]],NA())</f>
        <v>#N/A</v>
      </c>
      <c r="R593">
        <f>IF(Table2[[#This Row],[Loan_Status]]="Denied",Table2[[#This Row],[LoanAmount]],NA())</f>
        <v>205</v>
      </c>
    </row>
    <row r="594" spans="1:18" x14ac:dyDescent="0.45">
      <c r="A594" t="s">
        <v>617</v>
      </c>
      <c r="B594" t="s">
        <v>639</v>
      </c>
      <c r="C594" t="s">
        <v>651</v>
      </c>
      <c r="D594" t="s">
        <v>30</v>
      </c>
      <c r="E594" t="s">
        <v>16</v>
      </c>
      <c r="F594" t="s">
        <v>649</v>
      </c>
      <c r="G594">
        <v>9357</v>
      </c>
      <c r="H594">
        <v>0</v>
      </c>
      <c r="I594">
        <f t="shared" si="10"/>
        <v>9357</v>
      </c>
      <c r="J594" t="str">
        <f>VLOOKUP(Table2[[#This Row],[CombinedIncome]],Income_Groups[#All],2,TRUE)</f>
        <v>High (&gt; $8300)</v>
      </c>
      <c r="K594">
        <v>292</v>
      </c>
      <c r="L594" t="str">
        <f>VLOOKUP(Table2[[#This Row],[LoanAmount]],Loan_Amount_Groups[#All],2,TRUE)</f>
        <v>High (&gt; $180k)</v>
      </c>
      <c r="M594">
        <v>360</v>
      </c>
      <c r="N594">
        <v>1</v>
      </c>
      <c r="O594" t="s">
        <v>31</v>
      </c>
      <c r="P594" t="s">
        <v>647</v>
      </c>
      <c r="Q594">
        <f>IF(Table2[[#This Row],[Loan_Status]]="Approved",Table2[[#This Row],[LoanAmount]],NA())</f>
        <v>292</v>
      </c>
      <c r="R594" t="e">
        <f>IF(Table2[[#This Row],[Loan_Status]]="Denied",Table2[[#This Row],[LoanAmount]],NA())</f>
        <v>#N/A</v>
      </c>
    </row>
    <row r="595" spans="1:18" x14ac:dyDescent="0.45">
      <c r="A595" t="s">
        <v>618</v>
      </c>
      <c r="B595" t="s">
        <v>14</v>
      </c>
      <c r="C595" t="s">
        <v>652</v>
      </c>
      <c r="D595">
        <v>0</v>
      </c>
      <c r="E595" t="s">
        <v>16</v>
      </c>
      <c r="F595" t="s">
        <v>650</v>
      </c>
      <c r="G595">
        <v>3859</v>
      </c>
      <c r="H595">
        <v>3300</v>
      </c>
      <c r="I595">
        <f t="shared" si="10"/>
        <v>7159</v>
      </c>
      <c r="J595" t="str">
        <f>VLOOKUP(Table2[[#This Row],[CombinedIncome]],Income_Groups[#All],2,TRUE)</f>
        <v>Mid-high ($6000-$8299)</v>
      </c>
      <c r="K595">
        <v>142</v>
      </c>
      <c r="L595" t="str">
        <f>VLOOKUP(Table2[[#This Row],[LoanAmount]],Loan_Amount_Groups[#All],2,TRUE)</f>
        <v>Mid-high ($135k-$180k)</v>
      </c>
      <c r="M595">
        <v>180</v>
      </c>
      <c r="N595">
        <v>1</v>
      </c>
      <c r="O595" t="s">
        <v>21</v>
      </c>
      <c r="P595" t="s">
        <v>647</v>
      </c>
      <c r="Q595">
        <f>IF(Table2[[#This Row],[Loan_Status]]="Approved",Table2[[#This Row],[LoanAmount]],NA())</f>
        <v>142</v>
      </c>
      <c r="R595" t="e">
        <f>IF(Table2[[#This Row],[Loan_Status]]="Denied",Table2[[#This Row],[LoanAmount]],NA())</f>
        <v>#N/A</v>
      </c>
    </row>
    <row r="596" spans="1:18" x14ac:dyDescent="0.45">
      <c r="A596" t="s">
        <v>619</v>
      </c>
      <c r="B596" t="s">
        <v>14</v>
      </c>
      <c r="C596" t="s">
        <v>652</v>
      </c>
      <c r="D596">
        <v>0</v>
      </c>
      <c r="E596" t="s">
        <v>16</v>
      </c>
      <c r="F596" t="s">
        <v>649</v>
      </c>
      <c r="G596">
        <v>16120</v>
      </c>
      <c r="H596">
        <v>0</v>
      </c>
      <c r="I596">
        <f t="shared" si="10"/>
        <v>16120</v>
      </c>
      <c r="J596" t="str">
        <f>VLOOKUP(Table2[[#This Row],[CombinedIncome]],Income_Groups[#All],2,TRUE)</f>
        <v>High (&gt; $8300)</v>
      </c>
      <c r="K596">
        <v>260</v>
      </c>
      <c r="L596" t="str">
        <f>VLOOKUP(Table2[[#This Row],[LoanAmount]],Loan_Amount_Groups[#All],2,TRUE)</f>
        <v>High (&gt; $180k)</v>
      </c>
      <c r="M596">
        <v>360</v>
      </c>
      <c r="N596">
        <v>1</v>
      </c>
      <c r="O596" t="s">
        <v>17</v>
      </c>
      <c r="P596" t="s">
        <v>647</v>
      </c>
      <c r="Q596">
        <f>IF(Table2[[#This Row],[Loan_Status]]="Approved",Table2[[#This Row],[LoanAmount]],NA())</f>
        <v>260</v>
      </c>
      <c r="R596" t="e">
        <f>IF(Table2[[#This Row],[Loan_Status]]="Denied",Table2[[#This Row],[LoanAmount]],NA())</f>
        <v>#N/A</v>
      </c>
    </row>
    <row r="597" spans="1:18" x14ac:dyDescent="0.45">
      <c r="A597" t="s">
        <v>620</v>
      </c>
      <c r="B597" t="s">
        <v>14</v>
      </c>
      <c r="C597" t="s">
        <v>651</v>
      </c>
      <c r="D597">
        <v>0</v>
      </c>
      <c r="E597" t="s">
        <v>25</v>
      </c>
      <c r="F597" t="s">
        <v>650</v>
      </c>
      <c r="G597">
        <v>3833</v>
      </c>
      <c r="H597">
        <v>0</v>
      </c>
      <c r="I597">
        <f t="shared" si="10"/>
        <v>3833</v>
      </c>
      <c r="J597" t="str">
        <f>VLOOKUP(Table2[[#This Row],[CombinedIncome]],Income_Groups[#All],2,TRUE)</f>
        <v>Mid-low ($3800-$4799)</v>
      </c>
      <c r="K597">
        <v>110</v>
      </c>
      <c r="L597" t="str">
        <f>VLOOKUP(Table2[[#This Row],[LoanAmount]],Loan_Amount_Groups[#All],2,TRUE)</f>
        <v>Mid-low ($95k-$119k)</v>
      </c>
      <c r="M597">
        <v>360</v>
      </c>
      <c r="N597">
        <v>1</v>
      </c>
      <c r="O597" t="s">
        <v>21</v>
      </c>
      <c r="P597" t="s">
        <v>647</v>
      </c>
      <c r="Q597">
        <f>IF(Table2[[#This Row],[Loan_Status]]="Approved",Table2[[#This Row],[LoanAmount]],NA())</f>
        <v>110</v>
      </c>
      <c r="R597" t="e">
        <f>IF(Table2[[#This Row],[Loan_Status]]="Denied",Table2[[#This Row],[LoanAmount]],NA())</f>
        <v>#N/A</v>
      </c>
    </row>
    <row r="598" spans="1:18" x14ac:dyDescent="0.45">
      <c r="A598" t="s">
        <v>621</v>
      </c>
      <c r="B598" t="s">
        <v>14</v>
      </c>
      <c r="C598" t="s">
        <v>652</v>
      </c>
      <c r="D598">
        <v>2</v>
      </c>
      <c r="E598" t="s">
        <v>25</v>
      </c>
      <c r="F598" t="s">
        <v>649</v>
      </c>
      <c r="G598">
        <v>6383</v>
      </c>
      <c r="H598">
        <v>1000</v>
      </c>
      <c r="I598">
        <f t="shared" si="10"/>
        <v>7383</v>
      </c>
      <c r="J598" t="str">
        <f>VLOOKUP(Table2[[#This Row],[CombinedIncome]],Income_Groups[#All],2,TRUE)</f>
        <v>Mid-high ($6000-$8299)</v>
      </c>
      <c r="K598">
        <v>187</v>
      </c>
      <c r="L598" t="str">
        <f>VLOOKUP(Table2[[#This Row],[LoanAmount]],Loan_Amount_Groups[#All],2,TRUE)</f>
        <v>High (&gt; $180k)</v>
      </c>
      <c r="M598">
        <v>360</v>
      </c>
      <c r="N598">
        <v>1</v>
      </c>
      <c r="O598" t="s">
        <v>21</v>
      </c>
      <c r="P598" t="s">
        <v>648</v>
      </c>
      <c r="Q598" t="e">
        <f>IF(Table2[[#This Row],[Loan_Status]]="Approved",Table2[[#This Row],[LoanAmount]],NA())</f>
        <v>#N/A</v>
      </c>
      <c r="R598">
        <f>IF(Table2[[#This Row],[Loan_Status]]="Denied",Table2[[#This Row],[LoanAmount]],NA())</f>
        <v>187</v>
      </c>
    </row>
    <row r="599" spans="1:18" x14ac:dyDescent="0.45">
      <c r="A599" t="s">
        <v>622</v>
      </c>
      <c r="B599" t="s">
        <v>14</v>
      </c>
      <c r="C599" t="s">
        <v>651</v>
      </c>
      <c r="D599" t="s">
        <v>639</v>
      </c>
      <c r="E599" t="s">
        <v>16</v>
      </c>
      <c r="F599" t="s">
        <v>650</v>
      </c>
      <c r="G599">
        <v>2987</v>
      </c>
      <c r="H599">
        <v>0</v>
      </c>
      <c r="I599">
        <f t="shared" si="10"/>
        <v>2987</v>
      </c>
      <c r="J599" t="str">
        <f>VLOOKUP(Table2[[#This Row],[CombinedIncome]],Income_Groups[#All],2,TRUE)</f>
        <v>Low (&lt; $3800)</v>
      </c>
      <c r="K599">
        <v>88</v>
      </c>
      <c r="L599" t="str">
        <f>VLOOKUP(Table2[[#This Row],[LoanAmount]],Loan_Amount_Groups[#All],2,TRUE)</f>
        <v>Low (&lt; $95k)</v>
      </c>
      <c r="M599">
        <v>360</v>
      </c>
      <c r="N599">
        <v>0</v>
      </c>
      <c r="O599" t="s">
        <v>31</v>
      </c>
      <c r="P599" t="s">
        <v>648</v>
      </c>
      <c r="Q599" t="e">
        <f>IF(Table2[[#This Row],[Loan_Status]]="Approved",Table2[[#This Row],[LoanAmount]],NA())</f>
        <v>#N/A</v>
      </c>
      <c r="R599">
        <f>IF(Table2[[#This Row],[Loan_Status]]="Denied",Table2[[#This Row],[LoanAmount]],NA())</f>
        <v>88</v>
      </c>
    </row>
    <row r="600" spans="1:18" x14ac:dyDescent="0.45">
      <c r="A600" t="s">
        <v>623</v>
      </c>
      <c r="B600" t="s">
        <v>14</v>
      </c>
      <c r="C600" t="s">
        <v>652</v>
      </c>
      <c r="D600">
        <v>0</v>
      </c>
      <c r="E600" t="s">
        <v>16</v>
      </c>
      <c r="F600" t="s">
        <v>649</v>
      </c>
      <c r="G600">
        <v>9963</v>
      </c>
      <c r="H600">
        <v>0</v>
      </c>
      <c r="I600">
        <f t="shared" si="10"/>
        <v>9963</v>
      </c>
      <c r="J600" t="str">
        <f>VLOOKUP(Table2[[#This Row],[CombinedIncome]],Income_Groups[#All],2,TRUE)</f>
        <v>High (&gt; $8300)</v>
      </c>
      <c r="K600">
        <v>180</v>
      </c>
      <c r="L600" t="str">
        <f>VLOOKUP(Table2[[#This Row],[LoanAmount]],Loan_Amount_Groups[#All],2,TRUE)</f>
        <v>High (&gt; $180k)</v>
      </c>
      <c r="M600">
        <v>360</v>
      </c>
      <c r="N600">
        <v>1</v>
      </c>
      <c r="O600" t="s">
        <v>21</v>
      </c>
      <c r="P600" t="s">
        <v>647</v>
      </c>
      <c r="Q600">
        <f>IF(Table2[[#This Row],[Loan_Status]]="Approved",Table2[[#This Row],[LoanAmount]],NA())</f>
        <v>180</v>
      </c>
      <c r="R600" t="e">
        <f>IF(Table2[[#This Row],[Loan_Status]]="Denied",Table2[[#This Row],[LoanAmount]],NA())</f>
        <v>#N/A</v>
      </c>
    </row>
    <row r="601" spans="1:18" x14ac:dyDescent="0.45">
      <c r="A601" t="s">
        <v>624</v>
      </c>
      <c r="B601" t="s">
        <v>14</v>
      </c>
      <c r="C601" t="s">
        <v>652</v>
      </c>
      <c r="D601">
        <v>2</v>
      </c>
      <c r="E601" t="s">
        <v>16</v>
      </c>
      <c r="F601" t="s">
        <v>650</v>
      </c>
      <c r="G601">
        <v>5780</v>
      </c>
      <c r="H601">
        <v>0</v>
      </c>
      <c r="I601">
        <f t="shared" si="10"/>
        <v>5780</v>
      </c>
      <c r="J601" t="str">
        <f>VLOOKUP(Table2[[#This Row],[CombinedIncome]],Income_Groups[#All],2,TRUE)</f>
        <v>Middle ($4800-$5999)</v>
      </c>
      <c r="K601">
        <v>192</v>
      </c>
      <c r="L601" t="str">
        <f>VLOOKUP(Table2[[#This Row],[LoanAmount]],Loan_Amount_Groups[#All],2,TRUE)</f>
        <v>High (&gt; $180k)</v>
      </c>
      <c r="M601">
        <v>360</v>
      </c>
      <c r="N601">
        <v>1</v>
      </c>
      <c r="O601" t="s">
        <v>17</v>
      </c>
      <c r="P601" t="s">
        <v>647</v>
      </c>
      <c r="Q601">
        <f>IF(Table2[[#This Row],[Loan_Status]]="Approved",Table2[[#This Row],[LoanAmount]],NA())</f>
        <v>192</v>
      </c>
      <c r="R601" t="e">
        <f>IF(Table2[[#This Row],[Loan_Status]]="Denied",Table2[[#This Row],[LoanAmount]],NA())</f>
        <v>#N/A</v>
      </c>
    </row>
    <row r="602" spans="1:18" x14ac:dyDescent="0.45">
      <c r="A602" t="s">
        <v>625</v>
      </c>
      <c r="B602" t="s">
        <v>42</v>
      </c>
      <c r="C602" t="s">
        <v>651</v>
      </c>
      <c r="D602" t="s">
        <v>30</v>
      </c>
      <c r="E602" t="s">
        <v>16</v>
      </c>
      <c r="F602" t="s">
        <v>639</v>
      </c>
      <c r="G602">
        <v>416</v>
      </c>
      <c r="H602">
        <v>41667</v>
      </c>
      <c r="I602">
        <f t="shared" si="10"/>
        <v>42083</v>
      </c>
      <c r="J602" t="str">
        <f>VLOOKUP(Table2[[#This Row],[CombinedIncome]],Income_Groups[#All],2,TRUE)</f>
        <v>High (&gt; $8300)</v>
      </c>
      <c r="K602">
        <v>350</v>
      </c>
      <c r="L602" t="str">
        <f>VLOOKUP(Table2[[#This Row],[LoanAmount]],Loan_Amount_Groups[#All],2,TRUE)</f>
        <v>High (&gt; $180k)</v>
      </c>
      <c r="M602">
        <v>180</v>
      </c>
      <c r="N602" t="s">
        <v>639</v>
      </c>
      <c r="O602" t="s">
        <v>17</v>
      </c>
      <c r="P602" t="s">
        <v>648</v>
      </c>
      <c r="Q602" t="e">
        <f>IF(Table2[[#This Row],[Loan_Status]]="Approved",Table2[[#This Row],[LoanAmount]],NA())</f>
        <v>#N/A</v>
      </c>
      <c r="R602">
        <f>IF(Table2[[#This Row],[Loan_Status]]="Denied",Table2[[#This Row],[LoanAmount]],NA())</f>
        <v>350</v>
      </c>
    </row>
    <row r="603" spans="1:18" x14ac:dyDescent="0.45">
      <c r="A603" t="s">
        <v>626</v>
      </c>
      <c r="B603" t="s">
        <v>14</v>
      </c>
      <c r="C603" t="s">
        <v>652</v>
      </c>
      <c r="D603">
        <v>0</v>
      </c>
      <c r="E603" t="s">
        <v>25</v>
      </c>
      <c r="F603" t="s">
        <v>639</v>
      </c>
      <c r="G603">
        <v>2894</v>
      </c>
      <c r="H603">
        <v>2792</v>
      </c>
      <c r="I603">
        <f t="shared" si="10"/>
        <v>5686</v>
      </c>
      <c r="J603" t="str">
        <f>VLOOKUP(Table2[[#This Row],[CombinedIncome]],Income_Groups[#All],2,TRUE)</f>
        <v>Middle ($4800-$5999)</v>
      </c>
      <c r="K603">
        <v>155</v>
      </c>
      <c r="L603" t="str">
        <f>VLOOKUP(Table2[[#This Row],[LoanAmount]],Loan_Amount_Groups[#All],2,TRUE)</f>
        <v>Mid-high ($135k-$180k)</v>
      </c>
      <c r="M603">
        <v>360</v>
      </c>
      <c r="N603">
        <v>1</v>
      </c>
      <c r="O603" t="s">
        <v>21</v>
      </c>
      <c r="P603" t="s">
        <v>647</v>
      </c>
      <c r="Q603">
        <f>IF(Table2[[#This Row],[Loan_Status]]="Approved",Table2[[#This Row],[LoanAmount]],NA())</f>
        <v>155</v>
      </c>
      <c r="R603" t="e">
        <f>IF(Table2[[#This Row],[Loan_Status]]="Denied",Table2[[#This Row],[LoanAmount]],NA())</f>
        <v>#N/A</v>
      </c>
    </row>
    <row r="604" spans="1:18" x14ac:dyDescent="0.45">
      <c r="A604" t="s">
        <v>627</v>
      </c>
      <c r="B604" t="s">
        <v>14</v>
      </c>
      <c r="C604" t="s">
        <v>652</v>
      </c>
      <c r="D604" t="s">
        <v>30</v>
      </c>
      <c r="E604" t="s">
        <v>16</v>
      </c>
      <c r="F604" t="s">
        <v>650</v>
      </c>
      <c r="G604">
        <v>5703</v>
      </c>
      <c r="H604">
        <v>0</v>
      </c>
      <c r="I604">
        <f t="shared" si="10"/>
        <v>5703</v>
      </c>
      <c r="J604" t="str">
        <f>VLOOKUP(Table2[[#This Row],[CombinedIncome]],Income_Groups[#All],2,TRUE)</f>
        <v>Middle ($4800-$5999)</v>
      </c>
      <c r="K604">
        <v>128</v>
      </c>
      <c r="L604" t="str">
        <f>VLOOKUP(Table2[[#This Row],[LoanAmount]],Loan_Amount_Groups[#All],2,TRUE)</f>
        <v>Middle ($120k-$134k)</v>
      </c>
      <c r="M604">
        <v>360</v>
      </c>
      <c r="N604">
        <v>1</v>
      </c>
      <c r="O604" t="s">
        <v>17</v>
      </c>
      <c r="P604" t="s">
        <v>647</v>
      </c>
      <c r="Q604">
        <f>IF(Table2[[#This Row],[Loan_Status]]="Approved",Table2[[#This Row],[LoanAmount]],NA())</f>
        <v>128</v>
      </c>
      <c r="R604" t="e">
        <f>IF(Table2[[#This Row],[Loan_Status]]="Denied",Table2[[#This Row],[LoanAmount]],NA())</f>
        <v>#N/A</v>
      </c>
    </row>
    <row r="605" spans="1:18" x14ac:dyDescent="0.45">
      <c r="A605" t="s">
        <v>628</v>
      </c>
      <c r="B605" t="s">
        <v>14</v>
      </c>
      <c r="C605" t="s">
        <v>651</v>
      </c>
      <c r="D605">
        <v>0</v>
      </c>
      <c r="E605" t="s">
        <v>16</v>
      </c>
      <c r="F605" t="s">
        <v>650</v>
      </c>
      <c r="G605">
        <v>3676</v>
      </c>
      <c r="H605">
        <v>4301</v>
      </c>
      <c r="I605">
        <f t="shared" si="10"/>
        <v>7977</v>
      </c>
      <c r="J605" t="str">
        <f>VLOOKUP(Table2[[#This Row],[CombinedIncome]],Income_Groups[#All],2,TRUE)</f>
        <v>Mid-high ($6000-$8299)</v>
      </c>
      <c r="K605">
        <v>172</v>
      </c>
      <c r="L605" t="str">
        <f>VLOOKUP(Table2[[#This Row],[LoanAmount]],Loan_Amount_Groups[#All],2,TRUE)</f>
        <v>Mid-high ($135k-$180k)</v>
      </c>
      <c r="M605">
        <v>360</v>
      </c>
      <c r="N605">
        <v>1</v>
      </c>
      <c r="O605" t="s">
        <v>21</v>
      </c>
      <c r="P605" t="s">
        <v>647</v>
      </c>
      <c r="Q605">
        <f>IF(Table2[[#This Row],[Loan_Status]]="Approved",Table2[[#This Row],[LoanAmount]],NA())</f>
        <v>172</v>
      </c>
      <c r="R605" t="e">
        <f>IF(Table2[[#This Row],[Loan_Status]]="Denied",Table2[[#This Row],[LoanAmount]],NA())</f>
        <v>#N/A</v>
      </c>
    </row>
    <row r="606" spans="1:18" x14ac:dyDescent="0.45">
      <c r="A606" t="s">
        <v>629</v>
      </c>
      <c r="B606" t="s">
        <v>42</v>
      </c>
      <c r="C606" t="s">
        <v>652</v>
      </c>
      <c r="D606">
        <v>1</v>
      </c>
      <c r="E606" t="s">
        <v>16</v>
      </c>
      <c r="F606" t="s">
        <v>650</v>
      </c>
      <c r="G606">
        <v>12000</v>
      </c>
      <c r="H606">
        <v>0</v>
      </c>
      <c r="I606">
        <f t="shared" si="10"/>
        <v>12000</v>
      </c>
      <c r="J606" t="str">
        <f>VLOOKUP(Table2[[#This Row],[CombinedIncome]],Income_Groups[#All],2,TRUE)</f>
        <v>High (&gt; $8300)</v>
      </c>
      <c r="K606">
        <v>496</v>
      </c>
      <c r="L606" t="str">
        <f>VLOOKUP(Table2[[#This Row],[LoanAmount]],Loan_Amount_Groups[#All],2,TRUE)</f>
        <v>High (&gt; $180k)</v>
      </c>
      <c r="M606">
        <v>360</v>
      </c>
      <c r="N606">
        <v>1</v>
      </c>
      <c r="O606" t="s">
        <v>31</v>
      </c>
      <c r="P606" t="s">
        <v>647</v>
      </c>
      <c r="Q606">
        <f>IF(Table2[[#This Row],[Loan_Status]]="Approved",Table2[[#This Row],[LoanAmount]],NA())</f>
        <v>496</v>
      </c>
      <c r="R606" t="e">
        <f>IF(Table2[[#This Row],[Loan_Status]]="Denied",Table2[[#This Row],[LoanAmount]],NA())</f>
        <v>#N/A</v>
      </c>
    </row>
    <row r="607" spans="1:18" x14ac:dyDescent="0.45">
      <c r="A607" t="s">
        <v>630</v>
      </c>
      <c r="B607" t="s">
        <v>14</v>
      </c>
      <c r="C607" t="s">
        <v>652</v>
      </c>
      <c r="D607">
        <v>0</v>
      </c>
      <c r="E607" t="s">
        <v>25</v>
      </c>
      <c r="F607" t="s">
        <v>650</v>
      </c>
      <c r="G607">
        <v>2400</v>
      </c>
      <c r="H607">
        <v>3800</v>
      </c>
      <c r="I607">
        <f t="shared" si="10"/>
        <v>6200</v>
      </c>
      <c r="J607" t="str">
        <f>VLOOKUP(Table2[[#This Row],[CombinedIncome]],Income_Groups[#All],2,TRUE)</f>
        <v>Mid-high ($6000-$8299)</v>
      </c>
      <c r="K607">
        <v>128</v>
      </c>
      <c r="L607" t="str">
        <f>VLOOKUP(Table2[[#This Row],[LoanAmount]],Loan_Amount_Groups[#All],2,TRUE)</f>
        <v>Middle ($120k-$134k)</v>
      </c>
      <c r="M607">
        <v>180</v>
      </c>
      <c r="N607">
        <v>1</v>
      </c>
      <c r="O607" t="s">
        <v>17</v>
      </c>
      <c r="P607" t="s">
        <v>648</v>
      </c>
      <c r="Q607" t="e">
        <f>IF(Table2[[#This Row],[Loan_Status]]="Approved",Table2[[#This Row],[LoanAmount]],NA())</f>
        <v>#N/A</v>
      </c>
      <c r="R607">
        <f>IF(Table2[[#This Row],[Loan_Status]]="Denied",Table2[[#This Row],[LoanAmount]],NA())</f>
        <v>128</v>
      </c>
    </row>
    <row r="608" spans="1:18" x14ac:dyDescent="0.45">
      <c r="A608" t="s">
        <v>631</v>
      </c>
      <c r="B608" t="s">
        <v>14</v>
      </c>
      <c r="C608" t="s">
        <v>652</v>
      </c>
      <c r="D608">
        <v>1</v>
      </c>
      <c r="E608" t="s">
        <v>16</v>
      </c>
      <c r="F608" t="s">
        <v>650</v>
      </c>
      <c r="G608">
        <v>3400</v>
      </c>
      <c r="H608">
        <v>2500</v>
      </c>
      <c r="I608">
        <f t="shared" si="10"/>
        <v>5900</v>
      </c>
      <c r="J608" t="str">
        <f>VLOOKUP(Table2[[#This Row],[CombinedIncome]],Income_Groups[#All],2,TRUE)</f>
        <v>Middle ($4800-$5999)</v>
      </c>
      <c r="K608">
        <v>173</v>
      </c>
      <c r="L608" t="str">
        <f>VLOOKUP(Table2[[#This Row],[LoanAmount]],Loan_Amount_Groups[#All],2,TRUE)</f>
        <v>Mid-high ($135k-$180k)</v>
      </c>
      <c r="M608">
        <v>360</v>
      </c>
      <c r="N608">
        <v>1</v>
      </c>
      <c r="O608" t="s">
        <v>31</v>
      </c>
      <c r="P608" t="s">
        <v>647</v>
      </c>
      <c r="Q608">
        <f>IF(Table2[[#This Row],[Loan_Status]]="Approved",Table2[[#This Row],[LoanAmount]],NA())</f>
        <v>173</v>
      </c>
      <c r="R608" t="e">
        <f>IF(Table2[[#This Row],[Loan_Status]]="Denied",Table2[[#This Row],[LoanAmount]],NA())</f>
        <v>#N/A</v>
      </c>
    </row>
    <row r="609" spans="1:18" x14ac:dyDescent="0.45">
      <c r="A609" t="s">
        <v>632</v>
      </c>
      <c r="B609" t="s">
        <v>14</v>
      </c>
      <c r="C609" t="s">
        <v>652</v>
      </c>
      <c r="D609">
        <v>2</v>
      </c>
      <c r="E609" t="s">
        <v>25</v>
      </c>
      <c r="F609" t="s">
        <v>650</v>
      </c>
      <c r="G609">
        <v>3987</v>
      </c>
      <c r="H609">
        <v>1411</v>
      </c>
      <c r="I609">
        <f t="shared" si="10"/>
        <v>5398</v>
      </c>
      <c r="J609" t="str">
        <f>VLOOKUP(Table2[[#This Row],[CombinedIncome]],Income_Groups[#All],2,TRUE)</f>
        <v>Middle ($4800-$5999)</v>
      </c>
      <c r="K609">
        <v>157</v>
      </c>
      <c r="L609" t="str">
        <f>VLOOKUP(Table2[[#This Row],[LoanAmount]],Loan_Amount_Groups[#All],2,TRUE)</f>
        <v>Mid-high ($135k-$180k)</v>
      </c>
      <c r="M609">
        <v>360</v>
      </c>
      <c r="N609">
        <v>1</v>
      </c>
      <c r="O609" t="s">
        <v>21</v>
      </c>
      <c r="P609" t="s">
        <v>647</v>
      </c>
      <c r="Q609">
        <f>IF(Table2[[#This Row],[Loan_Status]]="Approved",Table2[[#This Row],[LoanAmount]],NA())</f>
        <v>157</v>
      </c>
      <c r="R609" t="e">
        <f>IF(Table2[[#This Row],[Loan_Status]]="Denied",Table2[[#This Row],[LoanAmount]],NA())</f>
        <v>#N/A</v>
      </c>
    </row>
    <row r="610" spans="1:18" x14ac:dyDescent="0.45">
      <c r="A610" t="s">
        <v>633</v>
      </c>
      <c r="B610" t="s">
        <v>14</v>
      </c>
      <c r="C610" t="s">
        <v>652</v>
      </c>
      <c r="D610">
        <v>0</v>
      </c>
      <c r="E610" t="s">
        <v>16</v>
      </c>
      <c r="F610" t="s">
        <v>650</v>
      </c>
      <c r="G610">
        <v>3232</v>
      </c>
      <c r="H610">
        <v>1950</v>
      </c>
      <c r="I610">
        <f t="shared" si="10"/>
        <v>5182</v>
      </c>
      <c r="J610" t="str">
        <f>VLOOKUP(Table2[[#This Row],[CombinedIncome]],Income_Groups[#All],2,TRUE)</f>
        <v>Middle ($4800-$5999)</v>
      </c>
      <c r="K610">
        <v>108</v>
      </c>
      <c r="L610" t="str">
        <f>VLOOKUP(Table2[[#This Row],[LoanAmount]],Loan_Amount_Groups[#All],2,TRUE)</f>
        <v>Mid-low ($95k-$119k)</v>
      </c>
      <c r="M610">
        <v>360</v>
      </c>
      <c r="N610">
        <v>1</v>
      </c>
      <c r="O610" t="s">
        <v>21</v>
      </c>
      <c r="P610" t="s">
        <v>647</v>
      </c>
      <c r="Q610">
        <f>IF(Table2[[#This Row],[Loan_Status]]="Approved",Table2[[#This Row],[LoanAmount]],NA())</f>
        <v>108</v>
      </c>
      <c r="R610" t="e">
        <f>IF(Table2[[#This Row],[Loan_Status]]="Denied",Table2[[#This Row],[LoanAmount]],NA())</f>
        <v>#N/A</v>
      </c>
    </row>
    <row r="611" spans="1:18" x14ac:dyDescent="0.45">
      <c r="A611" t="s">
        <v>634</v>
      </c>
      <c r="B611" t="s">
        <v>42</v>
      </c>
      <c r="C611" t="s">
        <v>651</v>
      </c>
      <c r="D611">
        <v>0</v>
      </c>
      <c r="E611" t="s">
        <v>16</v>
      </c>
      <c r="F611" t="s">
        <v>650</v>
      </c>
      <c r="G611">
        <v>2900</v>
      </c>
      <c r="H611">
        <v>0</v>
      </c>
      <c r="I611">
        <f t="shared" si="10"/>
        <v>2900</v>
      </c>
      <c r="J611" t="str">
        <f>VLOOKUP(Table2[[#This Row],[CombinedIncome]],Income_Groups[#All],2,TRUE)</f>
        <v>Low (&lt; $3800)</v>
      </c>
      <c r="K611">
        <v>71</v>
      </c>
      <c r="L611" t="str">
        <f>VLOOKUP(Table2[[#This Row],[LoanAmount]],Loan_Amount_Groups[#All],2,TRUE)</f>
        <v>Low (&lt; $95k)</v>
      </c>
      <c r="M611">
        <v>360</v>
      </c>
      <c r="N611">
        <v>1</v>
      </c>
      <c r="O611" t="s">
        <v>21</v>
      </c>
      <c r="P611" t="s">
        <v>647</v>
      </c>
      <c r="Q611">
        <f>IF(Table2[[#This Row],[Loan_Status]]="Approved",Table2[[#This Row],[LoanAmount]],NA())</f>
        <v>71</v>
      </c>
      <c r="R611" t="e">
        <f>IF(Table2[[#This Row],[Loan_Status]]="Denied",Table2[[#This Row],[LoanAmount]],NA())</f>
        <v>#N/A</v>
      </c>
    </row>
    <row r="612" spans="1:18" x14ac:dyDescent="0.45">
      <c r="A612" t="s">
        <v>635</v>
      </c>
      <c r="B612" t="s">
        <v>14</v>
      </c>
      <c r="C612" t="s">
        <v>652</v>
      </c>
      <c r="D612" t="s">
        <v>30</v>
      </c>
      <c r="E612" t="s">
        <v>16</v>
      </c>
      <c r="F612" t="s">
        <v>650</v>
      </c>
      <c r="G612">
        <v>4106</v>
      </c>
      <c r="H612">
        <v>0</v>
      </c>
      <c r="I612">
        <f t="shared" si="10"/>
        <v>4106</v>
      </c>
      <c r="J612" t="str">
        <f>VLOOKUP(Table2[[#This Row],[CombinedIncome]],Income_Groups[#All],2,TRUE)</f>
        <v>Mid-low ($3800-$4799)</v>
      </c>
      <c r="K612">
        <v>40</v>
      </c>
      <c r="L612" t="str">
        <f>VLOOKUP(Table2[[#This Row],[LoanAmount]],Loan_Amount_Groups[#All],2,TRUE)</f>
        <v>Low (&lt; $95k)</v>
      </c>
      <c r="M612">
        <v>180</v>
      </c>
      <c r="N612">
        <v>1</v>
      </c>
      <c r="O612" t="s">
        <v>21</v>
      </c>
      <c r="P612" t="s">
        <v>647</v>
      </c>
      <c r="Q612">
        <f>IF(Table2[[#This Row],[Loan_Status]]="Approved",Table2[[#This Row],[LoanAmount]],NA())</f>
        <v>40</v>
      </c>
      <c r="R612" t="e">
        <f>IF(Table2[[#This Row],[Loan_Status]]="Denied",Table2[[#This Row],[LoanAmount]],NA())</f>
        <v>#N/A</v>
      </c>
    </row>
    <row r="613" spans="1:18" x14ac:dyDescent="0.45">
      <c r="A613" t="s">
        <v>636</v>
      </c>
      <c r="B613" t="s">
        <v>14</v>
      </c>
      <c r="C613" t="s">
        <v>652</v>
      </c>
      <c r="D613">
        <v>1</v>
      </c>
      <c r="E613" t="s">
        <v>16</v>
      </c>
      <c r="F613" t="s">
        <v>650</v>
      </c>
      <c r="G613">
        <v>8072</v>
      </c>
      <c r="H613">
        <v>240</v>
      </c>
      <c r="I613">
        <f t="shared" si="10"/>
        <v>8312</v>
      </c>
      <c r="J613" t="str">
        <f>VLOOKUP(Table2[[#This Row],[CombinedIncome]],Income_Groups[#All],2,TRUE)</f>
        <v>High (&gt; $8300)</v>
      </c>
      <c r="K613">
        <v>253</v>
      </c>
      <c r="L613" t="str">
        <f>VLOOKUP(Table2[[#This Row],[LoanAmount]],Loan_Amount_Groups[#All],2,TRUE)</f>
        <v>High (&gt; $180k)</v>
      </c>
      <c r="M613">
        <v>360</v>
      </c>
      <c r="N613">
        <v>1</v>
      </c>
      <c r="O613" t="s">
        <v>17</v>
      </c>
      <c r="P613" t="s">
        <v>647</v>
      </c>
      <c r="Q613">
        <f>IF(Table2[[#This Row],[Loan_Status]]="Approved",Table2[[#This Row],[LoanAmount]],NA())</f>
        <v>253</v>
      </c>
      <c r="R613" t="e">
        <f>IF(Table2[[#This Row],[Loan_Status]]="Denied",Table2[[#This Row],[LoanAmount]],NA())</f>
        <v>#N/A</v>
      </c>
    </row>
    <row r="614" spans="1:18" x14ac:dyDescent="0.45">
      <c r="A614" t="s">
        <v>637</v>
      </c>
      <c r="B614" t="s">
        <v>14</v>
      </c>
      <c r="C614" t="s">
        <v>652</v>
      </c>
      <c r="D614">
        <v>2</v>
      </c>
      <c r="E614" t="s">
        <v>16</v>
      </c>
      <c r="F614" t="s">
        <v>650</v>
      </c>
      <c r="G614">
        <v>7583</v>
      </c>
      <c r="H614">
        <v>0</v>
      </c>
      <c r="I614">
        <f t="shared" si="10"/>
        <v>7583</v>
      </c>
      <c r="J614" t="str">
        <f>VLOOKUP(Table2[[#This Row],[CombinedIncome]],Income_Groups[#All],2,TRUE)</f>
        <v>Mid-high ($6000-$8299)</v>
      </c>
      <c r="K614">
        <v>187</v>
      </c>
      <c r="L614" t="str">
        <f>VLOOKUP(Table2[[#This Row],[LoanAmount]],Loan_Amount_Groups[#All],2,TRUE)</f>
        <v>High (&gt; $180k)</v>
      </c>
      <c r="M614">
        <v>360</v>
      </c>
      <c r="N614">
        <v>1</v>
      </c>
      <c r="O614" t="s">
        <v>17</v>
      </c>
      <c r="P614" t="s">
        <v>647</v>
      </c>
      <c r="Q614">
        <f>IF(Table2[[#This Row],[Loan_Status]]="Approved",Table2[[#This Row],[LoanAmount]],NA())</f>
        <v>187</v>
      </c>
      <c r="R614" t="e">
        <f>IF(Table2[[#This Row],[Loan_Status]]="Denied",Table2[[#This Row],[LoanAmount]],NA())</f>
        <v>#N/A</v>
      </c>
    </row>
    <row r="615" spans="1:18" x14ac:dyDescent="0.45">
      <c r="A615" t="s">
        <v>638</v>
      </c>
      <c r="B615" t="s">
        <v>42</v>
      </c>
      <c r="C615" t="s">
        <v>651</v>
      </c>
      <c r="D615">
        <v>0</v>
      </c>
      <c r="E615" t="s">
        <v>16</v>
      </c>
      <c r="F615" t="s">
        <v>649</v>
      </c>
      <c r="G615">
        <v>4583</v>
      </c>
      <c r="H615">
        <v>0</v>
      </c>
      <c r="I615">
        <f t="shared" si="10"/>
        <v>4583</v>
      </c>
      <c r="J615" t="str">
        <f>VLOOKUP(Table2[[#This Row],[CombinedIncome]],Income_Groups[#All],2,TRUE)</f>
        <v>Mid-low ($3800-$4799)</v>
      </c>
      <c r="K615">
        <v>133</v>
      </c>
      <c r="L615" t="str">
        <f>VLOOKUP(Table2[[#This Row],[LoanAmount]],Loan_Amount_Groups[#All],2,TRUE)</f>
        <v>Middle ($120k-$134k)</v>
      </c>
      <c r="M615">
        <v>360</v>
      </c>
      <c r="N615">
        <v>0</v>
      </c>
      <c r="O615" t="s">
        <v>31</v>
      </c>
      <c r="P615" t="s">
        <v>648</v>
      </c>
      <c r="Q615" t="e">
        <f>IF(Table2[[#This Row],[Loan_Status]]="Approved",Table2[[#This Row],[LoanAmount]],NA())</f>
        <v>#N/A</v>
      </c>
      <c r="R615">
        <f>IF(Table2[[#This Row],[Loan_Status]]="Denied",Table2[[#This Row],[LoanAmount]],NA())</f>
        <v>133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D527E-5162-4B6E-98CA-9BAEDBC0F633}">
  <sheetPr codeName="Sheet3"/>
  <dimension ref="A1:B13"/>
  <sheetViews>
    <sheetView workbookViewId="0">
      <selection activeCell="D5" sqref="D5"/>
    </sheetView>
  </sheetViews>
  <sheetFormatPr defaultRowHeight="14.25" x14ac:dyDescent="0.45"/>
  <cols>
    <col min="1" max="1" width="12.33203125" customWidth="1"/>
    <col min="2" max="2" width="22.33203125" customWidth="1"/>
  </cols>
  <sheetData>
    <row r="1" spans="1:2" x14ac:dyDescent="0.45">
      <c r="A1" t="s">
        <v>653</v>
      </c>
      <c r="B1" t="s">
        <v>654</v>
      </c>
    </row>
    <row r="2" spans="1:2" x14ac:dyDescent="0.45">
      <c r="A2">
        <v>0</v>
      </c>
      <c r="B2" t="s">
        <v>659</v>
      </c>
    </row>
    <row r="3" spans="1:2" x14ac:dyDescent="0.45">
      <c r="A3">
        <v>3800</v>
      </c>
      <c r="B3" t="s">
        <v>655</v>
      </c>
    </row>
    <row r="4" spans="1:2" x14ac:dyDescent="0.45">
      <c r="A4">
        <v>4800</v>
      </c>
      <c r="B4" t="s">
        <v>656</v>
      </c>
    </row>
    <row r="5" spans="1:2" x14ac:dyDescent="0.45">
      <c r="A5">
        <v>6000</v>
      </c>
      <c r="B5" t="s">
        <v>657</v>
      </c>
    </row>
    <row r="6" spans="1:2" x14ac:dyDescent="0.45">
      <c r="A6">
        <v>8300</v>
      </c>
      <c r="B6" t="s">
        <v>658</v>
      </c>
    </row>
    <row r="8" spans="1:2" x14ac:dyDescent="0.45">
      <c r="A8" t="s">
        <v>660</v>
      </c>
      <c r="B8" t="s">
        <v>661</v>
      </c>
    </row>
    <row r="9" spans="1:2" x14ac:dyDescent="0.45">
      <c r="A9">
        <v>0</v>
      </c>
      <c r="B9" s="3" t="s">
        <v>662</v>
      </c>
    </row>
    <row r="10" spans="1:2" x14ac:dyDescent="0.45">
      <c r="A10">
        <v>95</v>
      </c>
      <c r="B10" s="4" t="s">
        <v>663</v>
      </c>
    </row>
    <row r="11" spans="1:2" x14ac:dyDescent="0.45">
      <c r="A11">
        <v>120</v>
      </c>
      <c r="B11" s="3" t="s">
        <v>664</v>
      </c>
    </row>
    <row r="12" spans="1:2" x14ac:dyDescent="0.45">
      <c r="A12">
        <v>135</v>
      </c>
      <c r="B12" s="4" t="s">
        <v>665</v>
      </c>
    </row>
    <row r="13" spans="1:2" x14ac:dyDescent="0.45">
      <c r="A13">
        <v>180</v>
      </c>
      <c r="B13" s="3" t="s">
        <v>666</v>
      </c>
    </row>
  </sheetData>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82CB4-03D8-46C0-9D5C-8420FF6C84A0}">
  <sheetPr codeName="Sheet5"/>
  <dimension ref="A1:R615"/>
  <sheetViews>
    <sheetView topLeftCell="O1" zoomScale="110" workbookViewId="0">
      <selection activeCell="U9" sqref="U9"/>
    </sheetView>
  </sheetViews>
  <sheetFormatPr defaultRowHeight="14.25" x14ac:dyDescent="0.45"/>
  <cols>
    <col min="1" max="1" width="9.46484375" bestFit="1" customWidth="1"/>
    <col min="2" max="2" width="8.9296875" bestFit="1" customWidth="1"/>
    <col min="3" max="3" width="9.3984375" bestFit="1" customWidth="1"/>
    <col min="4" max="4" width="12.86328125" bestFit="1" customWidth="1"/>
    <col min="5" max="5" width="11.6640625" bestFit="1" customWidth="1"/>
    <col min="6" max="6" width="15.06640625" bestFit="1" customWidth="1"/>
    <col min="7" max="7" width="16.796875" bestFit="1" customWidth="1"/>
    <col min="8" max="8" width="18.59765625" bestFit="1" customWidth="1"/>
    <col min="9" max="9" width="17.3984375" bestFit="1" customWidth="1"/>
    <col min="10" max="10" width="20.265625" bestFit="1" customWidth="1"/>
    <col min="11" max="11" width="13.46484375" bestFit="1" customWidth="1"/>
    <col min="12" max="12" width="20.06640625" bestFit="1" customWidth="1"/>
    <col min="13" max="13" width="19.6640625" bestFit="1" customWidth="1"/>
    <col min="14" max="14" width="14.53125" bestFit="1" customWidth="1"/>
    <col min="15" max="15" width="14.73046875" bestFit="1" customWidth="1"/>
    <col min="16" max="16" width="12.796875" bestFit="1" customWidth="1"/>
    <col min="17" max="17" width="15.86328125" bestFit="1" customWidth="1"/>
    <col min="18" max="18" width="13.53125" bestFit="1" customWidth="1"/>
  </cols>
  <sheetData>
    <row r="1" spans="1:18" x14ac:dyDescent="0.45">
      <c r="A1" t="s">
        <v>0</v>
      </c>
      <c r="B1" t="s">
        <v>1</v>
      </c>
      <c r="C1" t="s">
        <v>2</v>
      </c>
      <c r="D1" t="s">
        <v>3</v>
      </c>
      <c r="E1" t="s">
        <v>4</v>
      </c>
      <c r="F1" t="s">
        <v>5</v>
      </c>
      <c r="G1" t="s">
        <v>6</v>
      </c>
      <c r="H1" t="s">
        <v>7</v>
      </c>
      <c r="I1" t="s">
        <v>640</v>
      </c>
      <c r="J1" t="s">
        <v>641</v>
      </c>
      <c r="K1" t="s">
        <v>8</v>
      </c>
      <c r="L1" t="s">
        <v>642</v>
      </c>
      <c r="M1" t="s">
        <v>9</v>
      </c>
      <c r="N1" t="s">
        <v>10</v>
      </c>
      <c r="O1" t="s">
        <v>11</v>
      </c>
      <c r="P1" t="s">
        <v>12</v>
      </c>
      <c r="Q1" t="s">
        <v>670</v>
      </c>
      <c r="R1" t="s">
        <v>671</v>
      </c>
    </row>
    <row r="2" spans="1:18" x14ac:dyDescent="0.45">
      <c r="A2" t="s">
        <v>13</v>
      </c>
      <c r="B2" t="s">
        <v>14</v>
      </c>
      <c r="C2" t="s">
        <v>651</v>
      </c>
      <c r="D2">
        <v>0</v>
      </c>
      <c r="E2" t="s">
        <v>16</v>
      </c>
      <c r="F2" t="s">
        <v>650</v>
      </c>
      <c r="G2">
        <v>5849</v>
      </c>
      <c r="H2">
        <v>0</v>
      </c>
      <c r="I2">
        <v>5849</v>
      </c>
      <c r="J2" t="s">
        <v>656</v>
      </c>
      <c r="K2">
        <v>128</v>
      </c>
      <c r="L2" t="s">
        <v>664</v>
      </c>
      <c r="M2">
        <v>360</v>
      </c>
      <c r="N2">
        <v>1</v>
      </c>
      <c r="O2" t="s">
        <v>17</v>
      </c>
      <c r="P2" t="s">
        <v>647</v>
      </c>
      <c r="Q2">
        <v>128</v>
      </c>
      <c r="R2" t="e">
        <f>NA()</f>
        <v>#N/A</v>
      </c>
    </row>
    <row r="3" spans="1:18" x14ac:dyDescent="0.45">
      <c r="A3" t="s">
        <v>19</v>
      </c>
      <c r="B3" t="s">
        <v>14</v>
      </c>
      <c r="C3" t="s">
        <v>652</v>
      </c>
      <c r="D3">
        <v>1</v>
      </c>
      <c r="E3" t="s">
        <v>16</v>
      </c>
      <c r="F3" t="s">
        <v>650</v>
      </c>
      <c r="G3">
        <v>4583</v>
      </c>
      <c r="H3">
        <v>1508</v>
      </c>
      <c r="I3">
        <v>6091</v>
      </c>
      <c r="J3" t="s">
        <v>657</v>
      </c>
      <c r="K3">
        <v>128</v>
      </c>
      <c r="L3" t="s">
        <v>664</v>
      </c>
      <c r="M3">
        <v>360</v>
      </c>
      <c r="N3">
        <v>1</v>
      </c>
      <c r="O3" t="s">
        <v>21</v>
      </c>
      <c r="P3" t="s">
        <v>648</v>
      </c>
      <c r="Q3" t="e">
        <f>NA()</f>
        <v>#N/A</v>
      </c>
      <c r="R3">
        <v>128</v>
      </c>
    </row>
    <row r="4" spans="1:18" x14ac:dyDescent="0.45">
      <c r="A4" t="s">
        <v>23</v>
      </c>
      <c r="B4" t="s">
        <v>14</v>
      </c>
      <c r="C4" t="s">
        <v>652</v>
      </c>
      <c r="D4">
        <v>0</v>
      </c>
      <c r="E4" t="s">
        <v>16</v>
      </c>
      <c r="F4" t="s">
        <v>649</v>
      </c>
      <c r="G4">
        <v>3000</v>
      </c>
      <c r="H4">
        <v>0</v>
      </c>
      <c r="I4">
        <v>3000</v>
      </c>
      <c r="J4" t="s">
        <v>659</v>
      </c>
      <c r="K4">
        <v>66</v>
      </c>
      <c r="L4" t="s">
        <v>662</v>
      </c>
      <c r="M4">
        <v>360</v>
      </c>
      <c r="N4">
        <v>1</v>
      </c>
      <c r="O4" t="s">
        <v>17</v>
      </c>
      <c r="P4" t="s">
        <v>647</v>
      </c>
      <c r="Q4">
        <v>66</v>
      </c>
      <c r="R4" t="e">
        <f>NA()</f>
        <v>#N/A</v>
      </c>
    </row>
    <row r="5" spans="1:18" x14ac:dyDescent="0.45">
      <c r="A5" t="s">
        <v>24</v>
      </c>
      <c r="B5" t="s">
        <v>14</v>
      </c>
      <c r="C5" t="s">
        <v>652</v>
      </c>
      <c r="D5">
        <v>0</v>
      </c>
      <c r="E5" t="s">
        <v>25</v>
      </c>
      <c r="F5" t="s">
        <v>650</v>
      </c>
      <c r="G5">
        <v>2583</v>
      </c>
      <c r="H5">
        <v>2358</v>
      </c>
      <c r="I5">
        <v>4941</v>
      </c>
      <c r="J5" t="s">
        <v>656</v>
      </c>
      <c r="K5">
        <v>120</v>
      </c>
      <c r="L5" t="s">
        <v>664</v>
      </c>
      <c r="M5">
        <v>360</v>
      </c>
      <c r="N5">
        <v>1</v>
      </c>
      <c r="O5" t="s">
        <v>17</v>
      </c>
      <c r="P5" t="s">
        <v>647</v>
      </c>
      <c r="Q5">
        <v>120</v>
      </c>
      <c r="R5" t="e">
        <f>NA()</f>
        <v>#N/A</v>
      </c>
    </row>
    <row r="6" spans="1:18" x14ac:dyDescent="0.45">
      <c r="A6" t="s">
        <v>26</v>
      </c>
      <c r="B6" t="s">
        <v>14</v>
      </c>
      <c r="C6" t="s">
        <v>651</v>
      </c>
      <c r="D6">
        <v>0</v>
      </c>
      <c r="E6" t="s">
        <v>16</v>
      </c>
      <c r="F6" t="s">
        <v>650</v>
      </c>
      <c r="G6">
        <v>6000</v>
      </c>
      <c r="H6">
        <v>0</v>
      </c>
      <c r="I6">
        <v>6000</v>
      </c>
      <c r="J6" t="s">
        <v>657</v>
      </c>
      <c r="K6">
        <v>141</v>
      </c>
      <c r="L6" t="s">
        <v>665</v>
      </c>
      <c r="M6">
        <v>360</v>
      </c>
      <c r="N6">
        <v>1</v>
      </c>
      <c r="O6" t="s">
        <v>17</v>
      </c>
      <c r="P6" t="s">
        <v>647</v>
      </c>
      <c r="Q6">
        <v>141</v>
      </c>
      <c r="R6" t="e">
        <f>NA()</f>
        <v>#N/A</v>
      </c>
    </row>
    <row r="7" spans="1:18" x14ac:dyDescent="0.45">
      <c r="A7" t="s">
        <v>27</v>
      </c>
      <c r="B7" t="s">
        <v>14</v>
      </c>
      <c r="C7" t="s">
        <v>652</v>
      </c>
      <c r="D7">
        <v>2</v>
      </c>
      <c r="E7" t="s">
        <v>16</v>
      </c>
      <c r="F7" t="s">
        <v>649</v>
      </c>
      <c r="G7">
        <v>5417</v>
      </c>
      <c r="H7">
        <v>4196</v>
      </c>
      <c r="I7">
        <v>9613</v>
      </c>
      <c r="J7" t="s">
        <v>658</v>
      </c>
      <c r="K7">
        <v>267</v>
      </c>
      <c r="L7" t="s">
        <v>666</v>
      </c>
      <c r="M7">
        <v>360</v>
      </c>
      <c r="N7">
        <v>1</v>
      </c>
      <c r="O7" t="s">
        <v>17</v>
      </c>
      <c r="P7" t="s">
        <v>647</v>
      </c>
      <c r="Q7">
        <v>267</v>
      </c>
      <c r="R7" t="e">
        <f>NA()</f>
        <v>#N/A</v>
      </c>
    </row>
    <row r="8" spans="1:18" x14ac:dyDescent="0.45">
      <c r="A8" t="s">
        <v>28</v>
      </c>
      <c r="B8" t="s">
        <v>14</v>
      </c>
      <c r="C8" t="s">
        <v>652</v>
      </c>
      <c r="D8">
        <v>0</v>
      </c>
      <c r="E8" t="s">
        <v>25</v>
      </c>
      <c r="F8" t="s">
        <v>650</v>
      </c>
      <c r="G8">
        <v>2333</v>
      </c>
      <c r="H8">
        <v>1516</v>
      </c>
      <c r="I8">
        <v>3849</v>
      </c>
      <c r="J8" t="s">
        <v>655</v>
      </c>
      <c r="K8">
        <v>95</v>
      </c>
      <c r="L8" t="s">
        <v>663</v>
      </c>
      <c r="M8">
        <v>360</v>
      </c>
      <c r="N8">
        <v>1</v>
      </c>
      <c r="O8" t="s">
        <v>17</v>
      </c>
      <c r="P8" t="s">
        <v>647</v>
      </c>
      <c r="Q8">
        <v>95</v>
      </c>
      <c r="R8" t="e">
        <f>NA()</f>
        <v>#N/A</v>
      </c>
    </row>
    <row r="9" spans="1:18" x14ac:dyDescent="0.45">
      <c r="A9" t="s">
        <v>29</v>
      </c>
      <c r="B9" t="s">
        <v>14</v>
      </c>
      <c r="C9" t="s">
        <v>652</v>
      </c>
      <c r="D9" t="s">
        <v>30</v>
      </c>
      <c r="E9" t="s">
        <v>16</v>
      </c>
      <c r="F9" t="s">
        <v>650</v>
      </c>
      <c r="G9">
        <v>3036</v>
      </c>
      <c r="H9">
        <v>2504</v>
      </c>
      <c r="I9">
        <v>5540</v>
      </c>
      <c r="J9" t="s">
        <v>656</v>
      </c>
      <c r="K9">
        <v>158</v>
      </c>
      <c r="L9" t="s">
        <v>665</v>
      </c>
      <c r="M9">
        <v>360</v>
      </c>
      <c r="N9">
        <v>0</v>
      </c>
      <c r="O9" t="s">
        <v>31</v>
      </c>
      <c r="P9" t="s">
        <v>648</v>
      </c>
      <c r="Q9" t="e">
        <f>NA()</f>
        <v>#N/A</v>
      </c>
      <c r="R9">
        <v>158</v>
      </c>
    </row>
    <row r="10" spans="1:18" x14ac:dyDescent="0.45">
      <c r="A10" t="s">
        <v>32</v>
      </c>
      <c r="B10" t="s">
        <v>14</v>
      </c>
      <c r="C10" t="s">
        <v>652</v>
      </c>
      <c r="D10">
        <v>2</v>
      </c>
      <c r="E10" t="s">
        <v>16</v>
      </c>
      <c r="F10" t="s">
        <v>650</v>
      </c>
      <c r="G10">
        <v>4006</v>
      </c>
      <c r="H10">
        <v>1526</v>
      </c>
      <c r="I10">
        <v>5532</v>
      </c>
      <c r="J10" t="s">
        <v>656</v>
      </c>
      <c r="K10">
        <v>168</v>
      </c>
      <c r="L10" t="s">
        <v>665</v>
      </c>
      <c r="M10">
        <v>360</v>
      </c>
      <c r="N10">
        <v>1</v>
      </c>
      <c r="O10" t="s">
        <v>17</v>
      </c>
      <c r="P10" t="s">
        <v>647</v>
      </c>
      <c r="Q10">
        <v>168</v>
      </c>
      <c r="R10" t="e">
        <f>NA()</f>
        <v>#N/A</v>
      </c>
    </row>
    <row r="11" spans="1:18" x14ac:dyDescent="0.45">
      <c r="A11" t="s">
        <v>33</v>
      </c>
      <c r="B11" t="s">
        <v>14</v>
      </c>
      <c r="C11" t="s">
        <v>652</v>
      </c>
      <c r="D11">
        <v>1</v>
      </c>
      <c r="E11" t="s">
        <v>16</v>
      </c>
      <c r="F11" t="s">
        <v>650</v>
      </c>
      <c r="G11">
        <v>12841</v>
      </c>
      <c r="H11">
        <v>10968</v>
      </c>
      <c r="I11">
        <v>23809</v>
      </c>
      <c r="J11" t="s">
        <v>658</v>
      </c>
      <c r="K11">
        <v>349</v>
      </c>
      <c r="L11" t="s">
        <v>666</v>
      </c>
      <c r="M11">
        <v>360</v>
      </c>
      <c r="N11">
        <v>1</v>
      </c>
      <c r="O11" t="s">
        <v>31</v>
      </c>
      <c r="P11" t="s">
        <v>648</v>
      </c>
      <c r="Q11" t="e">
        <f>NA()</f>
        <v>#N/A</v>
      </c>
      <c r="R11">
        <v>349</v>
      </c>
    </row>
    <row r="12" spans="1:18" x14ac:dyDescent="0.45">
      <c r="A12" t="s">
        <v>34</v>
      </c>
      <c r="B12" t="s">
        <v>14</v>
      </c>
      <c r="C12" t="s">
        <v>652</v>
      </c>
      <c r="D12">
        <v>2</v>
      </c>
      <c r="E12" t="s">
        <v>16</v>
      </c>
      <c r="F12" t="s">
        <v>650</v>
      </c>
      <c r="G12">
        <v>3200</v>
      </c>
      <c r="H12">
        <v>700</v>
      </c>
      <c r="I12">
        <v>3900</v>
      </c>
      <c r="J12" t="s">
        <v>655</v>
      </c>
      <c r="K12">
        <v>70</v>
      </c>
      <c r="L12" t="s">
        <v>662</v>
      </c>
      <c r="M12">
        <v>360</v>
      </c>
      <c r="N12">
        <v>1</v>
      </c>
      <c r="O12" t="s">
        <v>17</v>
      </c>
      <c r="P12" t="s">
        <v>647</v>
      </c>
      <c r="Q12">
        <v>70</v>
      </c>
      <c r="R12" t="e">
        <f>NA()</f>
        <v>#N/A</v>
      </c>
    </row>
    <row r="13" spans="1:18" x14ac:dyDescent="0.45">
      <c r="A13" t="s">
        <v>35</v>
      </c>
      <c r="B13" t="s">
        <v>14</v>
      </c>
      <c r="C13" t="s">
        <v>652</v>
      </c>
      <c r="D13">
        <v>2</v>
      </c>
      <c r="E13" t="s">
        <v>16</v>
      </c>
      <c r="F13" t="s">
        <v>639</v>
      </c>
      <c r="G13">
        <v>2500</v>
      </c>
      <c r="H13">
        <v>1840</v>
      </c>
      <c r="I13">
        <v>4340</v>
      </c>
      <c r="J13" t="s">
        <v>655</v>
      </c>
      <c r="K13">
        <v>109</v>
      </c>
      <c r="L13" t="s">
        <v>663</v>
      </c>
      <c r="M13">
        <v>360</v>
      </c>
      <c r="N13">
        <v>1</v>
      </c>
      <c r="O13" t="s">
        <v>17</v>
      </c>
      <c r="P13" t="s">
        <v>647</v>
      </c>
      <c r="Q13">
        <v>109</v>
      </c>
      <c r="R13" t="e">
        <f>NA()</f>
        <v>#N/A</v>
      </c>
    </row>
    <row r="14" spans="1:18" x14ac:dyDescent="0.45">
      <c r="A14" t="s">
        <v>36</v>
      </c>
      <c r="B14" t="s">
        <v>14</v>
      </c>
      <c r="C14" t="s">
        <v>652</v>
      </c>
      <c r="D14">
        <v>2</v>
      </c>
      <c r="E14" t="s">
        <v>16</v>
      </c>
      <c r="F14" t="s">
        <v>650</v>
      </c>
      <c r="G14">
        <v>3073</v>
      </c>
      <c r="H14">
        <v>8106</v>
      </c>
      <c r="I14">
        <v>11179</v>
      </c>
      <c r="J14" t="s">
        <v>658</v>
      </c>
      <c r="K14">
        <v>200</v>
      </c>
      <c r="L14" t="s">
        <v>666</v>
      </c>
      <c r="M14">
        <v>360</v>
      </c>
      <c r="N14">
        <v>1</v>
      </c>
      <c r="O14" t="s">
        <v>17</v>
      </c>
      <c r="P14" t="s">
        <v>647</v>
      </c>
      <c r="Q14">
        <v>200</v>
      </c>
      <c r="R14" t="e">
        <f>NA()</f>
        <v>#N/A</v>
      </c>
    </row>
    <row r="15" spans="1:18" x14ac:dyDescent="0.45">
      <c r="A15" t="s">
        <v>37</v>
      </c>
      <c r="B15" t="s">
        <v>14</v>
      </c>
      <c r="C15" t="s">
        <v>651</v>
      </c>
      <c r="D15">
        <v>0</v>
      </c>
      <c r="E15" t="s">
        <v>16</v>
      </c>
      <c r="F15" t="s">
        <v>650</v>
      </c>
      <c r="G15">
        <v>1853</v>
      </c>
      <c r="H15">
        <v>2840</v>
      </c>
      <c r="I15">
        <v>4693</v>
      </c>
      <c r="J15" t="s">
        <v>655</v>
      </c>
      <c r="K15">
        <v>114</v>
      </c>
      <c r="L15" t="s">
        <v>663</v>
      </c>
      <c r="M15">
        <v>360</v>
      </c>
      <c r="N15">
        <v>1</v>
      </c>
      <c r="O15" t="s">
        <v>21</v>
      </c>
      <c r="P15" t="s">
        <v>648</v>
      </c>
      <c r="Q15" t="e">
        <f>NA()</f>
        <v>#N/A</v>
      </c>
      <c r="R15">
        <v>114</v>
      </c>
    </row>
    <row r="16" spans="1:18" x14ac:dyDescent="0.45">
      <c r="A16" t="s">
        <v>38</v>
      </c>
      <c r="B16" t="s">
        <v>14</v>
      </c>
      <c r="C16" t="s">
        <v>652</v>
      </c>
      <c r="D16">
        <v>2</v>
      </c>
      <c r="E16" t="s">
        <v>16</v>
      </c>
      <c r="F16" t="s">
        <v>650</v>
      </c>
      <c r="G16">
        <v>1299</v>
      </c>
      <c r="H16">
        <v>1086</v>
      </c>
      <c r="I16">
        <v>2385</v>
      </c>
      <c r="J16" t="s">
        <v>659</v>
      </c>
      <c r="K16">
        <v>17</v>
      </c>
      <c r="L16" t="s">
        <v>662</v>
      </c>
      <c r="M16">
        <v>120</v>
      </c>
      <c r="N16">
        <v>1</v>
      </c>
      <c r="O16" t="s">
        <v>17</v>
      </c>
      <c r="P16" t="s">
        <v>647</v>
      </c>
      <c r="Q16">
        <v>17</v>
      </c>
      <c r="R16" t="e">
        <f>NA()</f>
        <v>#N/A</v>
      </c>
    </row>
    <row r="17" spans="1:18" x14ac:dyDescent="0.45">
      <c r="A17" t="s">
        <v>39</v>
      </c>
      <c r="B17" t="s">
        <v>14</v>
      </c>
      <c r="C17" t="s">
        <v>651</v>
      </c>
      <c r="D17">
        <v>0</v>
      </c>
      <c r="E17" t="s">
        <v>16</v>
      </c>
      <c r="F17" t="s">
        <v>650</v>
      </c>
      <c r="G17">
        <v>4950</v>
      </c>
      <c r="H17">
        <v>0</v>
      </c>
      <c r="I17">
        <v>4950</v>
      </c>
      <c r="J17" t="s">
        <v>656</v>
      </c>
      <c r="K17">
        <v>125</v>
      </c>
      <c r="L17" t="s">
        <v>664</v>
      </c>
      <c r="M17">
        <v>360</v>
      </c>
      <c r="N17">
        <v>1</v>
      </c>
      <c r="O17" t="s">
        <v>17</v>
      </c>
      <c r="P17" t="s">
        <v>647</v>
      </c>
      <c r="Q17">
        <v>125</v>
      </c>
      <c r="R17" t="e">
        <f>NA()</f>
        <v>#N/A</v>
      </c>
    </row>
    <row r="18" spans="1:18" x14ac:dyDescent="0.45">
      <c r="A18" t="s">
        <v>40</v>
      </c>
      <c r="B18" t="s">
        <v>14</v>
      </c>
      <c r="C18" t="s">
        <v>651</v>
      </c>
      <c r="D18">
        <v>1</v>
      </c>
      <c r="E18" t="s">
        <v>25</v>
      </c>
      <c r="F18" t="s">
        <v>650</v>
      </c>
      <c r="G18">
        <v>3596</v>
      </c>
      <c r="H18">
        <v>0</v>
      </c>
      <c r="I18">
        <v>3596</v>
      </c>
      <c r="J18" t="s">
        <v>659</v>
      </c>
      <c r="K18">
        <v>100</v>
      </c>
      <c r="L18" t="s">
        <v>663</v>
      </c>
      <c r="M18">
        <v>240</v>
      </c>
      <c r="N18" t="s">
        <v>639</v>
      </c>
      <c r="O18" t="s">
        <v>17</v>
      </c>
      <c r="P18" t="s">
        <v>647</v>
      </c>
      <c r="Q18">
        <v>100</v>
      </c>
      <c r="R18" t="e">
        <f>NA()</f>
        <v>#N/A</v>
      </c>
    </row>
    <row r="19" spans="1:18" x14ac:dyDescent="0.45">
      <c r="A19" t="s">
        <v>41</v>
      </c>
      <c r="B19" t="s">
        <v>42</v>
      </c>
      <c r="C19" t="s">
        <v>651</v>
      </c>
      <c r="D19">
        <v>0</v>
      </c>
      <c r="E19" t="s">
        <v>16</v>
      </c>
      <c r="F19" t="s">
        <v>650</v>
      </c>
      <c r="G19">
        <v>3510</v>
      </c>
      <c r="H19">
        <v>0</v>
      </c>
      <c r="I19">
        <v>3510</v>
      </c>
      <c r="J19" t="s">
        <v>659</v>
      </c>
      <c r="K19">
        <v>76</v>
      </c>
      <c r="L19" t="s">
        <v>662</v>
      </c>
      <c r="M19">
        <v>360</v>
      </c>
      <c r="N19">
        <v>0</v>
      </c>
      <c r="O19" t="s">
        <v>17</v>
      </c>
      <c r="P19" t="s">
        <v>648</v>
      </c>
      <c r="Q19" t="e">
        <f>NA()</f>
        <v>#N/A</v>
      </c>
      <c r="R19">
        <v>76</v>
      </c>
    </row>
    <row r="20" spans="1:18" x14ac:dyDescent="0.45">
      <c r="A20" t="s">
        <v>43</v>
      </c>
      <c r="B20" t="s">
        <v>14</v>
      </c>
      <c r="C20" t="s">
        <v>652</v>
      </c>
      <c r="D20">
        <v>0</v>
      </c>
      <c r="E20" t="s">
        <v>25</v>
      </c>
      <c r="F20" t="s">
        <v>650</v>
      </c>
      <c r="G20">
        <v>4887</v>
      </c>
      <c r="H20">
        <v>0</v>
      </c>
      <c r="I20">
        <v>4887</v>
      </c>
      <c r="J20" t="s">
        <v>656</v>
      </c>
      <c r="K20">
        <v>133</v>
      </c>
      <c r="L20" t="s">
        <v>664</v>
      </c>
      <c r="M20">
        <v>360</v>
      </c>
      <c r="N20">
        <v>1</v>
      </c>
      <c r="O20" t="s">
        <v>21</v>
      </c>
      <c r="P20" t="s">
        <v>648</v>
      </c>
      <c r="Q20" t="e">
        <f>NA()</f>
        <v>#N/A</v>
      </c>
      <c r="R20">
        <v>133</v>
      </c>
    </row>
    <row r="21" spans="1:18" x14ac:dyDescent="0.45">
      <c r="A21" t="s">
        <v>44</v>
      </c>
      <c r="B21" t="s">
        <v>14</v>
      </c>
      <c r="C21" t="s">
        <v>652</v>
      </c>
      <c r="D21">
        <v>0</v>
      </c>
      <c r="E21" t="s">
        <v>16</v>
      </c>
      <c r="F21" t="s">
        <v>639</v>
      </c>
      <c r="G21">
        <v>2600</v>
      </c>
      <c r="H21">
        <v>3500</v>
      </c>
      <c r="I21">
        <v>6100</v>
      </c>
      <c r="J21" t="s">
        <v>657</v>
      </c>
      <c r="K21">
        <v>115</v>
      </c>
      <c r="L21" t="s">
        <v>663</v>
      </c>
      <c r="M21">
        <v>360</v>
      </c>
      <c r="N21">
        <v>1</v>
      </c>
      <c r="O21" t="s">
        <v>17</v>
      </c>
      <c r="P21" t="s">
        <v>647</v>
      </c>
      <c r="Q21">
        <v>115</v>
      </c>
      <c r="R21" t="e">
        <f>NA()</f>
        <v>#N/A</v>
      </c>
    </row>
    <row r="22" spans="1:18" x14ac:dyDescent="0.45">
      <c r="A22" t="s">
        <v>45</v>
      </c>
      <c r="B22" t="s">
        <v>14</v>
      </c>
      <c r="C22" t="s">
        <v>652</v>
      </c>
      <c r="D22">
        <v>0</v>
      </c>
      <c r="E22" t="s">
        <v>25</v>
      </c>
      <c r="F22" t="s">
        <v>650</v>
      </c>
      <c r="G22">
        <v>7660</v>
      </c>
      <c r="H22">
        <v>0</v>
      </c>
      <c r="I22">
        <v>7660</v>
      </c>
      <c r="J22" t="s">
        <v>657</v>
      </c>
      <c r="K22">
        <v>104</v>
      </c>
      <c r="L22" t="s">
        <v>663</v>
      </c>
      <c r="M22">
        <v>360</v>
      </c>
      <c r="N22">
        <v>0</v>
      </c>
      <c r="O22" t="s">
        <v>17</v>
      </c>
      <c r="P22" t="s">
        <v>648</v>
      </c>
      <c r="Q22" t="e">
        <f>NA()</f>
        <v>#N/A</v>
      </c>
      <c r="R22">
        <v>104</v>
      </c>
    </row>
    <row r="23" spans="1:18" x14ac:dyDescent="0.45">
      <c r="A23" t="s">
        <v>46</v>
      </c>
      <c r="B23" t="s">
        <v>14</v>
      </c>
      <c r="C23" t="s">
        <v>652</v>
      </c>
      <c r="D23">
        <v>1</v>
      </c>
      <c r="E23" t="s">
        <v>16</v>
      </c>
      <c r="F23" t="s">
        <v>650</v>
      </c>
      <c r="G23">
        <v>5955</v>
      </c>
      <c r="H23">
        <v>5625</v>
      </c>
      <c r="I23">
        <v>11580</v>
      </c>
      <c r="J23" t="s">
        <v>658</v>
      </c>
      <c r="K23">
        <v>315</v>
      </c>
      <c r="L23" t="s">
        <v>666</v>
      </c>
      <c r="M23">
        <v>360</v>
      </c>
      <c r="N23">
        <v>1</v>
      </c>
      <c r="O23" t="s">
        <v>17</v>
      </c>
      <c r="P23" t="s">
        <v>647</v>
      </c>
      <c r="Q23">
        <v>315</v>
      </c>
      <c r="R23" t="e">
        <f>NA()</f>
        <v>#N/A</v>
      </c>
    </row>
    <row r="24" spans="1:18" x14ac:dyDescent="0.45">
      <c r="A24" t="s">
        <v>47</v>
      </c>
      <c r="B24" t="s">
        <v>14</v>
      </c>
      <c r="C24" t="s">
        <v>652</v>
      </c>
      <c r="D24">
        <v>0</v>
      </c>
      <c r="E24" t="s">
        <v>25</v>
      </c>
      <c r="F24" t="s">
        <v>650</v>
      </c>
      <c r="G24">
        <v>2600</v>
      </c>
      <c r="H24">
        <v>1911</v>
      </c>
      <c r="I24">
        <v>4511</v>
      </c>
      <c r="J24" t="s">
        <v>655</v>
      </c>
      <c r="K24">
        <v>116</v>
      </c>
      <c r="L24" t="s">
        <v>663</v>
      </c>
      <c r="M24">
        <v>360</v>
      </c>
      <c r="N24">
        <v>0</v>
      </c>
      <c r="O24" t="s">
        <v>31</v>
      </c>
      <c r="P24" t="s">
        <v>648</v>
      </c>
      <c r="Q24" t="e">
        <f>NA()</f>
        <v>#N/A</v>
      </c>
      <c r="R24">
        <v>116</v>
      </c>
    </row>
    <row r="25" spans="1:18" x14ac:dyDescent="0.45">
      <c r="A25" t="s">
        <v>48</v>
      </c>
      <c r="B25" t="s">
        <v>639</v>
      </c>
      <c r="C25" t="s">
        <v>652</v>
      </c>
      <c r="D25">
        <v>2</v>
      </c>
      <c r="E25" t="s">
        <v>25</v>
      </c>
      <c r="F25" t="s">
        <v>650</v>
      </c>
      <c r="G25">
        <v>3365</v>
      </c>
      <c r="H25">
        <v>1917</v>
      </c>
      <c r="I25">
        <v>5282</v>
      </c>
      <c r="J25" t="s">
        <v>656</v>
      </c>
      <c r="K25">
        <v>112</v>
      </c>
      <c r="L25" t="s">
        <v>663</v>
      </c>
      <c r="M25">
        <v>360</v>
      </c>
      <c r="N25">
        <v>0</v>
      </c>
      <c r="O25" t="s">
        <v>21</v>
      </c>
      <c r="P25" t="s">
        <v>648</v>
      </c>
      <c r="Q25" t="e">
        <f>NA()</f>
        <v>#N/A</v>
      </c>
      <c r="R25">
        <v>112</v>
      </c>
    </row>
    <row r="26" spans="1:18" x14ac:dyDescent="0.45">
      <c r="A26" t="s">
        <v>49</v>
      </c>
      <c r="B26" t="s">
        <v>14</v>
      </c>
      <c r="C26" t="s">
        <v>652</v>
      </c>
      <c r="D26">
        <v>1</v>
      </c>
      <c r="E26" t="s">
        <v>16</v>
      </c>
      <c r="F26" t="s">
        <v>639</v>
      </c>
      <c r="G26">
        <v>3717</v>
      </c>
      <c r="H26">
        <v>2925</v>
      </c>
      <c r="I26">
        <v>6642</v>
      </c>
      <c r="J26" t="s">
        <v>657</v>
      </c>
      <c r="K26">
        <v>151</v>
      </c>
      <c r="L26" t="s">
        <v>665</v>
      </c>
      <c r="M26">
        <v>360</v>
      </c>
      <c r="N26" t="s">
        <v>639</v>
      </c>
      <c r="O26" t="s">
        <v>31</v>
      </c>
      <c r="P26" t="s">
        <v>648</v>
      </c>
      <c r="Q26" t="e">
        <f>NA()</f>
        <v>#N/A</v>
      </c>
      <c r="R26">
        <v>151</v>
      </c>
    </row>
    <row r="27" spans="1:18" x14ac:dyDescent="0.45">
      <c r="A27" t="s">
        <v>50</v>
      </c>
      <c r="B27" t="s">
        <v>14</v>
      </c>
      <c r="C27" t="s">
        <v>652</v>
      </c>
      <c r="D27">
        <v>0</v>
      </c>
      <c r="E27" t="s">
        <v>16</v>
      </c>
      <c r="F27" t="s">
        <v>649</v>
      </c>
      <c r="G27">
        <v>9560</v>
      </c>
      <c r="H27">
        <v>0</v>
      </c>
      <c r="I27">
        <v>9560</v>
      </c>
      <c r="J27" t="s">
        <v>658</v>
      </c>
      <c r="K27">
        <v>191</v>
      </c>
      <c r="L27" t="s">
        <v>666</v>
      </c>
      <c r="M27">
        <v>360</v>
      </c>
      <c r="N27">
        <v>1</v>
      </c>
      <c r="O27" t="s">
        <v>31</v>
      </c>
      <c r="P27" t="s">
        <v>647</v>
      </c>
      <c r="Q27">
        <v>191</v>
      </c>
      <c r="R27" t="e">
        <f>NA()</f>
        <v>#N/A</v>
      </c>
    </row>
    <row r="28" spans="1:18" x14ac:dyDescent="0.45">
      <c r="A28" t="s">
        <v>51</v>
      </c>
      <c r="B28" t="s">
        <v>14</v>
      </c>
      <c r="C28" t="s">
        <v>652</v>
      </c>
      <c r="D28">
        <v>0</v>
      </c>
      <c r="E28" t="s">
        <v>16</v>
      </c>
      <c r="F28" t="s">
        <v>650</v>
      </c>
      <c r="G28">
        <v>2799</v>
      </c>
      <c r="H28">
        <v>2253</v>
      </c>
      <c r="I28">
        <v>5052</v>
      </c>
      <c r="J28" t="s">
        <v>656</v>
      </c>
      <c r="K28">
        <v>122</v>
      </c>
      <c r="L28" t="s">
        <v>664</v>
      </c>
      <c r="M28">
        <v>360</v>
      </c>
      <c r="N28">
        <v>1</v>
      </c>
      <c r="O28" t="s">
        <v>31</v>
      </c>
      <c r="P28" t="s">
        <v>647</v>
      </c>
      <c r="Q28">
        <v>122</v>
      </c>
      <c r="R28" t="e">
        <f>NA()</f>
        <v>#N/A</v>
      </c>
    </row>
    <row r="29" spans="1:18" x14ac:dyDescent="0.45">
      <c r="A29" t="s">
        <v>52</v>
      </c>
      <c r="B29" t="s">
        <v>14</v>
      </c>
      <c r="C29" t="s">
        <v>652</v>
      </c>
      <c r="D29">
        <v>2</v>
      </c>
      <c r="E29" t="s">
        <v>25</v>
      </c>
      <c r="F29" t="s">
        <v>650</v>
      </c>
      <c r="G29">
        <v>4226</v>
      </c>
      <c r="H29">
        <v>1040</v>
      </c>
      <c r="I29">
        <v>5266</v>
      </c>
      <c r="J29" t="s">
        <v>656</v>
      </c>
      <c r="K29">
        <v>110</v>
      </c>
      <c r="L29" t="s">
        <v>663</v>
      </c>
      <c r="M29">
        <v>360</v>
      </c>
      <c r="N29">
        <v>1</v>
      </c>
      <c r="O29" t="s">
        <v>17</v>
      </c>
      <c r="P29" t="s">
        <v>647</v>
      </c>
      <c r="Q29">
        <v>110</v>
      </c>
      <c r="R29" t="e">
        <f>NA()</f>
        <v>#N/A</v>
      </c>
    </row>
    <row r="30" spans="1:18" x14ac:dyDescent="0.45">
      <c r="A30" t="s">
        <v>53</v>
      </c>
      <c r="B30" t="s">
        <v>14</v>
      </c>
      <c r="C30" t="s">
        <v>651</v>
      </c>
      <c r="D30">
        <v>0</v>
      </c>
      <c r="E30" t="s">
        <v>25</v>
      </c>
      <c r="F30" t="s">
        <v>650</v>
      </c>
      <c r="G30">
        <v>1442</v>
      </c>
      <c r="H30">
        <v>0</v>
      </c>
      <c r="I30">
        <v>1442</v>
      </c>
      <c r="J30" t="s">
        <v>659</v>
      </c>
      <c r="K30">
        <v>35</v>
      </c>
      <c r="L30" t="s">
        <v>662</v>
      </c>
      <c r="M30">
        <v>360</v>
      </c>
      <c r="N30">
        <v>1</v>
      </c>
      <c r="O30" t="s">
        <v>17</v>
      </c>
      <c r="P30" t="s">
        <v>648</v>
      </c>
      <c r="Q30" t="e">
        <f>NA()</f>
        <v>#N/A</v>
      </c>
      <c r="R30">
        <v>35</v>
      </c>
    </row>
    <row r="31" spans="1:18" x14ac:dyDescent="0.45">
      <c r="A31" t="s">
        <v>54</v>
      </c>
      <c r="B31" t="s">
        <v>42</v>
      </c>
      <c r="C31" t="s">
        <v>651</v>
      </c>
      <c r="D31">
        <v>2</v>
      </c>
      <c r="E31" t="s">
        <v>16</v>
      </c>
      <c r="F31" t="s">
        <v>639</v>
      </c>
      <c r="G31">
        <v>3750</v>
      </c>
      <c r="H31">
        <v>2083</v>
      </c>
      <c r="I31">
        <v>5833</v>
      </c>
      <c r="J31" t="s">
        <v>656</v>
      </c>
      <c r="K31">
        <v>120</v>
      </c>
      <c r="L31" t="s">
        <v>664</v>
      </c>
      <c r="M31">
        <v>360</v>
      </c>
      <c r="N31">
        <v>1</v>
      </c>
      <c r="O31" t="s">
        <v>31</v>
      </c>
      <c r="P31" t="s">
        <v>647</v>
      </c>
      <c r="Q31">
        <v>120</v>
      </c>
      <c r="R31" t="e">
        <f>NA()</f>
        <v>#N/A</v>
      </c>
    </row>
    <row r="32" spans="1:18" x14ac:dyDescent="0.45">
      <c r="A32" t="s">
        <v>55</v>
      </c>
      <c r="B32" t="s">
        <v>14</v>
      </c>
      <c r="C32" t="s">
        <v>652</v>
      </c>
      <c r="D32">
        <v>1</v>
      </c>
      <c r="E32" t="s">
        <v>16</v>
      </c>
      <c r="F32" t="s">
        <v>639</v>
      </c>
      <c r="G32">
        <v>4166</v>
      </c>
      <c r="H32">
        <v>3369</v>
      </c>
      <c r="I32">
        <v>7535</v>
      </c>
      <c r="J32" t="s">
        <v>657</v>
      </c>
      <c r="K32">
        <v>201</v>
      </c>
      <c r="L32" t="s">
        <v>666</v>
      </c>
      <c r="M32">
        <v>360</v>
      </c>
      <c r="N32" t="s">
        <v>639</v>
      </c>
      <c r="O32" t="s">
        <v>17</v>
      </c>
      <c r="P32" t="s">
        <v>648</v>
      </c>
      <c r="Q32" t="e">
        <f>NA()</f>
        <v>#N/A</v>
      </c>
      <c r="R32">
        <v>201</v>
      </c>
    </row>
    <row r="33" spans="1:18" x14ac:dyDescent="0.45">
      <c r="A33" t="s">
        <v>56</v>
      </c>
      <c r="B33" t="s">
        <v>14</v>
      </c>
      <c r="C33" t="s">
        <v>651</v>
      </c>
      <c r="D33">
        <v>0</v>
      </c>
      <c r="E33" t="s">
        <v>16</v>
      </c>
      <c r="F33" t="s">
        <v>650</v>
      </c>
      <c r="G33">
        <v>3167</v>
      </c>
      <c r="H33">
        <v>0</v>
      </c>
      <c r="I33">
        <v>3167</v>
      </c>
      <c r="J33" t="s">
        <v>659</v>
      </c>
      <c r="K33">
        <v>74</v>
      </c>
      <c r="L33" t="s">
        <v>662</v>
      </c>
      <c r="M33">
        <v>360</v>
      </c>
      <c r="N33">
        <v>1</v>
      </c>
      <c r="O33" t="s">
        <v>17</v>
      </c>
      <c r="P33" t="s">
        <v>648</v>
      </c>
      <c r="Q33" t="e">
        <f>NA()</f>
        <v>#N/A</v>
      </c>
      <c r="R33">
        <v>74</v>
      </c>
    </row>
    <row r="34" spans="1:18" x14ac:dyDescent="0.45">
      <c r="A34" t="s">
        <v>57</v>
      </c>
      <c r="B34" t="s">
        <v>14</v>
      </c>
      <c r="C34" t="s">
        <v>651</v>
      </c>
      <c r="D34">
        <v>1</v>
      </c>
      <c r="E34" t="s">
        <v>16</v>
      </c>
      <c r="F34" t="s">
        <v>649</v>
      </c>
      <c r="G34">
        <v>4692</v>
      </c>
      <c r="H34">
        <v>0</v>
      </c>
      <c r="I34">
        <v>4692</v>
      </c>
      <c r="J34" t="s">
        <v>655</v>
      </c>
      <c r="K34">
        <v>106</v>
      </c>
      <c r="L34" t="s">
        <v>663</v>
      </c>
      <c r="M34">
        <v>360</v>
      </c>
      <c r="N34">
        <v>1</v>
      </c>
      <c r="O34" t="s">
        <v>21</v>
      </c>
      <c r="P34" t="s">
        <v>648</v>
      </c>
      <c r="Q34" t="e">
        <f>NA()</f>
        <v>#N/A</v>
      </c>
      <c r="R34">
        <v>106</v>
      </c>
    </row>
    <row r="35" spans="1:18" x14ac:dyDescent="0.45">
      <c r="A35" t="s">
        <v>58</v>
      </c>
      <c r="B35" t="s">
        <v>14</v>
      </c>
      <c r="C35" t="s">
        <v>652</v>
      </c>
      <c r="D35">
        <v>0</v>
      </c>
      <c r="E35" t="s">
        <v>16</v>
      </c>
      <c r="F35" t="s">
        <v>650</v>
      </c>
      <c r="G35">
        <v>3500</v>
      </c>
      <c r="H35">
        <v>1667</v>
      </c>
      <c r="I35">
        <v>5167</v>
      </c>
      <c r="J35" t="s">
        <v>656</v>
      </c>
      <c r="K35">
        <v>114</v>
      </c>
      <c r="L35" t="s">
        <v>663</v>
      </c>
      <c r="M35">
        <v>360</v>
      </c>
      <c r="N35">
        <v>1</v>
      </c>
      <c r="O35" t="s">
        <v>31</v>
      </c>
      <c r="P35" t="s">
        <v>647</v>
      </c>
      <c r="Q35">
        <v>114</v>
      </c>
      <c r="R35" t="e">
        <f>NA()</f>
        <v>#N/A</v>
      </c>
    </row>
    <row r="36" spans="1:18" x14ac:dyDescent="0.45">
      <c r="A36" t="s">
        <v>59</v>
      </c>
      <c r="B36" t="s">
        <v>14</v>
      </c>
      <c r="C36" t="s">
        <v>651</v>
      </c>
      <c r="D36" t="s">
        <v>30</v>
      </c>
      <c r="E36" t="s">
        <v>16</v>
      </c>
      <c r="F36" t="s">
        <v>650</v>
      </c>
      <c r="G36">
        <v>12500</v>
      </c>
      <c r="H36">
        <v>3000</v>
      </c>
      <c r="I36">
        <v>15500</v>
      </c>
      <c r="J36" t="s">
        <v>658</v>
      </c>
      <c r="K36">
        <v>320</v>
      </c>
      <c r="L36" t="s">
        <v>666</v>
      </c>
      <c r="M36">
        <v>360</v>
      </c>
      <c r="N36">
        <v>1</v>
      </c>
      <c r="O36" t="s">
        <v>21</v>
      </c>
      <c r="P36" t="s">
        <v>648</v>
      </c>
      <c r="Q36" t="e">
        <f>NA()</f>
        <v>#N/A</v>
      </c>
      <c r="R36">
        <v>320</v>
      </c>
    </row>
    <row r="37" spans="1:18" x14ac:dyDescent="0.45">
      <c r="A37" t="s">
        <v>60</v>
      </c>
      <c r="B37" t="s">
        <v>14</v>
      </c>
      <c r="C37" t="s">
        <v>652</v>
      </c>
      <c r="D37">
        <v>0</v>
      </c>
      <c r="E37" t="s">
        <v>16</v>
      </c>
      <c r="F37" t="s">
        <v>650</v>
      </c>
      <c r="G37">
        <v>2275</v>
      </c>
      <c r="H37">
        <v>2067</v>
      </c>
      <c r="I37">
        <v>4342</v>
      </c>
      <c r="J37" t="s">
        <v>655</v>
      </c>
      <c r="K37">
        <v>128</v>
      </c>
      <c r="L37" t="s">
        <v>664</v>
      </c>
      <c r="M37">
        <v>360</v>
      </c>
      <c r="N37">
        <v>1</v>
      </c>
      <c r="O37" t="s">
        <v>17</v>
      </c>
      <c r="P37" t="s">
        <v>647</v>
      </c>
      <c r="Q37">
        <v>128</v>
      </c>
      <c r="R37" t="e">
        <f>NA()</f>
        <v>#N/A</v>
      </c>
    </row>
    <row r="38" spans="1:18" x14ac:dyDescent="0.45">
      <c r="A38" t="s">
        <v>61</v>
      </c>
      <c r="B38" t="s">
        <v>14</v>
      </c>
      <c r="C38" t="s">
        <v>652</v>
      </c>
      <c r="D38">
        <v>0</v>
      </c>
      <c r="E38" t="s">
        <v>16</v>
      </c>
      <c r="F38" t="s">
        <v>650</v>
      </c>
      <c r="G38">
        <v>1828</v>
      </c>
      <c r="H38">
        <v>1330</v>
      </c>
      <c r="I38">
        <v>3158</v>
      </c>
      <c r="J38" t="s">
        <v>659</v>
      </c>
      <c r="K38">
        <v>100</v>
      </c>
      <c r="L38" t="s">
        <v>663</v>
      </c>
      <c r="M38">
        <v>360</v>
      </c>
      <c r="N38">
        <v>0</v>
      </c>
      <c r="O38" t="s">
        <v>17</v>
      </c>
      <c r="P38" t="s">
        <v>648</v>
      </c>
      <c r="Q38" t="e">
        <f>NA()</f>
        <v>#N/A</v>
      </c>
      <c r="R38">
        <v>100</v>
      </c>
    </row>
    <row r="39" spans="1:18" x14ac:dyDescent="0.45">
      <c r="A39" t="s">
        <v>62</v>
      </c>
      <c r="B39" t="s">
        <v>42</v>
      </c>
      <c r="C39" t="s">
        <v>652</v>
      </c>
      <c r="D39">
        <v>0</v>
      </c>
      <c r="E39" t="s">
        <v>16</v>
      </c>
      <c r="F39" t="s">
        <v>650</v>
      </c>
      <c r="G39">
        <v>3667</v>
      </c>
      <c r="H39">
        <v>1459</v>
      </c>
      <c r="I39">
        <v>5126</v>
      </c>
      <c r="J39" t="s">
        <v>656</v>
      </c>
      <c r="K39">
        <v>144</v>
      </c>
      <c r="L39" t="s">
        <v>665</v>
      </c>
      <c r="M39">
        <v>360</v>
      </c>
      <c r="N39">
        <v>1</v>
      </c>
      <c r="O39" t="s">
        <v>31</v>
      </c>
      <c r="P39" t="s">
        <v>647</v>
      </c>
      <c r="Q39">
        <v>144</v>
      </c>
      <c r="R39" t="e">
        <f>NA()</f>
        <v>#N/A</v>
      </c>
    </row>
    <row r="40" spans="1:18" x14ac:dyDescent="0.45">
      <c r="A40" t="s">
        <v>63</v>
      </c>
      <c r="B40" t="s">
        <v>14</v>
      </c>
      <c r="C40" t="s">
        <v>651</v>
      </c>
      <c r="D40">
        <v>0</v>
      </c>
      <c r="E40" t="s">
        <v>16</v>
      </c>
      <c r="F40" t="s">
        <v>650</v>
      </c>
      <c r="G40">
        <v>4166</v>
      </c>
      <c r="H40">
        <v>7210</v>
      </c>
      <c r="I40">
        <v>11376</v>
      </c>
      <c r="J40" t="s">
        <v>658</v>
      </c>
      <c r="K40">
        <v>184</v>
      </c>
      <c r="L40" t="s">
        <v>666</v>
      </c>
      <c r="M40">
        <v>360</v>
      </c>
      <c r="N40">
        <v>1</v>
      </c>
      <c r="O40" t="s">
        <v>17</v>
      </c>
      <c r="P40" t="s">
        <v>647</v>
      </c>
      <c r="Q40">
        <v>184</v>
      </c>
      <c r="R40" t="e">
        <f>NA()</f>
        <v>#N/A</v>
      </c>
    </row>
    <row r="41" spans="1:18" x14ac:dyDescent="0.45">
      <c r="A41" t="s">
        <v>64</v>
      </c>
      <c r="B41" t="s">
        <v>14</v>
      </c>
      <c r="C41" t="s">
        <v>651</v>
      </c>
      <c r="D41">
        <v>0</v>
      </c>
      <c r="E41" t="s">
        <v>25</v>
      </c>
      <c r="F41" t="s">
        <v>650</v>
      </c>
      <c r="G41">
        <v>3748</v>
      </c>
      <c r="H41">
        <v>1668</v>
      </c>
      <c r="I41">
        <v>5416</v>
      </c>
      <c r="J41" t="s">
        <v>656</v>
      </c>
      <c r="K41">
        <v>110</v>
      </c>
      <c r="L41" t="s">
        <v>663</v>
      </c>
      <c r="M41">
        <v>360</v>
      </c>
      <c r="N41">
        <v>1</v>
      </c>
      <c r="O41" t="s">
        <v>31</v>
      </c>
      <c r="P41" t="s">
        <v>647</v>
      </c>
      <c r="Q41">
        <v>110</v>
      </c>
      <c r="R41" t="e">
        <f>NA()</f>
        <v>#N/A</v>
      </c>
    </row>
    <row r="42" spans="1:18" x14ac:dyDescent="0.45">
      <c r="A42" t="s">
        <v>65</v>
      </c>
      <c r="B42" t="s">
        <v>14</v>
      </c>
      <c r="C42" t="s">
        <v>651</v>
      </c>
      <c r="D42">
        <v>0</v>
      </c>
      <c r="E42" t="s">
        <v>16</v>
      </c>
      <c r="F42" t="s">
        <v>650</v>
      </c>
      <c r="G42">
        <v>3600</v>
      </c>
      <c r="H42">
        <v>0</v>
      </c>
      <c r="I42">
        <v>3600</v>
      </c>
      <c r="J42" t="s">
        <v>659</v>
      </c>
      <c r="K42">
        <v>80</v>
      </c>
      <c r="L42" t="s">
        <v>662</v>
      </c>
      <c r="M42">
        <v>360</v>
      </c>
      <c r="N42">
        <v>1</v>
      </c>
      <c r="O42" t="s">
        <v>17</v>
      </c>
      <c r="P42" t="s">
        <v>648</v>
      </c>
      <c r="Q42" t="e">
        <f>NA()</f>
        <v>#N/A</v>
      </c>
      <c r="R42">
        <v>80</v>
      </c>
    </row>
    <row r="43" spans="1:18" x14ac:dyDescent="0.45">
      <c r="A43" t="s">
        <v>66</v>
      </c>
      <c r="B43" t="s">
        <v>14</v>
      </c>
      <c r="C43" t="s">
        <v>651</v>
      </c>
      <c r="D43">
        <v>0</v>
      </c>
      <c r="E43" t="s">
        <v>16</v>
      </c>
      <c r="F43" t="s">
        <v>650</v>
      </c>
      <c r="G43">
        <v>1800</v>
      </c>
      <c r="H43">
        <v>1213</v>
      </c>
      <c r="I43">
        <v>3013</v>
      </c>
      <c r="J43" t="s">
        <v>659</v>
      </c>
      <c r="K43">
        <v>47</v>
      </c>
      <c r="L43" t="s">
        <v>662</v>
      </c>
      <c r="M43">
        <v>360</v>
      </c>
      <c r="N43">
        <v>1</v>
      </c>
      <c r="O43" t="s">
        <v>17</v>
      </c>
      <c r="P43" t="s">
        <v>647</v>
      </c>
      <c r="Q43">
        <v>47</v>
      </c>
      <c r="R43" t="e">
        <f>NA()</f>
        <v>#N/A</v>
      </c>
    </row>
    <row r="44" spans="1:18" x14ac:dyDescent="0.45">
      <c r="A44" t="s">
        <v>67</v>
      </c>
      <c r="B44" t="s">
        <v>14</v>
      </c>
      <c r="C44" t="s">
        <v>652</v>
      </c>
      <c r="D44">
        <v>0</v>
      </c>
      <c r="E44" t="s">
        <v>16</v>
      </c>
      <c r="F44" t="s">
        <v>650</v>
      </c>
      <c r="G44">
        <v>2400</v>
      </c>
      <c r="H44">
        <v>0</v>
      </c>
      <c r="I44">
        <v>2400</v>
      </c>
      <c r="J44" t="s">
        <v>659</v>
      </c>
      <c r="K44">
        <v>75</v>
      </c>
      <c r="L44" t="s">
        <v>662</v>
      </c>
      <c r="M44">
        <v>360</v>
      </c>
      <c r="N44" t="s">
        <v>639</v>
      </c>
      <c r="O44" t="s">
        <v>17</v>
      </c>
      <c r="P44" t="s">
        <v>647</v>
      </c>
      <c r="Q44">
        <v>75</v>
      </c>
      <c r="R44" t="e">
        <f>NA()</f>
        <v>#N/A</v>
      </c>
    </row>
    <row r="45" spans="1:18" x14ac:dyDescent="0.45">
      <c r="A45" t="s">
        <v>68</v>
      </c>
      <c r="B45" t="s">
        <v>14</v>
      </c>
      <c r="C45" t="s">
        <v>652</v>
      </c>
      <c r="D45">
        <v>0</v>
      </c>
      <c r="E45" t="s">
        <v>16</v>
      </c>
      <c r="F45" t="s">
        <v>650</v>
      </c>
      <c r="G45">
        <v>3941</v>
      </c>
      <c r="H45">
        <v>2336</v>
      </c>
      <c r="I45">
        <v>6277</v>
      </c>
      <c r="J45" t="s">
        <v>657</v>
      </c>
      <c r="K45">
        <v>134</v>
      </c>
      <c r="L45" t="s">
        <v>664</v>
      </c>
      <c r="M45">
        <v>360</v>
      </c>
      <c r="N45">
        <v>1</v>
      </c>
      <c r="O45" t="s">
        <v>31</v>
      </c>
      <c r="P45" t="s">
        <v>647</v>
      </c>
      <c r="Q45">
        <v>134</v>
      </c>
      <c r="R45" t="e">
        <f>NA()</f>
        <v>#N/A</v>
      </c>
    </row>
    <row r="46" spans="1:18" x14ac:dyDescent="0.45">
      <c r="A46" t="s">
        <v>69</v>
      </c>
      <c r="B46" t="s">
        <v>14</v>
      </c>
      <c r="C46" t="s">
        <v>652</v>
      </c>
      <c r="D46">
        <v>0</v>
      </c>
      <c r="E46" t="s">
        <v>25</v>
      </c>
      <c r="F46" t="s">
        <v>649</v>
      </c>
      <c r="G46">
        <v>4695</v>
      </c>
      <c r="H46">
        <v>0</v>
      </c>
      <c r="I46">
        <v>4695</v>
      </c>
      <c r="J46" t="s">
        <v>655</v>
      </c>
      <c r="K46">
        <v>96</v>
      </c>
      <c r="L46" t="s">
        <v>663</v>
      </c>
      <c r="M46">
        <v>360</v>
      </c>
      <c r="N46">
        <v>1</v>
      </c>
      <c r="O46" t="s">
        <v>17</v>
      </c>
      <c r="P46" t="s">
        <v>647</v>
      </c>
      <c r="Q46">
        <v>96</v>
      </c>
      <c r="R46" t="e">
        <f>NA()</f>
        <v>#N/A</v>
      </c>
    </row>
    <row r="47" spans="1:18" x14ac:dyDescent="0.45">
      <c r="A47" t="s">
        <v>70</v>
      </c>
      <c r="B47" t="s">
        <v>42</v>
      </c>
      <c r="C47" t="s">
        <v>651</v>
      </c>
      <c r="D47">
        <v>0</v>
      </c>
      <c r="E47" t="s">
        <v>16</v>
      </c>
      <c r="F47" t="s">
        <v>650</v>
      </c>
      <c r="G47">
        <v>3410</v>
      </c>
      <c r="H47">
        <v>0</v>
      </c>
      <c r="I47">
        <v>3410</v>
      </c>
      <c r="J47" t="s">
        <v>659</v>
      </c>
      <c r="K47">
        <v>88</v>
      </c>
      <c r="L47" t="s">
        <v>662</v>
      </c>
      <c r="M47">
        <v>360</v>
      </c>
      <c r="N47">
        <v>1</v>
      </c>
      <c r="O47" t="s">
        <v>17</v>
      </c>
      <c r="P47" t="s">
        <v>647</v>
      </c>
      <c r="Q47">
        <v>88</v>
      </c>
      <c r="R47" t="e">
        <f>NA()</f>
        <v>#N/A</v>
      </c>
    </row>
    <row r="48" spans="1:18" x14ac:dyDescent="0.45">
      <c r="A48" t="s">
        <v>71</v>
      </c>
      <c r="B48" t="s">
        <v>14</v>
      </c>
      <c r="C48" t="s">
        <v>652</v>
      </c>
      <c r="D48">
        <v>1</v>
      </c>
      <c r="E48" t="s">
        <v>16</v>
      </c>
      <c r="F48" t="s">
        <v>650</v>
      </c>
      <c r="G48">
        <v>5649</v>
      </c>
      <c r="H48">
        <v>0</v>
      </c>
      <c r="I48">
        <v>5649</v>
      </c>
      <c r="J48" t="s">
        <v>656</v>
      </c>
      <c r="K48">
        <v>44</v>
      </c>
      <c r="L48" t="s">
        <v>662</v>
      </c>
      <c r="M48">
        <v>360</v>
      </c>
      <c r="N48">
        <v>1</v>
      </c>
      <c r="O48" t="s">
        <v>17</v>
      </c>
      <c r="P48" t="s">
        <v>647</v>
      </c>
      <c r="Q48">
        <v>44</v>
      </c>
      <c r="R48" t="e">
        <f>NA()</f>
        <v>#N/A</v>
      </c>
    </row>
    <row r="49" spans="1:18" x14ac:dyDescent="0.45">
      <c r="A49" t="s">
        <v>72</v>
      </c>
      <c r="B49" t="s">
        <v>14</v>
      </c>
      <c r="C49" t="s">
        <v>652</v>
      </c>
      <c r="D49">
        <v>0</v>
      </c>
      <c r="E49" t="s">
        <v>16</v>
      </c>
      <c r="F49" t="s">
        <v>650</v>
      </c>
      <c r="G49">
        <v>5821</v>
      </c>
      <c r="H49">
        <v>0</v>
      </c>
      <c r="I49">
        <v>5821</v>
      </c>
      <c r="J49" t="s">
        <v>656</v>
      </c>
      <c r="K49">
        <v>144</v>
      </c>
      <c r="L49" t="s">
        <v>665</v>
      </c>
      <c r="M49">
        <v>360</v>
      </c>
      <c r="N49">
        <v>1</v>
      </c>
      <c r="O49" t="s">
        <v>17</v>
      </c>
      <c r="P49" t="s">
        <v>647</v>
      </c>
      <c r="Q49">
        <v>144</v>
      </c>
      <c r="R49" t="e">
        <f>NA()</f>
        <v>#N/A</v>
      </c>
    </row>
    <row r="50" spans="1:18" x14ac:dyDescent="0.45">
      <c r="A50" t="s">
        <v>73</v>
      </c>
      <c r="B50" t="s">
        <v>42</v>
      </c>
      <c r="C50" t="s">
        <v>652</v>
      </c>
      <c r="D50">
        <v>0</v>
      </c>
      <c r="E50" t="s">
        <v>16</v>
      </c>
      <c r="F50" t="s">
        <v>650</v>
      </c>
      <c r="G50">
        <v>2645</v>
      </c>
      <c r="H50">
        <v>3440</v>
      </c>
      <c r="I50">
        <v>6085</v>
      </c>
      <c r="J50" t="s">
        <v>657</v>
      </c>
      <c r="K50">
        <v>120</v>
      </c>
      <c r="L50" t="s">
        <v>664</v>
      </c>
      <c r="M50">
        <v>360</v>
      </c>
      <c r="N50">
        <v>0</v>
      </c>
      <c r="O50" t="s">
        <v>17</v>
      </c>
      <c r="P50" t="s">
        <v>648</v>
      </c>
      <c r="Q50" t="e">
        <f>NA()</f>
        <v>#N/A</v>
      </c>
      <c r="R50">
        <v>120</v>
      </c>
    </row>
    <row r="51" spans="1:18" x14ac:dyDescent="0.45">
      <c r="A51" t="s">
        <v>74</v>
      </c>
      <c r="B51" t="s">
        <v>42</v>
      </c>
      <c r="C51" t="s">
        <v>651</v>
      </c>
      <c r="D51">
        <v>0</v>
      </c>
      <c r="E51" t="s">
        <v>16</v>
      </c>
      <c r="F51" t="s">
        <v>650</v>
      </c>
      <c r="G51">
        <v>4000</v>
      </c>
      <c r="H51">
        <v>2275</v>
      </c>
      <c r="I51">
        <v>6275</v>
      </c>
      <c r="J51" t="s">
        <v>657</v>
      </c>
      <c r="K51">
        <v>144</v>
      </c>
      <c r="L51" t="s">
        <v>665</v>
      </c>
      <c r="M51">
        <v>360</v>
      </c>
      <c r="N51">
        <v>1</v>
      </c>
      <c r="O51" t="s">
        <v>31</v>
      </c>
      <c r="P51" t="s">
        <v>647</v>
      </c>
      <c r="Q51">
        <v>144</v>
      </c>
      <c r="R51" t="e">
        <f>NA()</f>
        <v>#N/A</v>
      </c>
    </row>
    <row r="52" spans="1:18" x14ac:dyDescent="0.45">
      <c r="A52" t="s">
        <v>75</v>
      </c>
      <c r="B52" t="s">
        <v>42</v>
      </c>
      <c r="C52" t="s">
        <v>652</v>
      </c>
      <c r="D52">
        <v>0</v>
      </c>
      <c r="E52" t="s">
        <v>25</v>
      </c>
      <c r="F52" t="s">
        <v>650</v>
      </c>
      <c r="G52">
        <v>1928</v>
      </c>
      <c r="H52">
        <v>1644</v>
      </c>
      <c r="I52">
        <v>3572</v>
      </c>
      <c r="J52" t="s">
        <v>659</v>
      </c>
      <c r="K52">
        <v>100</v>
      </c>
      <c r="L52" t="s">
        <v>663</v>
      </c>
      <c r="M52">
        <v>360</v>
      </c>
      <c r="N52">
        <v>1</v>
      </c>
      <c r="O52" t="s">
        <v>31</v>
      </c>
      <c r="P52" t="s">
        <v>647</v>
      </c>
      <c r="Q52">
        <v>100</v>
      </c>
      <c r="R52" t="e">
        <f>NA()</f>
        <v>#N/A</v>
      </c>
    </row>
    <row r="53" spans="1:18" x14ac:dyDescent="0.45">
      <c r="A53" t="s">
        <v>76</v>
      </c>
      <c r="B53" t="s">
        <v>42</v>
      </c>
      <c r="C53" t="s">
        <v>651</v>
      </c>
      <c r="D53">
        <v>0</v>
      </c>
      <c r="E53" t="s">
        <v>16</v>
      </c>
      <c r="F53" t="s">
        <v>650</v>
      </c>
      <c r="G53">
        <v>3086</v>
      </c>
      <c r="H53">
        <v>0</v>
      </c>
      <c r="I53">
        <v>3086</v>
      </c>
      <c r="J53" t="s">
        <v>659</v>
      </c>
      <c r="K53">
        <v>120</v>
      </c>
      <c r="L53" t="s">
        <v>664</v>
      </c>
      <c r="M53">
        <v>360</v>
      </c>
      <c r="N53">
        <v>1</v>
      </c>
      <c r="O53" t="s">
        <v>31</v>
      </c>
      <c r="P53" t="s">
        <v>647</v>
      </c>
      <c r="Q53">
        <v>120</v>
      </c>
      <c r="R53" t="e">
        <f>NA()</f>
        <v>#N/A</v>
      </c>
    </row>
    <row r="54" spans="1:18" x14ac:dyDescent="0.45">
      <c r="A54" t="s">
        <v>77</v>
      </c>
      <c r="B54" t="s">
        <v>42</v>
      </c>
      <c r="C54" t="s">
        <v>651</v>
      </c>
      <c r="D54">
        <v>0</v>
      </c>
      <c r="E54" t="s">
        <v>16</v>
      </c>
      <c r="F54" t="s">
        <v>650</v>
      </c>
      <c r="G54">
        <v>4230</v>
      </c>
      <c r="H54">
        <v>0</v>
      </c>
      <c r="I54">
        <v>4230</v>
      </c>
      <c r="J54" t="s">
        <v>655</v>
      </c>
      <c r="K54">
        <v>112</v>
      </c>
      <c r="L54" t="s">
        <v>663</v>
      </c>
      <c r="M54">
        <v>360</v>
      </c>
      <c r="N54">
        <v>1</v>
      </c>
      <c r="O54" t="s">
        <v>31</v>
      </c>
      <c r="P54" t="s">
        <v>648</v>
      </c>
      <c r="Q54" t="e">
        <f>NA()</f>
        <v>#N/A</v>
      </c>
      <c r="R54">
        <v>112</v>
      </c>
    </row>
    <row r="55" spans="1:18" x14ac:dyDescent="0.45">
      <c r="A55" t="s">
        <v>78</v>
      </c>
      <c r="B55" t="s">
        <v>14</v>
      </c>
      <c r="C55" t="s">
        <v>652</v>
      </c>
      <c r="D55">
        <v>2</v>
      </c>
      <c r="E55" t="s">
        <v>16</v>
      </c>
      <c r="F55" t="s">
        <v>650</v>
      </c>
      <c r="G55">
        <v>4616</v>
      </c>
      <c r="H55">
        <v>0</v>
      </c>
      <c r="I55">
        <v>4616</v>
      </c>
      <c r="J55" t="s">
        <v>655</v>
      </c>
      <c r="K55">
        <v>134</v>
      </c>
      <c r="L55" t="s">
        <v>664</v>
      </c>
      <c r="M55">
        <v>360</v>
      </c>
      <c r="N55">
        <v>1</v>
      </c>
      <c r="O55" t="s">
        <v>17</v>
      </c>
      <c r="P55" t="s">
        <v>648</v>
      </c>
      <c r="Q55" t="e">
        <f>NA()</f>
        <v>#N/A</v>
      </c>
      <c r="R55">
        <v>134</v>
      </c>
    </row>
    <row r="56" spans="1:18" x14ac:dyDescent="0.45">
      <c r="A56" t="s">
        <v>79</v>
      </c>
      <c r="B56" t="s">
        <v>42</v>
      </c>
      <c r="C56" t="s">
        <v>652</v>
      </c>
      <c r="D56">
        <v>1</v>
      </c>
      <c r="E56" t="s">
        <v>16</v>
      </c>
      <c r="F56" t="s">
        <v>649</v>
      </c>
      <c r="G56">
        <v>11500</v>
      </c>
      <c r="H56">
        <v>0</v>
      </c>
      <c r="I56">
        <v>11500</v>
      </c>
      <c r="J56" t="s">
        <v>658</v>
      </c>
      <c r="K56">
        <v>286</v>
      </c>
      <c r="L56" t="s">
        <v>666</v>
      </c>
      <c r="M56">
        <v>360</v>
      </c>
      <c r="N56">
        <v>0</v>
      </c>
      <c r="O56" t="s">
        <v>17</v>
      </c>
      <c r="P56" t="s">
        <v>648</v>
      </c>
      <c r="Q56" t="e">
        <f>NA()</f>
        <v>#N/A</v>
      </c>
      <c r="R56">
        <v>286</v>
      </c>
    </row>
    <row r="57" spans="1:18" x14ac:dyDescent="0.45">
      <c r="A57" t="s">
        <v>80</v>
      </c>
      <c r="B57" t="s">
        <v>14</v>
      </c>
      <c r="C57" t="s">
        <v>652</v>
      </c>
      <c r="D57">
        <v>2</v>
      </c>
      <c r="E57" t="s">
        <v>16</v>
      </c>
      <c r="F57" t="s">
        <v>650</v>
      </c>
      <c r="G57">
        <v>2708</v>
      </c>
      <c r="H57">
        <v>1167</v>
      </c>
      <c r="I57">
        <v>3875</v>
      </c>
      <c r="J57" t="s">
        <v>655</v>
      </c>
      <c r="K57">
        <v>97</v>
      </c>
      <c r="L57" t="s">
        <v>663</v>
      </c>
      <c r="M57">
        <v>360</v>
      </c>
      <c r="N57">
        <v>1</v>
      </c>
      <c r="O57" t="s">
        <v>31</v>
      </c>
      <c r="P57" t="s">
        <v>647</v>
      </c>
      <c r="Q57">
        <v>97</v>
      </c>
      <c r="R57" t="e">
        <f>NA()</f>
        <v>#N/A</v>
      </c>
    </row>
    <row r="58" spans="1:18" x14ac:dyDescent="0.45">
      <c r="A58" t="s">
        <v>81</v>
      </c>
      <c r="B58" t="s">
        <v>14</v>
      </c>
      <c r="C58" t="s">
        <v>652</v>
      </c>
      <c r="D58">
        <v>0</v>
      </c>
      <c r="E58" t="s">
        <v>16</v>
      </c>
      <c r="F58" t="s">
        <v>650</v>
      </c>
      <c r="G58">
        <v>2132</v>
      </c>
      <c r="H58">
        <v>1591</v>
      </c>
      <c r="I58">
        <v>3723</v>
      </c>
      <c r="J58" t="s">
        <v>659</v>
      </c>
      <c r="K58">
        <v>96</v>
      </c>
      <c r="L58" t="s">
        <v>663</v>
      </c>
      <c r="M58">
        <v>360</v>
      </c>
      <c r="N58">
        <v>1</v>
      </c>
      <c r="O58" t="s">
        <v>31</v>
      </c>
      <c r="P58" t="s">
        <v>647</v>
      </c>
      <c r="Q58">
        <v>96</v>
      </c>
      <c r="R58" t="e">
        <f>NA()</f>
        <v>#N/A</v>
      </c>
    </row>
    <row r="59" spans="1:18" x14ac:dyDescent="0.45">
      <c r="A59" t="s">
        <v>82</v>
      </c>
      <c r="B59" t="s">
        <v>14</v>
      </c>
      <c r="C59" t="s">
        <v>652</v>
      </c>
      <c r="D59">
        <v>0</v>
      </c>
      <c r="E59" t="s">
        <v>16</v>
      </c>
      <c r="F59" t="s">
        <v>650</v>
      </c>
      <c r="G59">
        <v>3366</v>
      </c>
      <c r="H59">
        <v>2200</v>
      </c>
      <c r="I59">
        <v>5566</v>
      </c>
      <c r="J59" t="s">
        <v>656</v>
      </c>
      <c r="K59">
        <v>135</v>
      </c>
      <c r="L59" t="s">
        <v>665</v>
      </c>
      <c r="M59">
        <v>360</v>
      </c>
      <c r="N59">
        <v>1</v>
      </c>
      <c r="O59" t="s">
        <v>21</v>
      </c>
      <c r="P59" t="s">
        <v>648</v>
      </c>
      <c r="Q59" t="e">
        <f>NA()</f>
        <v>#N/A</v>
      </c>
      <c r="R59">
        <v>135</v>
      </c>
    </row>
    <row r="60" spans="1:18" x14ac:dyDescent="0.45">
      <c r="A60" t="s">
        <v>83</v>
      </c>
      <c r="B60" t="s">
        <v>14</v>
      </c>
      <c r="C60" t="s">
        <v>652</v>
      </c>
      <c r="D60">
        <v>1</v>
      </c>
      <c r="E60" t="s">
        <v>16</v>
      </c>
      <c r="F60" t="s">
        <v>650</v>
      </c>
      <c r="G60">
        <v>8080</v>
      </c>
      <c r="H60">
        <v>2250</v>
      </c>
      <c r="I60">
        <v>10330</v>
      </c>
      <c r="J60" t="s">
        <v>658</v>
      </c>
      <c r="K60">
        <v>180</v>
      </c>
      <c r="L60" t="s">
        <v>666</v>
      </c>
      <c r="M60">
        <v>360</v>
      </c>
      <c r="N60">
        <v>1</v>
      </c>
      <c r="O60" t="s">
        <v>17</v>
      </c>
      <c r="P60" t="s">
        <v>647</v>
      </c>
      <c r="Q60">
        <v>180</v>
      </c>
      <c r="R60" t="e">
        <f>NA()</f>
        <v>#N/A</v>
      </c>
    </row>
    <row r="61" spans="1:18" x14ac:dyDescent="0.45">
      <c r="A61" t="s">
        <v>84</v>
      </c>
      <c r="B61" t="s">
        <v>14</v>
      </c>
      <c r="C61" t="s">
        <v>652</v>
      </c>
      <c r="D61">
        <v>2</v>
      </c>
      <c r="E61" t="s">
        <v>25</v>
      </c>
      <c r="F61" t="s">
        <v>650</v>
      </c>
      <c r="G61">
        <v>3357</v>
      </c>
      <c r="H61">
        <v>2859</v>
      </c>
      <c r="I61">
        <v>6216</v>
      </c>
      <c r="J61" t="s">
        <v>657</v>
      </c>
      <c r="K61">
        <v>144</v>
      </c>
      <c r="L61" t="s">
        <v>665</v>
      </c>
      <c r="M61">
        <v>360</v>
      </c>
      <c r="N61">
        <v>1</v>
      </c>
      <c r="O61" t="s">
        <v>17</v>
      </c>
      <c r="P61" t="s">
        <v>647</v>
      </c>
      <c r="Q61">
        <v>144</v>
      </c>
      <c r="R61" t="e">
        <f>NA()</f>
        <v>#N/A</v>
      </c>
    </row>
    <row r="62" spans="1:18" x14ac:dyDescent="0.45">
      <c r="A62" t="s">
        <v>85</v>
      </c>
      <c r="B62" t="s">
        <v>14</v>
      </c>
      <c r="C62" t="s">
        <v>652</v>
      </c>
      <c r="D62">
        <v>0</v>
      </c>
      <c r="E62" t="s">
        <v>16</v>
      </c>
      <c r="F62" t="s">
        <v>650</v>
      </c>
      <c r="G62">
        <v>2500</v>
      </c>
      <c r="H62">
        <v>3796</v>
      </c>
      <c r="I62">
        <v>6296</v>
      </c>
      <c r="J62" t="s">
        <v>657</v>
      </c>
      <c r="K62">
        <v>120</v>
      </c>
      <c r="L62" t="s">
        <v>664</v>
      </c>
      <c r="M62">
        <v>360</v>
      </c>
      <c r="N62">
        <v>1</v>
      </c>
      <c r="O62" t="s">
        <v>17</v>
      </c>
      <c r="P62" t="s">
        <v>647</v>
      </c>
      <c r="Q62">
        <v>120</v>
      </c>
      <c r="R62" t="e">
        <f>NA()</f>
        <v>#N/A</v>
      </c>
    </row>
    <row r="63" spans="1:18" x14ac:dyDescent="0.45">
      <c r="A63" t="s">
        <v>86</v>
      </c>
      <c r="B63" t="s">
        <v>14</v>
      </c>
      <c r="C63" t="s">
        <v>652</v>
      </c>
      <c r="D63" t="s">
        <v>30</v>
      </c>
      <c r="E63" t="s">
        <v>16</v>
      </c>
      <c r="F63" t="s">
        <v>650</v>
      </c>
      <c r="G63">
        <v>3029</v>
      </c>
      <c r="H63">
        <v>0</v>
      </c>
      <c r="I63">
        <v>3029</v>
      </c>
      <c r="J63" t="s">
        <v>659</v>
      </c>
      <c r="K63">
        <v>99</v>
      </c>
      <c r="L63" t="s">
        <v>663</v>
      </c>
      <c r="M63">
        <v>360</v>
      </c>
      <c r="N63">
        <v>1</v>
      </c>
      <c r="O63" t="s">
        <v>17</v>
      </c>
      <c r="P63" t="s">
        <v>647</v>
      </c>
      <c r="Q63">
        <v>99</v>
      </c>
      <c r="R63" t="e">
        <f>NA()</f>
        <v>#N/A</v>
      </c>
    </row>
    <row r="64" spans="1:18" x14ac:dyDescent="0.45">
      <c r="A64" t="s">
        <v>87</v>
      </c>
      <c r="B64" t="s">
        <v>14</v>
      </c>
      <c r="C64" t="s">
        <v>652</v>
      </c>
      <c r="D64">
        <v>0</v>
      </c>
      <c r="E64" t="s">
        <v>25</v>
      </c>
      <c r="F64" t="s">
        <v>649</v>
      </c>
      <c r="G64">
        <v>2609</v>
      </c>
      <c r="H64">
        <v>3449</v>
      </c>
      <c r="I64">
        <v>6058</v>
      </c>
      <c r="J64" t="s">
        <v>657</v>
      </c>
      <c r="K64">
        <v>165</v>
      </c>
      <c r="L64" t="s">
        <v>665</v>
      </c>
      <c r="M64">
        <v>180</v>
      </c>
      <c r="N64">
        <v>0</v>
      </c>
      <c r="O64" t="s">
        <v>21</v>
      </c>
      <c r="P64" t="s">
        <v>648</v>
      </c>
      <c r="Q64" t="e">
        <f>NA()</f>
        <v>#N/A</v>
      </c>
      <c r="R64">
        <v>165</v>
      </c>
    </row>
    <row r="65" spans="1:18" x14ac:dyDescent="0.45">
      <c r="A65" t="s">
        <v>88</v>
      </c>
      <c r="B65" t="s">
        <v>14</v>
      </c>
      <c r="C65" t="s">
        <v>652</v>
      </c>
      <c r="D65">
        <v>1</v>
      </c>
      <c r="E65" t="s">
        <v>16</v>
      </c>
      <c r="F65" t="s">
        <v>650</v>
      </c>
      <c r="G65">
        <v>4945</v>
      </c>
      <c r="H65">
        <v>0</v>
      </c>
      <c r="I65">
        <v>4945</v>
      </c>
      <c r="J65" t="s">
        <v>656</v>
      </c>
      <c r="K65">
        <v>128</v>
      </c>
      <c r="L65" t="s">
        <v>664</v>
      </c>
      <c r="M65">
        <v>360</v>
      </c>
      <c r="N65">
        <v>0</v>
      </c>
      <c r="O65" t="s">
        <v>21</v>
      </c>
      <c r="P65" t="s">
        <v>648</v>
      </c>
      <c r="Q65" t="e">
        <f>NA()</f>
        <v>#N/A</v>
      </c>
      <c r="R65">
        <v>128</v>
      </c>
    </row>
    <row r="66" spans="1:18" x14ac:dyDescent="0.45">
      <c r="A66" t="s">
        <v>89</v>
      </c>
      <c r="B66" t="s">
        <v>42</v>
      </c>
      <c r="C66" t="s">
        <v>651</v>
      </c>
      <c r="D66">
        <v>0</v>
      </c>
      <c r="E66" t="s">
        <v>16</v>
      </c>
      <c r="F66" t="s">
        <v>650</v>
      </c>
      <c r="G66">
        <v>4166</v>
      </c>
      <c r="H66">
        <v>0</v>
      </c>
      <c r="I66">
        <v>4166</v>
      </c>
      <c r="J66" t="s">
        <v>655</v>
      </c>
      <c r="K66">
        <v>116</v>
      </c>
      <c r="L66" t="s">
        <v>663</v>
      </c>
      <c r="M66">
        <v>360</v>
      </c>
      <c r="N66">
        <v>0</v>
      </c>
      <c r="O66" t="s">
        <v>31</v>
      </c>
      <c r="P66" t="s">
        <v>648</v>
      </c>
      <c r="Q66" t="e">
        <f>NA()</f>
        <v>#N/A</v>
      </c>
      <c r="R66">
        <v>116</v>
      </c>
    </row>
    <row r="67" spans="1:18" x14ac:dyDescent="0.45">
      <c r="A67" t="s">
        <v>90</v>
      </c>
      <c r="B67" t="s">
        <v>14</v>
      </c>
      <c r="C67" t="s">
        <v>652</v>
      </c>
      <c r="D67">
        <v>0</v>
      </c>
      <c r="E67" t="s">
        <v>16</v>
      </c>
      <c r="F67" t="s">
        <v>650</v>
      </c>
      <c r="G67">
        <v>5726</v>
      </c>
      <c r="H67">
        <v>4595</v>
      </c>
      <c r="I67">
        <v>10321</v>
      </c>
      <c r="J67" t="s">
        <v>658</v>
      </c>
      <c r="K67">
        <v>258</v>
      </c>
      <c r="L67" t="s">
        <v>666</v>
      </c>
      <c r="M67">
        <v>360</v>
      </c>
      <c r="N67">
        <v>1</v>
      </c>
      <c r="O67" t="s">
        <v>31</v>
      </c>
      <c r="P67" t="s">
        <v>648</v>
      </c>
      <c r="Q67" t="e">
        <f>NA()</f>
        <v>#N/A</v>
      </c>
      <c r="R67">
        <v>258</v>
      </c>
    </row>
    <row r="68" spans="1:18" x14ac:dyDescent="0.45">
      <c r="A68" t="s">
        <v>91</v>
      </c>
      <c r="B68" t="s">
        <v>14</v>
      </c>
      <c r="C68" t="s">
        <v>651</v>
      </c>
      <c r="D68">
        <v>0</v>
      </c>
      <c r="E68" t="s">
        <v>25</v>
      </c>
      <c r="F68" t="s">
        <v>650</v>
      </c>
      <c r="G68">
        <v>3200</v>
      </c>
      <c r="H68">
        <v>2254</v>
      </c>
      <c r="I68">
        <v>5454</v>
      </c>
      <c r="J68" t="s">
        <v>656</v>
      </c>
      <c r="K68">
        <v>126</v>
      </c>
      <c r="L68" t="s">
        <v>664</v>
      </c>
      <c r="M68">
        <v>180</v>
      </c>
      <c r="N68">
        <v>0</v>
      </c>
      <c r="O68" t="s">
        <v>17</v>
      </c>
      <c r="P68" t="s">
        <v>648</v>
      </c>
      <c r="Q68" t="e">
        <f>NA()</f>
        <v>#N/A</v>
      </c>
      <c r="R68">
        <v>126</v>
      </c>
    </row>
    <row r="69" spans="1:18" x14ac:dyDescent="0.45">
      <c r="A69" t="s">
        <v>92</v>
      </c>
      <c r="B69" t="s">
        <v>14</v>
      </c>
      <c r="C69" t="s">
        <v>652</v>
      </c>
      <c r="D69">
        <v>1</v>
      </c>
      <c r="E69" t="s">
        <v>16</v>
      </c>
      <c r="F69" t="s">
        <v>650</v>
      </c>
      <c r="G69">
        <v>10750</v>
      </c>
      <c r="H69">
        <v>0</v>
      </c>
      <c r="I69">
        <v>10750</v>
      </c>
      <c r="J69" t="s">
        <v>658</v>
      </c>
      <c r="K69">
        <v>312</v>
      </c>
      <c r="L69" t="s">
        <v>666</v>
      </c>
      <c r="M69">
        <v>360</v>
      </c>
      <c r="N69">
        <v>1</v>
      </c>
      <c r="O69" t="s">
        <v>17</v>
      </c>
      <c r="P69" t="s">
        <v>647</v>
      </c>
      <c r="Q69">
        <v>312</v>
      </c>
      <c r="R69" t="e">
        <f>NA()</f>
        <v>#N/A</v>
      </c>
    </row>
    <row r="70" spans="1:18" x14ac:dyDescent="0.45">
      <c r="A70" t="s">
        <v>93</v>
      </c>
      <c r="B70" t="s">
        <v>14</v>
      </c>
      <c r="C70" t="s">
        <v>652</v>
      </c>
      <c r="D70" t="s">
        <v>30</v>
      </c>
      <c r="E70" t="s">
        <v>25</v>
      </c>
      <c r="F70" t="s">
        <v>649</v>
      </c>
      <c r="G70">
        <v>7100</v>
      </c>
      <c r="H70">
        <v>0</v>
      </c>
      <c r="I70">
        <v>7100</v>
      </c>
      <c r="J70" t="s">
        <v>657</v>
      </c>
      <c r="K70">
        <v>125</v>
      </c>
      <c r="L70" t="s">
        <v>664</v>
      </c>
      <c r="M70">
        <v>60</v>
      </c>
      <c r="N70">
        <v>1</v>
      </c>
      <c r="O70" t="s">
        <v>17</v>
      </c>
      <c r="P70" t="s">
        <v>647</v>
      </c>
      <c r="Q70">
        <v>125</v>
      </c>
      <c r="R70" t="e">
        <f>NA()</f>
        <v>#N/A</v>
      </c>
    </row>
    <row r="71" spans="1:18" x14ac:dyDescent="0.45">
      <c r="A71" t="s">
        <v>94</v>
      </c>
      <c r="B71" t="s">
        <v>42</v>
      </c>
      <c r="C71" t="s">
        <v>651</v>
      </c>
      <c r="D71">
        <v>0</v>
      </c>
      <c r="E71" t="s">
        <v>16</v>
      </c>
      <c r="F71" t="s">
        <v>650</v>
      </c>
      <c r="G71">
        <v>4300</v>
      </c>
      <c r="H71">
        <v>0</v>
      </c>
      <c r="I71">
        <v>4300</v>
      </c>
      <c r="J71" t="s">
        <v>655</v>
      </c>
      <c r="K71">
        <v>136</v>
      </c>
      <c r="L71" t="s">
        <v>665</v>
      </c>
      <c r="M71">
        <v>360</v>
      </c>
      <c r="N71">
        <v>0</v>
      </c>
      <c r="O71" t="s">
        <v>31</v>
      </c>
      <c r="P71" t="s">
        <v>648</v>
      </c>
      <c r="Q71" t="e">
        <f>NA()</f>
        <v>#N/A</v>
      </c>
      <c r="R71">
        <v>136</v>
      </c>
    </row>
    <row r="72" spans="1:18" x14ac:dyDescent="0.45">
      <c r="A72" t="s">
        <v>95</v>
      </c>
      <c r="B72" t="s">
        <v>14</v>
      </c>
      <c r="C72" t="s">
        <v>652</v>
      </c>
      <c r="D72">
        <v>0</v>
      </c>
      <c r="E72" t="s">
        <v>16</v>
      </c>
      <c r="F72" t="s">
        <v>650</v>
      </c>
      <c r="G72">
        <v>3208</v>
      </c>
      <c r="H72">
        <v>3066</v>
      </c>
      <c r="I72">
        <v>6274</v>
      </c>
      <c r="J72" t="s">
        <v>657</v>
      </c>
      <c r="K72">
        <v>172</v>
      </c>
      <c r="L72" t="s">
        <v>665</v>
      </c>
      <c r="M72">
        <v>360</v>
      </c>
      <c r="N72">
        <v>1</v>
      </c>
      <c r="O72" t="s">
        <v>17</v>
      </c>
      <c r="P72" t="s">
        <v>647</v>
      </c>
      <c r="Q72">
        <v>172</v>
      </c>
      <c r="R72" t="e">
        <f>NA()</f>
        <v>#N/A</v>
      </c>
    </row>
    <row r="73" spans="1:18" x14ac:dyDescent="0.45">
      <c r="A73" t="s">
        <v>96</v>
      </c>
      <c r="B73" t="s">
        <v>14</v>
      </c>
      <c r="C73" t="s">
        <v>652</v>
      </c>
      <c r="D73">
        <v>2</v>
      </c>
      <c r="E73" t="s">
        <v>25</v>
      </c>
      <c r="F73" t="s">
        <v>649</v>
      </c>
      <c r="G73">
        <v>1875</v>
      </c>
      <c r="H73">
        <v>1875</v>
      </c>
      <c r="I73">
        <v>3750</v>
      </c>
      <c r="J73" t="s">
        <v>659</v>
      </c>
      <c r="K73">
        <v>97</v>
      </c>
      <c r="L73" t="s">
        <v>663</v>
      </c>
      <c r="M73">
        <v>360</v>
      </c>
      <c r="N73">
        <v>1</v>
      </c>
      <c r="O73" t="s">
        <v>31</v>
      </c>
      <c r="P73" t="s">
        <v>647</v>
      </c>
      <c r="Q73">
        <v>97</v>
      </c>
      <c r="R73" t="e">
        <f>NA()</f>
        <v>#N/A</v>
      </c>
    </row>
    <row r="74" spans="1:18" x14ac:dyDescent="0.45">
      <c r="A74" t="s">
        <v>97</v>
      </c>
      <c r="B74" t="s">
        <v>14</v>
      </c>
      <c r="C74" t="s">
        <v>651</v>
      </c>
      <c r="D74">
        <v>0</v>
      </c>
      <c r="E74" t="s">
        <v>16</v>
      </c>
      <c r="F74" t="s">
        <v>650</v>
      </c>
      <c r="G74">
        <v>3500</v>
      </c>
      <c r="H74">
        <v>0</v>
      </c>
      <c r="I74">
        <v>3500</v>
      </c>
      <c r="J74" t="s">
        <v>659</v>
      </c>
      <c r="K74">
        <v>81</v>
      </c>
      <c r="L74" t="s">
        <v>662</v>
      </c>
      <c r="M74">
        <v>300</v>
      </c>
      <c r="N74">
        <v>1</v>
      </c>
      <c r="O74" t="s">
        <v>31</v>
      </c>
      <c r="P74" t="s">
        <v>647</v>
      </c>
      <c r="Q74">
        <v>81</v>
      </c>
      <c r="R74" t="e">
        <f>NA()</f>
        <v>#N/A</v>
      </c>
    </row>
    <row r="75" spans="1:18" x14ac:dyDescent="0.45">
      <c r="A75" t="s">
        <v>98</v>
      </c>
      <c r="B75" t="s">
        <v>14</v>
      </c>
      <c r="C75" t="s">
        <v>652</v>
      </c>
      <c r="D75" t="s">
        <v>30</v>
      </c>
      <c r="E75" t="s">
        <v>25</v>
      </c>
      <c r="F75" t="s">
        <v>650</v>
      </c>
      <c r="G75">
        <v>4755</v>
      </c>
      <c r="H75">
        <v>0</v>
      </c>
      <c r="I75">
        <v>4755</v>
      </c>
      <c r="J75" t="s">
        <v>655</v>
      </c>
      <c r="K75">
        <v>95</v>
      </c>
      <c r="L75" t="s">
        <v>663</v>
      </c>
      <c r="M75">
        <v>360</v>
      </c>
      <c r="N75">
        <v>0</v>
      </c>
      <c r="O75" t="s">
        <v>31</v>
      </c>
      <c r="P75" t="s">
        <v>648</v>
      </c>
      <c r="Q75" t="e">
        <f>NA()</f>
        <v>#N/A</v>
      </c>
      <c r="R75">
        <v>95</v>
      </c>
    </row>
    <row r="76" spans="1:18" x14ac:dyDescent="0.45">
      <c r="A76" t="s">
        <v>99</v>
      </c>
      <c r="B76" t="s">
        <v>14</v>
      </c>
      <c r="C76" t="s">
        <v>652</v>
      </c>
      <c r="D76" t="s">
        <v>30</v>
      </c>
      <c r="E76" t="s">
        <v>16</v>
      </c>
      <c r="F76" t="s">
        <v>649</v>
      </c>
      <c r="G76">
        <v>5266</v>
      </c>
      <c r="H76">
        <v>1774</v>
      </c>
      <c r="I76">
        <v>7040</v>
      </c>
      <c r="J76" t="s">
        <v>657</v>
      </c>
      <c r="K76">
        <v>187</v>
      </c>
      <c r="L76" t="s">
        <v>666</v>
      </c>
      <c r="M76">
        <v>360</v>
      </c>
      <c r="N76">
        <v>1</v>
      </c>
      <c r="O76" t="s">
        <v>31</v>
      </c>
      <c r="P76" t="s">
        <v>647</v>
      </c>
      <c r="Q76">
        <v>187</v>
      </c>
      <c r="R76" t="e">
        <f>NA()</f>
        <v>#N/A</v>
      </c>
    </row>
    <row r="77" spans="1:18" x14ac:dyDescent="0.45">
      <c r="A77" t="s">
        <v>100</v>
      </c>
      <c r="B77" t="s">
        <v>14</v>
      </c>
      <c r="C77" t="s">
        <v>651</v>
      </c>
      <c r="D77">
        <v>0</v>
      </c>
      <c r="E77" t="s">
        <v>16</v>
      </c>
      <c r="F77" t="s">
        <v>650</v>
      </c>
      <c r="G77">
        <v>3750</v>
      </c>
      <c r="H77">
        <v>0</v>
      </c>
      <c r="I77">
        <v>3750</v>
      </c>
      <c r="J77" t="s">
        <v>659</v>
      </c>
      <c r="K77">
        <v>113</v>
      </c>
      <c r="L77" t="s">
        <v>663</v>
      </c>
      <c r="M77">
        <v>480</v>
      </c>
      <c r="N77">
        <v>1</v>
      </c>
      <c r="O77" t="s">
        <v>17</v>
      </c>
      <c r="P77" t="s">
        <v>648</v>
      </c>
      <c r="Q77" t="e">
        <f>NA()</f>
        <v>#N/A</v>
      </c>
      <c r="R77">
        <v>113</v>
      </c>
    </row>
    <row r="78" spans="1:18" x14ac:dyDescent="0.45">
      <c r="A78" t="s">
        <v>101</v>
      </c>
      <c r="B78" t="s">
        <v>14</v>
      </c>
      <c r="C78" t="s">
        <v>651</v>
      </c>
      <c r="D78">
        <v>0</v>
      </c>
      <c r="E78" t="s">
        <v>16</v>
      </c>
      <c r="F78" t="s">
        <v>650</v>
      </c>
      <c r="G78">
        <v>3750</v>
      </c>
      <c r="H78">
        <v>4750</v>
      </c>
      <c r="I78">
        <v>8500</v>
      </c>
      <c r="J78" t="s">
        <v>658</v>
      </c>
      <c r="K78">
        <v>176</v>
      </c>
      <c r="L78" t="s">
        <v>665</v>
      </c>
      <c r="M78">
        <v>360</v>
      </c>
      <c r="N78">
        <v>1</v>
      </c>
      <c r="O78" t="s">
        <v>17</v>
      </c>
      <c r="P78" t="s">
        <v>648</v>
      </c>
      <c r="Q78" t="e">
        <f>NA()</f>
        <v>#N/A</v>
      </c>
      <c r="R78">
        <v>176</v>
      </c>
    </row>
    <row r="79" spans="1:18" x14ac:dyDescent="0.45">
      <c r="A79" t="s">
        <v>102</v>
      </c>
      <c r="B79" t="s">
        <v>14</v>
      </c>
      <c r="C79" t="s">
        <v>652</v>
      </c>
      <c r="D79">
        <v>1</v>
      </c>
      <c r="E79" t="s">
        <v>16</v>
      </c>
      <c r="F79" t="s">
        <v>649</v>
      </c>
      <c r="G79">
        <v>1000</v>
      </c>
      <c r="H79">
        <v>3022</v>
      </c>
      <c r="I79">
        <v>4022</v>
      </c>
      <c r="J79" t="s">
        <v>655</v>
      </c>
      <c r="K79">
        <v>110</v>
      </c>
      <c r="L79" t="s">
        <v>663</v>
      </c>
      <c r="M79">
        <v>360</v>
      </c>
      <c r="N79">
        <v>1</v>
      </c>
      <c r="O79" t="s">
        <v>17</v>
      </c>
      <c r="P79" t="s">
        <v>648</v>
      </c>
      <c r="Q79" t="e">
        <f>NA()</f>
        <v>#N/A</v>
      </c>
      <c r="R79">
        <v>110</v>
      </c>
    </row>
    <row r="80" spans="1:18" x14ac:dyDescent="0.45">
      <c r="A80" t="s">
        <v>103</v>
      </c>
      <c r="B80" t="s">
        <v>14</v>
      </c>
      <c r="C80" t="s">
        <v>652</v>
      </c>
      <c r="D80" t="s">
        <v>30</v>
      </c>
      <c r="E80" t="s">
        <v>16</v>
      </c>
      <c r="F80" t="s">
        <v>650</v>
      </c>
      <c r="G80">
        <v>3167</v>
      </c>
      <c r="H80">
        <v>4000</v>
      </c>
      <c r="I80">
        <v>7167</v>
      </c>
      <c r="J80" t="s">
        <v>657</v>
      </c>
      <c r="K80">
        <v>180</v>
      </c>
      <c r="L80" t="s">
        <v>666</v>
      </c>
      <c r="M80">
        <v>300</v>
      </c>
      <c r="N80">
        <v>0</v>
      </c>
      <c r="O80" t="s">
        <v>31</v>
      </c>
      <c r="P80" t="s">
        <v>648</v>
      </c>
      <c r="Q80" t="e">
        <f>NA()</f>
        <v>#N/A</v>
      </c>
      <c r="R80">
        <v>180</v>
      </c>
    </row>
    <row r="81" spans="1:18" x14ac:dyDescent="0.45">
      <c r="A81" t="s">
        <v>104</v>
      </c>
      <c r="B81" t="s">
        <v>14</v>
      </c>
      <c r="C81" t="s">
        <v>652</v>
      </c>
      <c r="D81" t="s">
        <v>30</v>
      </c>
      <c r="E81" t="s">
        <v>25</v>
      </c>
      <c r="F81" t="s">
        <v>649</v>
      </c>
      <c r="G81">
        <v>3333</v>
      </c>
      <c r="H81">
        <v>2166</v>
      </c>
      <c r="I81">
        <v>5499</v>
      </c>
      <c r="J81" t="s">
        <v>656</v>
      </c>
      <c r="K81">
        <v>130</v>
      </c>
      <c r="L81" t="s">
        <v>664</v>
      </c>
      <c r="M81">
        <v>360</v>
      </c>
      <c r="N81" t="s">
        <v>639</v>
      </c>
      <c r="O81" t="s">
        <v>31</v>
      </c>
      <c r="P81" t="s">
        <v>647</v>
      </c>
      <c r="Q81">
        <v>130</v>
      </c>
      <c r="R81" t="e">
        <f>NA()</f>
        <v>#N/A</v>
      </c>
    </row>
    <row r="82" spans="1:18" x14ac:dyDescent="0.45">
      <c r="A82" t="s">
        <v>105</v>
      </c>
      <c r="B82" t="s">
        <v>42</v>
      </c>
      <c r="C82" t="s">
        <v>651</v>
      </c>
      <c r="D82">
        <v>0</v>
      </c>
      <c r="E82" t="s">
        <v>16</v>
      </c>
      <c r="F82" t="s">
        <v>650</v>
      </c>
      <c r="G82">
        <v>3846</v>
      </c>
      <c r="H82">
        <v>0</v>
      </c>
      <c r="I82">
        <v>3846</v>
      </c>
      <c r="J82" t="s">
        <v>655</v>
      </c>
      <c r="K82">
        <v>111</v>
      </c>
      <c r="L82" t="s">
        <v>663</v>
      </c>
      <c r="M82">
        <v>360</v>
      </c>
      <c r="N82">
        <v>1</v>
      </c>
      <c r="O82" t="s">
        <v>31</v>
      </c>
      <c r="P82" t="s">
        <v>647</v>
      </c>
      <c r="Q82">
        <v>111</v>
      </c>
      <c r="R82" t="e">
        <f>NA()</f>
        <v>#N/A</v>
      </c>
    </row>
    <row r="83" spans="1:18" x14ac:dyDescent="0.45">
      <c r="A83" t="s">
        <v>106</v>
      </c>
      <c r="B83" t="s">
        <v>14</v>
      </c>
      <c r="C83" t="s">
        <v>652</v>
      </c>
      <c r="D83">
        <v>1</v>
      </c>
      <c r="E83" t="s">
        <v>16</v>
      </c>
      <c r="F83" t="s">
        <v>649</v>
      </c>
      <c r="G83">
        <v>2395</v>
      </c>
      <c r="H83">
        <v>0</v>
      </c>
      <c r="I83">
        <v>2395</v>
      </c>
      <c r="J83" t="s">
        <v>659</v>
      </c>
      <c r="K83">
        <v>128</v>
      </c>
      <c r="L83" t="s">
        <v>664</v>
      </c>
      <c r="M83">
        <v>360</v>
      </c>
      <c r="N83">
        <v>1</v>
      </c>
      <c r="O83" t="s">
        <v>31</v>
      </c>
      <c r="P83" t="s">
        <v>647</v>
      </c>
      <c r="Q83">
        <v>128</v>
      </c>
      <c r="R83" t="e">
        <f>NA()</f>
        <v>#N/A</v>
      </c>
    </row>
    <row r="84" spans="1:18" x14ac:dyDescent="0.45">
      <c r="A84" t="s">
        <v>107</v>
      </c>
      <c r="B84" t="s">
        <v>42</v>
      </c>
      <c r="C84" t="s">
        <v>652</v>
      </c>
      <c r="D84">
        <v>2</v>
      </c>
      <c r="E84" t="s">
        <v>16</v>
      </c>
      <c r="F84" t="s">
        <v>650</v>
      </c>
      <c r="G84">
        <v>1378</v>
      </c>
      <c r="H84">
        <v>1881</v>
      </c>
      <c r="I84">
        <v>3259</v>
      </c>
      <c r="J84" t="s">
        <v>659</v>
      </c>
      <c r="K84">
        <v>167</v>
      </c>
      <c r="L84" t="s">
        <v>665</v>
      </c>
      <c r="M84">
        <v>360</v>
      </c>
      <c r="N84">
        <v>1</v>
      </c>
      <c r="O84" t="s">
        <v>17</v>
      </c>
      <c r="P84" t="s">
        <v>648</v>
      </c>
      <c r="Q84" t="e">
        <f>NA()</f>
        <v>#N/A</v>
      </c>
      <c r="R84">
        <v>167</v>
      </c>
    </row>
    <row r="85" spans="1:18" x14ac:dyDescent="0.45">
      <c r="A85" t="s">
        <v>108</v>
      </c>
      <c r="B85" t="s">
        <v>14</v>
      </c>
      <c r="C85" t="s">
        <v>652</v>
      </c>
      <c r="D85">
        <v>0</v>
      </c>
      <c r="E85" t="s">
        <v>16</v>
      </c>
      <c r="F85" t="s">
        <v>650</v>
      </c>
      <c r="G85">
        <v>6000</v>
      </c>
      <c r="H85">
        <v>2250</v>
      </c>
      <c r="I85">
        <v>8250</v>
      </c>
      <c r="J85" t="s">
        <v>657</v>
      </c>
      <c r="K85">
        <v>265</v>
      </c>
      <c r="L85" t="s">
        <v>666</v>
      </c>
      <c r="M85">
        <v>360</v>
      </c>
      <c r="N85" t="s">
        <v>639</v>
      </c>
      <c r="O85" t="s">
        <v>31</v>
      </c>
      <c r="P85" t="s">
        <v>648</v>
      </c>
      <c r="Q85" t="e">
        <f>NA()</f>
        <v>#N/A</v>
      </c>
      <c r="R85">
        <v>265</v>
      </c>
    </row>
    <row r="86" spans="1:18" x14ac:dyDescent="0.45">
      <c r="A86" t="s">
        <v>109</v>
      </c>
      <c r="B86" t="s">
        <v>14</v>
      </c>
      <c r="C86" t="s">
        <v>652</v>
      </c>
      <c r="D86">
        <v>1</v>
      </c>
      <c r="E86" t="s">
        <v>16</v>
      </c>
      <c r="F86" t="s">
        <v>650</v>
      </c>
      <c r="G86">
        <v>3988</v>
      </c>
      <c r="H86">
        <v>0</v>
      </c>
      <c r="I86">
        <v>3988</v>
      </c>
      <c r="J86" t="s">
        <v>655</v>
      </c>
      <c r="K86">
        <v>50</v>
      </c>
      <c r="L86" t="s">
        <v>662</v>
      </c>
      <c r="M86">
        <v>240</v>
      </c>
      <c r="N86">
        <v>1</v>
      </c>
      <c r="O86" t="s">
        <v>17</v>
      </c>
      <c r="P86" t="s">
        <v>647</v>
      </c>
      <c r="Q86">
        <v>50</v>
      </c>
      <c r="R86" t="e">
        <f>NA()</f>
        <v>#N/A</v>
      </c>
    </row>
    <row r="87" spans="1:18" x14ac:dyDescent="0.45">
      <c r="A87" t="s">
        <v>110</v>
      </c>
      <c r="B87" t="s">
        <v>14</v>
      </c>
      <c r="C87" t="s">
        <v>651</v>
      </c>
      <c r="D87">
        <v>0</v>
      </c>
      <c r="E87" t="s">
        <v>16</v>
      </c>
      <c r="F87" t="s">
        <v>650</v>
      </c>
      <c r="G87">
        <v>2366</v>
      </c>
      <c r="H87">
        <v>2531</v>
      </c>
      <c r="I87">
        <v>4897</v>
      </c>
      <c r="J87" t="s">
        <v>656</v>
      </c>
      <c r="K87">
        <v>136</v>
      </c>
      <c r="L87" t="s">
        <v>665</v>
      </c>
      <c r="M87">
        <v>360</v>
      </c>
      <c r="N87">
        <v>1</v>
      </c>
      <c r="O87" t="s">
        <v>31</v>
      </c>
      <c r="P87" t="s">
        <v>647</v>
      </c>
      <c r="Q87">
        <v>136</v>
      </c>
      <c r="R87" t="e">
        <f>NA()</f>
        <v>#N/A</v>
      </c>
    </row>
    <row r="88" spans="1:18" x14ac:dyDescent="0.45">
      <c r="A88" t="s">
        <v>111</v>
      </c>
      <c r="B88" t="s">
        <v>14</v>
      </c>
      <c r="C88" t="s">
        <v>652</v>
      </c>
      <c r="D88">
        <v>2</v>
      </c>
      <c r="E88" t="s">
        <v>25</v>
      </c>
      <c r="F88" t="s">
        <v>650</v>
      </c>
      <c r="G88">
        <v>3333</v>
      </c>
      <c r="H88">
        <v>2000</v>
      </c>
      <c r="I88">
        <v>5333</v>
      </c>
      <c r="J88" t="s">
        <v>656</v>
      </c>
      <c r="K88">
        <v>99</v>
      </c>
      <c r="L88" t="s">
        <v>663</v>
      </c>
      <c r="M88">
        <v>360</v>
      </c>
      <c r="N88" t="s">
        <v>639</v>
      </c>
      <c r="O88" t="s">
        <v>31</v>
      </c>
      <c r="P88" t="s">
        <v>647</v>
      </c>
      <c r="Q88">
        <v>99</v>
      </c>
      <c r="R88" t="e">
        <f>NA()</f>
        <v>#N/A</v>
      </c>
    </row>
    <row r="89" spans="1:18" x14ac:dyDescent="0.45">
      <c r="A89" t="s">
        <v>112</v>
      </c>
      <c r="B89" t="s">
        <v>14</v>
      </c>
      <c r="C89" t="s">
        <v>652</v>
      </c>
      <c r="D89">
        <v>0</v>
      </c>
      <c r="E89" t="s">
        <v>16</v>
      </c>
      <c r="F89" t="s">
        <v>650</v>
      </c>
      <c r="G89">
        <v>2500</v>
      </c>
      <c r="H89">
        <v>2118</v>
      </c>
      <c r="I89">
        <v>4618</v>
      </c>
      <c r="J89" t="s">
        <v>655</v>
      </c>
      <c r="K89">
        <v>104</v>
      </c>
      <c r="L89" t="s">
        <v>663</v>
      </c>
      <c r="M89">
        <v>360</v>
      </c>
      <c r="N89">
        <v>1</v>
      </c>
      <c r="O89" t="s">
        <v>31</v>
      </c>
      <c r="P89" t="s">
        <v>647</v>
      </c>
      <c r="Q89">
        <v>104</v>
      </c>
      <c r="R89" t="e">
        <f>NA()</f>
        <v>#N/A</v>
      </c>
    </row>
    <row r="90" spans="1:18" x14ac:dyDescent="0.45">
      <c r="A90" t="s">
        <v>113</v>
      </c>
      <c r="B90" t="s">
        <v>14</v>
      </c>
      <c r="C90" t="s">
        <v>651</v>
      </c>
      <c r="D90">
        <v>0</v>
      </c>
      <c r="E90" t="s">
        <v>16</v>
      </c>
      <c r="F90" t="s">
        <v>650</v>
      </c>
      <c r="G90">
        <v>8566</v>
      </c>
      <c r="H90">
        <v>0</v>
      </c>
      <c r="I90">
        <v>8566</v>
      </c>
      <c r="J90" t="s">
        <v>658</v>
      </c>
      <c r="K90">
        <v>210</v>
      </c>
      <c r="L90" t="s">
        <v>666</v>
      </c>
      <c r="M90">
        <v>360</v>
      </c>
      <c r="N90">
        <v>1</v>
      </c>
      <c r="O90" t="s">
        <v>17</v>
      </c>
      <c r="P90" t="s">
        <v>647</v>
      </c>
      <c r="Q90">
        <v>210</v>
      </c>
      <c r="R90" t="e">
        <f>NA()</f>
        <v>#N/A</v>
      </c>
    </row>
    <row r="91" spans="1:18" x14ac:dyDescent="0.45">
      <c r="A91" t="s">
        <v>114</v>
      </c>
      <c r="B91" t="s">
        <v>14</v>
      </c>
      <c r="C91" t="s">
        <v>652</v>
      </c>
      <c r="D91">
        <v>0</v>
      </c>
      <c r="E91" t="s">
        <v>16</v>
      </c>
      <c r="F91" t="s">
        <v>650</v>
      </c>
      <c r="G91">
        <v>5695</v>
      </c>
      <c r="H91">
        <v>4167</v>
      </c>
      <c r="I91">
        <v>9862</v>
      </c>
      <c r="J91" t="s">
        <v>658</v>
      </c>
      <c r="K91">
        <v>175</v>
      </c>
      <c r="L91" t="s">
        <v>665</v>
      </c>
      <c r="M91">
        <v>360</v>
      </c>
      <c r="N91">
        <v>1</v>
      </c>
      <c r="O91" t="s">
        <v>31</v>
      </c>
      <c r="P91" t="s">
        <v>647</v>
      </c>
      <c r="Q91">
        <v>175</v>
      </c>
      <c r="R91" t="e">
        <f>NA()</f>
        <v>#N/A</v>
      </c>
    </row>
    <row r="92" spans="1:18" x14ac:dyDescent="0.45">
      <c r="A92" t="s">
        <v>115</v>
      </c>
      <c r="B92" t="s">
        <v>14</v>
      </c>
      <c r="C92" t="s">
        <v>652</v>
      </c>
      <c r="D92">
        <v>0</v>
      </c>
      <c r="E92" t="s">
        <v>16</v>
      </c>
      <c r="F92" t="s">
        <v>650</v>
      </c>
      <c r="G92">
        <v>2958</v>
      </c>
      <c r="H92">
        <v>2900</v>
      </c>
      <c r="I92">
        <v>5858</v>
      </c>
      <c r="J92" t="s">
        <v>656</v>
      </c>
      <c r="K92">
        <v>131</v>
      </c>
      <c r="L92" t="s">
        <v>664</v>
      </c>
      <c r="M92">
        <v>360</v>
      </c>
      <c r="N92">
        <v>1</v>
      </c>
      <c r="O92" t="s">
        <v>31</v>
      </c>
      <c r="P92" t="s">
        <v>647</v>
      </c>
      <c r="Q92">
        <v>131</v>
      </c>
      <c r="R92" t="e">
        <f>NA()</f>
        <v>#N/A</v>
      </c>
    </row>
    <row r="93" spans="1:18" x14ac:dyDescent="0.45">
      <c r="A93" t="s">
        <v>116</v>
      </c>
      <c r="B93" t="s">
        <v>14</v>
      </c>
      <c r="C93" t="s">
        <v>652</v>
      </c>
      <c r="D93">
        <v>2</v>
      </c>
      <c r="E93" t="s">
        <v>16</v>
      </c>
      <c r="F93" t="s">
        <v>650</v>
      </c>
      <c r="G93">
        <v>6250</v>
      </c>
      <c r="H93">
        <v>5654</v>
      </c>
      <c r="I93">
        <v>11904</v>
      </c>
      <c r="J93" t="s">
        <v>658</v>
      </c>
      <c r="K93">
        <v>188</v>
      </c>
      <c r="L93" t="s">
        <v>666</v>
      </c>
      <c r="M93">
        <v>180</v>
      </c>
      <c r="N93">
        <v>1</v>
      </c>
      <c r="O93" t="s">
        <v>31</v>
      </c>
      <c r="P93" t="s">
        <v>647</v>
      </c>
      <c r="Q93">
        <v>188</v>
      </c>
      <c r="R93" t="e">
        <f>NA()</f>
        <v>#N/A</v>
      </c>
    </row>
    <row r="94" spans="1:18" x14ac:dyDescent="0.45">
      <c r="A94" t="s">
        <v>117</v>
      </c>
      <c r="B94" t="s">
        <v>14</v>
      </c>
      <c r="C94" t="s">
        <v>652</v>
      </c>
      <c r="D94">
        <v>2</v>
      </c>
      <c r="E94" t="s">
        <v>25</v>
      </c>
      <c r="F94" t="s">
        <v>650</v>
      </c>
      <c r="G94">
        <v>3273</v>
      </c>
      <c r="H94">
        <v>1820</v>
      </c>
      <c r="I94">
        <v>5093</v>
      </c>
      <c r="J94" t="s">
        <v>656</v>
      </c>
      <c r="K94">
        <v>81</v>
      </c>
      <c r="L94" t="s">
        <v>662</v>
      </c>
      <c r="M94">
        <v>360</v>
      </c>
      <c r="N94">
        <v>1</v>
      </c>
      <c r="O94" t="s">
        <v>17</v>
      </c>
      <c r="P94" t="s">
        <v>647</v>
      </c>
      <c r="Q94">
        <v>81</v>
      </c>
      <c r="R94" t="e">
        <f>NA()</f>
        <v>#N/A</v>
      </c>
    </row>
    <row r="95" spans="1:18" x14ac:dyDescent="0.45">
      <c r="A95" t="s">
        <v>118</v>
      </c>
      <c r="B95" t="s">
        <v>14</v>
      </c>
      <c r="C95" t="s">
        <v>651</v>
      </c>
      <c r="D95">
        <v>0</v>
      </c>
      <c r="E95" t="s">
        <v>16</v>
      </c>
      <c r="F95" t="s">
        <v>650</v>
      </c>
      <c r="G95">
        <v>4133</v>
      </c>
      <c r="H95">
        <v>0</v>
      </c>
      <c r="I95">
        <v>4133</v>
      </c>
      <c r="J95" t="s">
        <v>655</v>
      </c>
      <c r="K95">
        <v>122</v>
      </c>
      <c r="L95" t="s">
        <v>664</v>
      </c>
      <c r="M95">
        <v>360</v>
      </c>
      <c r="N95">
        <v>1</v>
      </c>
      <c r="O95" t="s">
        <v>31</v>
      </c>
      <c r="P95" t="s">
        <v>647</v>
      </c>
      <c r="Q95">
        <v>122</v>
      </c>
      <c r="R95" t="e">
        <f>NA()</f>
        <v>#N/A</v>
      </c>
    </row>
    <row r="96" spans="1:18" x14ac:dyDescent="0.45">
      <c r="A96" t="s">
        <v>119</v>
      </c>
      <c r="B96" t="s">
        <v>14</v>
      </c>
      <c r="C96" t="s">
        <v>651</v>
      </c>
      <c r="D96">
        <v>0</v>
      </c>
      <c r="E96" t="s">
        <v>25</v>
      </c>
      <c r="F96" t="s">
        <v>650</v>
      </c>
      <c r="G96">
        <v>3620</v>
      </c>
      <c r="H96">
        <v>0</v>
      </c>
      <c r="I96">
        <v>3620</v>
      </c>
      <c r="J96" t="s">
        <v>659</v>
      </c>
      <c r="K96">
        <v>25</v>
      </c>
      <c r="L96" t="s">
        <v>662</v>
      </c>
      <c r="M96">
        <v>120</v>
      </c>
      <c r="N96">
        <v>1</v>
      </c>
      <c r="O96" t="s">
        <v>31</v>
      </c>
      <c r="P96" t="s">
        <v>647</v>
      </c>
      <c r="Q96">
        <v>25</v>
      </c>
      <c r="R96" t="e">
        <f>NA()</f>
        <v>#N/A</v>
      </c>
    </row>
    <row r="97" spans="1:18" x14ac:dyDescent="0.45">
      <c r="A97" t="s">
        <v>120</v>
      </c>
      <c r="B97" t="s">
        <v>14</v>
      </c>
      <c r="C97" t="s">
        <v>651</v>
      </c>
      <c r="D97">
        <v>0</v>
      </c>
      <c r="E97" t="s">
        <v>16</v>
      </c>
      <c r="F97" t="s">
        <v>639</v>
      </c>
      <c r="G97">
        <v>6782</v>
      </c>
      <c r="H97">
        <v>0</v>
      </c>
      <c r="I97">
        <v>6782</v>
      </c>
      <c r="J97" t="s">
        <v>657</v>
      </c>
      <c r="K97">
        <v>128</v>
      </c>
      <c r="L97" t="s">
        <v>664</v>
      </c>
      <c r="M97">
        <v>360</v>
      </c>
      <c r="N97" t="s">
        <v>639</v>
      </c>
      <c r="O97" t="s">
        <v>17</v>
      </c>
      <c r="P97" t="s">
        <v>648</v>
      </c>
      <c r="Q97" t="e">
        <f>NA()</f>
        <v>#N/A</v>
      </c>
      <c r="R97">
        <v>128</v>
      </c>
    </row>
    <row r="98" spans="1:18" x14ac:dyDescent="0.45">
      <c r="A98" t="s">
        <v>121</v>
      </c>
      <c r="B98" t="s">
        <v>42</v>
      </c>
      <c r="C98" t="s">
        <v>652</v>
      </c>
      <c r="D98">
        <v>0</v>
      </c>
      <c r="E98" t="s">
        <v>16</v>
      </c>
      <c r="F98" t="s">
        <v>650</v>
      </c>
      <c r="G98">
        <v>2484</v>
      </c>
      <c r="H98">
        <v>2302</v>
      </c>
      <c r="I98">
        <v>4786</v>
      </c>
      <c r="J98" t="s">
        <v>655</v>
      </c>
      <c r="K98">
        <v>137</v>
      </c>
      <c r="L98" t="s">
        <v>665</v>
      </c>
      <c r="M98">
        <v>360</v>
      </c>
      <c r="N98">
        <v>1</v>
      </c>
      <c r="O98" t="s">
        <v>31</v>
      </c>
      <c r="P98" t="s">
        <v>647</v>
      </c>
      <c r="Q98">
        <v>137</v>
      </c>
      <c r="R98" t="e">
        <f>NA()</f>
        <v>#N/A</v>
      </c>
    </row>
    <row r="99" spans="1:18" x14ac:dyDescent="0.45">
      <c r="A99" t="s">
        <v>122</v>
      </c>
      <c r="B99" t="s">
        <v>14</v>
      </c>
      <c r="C99" t="s">
        <v>652</v>
      </c>
      <c r="D99">
        <v>0</v>
      </c>
      <c r="E99" t="s">
        <v>16</v>
      </c>
      <c r="F99" t="s">
        <v>650</v>
      </c>
      <c r="G99">
        <v>1977</v>
      </c>
      <c r="H99">
        <v>997</v>
      </c>
      <c r="I99">
        <v>2974</v>
      </c>
      <c r="J99" t="s">
        <v>659</v>
      </c>
      <c r="K99">
        <v>50</v>
      </c>
      <c r="L99" t="s">
        <v>662</v>
      </c>
      <c r="M99">
        <v>360</v>
      </c>
      <c r="N99">
        <v>1</v>
      </c>
      <c r="O99" t="s">
        <v>31</v>
      </c>
      <c r="P99" t="s">
        <v>647</v>
      </c>
      <c r="Q99">
        <v>50</v>
      </c>
      <c r="R99" t="e">
        <f>NA()</f>
        <v>#N/A</v>
      </c>
    </row>
    <row r="100" spans="1:18" x14ac:dyDescent="0.45">
      <c r="A100" t="s">
        <v>123</v>
      </c>
      <c r="B100" t="s">
        <v>14</v>
      </c>
      <c r="C100" t="s">
        <v>652</v>
      </c>
      <c r="D100">
        <v>0</v>
      </c>
      <c r="E100" t="s">
        <v>25</v>
      </c>
      <c r="F100" t="s">
        <v>650</v>
      </c>
      <c r="G100">
        <v>4188</v>
      </c>
      <c r="H100">
        <v>0</v>
      </c>
      <c r="I100">
        <v>4188</v>
      </c>
      <c r="J100" t="s">
        <v>655</v>
      </c>
      <c r="K100">
        <v>115</v>
      </c>
      <c r="L100" t="s">
        <v>663</v>
      </c>
      <c r="M100">
        <v>180</v>
      </c>
      <c r="N100">
        <v>1</v>
      </c>
      <c r="O100" t="s">
        <v>31</v>
      </c>
      <c r="P100" t="s">
        <v>647</v>
      </c>
      <c r="Q100">
        <v>115</v>
      </c>
      <c r="R100" t="e">
        <f>NA()</f>
        <v>#N/A</v>
      </c>
    </row>
    <row r="101" spans="1:18" x14ac:dyDescent="0.45">
      <c r="A101" t="s">
        <v>124</v>
      </c>
      <c r="B101" t="s">
        <v>14</v>
      </c>
      <c r="C101" t="s">
        <v>652</v>
      </c>
      <c r="D101">
        <v>0</v>
      </c>
      <c r="E101" t="s">
        <v>16</v>
      </c>
      <c r="F101" t="s">
        <v>650</v>
      </c>
      <c r="G101">
        <v>1759</v>
      </c>
      <c r="H101">
        <v>3541</v>
      </c>
      <c r="I101">
        <v>5300</v>
      </c>
      <c r="J101" t="s">
        <v>656</v>
      </c>
      <c r="K101">
        <v>131</v>
      </c>
      <c r="L101" t="s">
        <v>664</v>
      </c>
      <c r="M101">
        <v>360</v>
      </c>
      <c r="N101">
        <v>1</v>
      </c>
      <c r="O101" t="s">
        <v>31</v>
      </c>
      <c r="P101" t="s">
        <v>647</v>
      </c>
      <c r="Q101">
        <v>131</v>
      </c>
      <c r="R101" t="e">
        <f>NA()</f>
        <v>#N/A</v>
      </c>
    </row>
    <row r="102" spans="1:18" x14ac:dyDescent="0.45">
      <c r="A102" t="s">
        <v>125</v>
      </c>
      <c r="B102" t="s">
        <v>14</v>
      </c>
      <c r="C102" t="s">
        <v>652</v>
      </c>
      <c r="D102">
        <v>2</v>
      </c>
      <c r="E102" t="s">
        <v>25</v>
      </c>
      <c r="F102" t="s">
        <v>650</v>
      </c>
      <c r="G102">
        <v>4288</v>
      </c>
      <c r="H102">
        <v>3263</v>
      </c>
      <c r="I102">
        <v>7551</v>
      </c>
      <c r="J102" t="s">
        <v>657</v>
      </c>
      <c r="K102">
        <v>133</v>
      </c>
      <c r="L102" t="s">
        <v>664</v>
      </c>
      <c r="M102">
        <v>180</v>
      </c>
      <c r="N102">
        <v>1</v>
      </c>
      <c r="O102" t="s">
        <v>17</v>
      </c>
      <c r="P102" t="s">
        <v>647</v>
      </c>
      <c r="Q102">
        <v>133</v>
      </c>
      <c r="R102" t="e">
        <f>NA()</f>
        <v>#N/A</v>
      </c>
    </row>
    <row r="103" spans="1:18" x14ac:dyDescent="0.45">
      <c r="A103" t="s">
        <v>126</v>
      </c>
      <c r="B103" t="s">
        <v>14</v>
      </c>
      <c r="C103" t="s">
        <v>651</v>
      </c>
      <c r="D103">
        <v>0</v>
      </c>
      <c r="E103" t="s">
        <v>16</v>
      </c>
      <c r="F103" t="s">
        <v>650</v>
      </c>
      <c r="G103">
        <v>4843</v>
      </c>
      <c r="H103">
        <v>3806</v>
      </c>
      <c r="I103">
        <v>8649</v>
      </c>
      <c r="J103" t="s">
        <v>658</v>
      </c>
      <c r="K103">
        <v>151</v>
      </c>
      <c r="L103" t="s">
        <v>665</v>
      </c>
      <c r="M103">
        <v>360</v>
      </c>
      <c r="N103">
        <v>1</v>
      </c>
      <c r="O103" t="s">
        <v>31</v>
      </c>
      <c r="P103" t="s">
        <v>647</v>
      </c>
      <c r="Q103">
        <v>151</v>
      </c>
      <c r="R103" t="e">
        <f>NA()</f>
        <v>#N/A</v>
      </c>
    </row>
    <row r="104" spans="1:18" x14ac:dyDescent="0.45">
      <c r="A104" t="s">
        <v>127</v>
      </c>
      <c r="B104" t="s">
        <v>14</v>
      </c>
      <c r="C104" t="s">
        <v>652</v>
      </c>
      <c r="D104" t="s">
        <v>639</v>
      </c>
      <c r="E104" t="s">
        <v>16</v>
      </c>
      <c r="F104" t="s">
        <v>650</v>
      </c>
      <c r="G104">
        <v>13650</v>
      </c>
      <c r="H104">
        <v>0</v>
      </c>
      <c r="I104">
        <v>13650</v>
      </c>
      <c r="J104" t="s">
        <v>658</v>
      </c>
      <c r="K104">
        <v>128</v>
      </c>
      <c r="L104" t="s">
        <v>664</v>
      </c>
      <c r="M104">
        <v>360</v>
      </c>
      <c r="N104">
        <v>1</v>
      </c>
      <c r="O104" t="s">
        <v>17</v>
      </c>
      <c r="P104" t="s">
        <v>647</v>
      </c>
      <c r="Q104">
        <v>128</v>
      </c>
      <c r="R104" t="e">
        <f>NA()</f>
        <v>#N/A</v>
      </c>
    </row>
    <row r="105" spans="1:18" x14ac:dyDescent="0.45">
      <c r="A105" t="s">
        <v>128</v>
      </c>
      <c r="B105" t="s">
        <v>14</v>
      </c>
      <c r="C105" t="s">
        <v>652</v>
      </c>
      <c r="D105">
        <v>0</v>
      </c>
      <c r="E105" t="s">
        <v>16</v>
      </c>
      <c r="F105" t="s">
        <v>650</v>
      </c>
      <c r="G105">
        <v>4652</v>
      </c>
      <c r="H105">
        <v>3583</v>
      </c>
      <c r="I105">
        <v>8235</v>
      </c>
      <c r="J105" t="s">
        <v>657</v>
      </c>
      <c r="K105">
        <v>128</v>
      </c>
      <c r="L105" t="s">
        <v>664</v>
      </c>
      <c r="M105">
        <v>360</v>
      </c>
      <c r="N105">
        <v>1</v>
      </c>
      <c r="O105" t="s">
        <v>31</v>
      </c>
      <c r="P105" t="s">
        <v>647</v>
      </c>
      <c r="Q105">
        <v>128</v>
      </c>
      <c r="R105" t="e">
        <f>NA()</f>
        <v>#N/A</v>
      </c>
    </row>
    <row r="106" spans="1:18" x14ac:dyDescent="0.45">
      <c r="A106" t="s">
        <v>129</v>
      </c>
      <c r="B106" t="s">
        <v>14</v>
      </c>
      <c r="C106" t="s">
        <v>639</v>
      </c>
      <c r="D106" t="s">
        <v>639</v>
      </c>
      <c r="E106" t="s">
        <v>16</v>
      </c>
      <c r="F106" t="s">
        <v>650</v>
      </c>
      <c r="G106">
        <v>3816</v>
      </c>
      <c r="H106">
        <v>754</v>
      </c>
      <c r="I106">
        <v>4570</v>
      </c>
      <c r="J106" t="s">
        <v>655</v>
      </c>
      <c r="K106">
        <v>160</v>
      </c>
      <c r="L106" t="s">
        <v>665</v>
      </c>
      <c r="M106">
        <v>360</v>
      </c>
      <c r="N106">
        <v>1</v>
      </c>
      <c r="O106" t="s">
        <v>17</v>
      </c>
      <c r="P106" t="s">
        <v>647</v>
      </c>
      <c r="Q106">
        <v>160</v>
      </c>
      <c r="R106" t="e">
        <f>NA()</f>
        <v>#N/A</v>
      </c>
    </row>
    <row r="107" spans="1:18" x14ac:dyDescent="0.45">
      <c r="A107" t="s">
        <v>130</v>
      </c>
      <c r="B107" t="s">
        <v>14</v>
      </c>
      <c r="C107" t="s">
        <v>652</v>
      </c>
      <c r="D107">
        <v>1</v>
      </c>
      <c r="E107" t="s">
        <v>16</v>
      </c>
      <c r="F107" t="s">
        <v>650</v>
      </c>
      <c r="G107">
        <v>3052</v>
      </c>
      <c r="H107">
        <v>1030</v>
      </c>
      <c r="I107">
        <v>4082</v>
      </c>
      <c r="J107" t="s">
        <v>655</v>
      </c>
      <c r="K107">
        <v>100</v>
      </c>
      <c r="L107" t="s">
        <v>663</v>
      </c>
      <c r="M107">
        <v>360</v>
      </c>
      <c r="N107">
        <v>1</v>
      </c>
      <c r="O107" t="s">
        <v>17</v>
      </c>
      <c r="P107" t="s">
        <v>647</v>
      </c>
      <c r="Q107">
        <v>100</v>
      </c>
      <c r="R107" t="e">
        <f>NA()</f>
        <v>#N/A</v>
      </c>
    </row>
    <row r="108" spans="1:18" x14ac:dyDescent="0.45">
      <c r="A108" t="s">
        <v>131</v>
      </c>
      <c r="B108" t="s">
        <v>14</v>
      </c>
      <c r="C108" t="s">
        <v>652</v>
      </c>
      <c r="D108">
        <v>2</v>
      </c>
      <c r="E108" t="s">
        <v>16</v>
      </c>
      <c r="F108" t="s">
        <v>650</v>
      </c>
      <c r="G108">
        <v>11417</v>
      </c>
      <c r="H108">
        <v>1126</v>
      </c>
      <c r="I108">
        <v>12543</v>
      </c>
      <c r="J108" t="s">
        <v>658</v>
      </c>
      <c r="K108">
        <v>225</v>
      </c>
      <c r="L108" t="s">
        <v>666</v>
      </c>
      <c r="M108">
        <v>360</v>
      </c>
      <c r="N108">
        <v>1</v>
      </c>
      <c r="O108" t="s">
        <v>17</v>
      </c>
      <c r="P108" t="s">
        <v>647</v>
      </c>
      <c r="Q108">
        <v>225</v>
      </c>
      <c r="R108" t="e">
        <f>NA()</f>
        <v>#N/A</v>
      </c>
    </row>
    <row r="109" spans="1:18" x14ac:dyDescent="0.45">
      <c r="A109" t="s">
        <v>132</v>
      </c>
      <c r="B109" t="s">
        <v>14</v>
      </c>
      <c r="C109" t="s">
        <v>651</v>
      </c>
      <c r="D109">
        <v>0</v>
      </c>
      <c r="E109" t="s">
        <v>25</v>
      </c>
      <c r="F109" t="s">
        <v>639</v>
      </c>
      <c r="G109">
        <v>7333</v>
      </c>
      <c r="H109">
        <v>0</v>
      </c>
      <c r="I109">
        <v>7333</v>
      </c>
      <c r="J109" t="s">
        <v>657</v>
      </c>
      <c r="K109">
        <v>120</v>
      </c>
      <c r="L109" t="s">
        <v>664</v>
      </c>
      <c r="M109">
        <v>360</v>
      </c>
      <c r="N109">
        <v>1</v>
      </c>
      <c r="O109" t="s">
        <v>21</v>
      </c>
      <c r="P109" t="s">
        <v>648</v>
      </c>
      <c r="Q109" t="e">
        <f>NA()</f>
        <v>#N/A</v>
      </c>
      <c r="R109">
        <v>120</v>
      </c>
    </row>
    <row r="110" spans="1:18" x14ac:dyDescent="0.45">
      <c r="A110" t="s">
        <v>133</v>
      </c>
      <c r="B110" t="s">
        <v>14</v>
      </c>
      <c r="C110" t="s">
        <v>652</v>
      </c>
      <c r="D110">
        <v>2</v>
      </c>
      <c r="E110" t="s">
        <v>16</v>
      </c>
      <c r="F110" t="s">
        <v>650</v>
      </c>
      <c r="G110">
        <v>3800</v>
      </c>
      <c r="H110">
        <v>3600</v>
      </c>
      <c r="I110">
        <v>7400</v>
      </c>
      <c r="J110" t="s">
        <v>657</v>
      </c>
      <c r="K110">
        <v>216</v>
      </c>
      <c r="L110" t="s">
        <v>666</v>
      </c>
      <c r="M110">
        <v>360</v>
      </c>
      <c r="N110">
        <v>0</v>
      </c>
      <c r="O110" t="s">
        <v>17</v>
      </c>
      <c r="P110" t="s">
        <v>648</v>
      </c>
      <c r="Q110" t="e">
        <f>NA()</f>
        <v>#N/A</v>
      </c>
      <c r="R110">
        <v>216</v>
      </c>
    </row>
    <row r="111" spans="1:18" x14ac:dyDescent="0.45">
      <c r="A111" t="s">
        <v>134</v>
      </c>
      <c r="B111" t="s">
        <v>14</v>
      </c>
      <c r="C111" t="s">
        <v>652</v>
      </c>
      <c r="D111" t="s">
        <v>30</v>
      </c>
      <c r="E111" t="s">
        <v>25</v>
      </c>
      <c r="F111" t="s">
        <v>650</v>
      </c>
      <c r="G111">
        <v>2071</v>
      </c>
      <c r="H111">
        <v>754</v>
      </c>
      <c r="I111">
        <v>2825</v>
      </c>
      <c r="J111" t="s">
        <v>659</v>
      </c>
      <c r="K111">
        <v>94</v>
      </c>
      <c r="L111" t="s">
        <v>662</v>
      </c>
      <c r="M111">
        <v>480</v>
      </c>
      <c r="N111">
        <v>1</v>
      </c>
      <c r="O111" t="s">
        <v>31</v>
      </c>
      <c r="P111" t="s">
        <v>647</v>
      </c>
      <c r="Q111">
        <v>94</v>
      </c>
      <c r="R111" t="e">
        <f>NA()</f>
        <v>#N/A</v>
      </c>
    </row>
    <row r="112" spans="1:18" x14ac:dyDescent="0.45">
      <c r="A112" t="s">
        <v>135</v>
      </c>
      <c r="B112" t="s">
        <v>14</v>
      </c>
      <c r="C112" t="s">
        <v>651</v>
      </c>
      <c r="D112">
        <v>0</v>
      </c>
      <c r="E112" t="s">
        <v>16</v>
      </c>
      <c r="F112" t="s">
        <v>650</v>
      </c>
      <c r="G112">
        <v>5316</v>
      </c>
      <c r="H112">
        <v>0</v>
      </c>
      <c r="I112">
        <v>5316</v>
      </c>
      <c r="J112" t="s">
        <v>656</v>
      </c>
      <c r="K112">
        <v>136</v>
      </c>
      <c r="L112" t="s">
        <v>665</v>
      </c>
      <c r="M112">
        <v>360</v>
      </c>
      <c r="N112">
        <v>1</v>
      </c>
      <c r="O112" t="s">
        <v>17</v>
      </c>
      <c r="P112" t="s">
        <v>647</v>
      </c>
      <c r="Q112">
        <v>136</v>
      </c>
      <c r="R112" t="e">
        <f>NA()</f>
        <v>#N/A</v>
      </c>
    </row>
    <row r="113" spans="1:18" x14ac:dyDescent="0.45">
      <c r="A113" t="s">
        <v>136</v>
      </c>
      <c r="B113" t="s">
        <v>42</v>
      </c>
      <c r="C113" t="s">
        <v>652</v>
      </c>
      <c r="D113">
        <v>0</v>
      </c>
      <c r="E113" t="s">
        <v>16</v>
      </c>
      <c r="F113" t="s">
        <v>639</v>
      </c>
      <c r="G113">
        <v>2929</v>
      </c>
      <c r="H113">
        <v>2333</v>
      </c>
      <c r="I113">
        <v>5262</v>
      </c>
      <c r="J113" t="s">
        <v>656</v>
      </c>
      <c r="K113">
        <v>139</v>
      </c>
      <c r="L113" t="s">
        <v>665</v>
      </c>
      <c r="M113">
        <v>360</v>
      </c>
      <c r="N113">
        <v>1</v>
      </c>
      <c r="O113" t="s">
        <v>31</v>
      </c>
      <c r="P113" t="s">
        <v>647</v>
      </c>
      <c r="Q113">
        <v>139</v>
      </c>
      <c r="R113" t="e">
        <f>NA()</f>
        <v>#N/A</v>
      </c>
    </row>
    <row r="114" spans="1:18" x14ac:dyDescent="0.45">
      <c r="A114" t="s">
        <v>137</v>
      </c>
      <c r="B114" t="s">
        <v>14</v>
      </c>
      <c r="C114" t="s">
        <v>652</v>
      </c>
      <c r="D114">
        <v>0</v>
      </c>
      <c r="E114" t="s">
        <v>25</v>
      </c>
      <c r="F114" t="s">
        <v>650</v>
      </c>
      <c r="G114">
        <v>3572</v>
      </c>
      <c r="H114">
        <v>4114</v>
      </c>
      <c r="I114">
        <v>7686</v>
      </c>
      <c r="J114" t="s">
        <v>657</v>
      </c>
      <c r="K114">
        <v>152</v>
      </c>
      <c r="L114" t="s">
        <v>665</v>
      </c>
      <c r="M114">
        <v>360</v>
      </c>
      <c r="N114">
        <v>0</v>
      </c>
      <c r="O114" t="s">
        <v>21</v>
      </c>
      <c r="P114" t="s">
        <v>648</v>
      </c>
      <c r="Q114" t="e">
        <f>NA()</f>
        <v>#N/A</v>
      </c>
      <c r="R114">
        <v>152</v>
      </c>
    </row>
    <row r="115" spans="1:18" x14ac:dyDescent="0.45">
      <c r="A115" t="s">
        <v>138</v>
      </c>
      <c r="B115" t="s">
        <v>42</v>
      </c>
      <c r="C115" t="s">
        <v>651</v>
      </c>
      <c r="D115">
        <v>1</v>
      </c>
      <c r="E115" t="s">
        <v>16</v>
      </c>
      <c r="F115" t="s">
        <v>649</v>
      </c>
      <c r="G115">
        <v>7451</v>
      </c>
      <c r="H115">
        <v>0</v>
      </c>
      <c r="I115">
        <v>7451</v>
      </c>
      <c r="J115" t="s">
        <v>657</v>
      </c>
      <c r="K115">
        <v>128</v>
      </c>
      <c r="L115" t="s">
        <v>664</v>
      </c>
      <c r="M115">
        <v>360</v>
      </c>
      <c r="N115">
        <v>1</v>
      </c>
      <c r="O115" t="s">
        <v>31</v>
      </c>
      <c r="P115" t="s">
        <v>647</v>
      </c>
      <c r="Q115">
        <v>128</v>
      </c>
      <c r="R115" t="e">
        <f>NA()</f>
        <v>#N/A</v>
      </c>
    </row>
    <row r="116" spans="1:18" x14ac:dyDescent="0.45">
      <c r="A116" t="s">
        <v>139</v>
      </c>
      <c r="B116" t="s">
        <v>14</v>
      </c>
      <c r="C116" t="s">
        <v>651</v>
      </c>
      <c r="D116">
        <v>0</v>
      </c>
      <c r="E116" t="s">
        <v>16</v>
      </c>
      <c r="F116" t="s">
        <v>639</v>
      </c>
      <c r="G116">
        <v>5050</v>
      </c>
      <c r="H116">
        <v>0</v>
      </c>
      <c r="I116">
        <v>5050</v>
      </c>
      <c r="J116" t="s">
        <v>656</v>
      </c>
      <c r="K116">
        <v>118</v>
      </c>
      <c r="L116" t="s">
        <v>663</v>
      </c>
      <c r="M116">
        <v>360</v>
      </c>
      <c r="N116">
        <v>1</v>
      </c>
      <c r="O116" t="s">
        <v>31</v>
      </c>
      <c r="P116" t="s">
        <v>647</v>
      </c>
      <c r="Q116">
        <v>118</v>
      </c>
      <c r="R116" t="e">
        <f>NA()</f>
        <v>#N/A</v>
      </c>
    </row>
    <row r="117" spans="1:18" x14ac:dyDescent="0.45">
      <c r="A117" t="s">
        <v>140</v>
      </c>
      <c r="B117" t="s">
        <v>14</v>
      </c>
      <c r="C117" t="s">
        <v>652</v>
      </c>
      <c r="D117">
        <v>1</v>
      </c>
      <c r="E117" t="s">
        <v>16</v>
      </c>
      <c r="F117" t="s">
        <v>650</v>
      </c>
      <c r="G117">
        <v>14583</v>
      </c>
      <c r="H117">
        <v>0</v>
      </c>
      <c r="I117">
        <v>14583</v>
      </c>
      <c r="J117" t="s">
        <v>658</v>
      </c>
      <c r="K117">
        <v>185</v>
      </c>
      <c r="L117" t="s">
        <v>666</v>
      </c>
      <c r="M117">
        <v>180</v>
      </c>
      <c r="N117">
        <v>1</v>
      </c>
      <c r="O117" t="s">
        <v>21</v>
      </c>
      <c r="P117" t="s">
        <v>647</v>
      </c>
      <c r="Q117">
        <v>185</v>
      </c>
      <c r="R117" t="e">
        <f>NA()</f>
        <v>#N/A</v>
      </c>
    </row>
    <row r="118" spans="1:18" x14ac:dyDescent="0.45">
      <c r="A118" t="s">
        <v>141</v>
      </c>
      <c r="B118" t="s">
        <v>42</v>
      </c>
      <c r="C118" t="s">
        <v>652</v>
      </c>
      <c r="D118">
        <v>0</v>
      </c>
      <c r="E118" t="s">
        <v>16</v>
      </c>
      <c r="F118" t="s">
        <v>650</v>
      </c>
      <c r="G118">
        <v>3167</v>
      </c>
      <c r="H118">
        <v>2283</v>
      </c>
      <c r="I118">
        <v>5450</v>
      </c>
      <c r="J118" t="s">
        <v>656</v>
      </c>
      <c r="K118">
        <v>154</v>
      </c>
      <c r="L118" t="s">
        <v>665</v>
      </c>
      <c r="M118">
        <v>360</v>
      </c>
      <c r="N118">
        <v>1</v>
      </c>
      <c r="O118" t="s">
        <v>31</v>
      </c>
      <c r="P118" t="s">
        <v>647</v>
      </c>
      <c r="Q118">
        <v>154</v>
      </c>
      <c r="R118" t="e">
        <f>NA()</f>
        <v>#N/A</v>
      </c>
    </row>
    <row r="119" spans="1:18" x14ac:dyDescent="0.45">
      <c r="A119" t="s">
        <v>142</v>
      </c>
      <c r="B119" t="s">
        <v>14</v>
      </c>
      <c r="C119" t="s">
        <v>652</v>
      </c>
      <c r="D119">
        <v>1</v>
      </c>
      <c r="E119" t="s">
        <v>16</v>
      </c>
      <c r="F119" t="s">
        <v>650</v>
      </c>
      <c r="G119">
        <v>2214</v>
      </c>
      <c r="H119">
        <v>1398</v>
      </c>
      <c r="I119">
        <v>3612</v>
      </c>
      <c r="J119" t="s">
        <v>659</v>
      </c>
      <c r="K119">
        <v>85</v>
      </c>
      <c r="L119" t="s">
        <v>662</v>
      </c>
      <c r="M119">
        <v>360</v>
      </c>
      <c r="N119" t="s">
        <v>639</v>
      </c>
      <c r="O119" t="s">
        <v>17</v>
      </c>
      <c r="P119" t="s">
        <v>647</v>
      </c>
      <c r="Q119">
        <v>85</v>
      </c>
      <c r="R119" t="e">
        <f>NA()</f>
        <v>#N/A</v>
      </c>
    </row>
    <row r="120" spans="1:18" x14ac:dyDescent="0.45">
      <c r="A120" t="s">
        <v>143</v>
      </c>
      <c r="B120" t="s">
        <v>14</v>
      </c>
      <c r="C120" t="s">
        <v>652</v>
      </c>
      <c r="D120">
        <v>0</v>
      </c>
      <c r="E120" t="s">
        <v>16</v>
      </c>
      <c r="F120" t="s">
        <v>650</v>
      </c>
      <c r="G120">
        <v>5568</v>
      </c>
      <c r="H120">
        <v>2142</v>
      </c>
      <c r="I120">
        <v>7710</v>
      </c>
      <c r="J120" t="s">
        <v>657</v>
      </c>
      <c r="K120">
        <v>175</v>
      </c>
      <c r="L120" t="s">
        <v>665</v>
      </c>
      <c r="M120">
        <v>360</v>
      </c>
      <c r="N120">
        <v>1</v>
      </c>
      <c r="O120" t="s">
        <v>21</v>
      </c>
      <c r="P120" t="s">
        <v>648</v>
      </c>
      <c r="Q120" t="e">
        <f>NA()</f>
        <v>#N/A</v>
      </c>
      <c r="R120">
        <v>175</v>
      </c>
    </row>
    <row r="121" spans="1:18" x14ac:dyDescent="0.45">
      <c r="A121" t="s">
        <v>144</v>
      </c>
      <c r="B121" t="s">
        <v>42</v>
      </c>
      <c r="C121" t="s">
        <v>651</v>
      </c>
      <c r="D121">
        <v>0</v>
      </c>
      <c r="E121" t="s">
        <v>16</v>
      </c>
      <c r="F121" t="s">
        <v>650</v>
      </c>
      <c r="G121">
        <v>10408</v>
      </c>
      <c r="H121">
        <v>0</v>
      </c>
      <c r="I121">
        <v>10408</v>
      </c>
      <c r="J121" t="s">
        <v>658</v>
      </c>
      <c r="K121">
        <v>259</v>
      </c>
      <c r="L121" t="s">
        <v>666</v>
      </c>
      <c r="M121">
        <v>360</v>
      </c>
      <c r="N121">
        <v>1</v>
      </c>
      <c r="O121" t="s">
        <v>17</v>
      </c>
      <c r="P121" t="s">
        <v>647</v>
      </c>
      <c r="Q121">
        <v>259</v>
      </c>
      <c r="R121" t="e">
        <f>NA()</f>
        <v>#N/A</v>
      </c>
    </row>
    <row r="122" spans="1:18" x14ac:dyDescent="0.45">
      <c r="A122" t="s">
        <v>145</v>
      </c>
      <c r="B122" t="s">
        <v>14</v>
      </c>
      <c r="C122" t="s">
        <v>652</v>
      </c>
      <c r="D122" t="s">
        <v>639</v>
      </c>
      <c r="E122" t="s">
        <v>16</v>
      </c>
      <c r="F122" t="s">
        <v>650</v>
      </c>
      <c r="G122">
        <v>5667</v>
      </c>
      <c r="H122">
        <v>2667</v>
      </c>
      <c r="I122">
        <v>8334</v>
      </c>
      <c r="J122" t="s">
        <v>658</v>
      </c>
      <c r="K122">
        <v>180</v>
      </c>
      <c r="L122" t="s">
        <v>666</v>
      </c>
      <c r="M122">
        <v>360</v>
      </c>
      <c r="N122">
        <v>1</v>
      </c>
      <c r="O122" t="s">
        <v>21</v>
      </c>
      <c r="P122" t="s">
        <v>647</v>
      </c>
      <c r="Q122">
        <v>180</v>
      </c>
      <c r="R122" t="e">
        <f>NA()</f>
        <v>#N/A</v>
      </c>
    </row>
    <row r="123" spans="1:18" x14ac:dyDescent="0.45">
      <c r="A123" t="s">
        <v>146</v>
      </c>
      <c r="B123" t="s">
        <v>42</v>
      </c>
      <c r="C123" t="s">
        <v>651</v>
      </c>
      <c r="D123">
        <v>0</v>
      </c>
      <c r="E123" t="s">
        <v>16</v>
      </c>
      <c r="F123" t="s">
        <v>650</v>
      </c>
      <c r="G123">
        <v>4166</v>
      </c>
      <c r="H123">
        <v>0</v>
      </c>
      <c r="I123">
        <v>4166</v>
      </c>
      <c r="J123" t="s">
        <v>655</v>
      </c>
      <c r="K123">
        <v>44</v>
      </c>
      <c r="L123" t="s">
        <v>662</v>
      </c>
      <c r="M123">
        <v>360</v>
      </c>
      <c r="N123">
        <v>1</v>
      </c>
      <c r="O123" t="s">
        <v>31</v>
      </c>
      <c r="P123" t="s">
        <v>647</v>
      </c>
      <c r="Q123">
        <v>44</v>
      </c>
      <c r="R123" t="e">
        <f>NA()</f>
        <v>#N/A</v>
      </c>
    </row>
    <row r="124" spans="1:18" x14ac:dyDescent="0.45">
      <c r="A124" t="s">
        <v>147</v>
      </c>
      <c r="B124" t="s">
        <v>42</v>
      </c>
      <c r="C124" t="s">
        <v>651</v>
      </c>
      <c r="D124">
        <v>0</v>
      </c>
      <c r="E124" t="s">
        <v>16</v>
      </c>
      <c r="F124" t="s">
        <v>650</v>
      </c>
      <c r="G124">
        <v>2137</v>
      </c>
      <c r="H124">
        <v>8980</v>
      </c>
      <c r="I124">
        <v>11117</v>
      </c>
      <c r="J124" t="s">
        <v>658</v>
      </c>
      <c r="K124">
        <v>137</v>
      </c>
      <c r="L124" t="s">
        <v>665</v>
      </c>
      <c r="M124">
        <v>360</v>
      </c>
      <c r="N124">
        <v>0</v>
      </c>
      <c r="O124" t="s">
        <v>31</v>
      </c>
      <c r="P124" t="s">
        <v>647</v>
      </c>
      <c r="Q124">
        <v>137</v>
      </c>
      <c r="R124" t="e">
        <f>NA()</f>
        <v>#N/A</v>
      </c>
    </row>
    <row r="125" spans="1:18" x14ac:dyDescent="0.45">
      <c r="A125" t="s">
        <v>148</v>
      </c>
      <c r="B125" t="s">
        <v>14</v>
      </c>
      <c r="C125" t="s">
        <v>652</v>
      </c>
      <c r="D125">
        <v>2</v>
      </c>
      <c r="E125" t="s">
        <v>16</v>
      </c>
      <c r="F125" t="s">
        <v>650</v>
      </c>
      <c r="G125">
        <v>2957</v>
      </c>
      <c r="H125">
        <v>0</v>
      </c>
      <c r="I125">
        <v>2957</v>
      </c>
      <c r="J125" t="s">
        <v>659</v>
      </c>
      <c r="K125">
        <v>81</v>
      </c>
      <c r="L125" t="s">
        <v>662</v>
      </c>
      <c r="M125">
        <v>360</v>
      </c>
      <c r="N125">
        <v>1</v>
      </c>
      <c r="O125" t="s">
        <v>31</v>
      </c>
      <c r="P125" t="s">
        <v>647</v>
      </c>
      <c r="Q125">
        <v>81</v>
      </c>
      <c r="R125" t="e">
        <f>NA()</f>
        <v>#N/A</v>
      </c>
    </row>
    <row r="126" spans="1:18" x14ac:dyDescent="0.45">
      <c r="A126" t="s">
        <v>149</v>
      </c>
      <c r="B126" t="s">
        <v>14</v>
      </c>
      <c r="C126" t="s">
        <v>652</v>
      </c>
      <c r="D126">
        <v>0</v>
      </c>
      <c r="E126" t="s">
        <v>25</v>
      </c>
      <c r="F126" t="s">
        <v>650</v>
      </c>
      <c r="G126">
        <v>4300</v>
      </c>
      <c r="H126">
        <v>2014</v>
      </c>
      <c r="I126">
        <v>6314</v>
      </c>
      <c r="J126" t="s">
        <v>657</v>
      </c>
      <c r="K126">
        <v>194</v>
      </c>
      <c r="L126" t="s">
        <v>666</v>
      </c>
      <c r="M126">
        <v>360</v>
      </c>
      <c r="N126">
        <v>1</v>
      </c>
      <c r="O126" t="s">
        <v>21</v>
      </c>
      <c r="P126" t="s">
        <v>647</v>
      </c>
      <c r="Q126">
        <v>194</v>
      </c>
      <c r="R126" t="e">
        <f>NA()</f>
        <v>#N/A</v>
      </c>
    </row>
    <row r="127" spans="1:18" x14ac:dyDescent="0.45">
      <c r="A127" t="s">
        <v>150</v>
      </c>
      <c r="B127" t="s">
        <v>42</v>
      </c>
      <c r="C127" t="s">
        <v>651</v>
      </c>
      <c r="D127">
        <v>0</v>
      </c>
      <c r="E127" t="s">
        <v>16</v>
      </c>
      <c r="F127" t="s">
        <v>650</v>
      </c>
      <c r="G127">
        <v>3692</v>
      </c>
      <c r="H127">
        <v>0</v>
      </c>
      <c r="I127">
        <v>3692</v>
      </c>
      <c r="J127" t="s">
        <v>659</v>
      </c>
      <c r="K127">
        <v>93</v>
      </c>
      <c r="L127" t="s">
        <v>662</v>
      </c>
      <c r="M127">
        <v>360</v>
      </c>
      <c r="N127" t="s">
        <v>639</v>
      </c>
      <c r="O127" t="s">
        <v>21</v>
      </c>
      <c r="P127" t="s">
        <v>647</v>
      </c>
      <c r="Q127">
        <v>93</v>
      </c>
      <c r="R127" t="e">
        <f>NA()</f>
        <v>#N/A</v>
      </c>
    </row>
    <row r="128" spans="1:18" x14ac:dyDescent="0.45">
      <c r="A128" t="s">
        <v>151</v>
      </c>
      <c r="B128" t="s">
        <v>639</v>
      </c>
      <c r="C128" t="s">
        <v>652</v>
      </c>
      <c r="D128" t="s">
        <v>30</v>
      </c>
      <c r="E128" t="s">
        <v>16</v>
      </c>
      <c r="F128" t="s">
        <v>650</v>
      </c>
      <c r="G128">
        <v>23803</v>
      </c>
      <c r="H128">
        <v>0</v>
      </c>
      <c r="I128">
        <v>23803</v>
      </c>
      <c r="J128" t="s">
        <v>658</v>
      </c>
      <c r="K128">
        <v>370</v>
      </c>
      <c r="L128" t="s">
        <v>666</v>
      </c>
      <c r="M128">
        <v>360</v>
      </c>
      <c r="N128">
        <v>1</v>
      </c>
      <c r="O128" t="s">
        <v>21</v>
      </c>
      <c r="P128" t="s">
        <v>647</v>
      </c>
      <c r="Q128">
        <v>370</v>
      </c>
      <c r="R128" t="e">
        <f>NA()</f>
        <v>#N/A</v>
      </c>
    </row>
    <row r="129" spans="1:18" x14ac:dyDescent="0.45">
      <c r="A129" t="s">
        <v>152</v>
      </c>
      <c r="B129" t="s">
        <v>14</v>
      </c>
      <c r="C129" t="s">
        <v>651</v>
      </c>
      <c r="D129">
        <v>0</v>
      </c>
      <c r="E129" t="s">
        <v>16</v>
      </c>
      <c r="F129" t="s">
        <v>650</v>
      </c>
      <c r="G129">
        <v>3865</v>
      </c>
      <c r="H129">
        <v>1640</v>
      </c>
      <c r="I129">
        <v>5505</v>
      </c>
      <c r="J129" t="s">
        <v>656</v>
      </c>
      <c r="K129">
        <v>128</v>
      </c>
      <c r="L129" t="s">
        <v>664</v>
      </c>
      <c r="M129">
        <v>360</v>
      </c>
      <c r="N129">
        <v>1</v>
      </c>
      <c r="O129" t="s">
        <v>21</v>
      </c>
      <c r="P129" t="s">
        <v>647</v>
      </c>
      <c r="Q129">
        <v>128</v>
      </c>
      <c r="R129" t="e">
        <f>NA()</f>
        <v>#N/A</v>
      </c>
    </row>
    <row r="130" spans="1:18" x14ac:dyDescent="0.45">
      <c r="A130" t="s">
        <v>153</v>
      </c>
      <c r="B130" t="s">
        <v>14</v>
      </c>
      <c r="C130" t="s">
        <v>652</v>
      </c>
      <c r="D130">
        <v>1</v>
      </c>
      <c r="E130" t="s">
        <v>16</v>
      </c>
      <c r="F130" t="s">
        <v>649</v>
      </c>
      <c r="G130">
        <v>10513</v>
      </c>
      <c r="H130">
        <v>3850</v>
      </c>
      <c r="I130">
        <v>14363</v>
      </c>
      <c r="J130" t="s">
        <v>658</v>
      </c>
      <c r="K130">
        <v>160</v>
      </c>
      <c r="L130" t="s">
        <v>665</v>
      </c>
      <c r="M130">
        <v>180</v>
      </c>
      <c r="N130">
        <v>0</v>
      </c>
      <c r="O130" t="s">
        <v>17</v>
      </c>
      <c r="P130" t="s">
        <v>648</v>
      </c>
      <c r="Q130" t="e">
        <f>NA()</f>
        <v>#N/A</v>
      </c>
      <c r="R130">
        <v>160</v>
      </c>
    </row>
    <row r="131" spans="1:18" x14ac:dyDescent="0.45">
      <c r="A131" t="s">
        <v>154</v>
      </c>
      <c r="B131" t="s">
        <v>14</v>
      </c>
      <c r="C131" t="s">
        <v>652</v>
      </c>
      <c r="D131">
        <v>0</v>
      </c>
      <c r="E131" t="s">
        <v>16</v>
      </c>
      <c r="F131" t="s">
        <v>650</v>
      </c>
      <c r="G131">
        <v>6080</v>
      </c>
      <c r="H131">
        <v>2569</v>
      </c>
      <c r="I131">
        <v>8649</v>
      </c>
      <c r="J131" t="s">
        <v>658</v>
      </c>
      <c r="K131">
        <v>182</v>
      </c>
      <c r="L131" t="s">
        <v>666</v>
      </c>
      <c r="M131">
        <v>360</v>
      </c>
      <c r="N131" t="s">
        <v>639</v>
      </c>
      <c r="O131" t="s">
        <v>21</v>
      </c>
      <c r="P131" t="s">
        <v>648</v>
      </c>
      <c r="Q131" t="e">
        <f>NA()</f>
        <v>#N/A</v>
      </c>
      <c r="R131">
        <v>182</v>
      </c>
    </row>
    <row r="132" spans="1:18" x14ac:dyDescent="0.45">
      <c r="A132" t="s">
        <v>155</v>
      </c>
      <c r="B132" t="s">
        <v>14</v>
      </c>
      <c r="C132" t="s">
        <v>651</v>
      </c>
      <c r="D132">
        <v>0</v>
      </c>
      <c r="E132" t="s">
        <v>16</v>
      </c>
      <c r="F132" t="s">
        <v>649</v>
      </c>
      <c r="G132">
        <v>20166</v>
      </c>
      <c r="H132">
        <v>0</v>
      </c>
      <c r="I132">
        <v>20166</v>
      </c>
      <c r="J132" t="s">
        <v>658</v>
      </c>
      <c r="K132">
        <v>650</v>
      </c>
      <c r="L132" t="s">
        <v>666</v>
      </c>
      <c r="M132">
        <v>480</v>
      </c>
      <c r="N132" t="s">
        <v>639</v>
      </c>
      <c r="O132" t="s">
        <v>17</v>
      </c>
      <c r="P132" t="s">
        <v>647</v>
      </c>
      <c r="Q132">
        <v>650</v>
      </c>
      <c r="R132" t="e">
        <f>NA()</f>
        <v>#N/A</v>
      </c>
    </row>
    <row r="133" spans="1:18" x14ac:dyDescent="0.45">
      <c r="A133" t="s">
        <v>156</v>
      </c>
      <c r="B133" t="s">
        <v>14</v>
      </c>
      <c r="C133" t="s">
        <v>651</v>
      </c>
      <c r="D133">
        <v>0</v>
      </c>
      <c r="E133" t="s">
        <v>16</v>
      </c>
      <c r="F133" t="s">
        <v>650</v>
      </c>
      <c r="G133">
        <v>2014</v>
      </c>
      <c r="H133">
        <v>1929</v>
      </c>
      <c r="I133">
        <v>3943</v>
      </c>
      <c r="J133" t="s">
        <v>655</v>
      </c>
      <c r="K133">
        <v>74</v>
      </c>
      <c r="L133" t="s">
        <v>662</v>
      </c>
      <c r="M133">
        <v>360</v>
      </c>
      <c r="N133">
        <v>1</v>
      </c>
      <c r="O133" t="s">
        <v>17</v>
      </c>
      <c r="P133" t="s">
        <v>647</v>
      </c>
      <c r="Q133">
        <v>74</v>
      </c>
      <c r="R133" t="e">
        <f>NA()</f>
        <v>#N/A</v>
      </c>
    </row>
    <row r="134" spans="1:18" x14ac:dyDescent="0.45">
      <c r="A134" t="s">
        <v>157</v>
      </c>
      <c r="B134" t="s">
        <v>14</v>
      </c>
      <c r="C134" t="s">
        <v>651</v>
      </c>
      <c r="D134">
        <v>0</v>
      </c>
      <c r="E134" t="s">
        <v>16</v>
      </c>
      <c r="F134" t="s">
        <v>650</v>
      </c>
      <c r="G134">
        <v>2718</v>
      </c>
      <c r="H134">
        <v>0</v>
      </c>
      <c r="I134">
        <v>2718</v>
      </c>
      <c r="J134" t="s">
        <v>659</v>
      </c>
      <c r="K134">
        <v>70</v>
      </c>
      <c r="L134" t="s">
        <v>662</v>
      </c>
      <c r="M134">
        <v>360</v>
      </c>
      <c r="N134">
        <v>1</v>
      </c>
      <c r="O134" t="s">
        <v>31</v>
      </c>
      <c r="P134" t="s">
        <v>647</v>
      </c>
      <c r="Q134">
        <v>70</v>
      </c>
      <c r="R134" t="e">
        <f>NA()</f>
        <v>#N/A</v>
      </c>
    </row>
    <row r="135" spans="1:18" x14ac:dyDescent="0.45">
      <c r="A135" t="s">
        <v>158</v>
      </c>
      <c r="B135" t="s">
        <v>14</v>
      </c>
      <c r="C135" t="s">
        <v>652</v>
      </c>
      <c r="D135">
        <v>0</v>
      </c>
      <c r="E135" t="s">
        <v>16</v>
      </c>
      <c r="F135" t="s">
        <v>649</v>
      </c>
      <c r="G135">
        <v>3459</v>
      </c>
      <c r="H135">
        <v>0</v>
      </c>
      <c r="I135">
        <v>3459</v>
      </c>
      <c r="J135" t="s">
        <v>659</v>
      </c>
      <c r="K135">
        <v>25</v>
      </c>
      <c r="L135" t="s">
        <v>662</v>
      </c>
      <c r="M135">
        <v>120</v>
      </c>
      <c r="N135">
        <v>1</v>
      </c>
      <c r="O135" t="s">
        <v>31</v>
      </c>
      <c r="P135" t="s">
        <v>647</v>
      </c>
      <c r="Q135">
        <v>25</v>
      </c>
      <c r="R135" t="e">
        <f>NA()</f>
        <v>#N/A</v>
      </c>
    </row>
    <row r="136" spans="1:18" x14ac:dyDescent="0.45">
      <c r="A136" t="s">
        <v>159</v>
      </c>
      <c r="B136" t="s">
        <v>14</v>
      </c>
      <c r="C136" t="s">
        <v>651</v>
      </c>
      <c r="D136">
        <v>0</v>
      </c>
      <c r="E136" t="s">
        <v>16</v>
      </c>
      <c r="F136" t="s">
        <v>650</v>
      </c>
      <c r="G136">
        <v>4895</v>
      </c>
      <c r="H136">
        <v>0</v>
      </c>
      <c r="I136">
        <v>4895</v>
      </c>
      <c r="J136" t="s">
        <v>656</v>
      </c>
      <c r="K136">
        <v>102</v>
      </c>
      <c r="L136" t="s">
        <v>663</v>
      </c>
      <c r="M136">
        <v>360</v>
      </c>
      <c r="N136">
        <v>1</v>
      </c>
      <c r="O136" t="s">
        <v>31</v>
      </c>
      <c r="P136" t="s">
        <v>647</v>
      </c>
      <c r="Q136">
        <v>102</v>
      </c>
      <c r="R136" t="e">
        <f>NA()</f>
        <v>#N/A</v>
      </c>
    </row>
    <row r="137" spans="1:18" x14ac:dyDescent="0.45">
      <c r="A137" t="s">
        <v>160</v>
      </c>
      <c r="B137" t="s">
        <v>14</v>
      </c>
      <c r="C137" t="s">
        <v>652</v>
      </c>
      <c r="D137" t="s">
        <v>30</v>
      </c>
      <c r="E137" t="s">
        <v>16</v>
      </c>
      <c r="F137" t="s">
        <v>650</v>
      </c>
      <c r="G137">
        <v>4000</v>
      </c>
      <c r="H137">
        <v>7750</v>
      </c>
      <c r="I137">
        <v>11750</v>
      </c>
      <c r="J137" t="s">
        <v>658</v>
      </c>
      <c r="K137">
        <v>290</v>
      </c>
      <c r="L137" t="s">
        <v>666</v>
      </c>
      <c r="M137">
        <v>360</v>
      </c>
      <c r="N137">
        <v>1</v>
      </c>
      <c r="O137" t="s">
        <v>31</v>
      </c>
      <c r="P137" t="s">
        <v>648</v>
      </c>
      <c r="Q137" t="e">
        <f>NA()</f>
        <v>#N/A</v>
      </c>
      <c r="R137">
        <v>290</v>
      </c>
    </row>
    <row r="138" spans="1:18" x14ac:dyDescent="0.45">
      <c r="A138" t="s">
        <v>161</v>
      </c>
      <c r="B138" t="s">
        <v>42</v>
      </c>
      <c r="C138" t="s">
        <v>652</v>
      </c>
      <c r="D138">
        <v>0</v>
      </c>
      <c r="E138" t="s">
        <v>16</v>
      </c>
      <c r="F138" t="s">
        <v>650</v>
      </c>
      <c r="G138">
        <v>4583</v>
      </c>
      <c r="H138">
        <v>0</v>
      </c>
      <c r="I138">
        <v>4583</v>
      </c>
      <c r="J138" t="s">
        <v>655</v>
      </c>
      <c r="K138">
        <v>84</v>
      </c>
      <c r="L138" t="s">
        <v>662</v>
      </c>
      <c r="M138">
        <v>360</v>
      </c>
      <c r="N138">
        <v>1</v>
      </c>
      <c r="O138" t="s">
        <v>21</v>
      </c>
      <c r="P138" t="s">
        <v>648</v>
      </c>
      <c r="Q138" t="e">
        <f>NA()</f>
        <v>#N/A</v>
      </c>
      <c r="R138">
        <v>84</v>
      </c>
    </row>
    <row r="139" spans="1:18" x14ac:dyDescent="0.45">
      <c r="A139" t="s">
        <v>162</v>
      </c>
      <c r="B139" t="s">
        <v>14</v>
      </c>
      <c r="C139" t="s">
        <v>652</v>
      </c>
      <c r="D139">
        <v>2</v>
      </c>
      <c r="E139" t="s">
        <v>16</v>
      </c>
      <c r="F139" t="s">
        <v>649</v>
      </c>
      <c r="G139">
        <v>3316</v>
      </c>
      <c r="H139">
        <v>3500</v>
      </c>
      <c r="I139">
        <v>6816</v>
      </c>
      <c r="J139" t="s">
        <v>657</v>
      </c>
      <c r="K139">
        <v>88</v>
      </c>
      <c r="L139" t="s">
        <v>662</v>
      </c>
      <c r="M139">
        <v>360</v>
      </c>
      <c r="N139">
        <v>1</v>
      </c>
      <c r="O139" t="s">
        <v>17</v>
      </c>
      <c r="P139" t="s">
        <v>647</v>
      </c>
      <c r="Q139">
        <v>88</v>
      </c>
      <c r="R139" t="e">
        <f>NA()</f>
        <v>#N/A</v>
      </c>
    </row>
    <row r="140" spans="1:18" x14ac:dyDescent="0.45">
      <c r="A140" t="s">
        <v>163</v>
      </c>
      <c r="B140" t="s">
        <v>14</v>
      </c>
      <c r="C140" t="s">
        <v>651</v>
      </c>
      <c r="D140">
        <v>0</v>
      </c>
      <c r="E140" t="s">
        <v>16</v>
      </c>
      <c r="F140" t="s">
        <v>650</v>
      </c>
      <c r="G140">
        <v>14999</v>
      </c>
      <c r="H140">
        <v>0</v>
      </c>
      <c r="I140">
        <v>14999</v>
      </c>
      <c r="J140" t="s">
        <v>658</v>
      </c>
      <c r="K140">
        <v>242</v>
      </c>
      <c r="L140" t="s">
        <v>666</v>
      </c>
      <c r="M140">
        <v>360</v>
      </c>
      <c r="N140">
        <v>0</v>
      </c>
      <c r="O140" t="s">
        <v>31</v>
      </c>
      <c r="P140" t="s">
        <v>648</v>
      </c>
      <c r="Q140" t="e">
        <f>NA()</f>
        <v>#N/A</v>
      </c>
      <c r="R140">
        <v>242</v>
      </c>
    </row>
    <row r="141" spans="1:18" x14ac:dyDescent="0.45">
      <c r="A141" t="s">
        <v>164</v>
      </c>
      <c r="B141" t="s">
        <v>14</v>
      </c>
      <c r="C141" t="s">
        <v>652</v>
      </c>
      <c r="D141">
        <v>2</v>
      </c>
      <c r="E141" t="s">
        <v>25</v>
      </c>
      <c r="F141" t="s">
        <v>650</v>
      </c>
      <c r="G141">
        <v>4200</v>
      </c>
      <c r="H141">
        <v>1430</v>
      </c>
      <c r="I141">
        <v>5630</v>
      </c>
      <c r="J141" t="s">
        <v>656</v>
      </c>
      <c r="K141">
        <v>129</v>
      </c>
      <c r="L141" t="s">
        <v>664</v>
      </c>
      <c r="M141">
        <v>360</v>
      </c>
      <c r="N141">
        <v>1</v>
      </c>
      <c r="O141" t="s">
        <v>21</v>
      </c>
      <c r="P141" t="s">
        <v>648</v>
      </c>
      <c r="Q141" t="e">
        <f>NA()</f>
        <v>#N/A</v>
      </c>
      <c r="R141">
        <v>129</v>
      </c>
    </row>
    <row r="142" spans="1:18" x14ac:dyDescent="0.45">
      <c r="A142" t="s">
        <v>165</v>
      </c>
      <c r="B142" t="s">
        <v>14</v>
      </c>
      <c r="C142" t="s">
        <v>652</v>
      </c>
      <c r="D142">
        <v>2</v>
      </c>
      <c r="E142" t="s">
        <v>16</v>
      </c>
      <c r="F142" t="s">
        <v>650</v>
      </c>
      <c r="G142">
        <v>5042</v>
      </c>
      <c r="H142">
        <v>2083</v>
      </c>
      <c r="I142">
        <v>7125</v>
      </c>
      <c r="J142" t="s">
        <v>657</v>
      </c>
      <c r="K142">
        <v>185</v>
      </c>
      <c r="L142" t="s">
        <v>666</v>
      </c>
      <c r="M142">
        <v>360</v>
      </c>
      <c r="N142">
        <v>1</v>
      </c>
      <c r="O142" t="s">
        <v>21</v>
      </c>
      <c r="P142" t="s">
        <v>648</v>
      </c>
      <c r="Q142" t="e">
        <f>NA()</f>
        <v>#N/A</v>
      </c>
      <c r="R142">
        <v>185</v>
      </c>
    </row>
    <row r="143" spans="1:18" x14ac:dyDescent="0.45">
      <c r="A143" t="s">
        <v>166</v>
      </c>
      <c r="B143" t="s">
        <v>14</v>
      </c>
      <c r="C143" t="s">
        <v>651</v>
      </c>
      <c r="D143">
        <v>0</v>
      </c>
      <c r="E143" t="s">
        <v>16</v>
      </c>
      <c r="F143" t="s">
        <v>650</v>
      </c>
      <c r="G143">
        <v>5417</v>
      </c>
      <c r="H143">
        <v>0</v>
      </c>
      <c r="I143">
        <v>5417</v>
      </c>
      <c r="J143" t="s">
        <v>656</v>
      </c>
      <c r="K143">
        <v>168</v>
      </c>
      <c r="L143" t="s">
        <v>665</v>
      </c>
      <c r="M143">
        <v>360</v>
      </c>
      <c r="N143">
        <v>1</v>
      </c>
      <c r="O143" t="s">
        <v>17</v>
      </c>
      <c r="P143" t="s">
        <v>647</v>
      </c>
      <c r="Q143">
        <v>168</v>
      </c>
      <c r="R143" t="e">
        <f>NA()</f>
        <v>#N/A</v>
      </c>
    </row>
    <row r="144" spans="1:18" x14ac:dyDescent="0.45">
      <c r="A144" t="s">
        <v>167</v>
      </c>
      <c r="B144" t="s">
        <v>14</v>
      </c>
      <c r="C144" t="s">
        <v>651</v>
      </c>
      <c r="D144">
        <v>0</v>
      </c>
      <c r="E144" t="s">
        <v>16</v>
      </c>
      <c r="F144" t="s">
        <v>649</v>
      </c>
      <c r="G144">
        <v>6950</v>
      </c>
      <c r="H144">
        <v>0</v>
      </c>
      <c r="I144">
        <v>6950</v>
      </c>
      <c r="J144" t="s">
        <v>657</v>
      </c>
      <c r="K144">
        <v>175</v>
      </c>
      <c r="L144" t="s">
        <v>665</v>
      </c>
      <c r="M144">
        <v>180</v>
      </c>
      <c r="N144">
        <v>1</v>
      </c>
      <c r="O144" t="s">
        <v>31</v>
      </c>
      <c r="P144" t="s">
        <v>647</v>
      </c>
      <c r="Q144">
        <v>175</v>
      </c>
      <c r="R144" t="e">
        <f>NA()</f>
        <v>#N/A</v>
      </c>
    </row>
    <row r="145" spans="1:18" x14ac:dyDescent="0.45">
      <c r="A145" t="s">
        <v>168</v>
      </c>
      <c r="B145" t="s">
        <v>14</v>
      </c>
      <c r="C145" t="s">
        <v>652</v>
      </c>
      <c r="D145">
        <v>0</v>
      </c>
      <c r="E145" t="s">
        <v>16</v>
      </c>
      <c r="F145" t="s">
        <v>650</v>
      </c>
      <c r="G145">
        <v>2698</v>
      </c>
      <c r="H145">
        <v>2034</v>
      </c>
      <c r="I145">
        <v>4732</v>
      </c>
      <c r="J145" t="s">
        <v>655</v>
      </c>
      <c r="K145">
        <v>122</v>
      </c>
      <c r="L145" t="s">
        <v>664</v>
      </c>
      <c r="M145">
        <v>360</v>
      </c>
      <c r="N145">
        <v>1</v>
      </c>
      <c r="O145" t="s">
        <v>31</v>
      </c>
      <c r="P145" t="s">
        <v>647</v>
      </c>
      <c r="Q145">
        <v>122</v>
      </c>
      <c r="R145" t="e">
        <f>NA()</f>
        <v>#N/A</v>
      </c>
    </row>
    <row r="146" spans="1:18" x14ac:dyDescent="0.45">
      <c r="A146" t="s">
        <v>169</v>
      </c>
      <c r="B146" t="s">
        <v>14</v>
      </c>
      <c r="C146" t="s">
        <v>652</v>
      </c>
      <c r="D146">
        <v>2</v>
      </c>
      <c r="E146" t="s">
        <v>16</v>
      </c>
      <c r="F146" t="s">
        <v>650</v>
      </c>
      <c r="G146">
        <v>11757</v>
      </c>
      <c r="H146">
        <v>0</v>
      </c>
      <c r="I146">
        <v>11757</v>
      </c>
      <c r="J146" t="s">
        <v>658</v>
      </c>
      <c r="K146">
        <v>187</v>
      </c>
      <c r="L146" t="s">
        <v>666</v>
      </c>
      <c r="M146">
        <v>180</v>
      </c>
      <c r="N146">
        <v>1</v>
      </c>
      <c r="O146" t="s">
        <v>17</v>
      </c>
      <c r="P146" t="s">
        <v>647</v>
      </c>
      <c r="Q146">
        <v>187</v>
      </c>
      <c r="R146" t="e">
        <f>NA()</f>
        <v>#N/A</v>
      </c>
    </row>
    <row r="147" spans="1:18" x14ac:dyDescent="0.45">
      <c r="A147" t="s">
        <v>170</v>
      </c>
      <c r="B147" t="s">
        <v>42</v>
      </c>
      <c r="C147" t="s">
        <v>652</v>
      </c>
      <c r="D147">
        <v>0</v>
      </c>
      <c r="E147" t="s">
        <v>16</v>
      </c>
      <c r="F147" t="s">
        <v>650</v>
      </c>
      <c r="G147">
        <v>2330</v>
      </c>
      <c r="H147">
        <v>4486</v>
      </c>
      <c r="I147">
        <v>6816</v>
      </c>
      <c r="J147" t="s">
        <v>657</v>
      </c>
      <c r="K147">
        <v>100</v>
      </c>
      <c r="L147" t="s">
        <v>663</v>
      </c>
      <c r="M147">
        <v>360</v>
      </c>
      <c r="N147">
        <v>1</v>
      </c>
      <c r="O147" t="s">
        <v>31</v>
      </c>
      <c r="P147" t="s">
        <v>647</v>
      </c>
      <c r="Q147">
        <v>100</v>
      </c>
      <c r="R147" t="e">
        <f>NA()</f>
        <v>#N/A</v>
      </c>
    </row>
    <row r="148" spans="1:18" x14ac:dyDescent="0.45">
      <c r="A148" t="s">
        <v>171</v>
      </c>
      <c r="B148" t="s">
        <v>42</v>
      </c>
      <c r="C148" t="s">
        <v>652</v>
      </c>
      <c r="D148">
        <v>2</v>
      </c>
      <c r="E148" t="s">
        <v>16</v>
      </c>
      <c r="F148" t="s">
        <v>650</v>
      </c>
      <c r="G148">
        <v>14866</v>
      </c>
      <c r="H148">
        <v>0</v>
      </c>
      <c r="I148">
        <v>14866</v>
      </c>
      <c r="J148" t="s">
        <v>658</v>
      </c>
      <c r="K148">
        <v>70</v>
      </c>
      <c r="L148" t="s">
        <v>662</v>
      </c>
      <c r="M148">
        <v>360</v>
      </c>
      <c r="N148">
        <v>1</v>
      </c>
      <c r="O148" t="s">
        <v>17</v>
      </c>
      <c r="P148" t="s">
        <v>647</v>
      </c>
      <c r="Q148">
        <v>70</v>
      </c>
      <c r="R148" t="e">
        <f>NA()</f>
        <v>#N/A</v>
      </c>
    </row>
    <row r="149" spans="1:18" x14ac:dyDescent="0.45">
      <c r="A149" t="s">
        <v>172</v>
      </c>
      <c r="B149" t="s">
        <v>14</v>
      </c>
      <c r="C149" t="s">
        <v>652</v>
      </c>
      <c r="D149">
        <v>1</v>
      </c>
      <c r="E149" t="s">
        <v>16</v>
      </c>
      <c r="F149" t="s">
        <v>650</v>
      </c>
      <c r="G149">
        <v>1538</v>
      </c>
      <c r="H149">
        <v>1425</v>
      </c>
      <c r="I149">
        <v>2963</v>
      </c>
      <c r="J149" t="s">
        <v>659</v>
      </c>
      <c r="K149">
        <v>30</v>
      </c>
      <c r="L149" t="s">
        <v>662</v>
      </c>
      <c r="M149">
        <v>360</v>
      </c>
      <c r="N149">
        <v>1</v>
      </c>
      <c r="O149" t="s">
        <v>17</v>
      </c>
      <c r="P149" t="s">
        <v>647</v>
      </c>
      <c r="Q149">
        <v>30</v>
      </c>
      <c r="R149" t="e">
        <f>NA()</f>
        <v>#N/A</v>
      </c>
    </row>
    <row r="150" spans="1:18" x14ac:dyDescent="0.45">
      <c r="A150" t="s">
        <v>173</v>
      </c>
      <c r="B150" t="s">
        <v>42</v>
      </c>
      <c r="C150" t="s">
        <v>651</v>
      </c>
      <c r="D150">
        <v>0</v>
      </c>
      <c r="E150" t="s">
        <v>16</v>
      </c>
      <c r="F150" t="s">
        <v>650</v>
      </c>
      <c r="G150">
        <v>10000</v>
      </c>
      <c r="H150">
        <v>1666</v>
      </c>
      <c r="I150">
        <v>11666</v>
      </c>
      <c r="J150" t="s">
        <v>658</v>
      </c>
      <c r="K150">
        <v>225</v>
      </c>
      <c r="L150" t="s">
        <v>666</v>
      </c>
      <c r="M150">
        <v>360</v>
      </c>
      <c r="N150">
        <v>1</v>
      </c>
      <c r="O150" t="s">
        <v>21</v>
      </c>
      <c r="P150" t="s">
        <v>648</v>
      </c>
      <c r="Q150" t="e">
        <f>NA()</f>
        <v>#N/A</v>
      </c>
      <c r="R150">
        <v>225</v>
      </c>
    </row>
    <row r="151" spans="1:18" x14ac:dyDescent="0.45">
      <c r="A151" t="s">
        <v>174</v>
      </c>
      <c r="B151" t="s">
        <v>14</v>
      </c>
      <c r="C151" t="s">
        <v>652</v>
      </c>
      <c r="D151">
        <v>0</v>
      </c>
      <c r="E151" t="s">
        <v>16</v>
      </c>
      <c r="F151" t="s">
        <v>650</v>
      </c>
      <c r="G151">
        <v>4860</v>
      </c>
      <c r="H151">
        <v>830</v>
      </c>
      <c r="I151">
        <v>5690</v>
      </c>
      <c r="J151" t="s">
        <v>656</v>
      </c>
      <c r="K151">
        <v>125</v>
      </c>
      <c r="L151" t="s">
        <v>664</v>
      </c>
      <c r="M151">
        <v>360</v>
      </c>
      <c r="N151">
        <v>1</v>
      </c>
      <c r="O151" t="s">
        <v>31</v>
      </c>
      <c r="P151" t="s">
        <v>647</v>
      </c>
      <c r="Q151">
        <v>125</v>
      </c>
      <c r="R151" t="e">
        <f>NA()</f>
        <v>#N/A</v>
      </c>
    </row>
    <row r="152" spans="1:18" x14ac:dyDescent="0.45">
      <c r="A152" t="s">
        <v>175</v>
      </c>
      <c r="B152" t="s">
        <v>14</v>
      </c>
      <c r="C152" t="s">
        <v>651</v>
      </c>
      <c r="D152">
        <v>0</v>
      </c>
      <c r="E152" t="s">
        <v>16</v>
      </c>
      <c r="F152" t="s">
        <v>650</v>
      </c>
      <c r="G152">
        <v>6277</v>
      </c>
      <c r="H152">
        <v>0</v>
      </c>
      <c r="I152">
        <v>6277</v>
      </c>
      <c r="J152" t="s">
        <v>657</v>
      </c>
      <c r="K152">
        <v>118</v>
      </c>
      <c r="L152" t="s">
        <v>663</v>
      </c>
      <c r="M152">
        <v>360</v>
      </c>
      <c r="N152">
        <v>0</v>
      </c>
      <c r="O152" t="s">
        <v>21</v>
      </c>
      <c r="P152" t="s">
        <v>648</v>
      </c>
      <c r="Q152" t="e">
        <f>NA()</f>
        <v>#N/A</v>
      </c>
      <c r="R152">
        <v>118</v>
      </c>
    </row>
    <row r="153" spans="1:18" x14ac:dyDescent="0.45">
      <c r="A153" t="s">
        <v>176</v>
      </c>
      <c r="B153" t="s">
        <v>14</v>
      </c>
      <c r="C153" t="s">
        <v>652</v>
      </c>
      <c r="D153">
        <v>0</v>
      </c>
      <c r="E153" t="s">
        <v>16</v>
      </c>
      <c r="F153" t="s">
        <v>649</v>
      </c>
      <c r="G153">
        <v>2577</v>
      </c>
      <c r="H153">
        <v>3750</v>
      </c>
      <c r="I153">
        <v>6327</v>
      </c>
      <c r="J153" t="s">
        <v>657</v>
      </c>
      <c r="K153">
        <v>152</v>
      </c>
      <c r="L153" t="s">
        <v>665</v>
      </c>
      <c r="M153">
        <v>360</v>
      </c>
      <c r="N153">
        <v>1</v>
      </c>
      <c r="O153" t="s">
        <v>21</v>
      </c>
      <c r="P153" t="s">
        <v>647</v>
      </c>
      <c r="Q153">
        <v>152</v>
      </c>
      <c r="R153" t="e">
        <f>NA()</f>
        <v>#N/A</v>
      </c>
    </row>
    <row r="154" spans="1:18" x14ac:dyDescent="0.45">
      <c r="A154" t="s">
        <v>177</v>
      </c>
      <c r="B154" t="s">
        <v>14</v>
      </c>
      <c r="C154" t="s">
        <v>651</v>
      </c>
      <c r="D154">
        <v>0</v>
      </c>
      <c r="E154" t="s">
        <v>16</v>
      </c>
      <c r="F154" t="s">
        <v>650</v>
      </c>
      <c r="G154">
        <v>9166</v>
      </c>
      <c r="H154">
        <v>0</v>
      </c>
      <c r="I154">
        <v>9166</v>
      </c>
      <c r="J154" t="s">
        <v>658</v>
      </c>
      <c r="K154">
        <v>244</v>
      </c>
      <c r="L154" t="s">
        <v>666</v>
      </c>
      <c r="M154">
        <v>360</v>
      </c>
      <c r="N154">
        <v>1</v>
      </c>
      <c r="O154" t="s">
        <v>17</v>
      </c>
      <c r="P154" t="s">
        <v>648</v>
      </c>
      <c r="Q154" t="e">
        <f>NA()</f>
        <v>#N/A</v>
      </c>
      <c r="R154">
        <v>244</v>
      </c>
    </row>
    <row r="155" spans="1:18" x14ac:dyDescent="0.45">
      <c r="A155" t="s">
        <v>178</v>
      </c>
      <c r="B155" t="s">
        <v>14</v>
      </c>
      <c r="C155" t="s">
        <v>652</v>
      </c>
      <c r="D155">
        <v>2</v>
      </c>
      <c r="E155" t="s">
        <v>25</v>
      </c>
      <c r="F155" t="s">
        <v>650</v>
      </c>
      <c r="G155">
        <v>2281</v>
      </c>
      <c r="H155">
        <v>0</v>
      </c>
      <c r="I155">
        <v>2281</v>
      </c>
      <c r="J155" t="s">
        <v>659</v>
      </c>
      <c r="K155">
        <v>113</v>
      </c>
      <c r="L155" t="s">
        <v>663</v>
      </c>
      <c r="M155">
        <v>360</v>
      </c>
      <c r="N155">
        <v>1</v>
      </c>
      <c r="O155" t="s">
        <v>21</v>
      </c>
      <c r="P155" t="s">
        <v>648</v>
      </c>
      <c r="Q155" t="e">
        <f>NA()</f>
        <v>#N/A</v>
      </c>
      <c r="R155">
        <v>113</v>
      </c>
    </row>
    <row r="156" spans="1:18" x14ac:dyDescent="0.45">
      <c r="A156" t="s">
        <v>179</v>
      </c>
      <c r="B156" t="s">
        <v>14</v>
      </c>
      <c r="C156" t="s">
        <v>651</v>
      </c>
      <c r="D156">
        <v>0</v>
      </c>
      <c r="E156" t="s">
        <v>16</v>
      </c>
      <c r="F156" t="s">
        <v>650</v>
      </c>
      <c r="G156">
        <v>3254</v>
      </c>
      <c r="H156">
        <v>0</v>
      </c>
      <c r="I156">
        <v>3254</v>
      </c>
      <c r="J156" t="s">
        <v>659</v>
      </c>
      <c r="K156">
        <v>50</v>
      </c>
      <c r="L156" t="s">
        <v>662</v>
      </c>
      <c r="M156">
        <v>360</v>
      </c>
      <c r="N156">
        <v>1</v>
      </c>
      <c r="O156" t="s">
        <v>17</v>
      </c>
      <c r="P156" t="s">
        <v>647</v>
      </c>
      <c r="Q156">
        <v>50</v>
      </c>
      <c r="R156" t="e">
        <f>NA()</f>
        <v>#N/A</v>
      </c>
    </row>
    <row r="157" spans="1:18" x14ac:dyDescent="0.45">
      <c r="A157" t="s">
        <v>180</v>
      </c>
      <c r="B157" t="s">
        <v>14</v>
      </c>
      <c r="C157" t="s">
        <v>652</v>
      </c>
      <c r="D157" t="s">
        <v>30</v>
      </c>
      <c r="E157" t="s">
        <v>16</v>
      </c>
      <c r="F157" t="s">
        <v>650</v>
      </c>
      <c r="G157">
        <v>39999</v>
      </c>
      <c r="H157">
        <v>0</v>
      </c>
      <c r="I157">
        <v>39999</v>
      </c>
      <c r="J157" t="s">
        <v>658</v>
      </c>
      <c r="K157">
        <v>600</v>
      </c>
      <c r="L157" t="s">
        <v>666</v>
      </c>
      <c r="M157">
        <v>180</v>
      </c>
      <c r="N157">
        <v>0</v>
      </c>
      <c r="O157" t="s">
        <v>31</v>
      </c>
      <c r="P157" t="s">
        <v>647</v>
      </c>
      <c r="Q157">
        <v>600</v>
      </c>
      <c r="R157" t="e">
        <f>NA()</f>
        <v>#N/A</v>
      </c>
    </row>
    <row r="158" spans="1:18" x14ac:dyDescent="0.45">
      <c r="A158" t="s">
        <v>181</v>
      </c>
      <c r="B158" t="s">
        <v>14</v>
      </c>
      <c r="C158" t="s">
        <v>652</v>
      </c>
      <c r="D158">
        <v>1</v>
      </c>
      <c r="E158" t="s">
        <v>16</v>
      </c>
      <c r="F158" t="s">
        <v>650</v>
      </c>
      <c r="G158">
        <v>6000</v>
      </c>
      <c r="H158">
        <v>0</v>
      </c>
      <c r="I158">
        <v>6000</v>
      </c>
      <c r="J158" t="s">
        <v>657</v>
      </c>
      <c r="K158">
        <v>160</v>
      </c>
      <c r="L158" t="s">
        <v>665</v>
      </c>
      <c r="M158">
        <v>360</v>
      </c>
      <c r="N158" t="s">
        <v>639</v>
      </c>
      <c r="O158" t="s">
        <v>21</v>
      </c>
      <c r="P158" t="s">
        <v>647</v>
      </c>
      <c r="Q158">
        <v>160</v>
      </c>
      <c r="R158" t="e">
        <f>NA()</f>
        <v>#N/A</v>
      </c>
    </row>
    <row r="159" spans="1:18" x14ac:dyDescent="0.45">
      <c r="A159" t="s">
        <v>182</v>
      </c>
      <c r="B159" t="s">
        <v>14</v>
      </c>
      <c r="C159" t="s">
        <v>652</v>
      </c>
      <c r="D159">
        <v>1</v>
      </c>
      <c r="E159" t="s">
        <v>16</v>
      </c>
      <c r="F159" t="s">
        <v>650</v>
      </c>
      <c r="G159">
        <v>9538</v>
      </c>
      <c r="H159">
        <v>0</v>
      </c>
      <c r="I159">
        <v>9538</v>
      </c>
      <c r="J159" t="s">
        <v>658</v>
      </c>
      <c r="K159">
        <v>187</v>
      </c>
      <c r="L159" t="s">
        <v>666</v>
      </c>
      <c r="M159">
        <v>360</v>
      </c>
      <c r="N159">
        <v>1</v>
      </c>
      <c r="O159" t="s">
        <v>17</v>
      </c>
      <c r="P159" t="s">
        <v>647</v>
      </c>
      <c r="Q159">
        <v>187</v>
      </c>
      <c r="R159" t="e">
        <f>NA()</f>
        <v>#N/A</v>
      </c>
    </row>
    <row r="160" spans="1:18" x14ac:dyDescent="0.45">
      <c r="A160" t="s">
        <v>183</v>
      </c>
      <c r="B160" t="s">
        <v>14</v>
      </c>
      <c r="C160" t="s">
        <v>651</v>
      </c>
      <c r="D160">
        <v>0</v>
      </c>
      <c r="E160" t="s">
        <v>16</v>
      </c>
      <c r="F160" t="s">
        <v>639</v>
      </c>
      <c r="G160">
        <v>2980</v>
      </c>
      <c r="H160">
        <v>2083</v>
      </c>
      <c r="I160">
        <v>5063</v>
      </c>
      <c r="J160" t="s">
        <v>656</v>
      </c>
      <c r="K160">
        <v>120</v>
      </c>
      <c r="L160" t="s">
        <v>664</v>
      </c>
      <c r="M160">
        <v>360</v>
      </c>
      <c r="N160">
        <v>1</v>
      </c>
      <c r="O160" t="s">
        <v>21</v>
      </c>
      <c r="P160" t="s">
        <v>647</v>
      </c>
      <c r="Q160">
        <v>120</v>
      </c>
      <c r="R160" t="e">
        <f>NA()</f>
        <v>#N/A</v>
      </c>
    </row>
    <row r="161" spans="1:18" x14ac:dyDescent="0.45">
      <c r="A161" t="s">
        <v>184</v>
      </c>
      <c r="B161" t="s">
        <v>14</v>
      </c>
      <c r="C161" t="s">
        <v>652</v>
      </c>
      <c r="D161">
        <v>0</v>
      </c>
      <c r="E161" t="s">
        <v>16</v>
      </c>
      <c r="F161" t="s">
        <v>650</v>
      </c>
      <c r="G161">
        <v>4583</v>
      </c>
      <c r="H161">
        <v>5625</v>
      </c>
      <c r="I161">
        <v>10208</v>
      </c>
      <c r="J161" t="s">
        <v>658</v>
      </c>
      <c r="K161">
        <v>255</v>
      </c>
      <c r="L161" t="s">
        <v>666</v>
      </c>
      <c r="M161">
        <v>360</v>
      </c>
      <c r="N161">
        <v>1</v>
      </c>
      <c r="O161" t="s">
        <v>31</v>
      </c>
      <c r="P161" t="s">
        <v>647</v>
      </c>
      <c r="Q161">
        <v>255</v>
      </c>
      <c r="R161" t="e">
        <f>NA()</f>
        <v>#N/A</v>
      </c>
    </row>
    <row r="162" spans="1:18" x14ac:dyDescent="0.45">
      <c r="A162" t="s">
        <v>185</v>
      </c>
      <c r="B162" t="s">
        <v>14</v>
      </c>
      <c r="C162" t="s">
        <v>652</v>
      </c>
      <c r="D162">
        <v>0</v>
      </c>
      <c r="E162" t="s">
        <v>25</v>
      </c>
      <c r="F162" t="s">
        <v>650</v>
      </c>
      <c r="G162">
        <v>1863</v>
      </c>
      <c r="H162">
        <v>1041</v>
      </c>
      <c r="I162">
        <v>2904</v>
      </c>
      <c r="J162" t="s">
        <v>659</v>
      </c>
      <c r="K162">
        <v>98</v>
      </c>
      <c r="L162" t="s">
        <v>663</v>
      </c>
      <c r="M162">
        <v>360</v>
      </c>
      <c r="N162">
        <v>1</v>
      </c>
      <c r="O162" t="s">
        <v>31</v>
      </c>
      <c r="P162" t="s">
        <v>647</v>
      </c>
      <c r="Q162">
        <v>98</v>
      </c>
      <c r="R162" t="e">
        <f>NA()</f>
        <v>#N/A</v>
      </c>
    </row>
    <row r="163" spans="1:18" x14ac:dyDescent="0.45">
      <c r="A163" t="s">
        <v>186</v>
      </c>
      <c r="B163" t="s">
        <v>14</v>
      </c>
      <c r="C163" t="s">
        <v>652</v>
      </c>
      <c r="D163">
        <v>0</v>
      </c>
      <c r="E163" t="s">
        <v>16</v>
      </c>
      <c r="F163" t="s">
        <v>650</v>
      </c>
      <c r="G163">
        <v>7933</v>
      </c>
      <c r="H163">
        <v>0</v>
      </c>
      <c r="I163">
        <v>7933</v>
      </c>
      <c r="J163" t="s">
        <v>657</v>
      </c>
      <c r="K163">
        <v>275</v>
      </c>
      <c r="L163" t="s">
        <v>666</v>
      </c>
      <c r="M163">
        <v>360</v>
      </c>
      <c r="N163">
        <v>1</v>
      </c>
      <c r="O163" t="s">
        <v>17</v>
      </c>
      <c r="P163" t="s">
        <v>648</v>
      </c>
      <c r="Q163" t="e">
        <f>NA()</f>
        <v>#N/A</v>
      </c>
      <c r="R163">
        <v>275</v>
      </c>
    </row>
    <row r="164" spans="1:18" x14ac:dyDescent="0.45">
      <c r="A164" t="s">
        <v>187</v>
      </c>
      <c r="B164" t="s">
        <v>14</v>
      </c>
      <c r="C164" t="s">
        <v>652</v>
      </c>
      <c r="D164">
        <v>1</v>
      </c>
      <c r="E164" t="s">
        <v>16</v>
      </c>
      <c r="F164" t="s">
        <v>650</v>
      </c>
      <c r="G164">
        <v>3089</v>
      </c>
      <c r="H164">
        <v>1280</v>
      </c>
      <c r="I164">
        <v>4369</v>
      </c>
      <c r="J164" t="s">
        <v>655</v>
      </c>
      <c r="K164">
        <v>121</v>
      </c>
      <c r="L164" t="s">
        <v>664</v>
      </c>
      <c r="M164">
        <v>360</v>
      </c>
      <c r="N164">
        <v>0</v>
      </c>
      <c r="O164" t="s">
        <v>31</v>
      </c>
      <c r="P164" t="s">
        <v>648</v>
      </c>
      <c r="Q164" t="e">
        <f>NA()</f>
        <v>#N/A</v>
      </c>
      <c r="R164">
        <v>121</v>
      </c>
    </row>
    <row r="165" spans="1:18" x14ac:dyDescent="0.45">
      <c r="A165" t="s">
        <v>188</v>
      </c>
      <c r="B165" t="s">
        <v>14</v>
      </c>
      <c r="C165" t="s">
        <v>652</v>
      </c>
      <c r="D165">
        <v>2</v>
      </c>
      <c r="E165" t="s">
        <v>16</v>
      </c>
      <c r="F165" t="s">
        <v>650</v>
      </c>
      <c r="G165">
        <v>4167</v>
      </c>
      <c r="H165">
        <v>1447</v>
      </c>
      <c r="I165">
        <v>5614</v>
      </c>
      <c r="J165" t="s">
        <v>656</v>
      </c>
      <c r="K165">
        <v>158</v>
      </c>
      <c r="L165" t="s">
        <v>665</v>
      </c>
      <c r="M165">
        <v>360</v>
      </c>
      <c r="N165">
        <v>1</v>
      </c>
      <c r="O165" t="s">
        <v>21</v>
      </c>
      <c r="P165" t="s">
        <v>647</v>
      </c>
      <c r="Q165">
        <v>158</v>
      </c>
      <c r="R165" t="e">
        <f>NA()</f>
        <v>#N/A</v>
      </c>
    </row>
    <row r="166" spans="1:18" x14ac:dyDescent="0.45">
      <c r="A166" t="s">
        <v>189</v>
      </c>
      <c r="B166" t="s">
        <v>14</v>
      </c>
      <c r="C166" t="s">
        <v>652</v>
      </c>
      <c r="D166">
        <v>0</v>
      </c>
      <c r="E166" t="s">
        <v>16</v>
      </c>
      <c r="F166" t="s">
        <v>650</v>
      </c>
      <c r="G166">
        <v>9323</v>
      </c>
      <c r="H166">
        <v>0</v>
      </c>
      <c r="I166">
        <v>9323</v>
      </c>
      <c r="J166" t="s">
        <v>658</v>
      </c>
      <c r="K166">
        <v>75</v>
      </c>
      <c r="L166" t="s">
        <v>662</v>
      </c>
      <c r="M166">
        <v>180</v>
      </c>
      <c r="N166">
        <v>1</v>
      </c>
      <c r="O166" t="s">
        <v>17</v>
      </c>
      <c r="P166" t="s">
        <v>647</v>
      </c>
      <c r="Q166">
        <v>75</v>
      </c>
      <c r="R166" t="e">
        <f>NA()</f>
        <v>#N/A</v>
      </c>
    </row>
    <row r="167" spans="1:18" x14ac:dyDescent="0.45">
      <c r="A167" t="s">
        <v>190</v>
      </c>
      <c r="B167" t="s">
        <v>14</v>
      </c>
      <c r="C167" t="s">
        <v>652</v>
      </c>
      <c r="D167">
        <v>0</v>
      </c>
      <c r="E167" t="s">
        <v>16</v>
      </c>
      <c r="F167" t="s">
        <v>650</v>
      </c>
      <c r="G167">
        <v>3707</v>
      </c>
      <c r="H167">
        <v>3166</v>
      </c>
      <c r="I167">
        <v>6873</v>
      </c>
      <c r="J167" t="s">
        <v>657</v>
      </c>
      <c r="K167">
        <v>182</v>
      </c>
      <c r="L167" t="s">
        <v>666</v>
      </c>
      <c r="M167">
        <v>360</v>
      </c>
      <c r="N167">
        <v>1</v>
      </c>
      <c r="O167" t="s">
        <v>21</v>
      </c>
      <c r="P167" t="s">
        <v>647</v>
      </c>
      <c r="Q167">
        <v>182</v>
      </c>
      <c r="R167" t="e">
        <f>NA()</f>
        <v>#N/A</v>
      </c>
    </row>
    <row r="168" spans="1:18" x14ac:dyDescent="0.45">
      <c r="A168" t="s">
        <v>191</v>
      </c>
      <c r="B168" t="s">
        <v>42</v>
      </c>
      <c r="C168" t="s">
        <v>652</v>
      </c>
      <c r="D168">
        <v>0</v>
      </c>
      <c r="E168" t="s">
        <v>16</v>
      </c>
      <c r="F168" t="s">
        <v>650</v>
      </c>
      <c r="G168">
        <v>4583</v>
      </c>
      <c r="H168">
        <v>0</v>
      </c>
      <c r="I168">
        <v>4583</v>
      </c>
      <c r="J168" t="s">
        <v>655</v>
      </c>
      <c r="K168">
        <v>112</v>
      </c>
      <c r="L168" t="s">
        <v>663</v>
      </c>
      <c r="M168">
        <v>360</v>
      </c>
      <c r="N168">
        <v>1</v>
      </c>
      <c r="O168" t="s">
        <v>21</v>
      </c>
      <c r="P168" t="s">
        <v>648</v>
      </c>
      <c r="Q168" t="e">
        <f>NA()</f>
        <v>#N/A</v>
      </c>
      <c r="R168">
        <v>112</v>
      </c>
    </row>
    <row r="169" spans="1:18" x14ac:dyDescent="0.45">
      <c r="A169" t="s">
        <v>192</v>
      </c>
      <c r="B169" t="s">
        <v>14</v>
      </c>
      <c r="C169" t="s">
        <v>652</v>
      </c>
      <c r="D169">
        <v>0</v>
      </c>
      <c r="E169" t="s">
        <v>16</v>
      </c>
      <c r="F169" t="s">
        <v>650</v>
      </c>
      <c r="G169">
        <v>2439</v>
      </c>
      <c r="H169">
        <v>3333</v>
      </c>
      <c r="I169">
        <v>5772</v>
      </c>
      <c r="J169" t="s">
        <v>656</v>
      </c>
      <c r="K169">
        <v>129</v>
      </c>
      <c r="L169" t="s">
        <v>664</v>
      </c>
      <c r="M169">
        <v>360</v>
      </c>
      <c r="N169">
        <v>1</v>
      </c>
      <c r="O169" t="s">
        <v>21</v>
      </c>
      <c r="P169" t="s">
        <v>647</v>
      </c>
      <c r="Q169">
        <v>129</v>
      </c>
      <c r="R169" t="e">
        <f>NA()</f>
        <v>#N/A</v>
      </c>
    </row>
    <row r="170" spans="1:18" x14ac:dyDescent="0.45">
      <c r="A170" t="s">
        <v>193</v>
      </c>
      <c r="B170" t="s">
        <v>14</v>
      </c>
      <c r="C170" t="s">
        <v>651</v>
      </c>
      <c r="D170">
        <v>0</v>
      </c>
      <c r="E170" t="s">
        <v>16</v>
      </c>
      <c r="F170" t="s">
        <v>650</v>
      </c>
      <c r="G170">
        <v>2237</v>
      </c>
      <c r="H170">
        <v>0</v>
      </c>
      <c r="I170">
        <v>2237</v>
      </c>
      <c r="J170" t="s">
        <v>659</v>
      </c>
      <c r="K170">
        <v>63</v>
      </c>
      <c r="L170" t="s">
        <v>662</v>
      </c>
      <c r="M170">
        <v>480</v>
      </c>
      <c r="N170">
        <v>0</v>
      </c>
      <c r="O170" t="s">
        <v>31</v>
      </c>
      <c r="P170" t="s">
        <v>648</v>
      </c>
      <c r="Q170" t="e">
        <f>NA()</f>
        <v>#N/A</v>
      </c>
      <c r="R170">
        <v>63</v>
      </c>
    </row>
    <row r="171" spans="1:18" x14ac:dyDescent="0.45">
      <c r="A171" t="s">
        <v>194</v>
      </c>
      <c r="B171" t="s">
        <v>14</v>
      </c>
      <c r="C171" t="s">
        <v>652</v>
      </c>
      <c r="D171">
        <v>2</v>
      </c>
      <c r="E171" t="s">
        <v>16</v>
      </c>
      <c r="F171" t="s">
        <v>650</v>
      </c>
      <c r="G171">
        <v>8000</v>
      </c>
      <c r="H171">
        <v>0</v>
      </c>
      <c r="I171">
        <v>8000</v>
      </c>
      <c r="J171" t="s">
        <v>657</v>
      </c>
      <c r="K171">
        <v>200</v>
      </c>
      <c r="L171" t="s">
        <v>666</v>
      </c>
      <c r="M171">
        <v>360</v>
      </c>
      <c r="N171">
        <v>1</v>
      </c>
      <c r="O171" t="s">
        <v>31</v>
      </c>
      <c r="P171" t="s">
        <v>647</v>
      </c>
      <c r="Q171">
        <v>200</v>
      </c>
      <c r="R171" t="e">
        <f>NA()</f>
        <v>#N/A</v>
      </c>
    </row>
    <row r="172" spans="1:18" x14ac:dyDescent="0.45">
      <c r="A172" t="s">
        <v>195</v>
      </c>
      <c r="B172" t="s">
        <v>14</v>
      </c>
      <c r="C172" t="s">
        <v>652</v>
      </c>
      <c r="D172">
        <v>0</v>
      </c>
      <c r="E172" t="s">
        <v>25</v>
      </c>
      <c r="F172" t="s">
        <v>639</v>
      </c>
      <c r="G172">
        <v>1820</v>
      </c>
      <c r="H172">
        <v>1769</v>
      </c>
      <c r="I172">
        <v>3589</v>
      </c>
      <c r="J172" t="s">
        <v>659</v>
      </c>
      <c r="K172">
        <v>95</v>
      </c>
      <c r="L172" t="s">
        <v>663</v>
      </c>
      <c r="M172">
        <v>360</v>
      </c>
      <c r="N172">
        <v>1</v>
      </c>
      <c r="O172" t="s">
        <v>21</v>
      </c>
      <c r="P172" t="s">
        <v>647</v>
      </c>
      <c r="Q172">
        <v>95</v>
      </c>
      <c r="R172" t="e">
        <f>NA()</f>
        <v>#N/A</v>
      </c>
    </row>
    <row r="173" spans="1:18" x14ac:dyDescent="0.45">
      <c r="A173" t="s">
        <v>196</v>
      </c>
      <c r="B173" t="s">
        <v>639</v>
      </c>
      <c r="C173" t="s">
        <v>652</v>
      </c>
      <c r="D173" t="s">
        <v>30</v>
      </c>
      <c r="E173" t="s">
        <v>16</v>
      </c>
      <c r="F173" t="s">
        <v>650</v>
      </c>
      <c r="G173">
        <v>51763</v>
      </c>
      <c r="H173">
        <v>0</v>
      </c>
      <c r="I173">
        <v>51763</v>
      </c>
      <c r="J173" t="s">
        <v>658</v>
      </c>
      <c r="K173">
        <v>700</v>
      </c>
      <c r="L173" t="s">
        <v>666</v>
      </c>
      <c r="M173">
        <v>300</v>
      </c>
      <c r="N173">
        <v>1</v>
      </c>
      <c r="O173" t="s">
        <v>17</v>
      </c>
      <c r="P173" t="s">
        <v>647</v>
      </c>
      <c r="Q173">
        <v>700</v>
      </c>
      <c r="R173" t="e">
        <f>NA()</f>
        <v>#N/A</v>
      </c>
    </row>
    <row r="174" spans="1:18" x14ac:dyDescent="0.45">
      <c r="A174" t="s">
        <v>197</v>
      </c>
      <c r="B174" t="s">
        <v>14</v>
      </c>
      <c r="C174" t="s">
        <v>652</v>
      </c>
      <c r="D174" t="s">
        <v>30</v>
      </c>
      <c r="E174" t="s">
        <v>25</v>
      </c>
      <c r="F174" t="s">
        <v>650</v>
      </c>
      <c r="G174">
        <v>3522</v>
      </c>
      <c r="H174">
        <v>0</v>
      </c>
      <c r="I174">
        <v>3522</v>
      </c>
      <c r="J174" t="s">
        <v>659</v>
      </c>
      <c r="K174">
        <v>81</v>
      </c>
      <c r="L174" t="s">
        <v>662</v>
      </c>
      <c r="M174">
        <v>180</v>
      </c>
      <c r="N174">
        <v>1</v>
      </c>
      <c r="O174" t="s">
        <v>21</v>
      </c>
      <c r="P174" t="s">
        <v>648</v>
      </c>
      <c r="Q174" t="e">
        <f>NA()</f>
        <v>#N/A</v>
      </c>
      <c r="R174">
        <v>81</v>
      </c>
    </row>
    <row r="175" spans="1:18" x14ac:dyDescent="0.45">
      <c r="A175" t="s">
        <v>198</v>
      </c>
      <c r="B175" t="s">
        <v>14</v>
      </c>
      <c r="C175" t="s">
        <v>652</v>
      </c>
      <c r="D175">
        <v>0</v>
      </c>
      <c r="E175" t="s">
        <v>16</v>
      </c>
      <c r="F175" t="s">
        <v>650</v>
      </c>
      <c r="G175">
        <v>5708</v>
      </c>
      <c r="H175">
        <v>5625</v>
      </c>
      <c r="I175">
        <v>11333</v>
      </c>
      <c r="J175" t="s">
        <v>658</v>
      </c>
      <c r="K175">
        <v>187</v>
      </c>
      <c r="L175" t="s">
        <v>666</v>
      </c>
      <c r="M175">
        <v>360</v>
      </c>
      <c r="N175">
        <v>1</v>
      </c>
      <c r="O175" t="s">
        <v>31</v>
      </c>
      <c r="P175" t="s">
        <v>647</v>
      </c>
      <c r="Q175">
        <v>187</v>
      </c>
      <c r="R175" t="e">
        <f>NA()</f>
        <v>#N/A</v>
      </c>
    </row>
    <row r="176" spans="1:18" x14ac:dyDescent="0.45">
      <c r="A176" t="s">
        <v>199</v>
      </c>
      <c r="B176" t="s">
        <v>14</v>
      </c>
      <c r="C176" t="s">
        <v>652</v>
      </c>
      <c r="D176">
        <v>0</v>
      </c>
      <c r="E176" t="s">
        <v>25</v>
      </c>
      <c r="F176" t="s">
        <v>649</v>
      </c>
      <c r="G176">
        <v>4344</v>
      </c>
      <c r="H176">
        <v>736</v>
      </c>
      <c r="I176">
        <v>5080</v>
      </c>
      <c r="J176" t="s">
        <v>656</v>
      </c>
      <c r="K176">
        <v>87</v>
      </c>
      <c r="L176" t="s">
        <v>662</v>
      </c>
      <c r="M176">
        <v>360</v>
      </c>
      <c r="N176">
        <v>1</v>
      </c>
      <c r="O176" t="s">
        <v>31</v>
      </c>
      <c r="P176" t="s">
        <v>648</v>
      </c>
      <c r="Q176" t="e">
        <f>NA()</f>
        <v>#N/A</v>
      </c>
      <c r="R176">
        <v>87</v>
      </c>
    </row>
    <row r="177" spans="1:18" x14ac:dyDescent="0.45">
      <c r="A177" t="s">
        <v>200</v>
      </c>
      <c r="B177" t="s">
        <v>14</v>
      </c>
      <c r="C177" t="s">
        <v>652</v>
      </c>
      <c r="D177">
        <v>0</v>
      </c>
      <c r="E177" t="s">
        <v>16</v>
      </c>
      <c r="F177" t="s">
        <v>650</v>
      </c>
      <c r="G177">
        <v>3497</v>
      </c>
      <c r="H177">
        <v>1964</v>
      </c>
      <c r="I177">
        <v>5461</v>
      </c>
      <c r="J177" t="s">
        <v>656</v>
      </c>
      <c r="K177">
        <v>116</v>
      </c>
      <c r="L177" t="s">
        <v>663</v>
      </c>
      <c r="M177">
        <v>360</v>
      </c>
      <c r="N177">
        <v>1</v>
      </c>
      <c r="O177" t="s">
        <v>21</v>
      </c>
      <c r="P177" t="s">
        <v>647</v>
      </c>
      <c r="Q177">
        <v>116</v>
      </c>
      <c r="R177" t="e">
        <f>NA()</f>
        <v>#N/A</v>
      </c>
    </row>
    <row r="178" spans="1:18" x14ac:dyDescent="0.45">
      <c r="A178" t="s">
        <v>201</v>
      </c>
      <c r="B178" t="s">
        <v>14</v>
      </c>
      <c r="C178" t="s">
        <v>652</v>
      </c>
      <c r="D178">
        <v>2</v>
      </c>
      <c r="E178" t="s">
        <v>16</v>
      </c>
      <c r="F178" t="s">
        <v>650</v>
      </c>
      <c r="G178">
        <v>2045</v>
      </c>
      <c r="H178">
        <v>1619</v>
      </c>
      <c r="I178">
        <v>3664</v>
      </c>
      <c r="J178" t="s">
        <v>659</v>
      </c>
      <c r="K178">
        <v>101</v>
      </c>
      <c r="L178" t="s">
        <v>663</v>
      </c>
      <c r="M178">
        <v>360</v>
      </c>
      <c r="N178">
        <v>1</v>
      </c>
      <c r="O178" t="s">
        <v>21</v>
      </c>
      <c r="P178" t="s">
        <v>647</v>
      </c>
      <c r="Q178">
        <v>101</v>
      </c>
      <c r="R178" t="e">
        <f>NA()</f>
        <v>#N/A</v>
      </c>
    </row>
    <row r="179" spans="1:18" x14ac:dyDescent="0.45">
      <c r="A179" t="s">
        <v>202</v>
      </c>
      <c r="B179" t="s">
        <v>14</v>
      </c>
      <c r="C179" t="s">
        <v>652</v>
      </c>
      <c r="D179" t="s">
        <v>30</v>
      </c>
      <c r="E179" t="s">
        <v>16</v>
      </c>
      <c r="F179" t="s">
        <v>650</v>
      </c>
      <c r="G179">
        <v>5516</v>
      </c>
      <c r="H179">
        <v>11300</v>
      </c>
      <c r="I179">
        <v>16816</v>
      </c>
      <c r="J179" t="s">
        <v>658</v>
      </c>
      <c r="K179">
        <v>495</v>
      </c>
      <c r="L179" t="s">
        <v>666</v>
      </c>
      <c r="M179">
        <v>360</v>
      </c>
      <c r="N179">
        <v>0</v>
      </c>
      <c r="O179" t="s">
        <v>31</v>
      </c>
      <c r="P179" t="s">
        <v>648</v>
      </c>
      <c r="Q179" t="e">
        <f>NA()</f>
        <v>#N/A</v>
      </c>
      <c r="R179">
        <v>495</v>
      </c>
    </row>
    <row r="180" spans="1:18" x14ac:dyDescent="0.45">
      <c r="A180" t="s">
        <v>203</v>
      </c>
      <c r="B180" t="s">
        <v>14</v>
      </c>
      <c r="C180" t="s">
        <v>652</v>
      </c>
      <c r="D180">
        <v>1</v>
      </c>
      <c r="E180" t="s">
        <v>16</v>
      </c>
      <c r="F180" t="s">
        <v>650</v>
      </c>
      <c r="G180">
        <v>3750</v>
      </c>
      <c r="H180">
        <v>0</v>
      </c>
      <c r="I180">
        <v>3750</v>
      </c>
      <c r="J180" t="s">
        <v>659</v>
      </c>
      <c r="K180">
        <v>116</v>
      </c>
      <c r="L180" t="s">
        <v>663</v>
      </c>
      <c r="M180">
        <v>360</v>
      </c>
      <c r="N180">
        <v>1</v>
      </c>
      <c r="O180" t="s">
        <v>31</v>
      </c>
      <c r="P180" t="s">
        <v>647</v>
      </c>
      <c r="Q180">
        <v>116</v>
      </c>
      <c r="R180" t="e">
        <f>NA()</f>
        <v>#N/A</v>
      </c>
    </row>
    <row r="181" spans="1:18" x14ac:dyDescent="0.45">
      <c r="A181" t="s">
        <v>204</v>
      </c>
      <c r="B181" t="s">
        <v>14</v>
      </c>
      <c r="C181" t="s">
        <v>651</v>
      </c>
      <c r="D181">
        <v>0</v>
      </c>
      <c r="E181" t="s">
        <v>25</v>
      </c>
      <c r="F181" t="s">
        <v>650</v>
      </c>
      <c r="G181">
        <v>2333</v>
      </c>
      <c r="H181">
        <v>1451</v>
      </c>
      <c r="I181">
        <v>3784</v>
      </c>
      <c r="J181" t="s">
        <v>659</v>
      </c>
      <c r="K181">
        <v>102</v>
      </c>
      <c r="L181" t="s">
        <v>663</v>
      </c>
      <c r="M181">
        <v>480</v>
      </c>
      <c r="N181">
        <v>0</v>
      </c>
      <c r="O181" t="s">
        <v>17</v>
      </c>
      <c r="P181" t="s">
        <v>648</v>
      </c>
      <c r="Q181" t="e">
        <f>NA()</f>
        <v>#N/A</v>
      </c>
      <c r="R181">
        <v>102</v>
      </c>
    </row>
    <row r="182" spans="1:18" x14ac:dyDescent="0.45">
      <c r="A182" t="s">
        <v>205</v>
      </c>
      <c r="B182" t="s">
        <v>14</v>
      </c>
      <c r="C182" t="s">
        <v>652</v>
      </c>
      <c r="D182">
        <v>1</v>
      </c>
      <c r="E182" t="s">
        <v>16</v>
      </c>
      <c r="F182" t="s">
        <v>650</v>
      </c>
      <c r="G182">
        <v>6400</v>
      </c>
      <c r="H182">
        <v>7250</v>
      </c>
      <c r="I182">
        <v>13650</v>
      </c>
      <c r="J182" t="s">
        <v>658</v>
      </c>
      <c r="K182">
        <v>180</v>
      </c>
      <c r="L182" t="s">
        <v>666</v>
      </c>
      <c r="M182">
        <v>360</v>
      </c>
      <c r="N182">
        <v>0</v>
      </c>
      <c r="O182" t="s">
        <v>17</v>
      </c>
      <c r="P182" t="s">
        <v>648</v>
      </c>
      <c r="Q182" t="e">
        <f>NA()</f>
        <v>#N/A</v>
      </c>
      <c r="R182">
        <v>180</v>
      </c>
    </row>
    <row r="183" spans="1:18" x14ac:dyDescent="0.45">
      <c r="A183" t="s">
        <v>206</v>
      </c>
      <c r="B183" t="s">
        <v>14</v>
      </c>
      <c r="C183" t="s">
        <v>651</v>
      </c>
      <c r="D183">
        <v>0</v>
      </c>
      <c r="E183" t="s">
        <v>16</v>
      </c>
      <c r="F183" t="s">
        <v>650</v>
      </c>
      <c r="G183">
        <v>1916</v>
      </c>
      <c r="H183">
        <v>5063</v>
      </c>
      <c r="I183">
        <v>6979</v>
      </c>
      <c r="J183" t="s">
        <v>657</v>
      </c>
      <c r="K183">
        <v>67</v>
      </c>
      <c r="L183" t="s">
        <v>662</v>
      </c>
      <c r="M183">
        <v>360</v>
      </c>
      <c r="N183" t="s">
        <v>639</v>
      </c>
      <c r="O183" t="s">
        <v>21</v>
      </c>
      <c r="P183" t="s">
        <v>648</v>
      </c>
      <c r="Q183" t="e">
        <f>NA()</f>
        <v>#N/A</v>
      </c>
      <c r="R183">
        <v>67</v>
      </c>
    </row>
    <row r="184" spans="1:18" x14ac:dyDescent="0.45">
      <c r="A184" t="s">
        <v>207</v>
      </c>
      <c r="B184" t="s">
        <v>14</v>
      </c>
      <c r="C184" t="s">
        <v>652</v>
      </c>
      <c r="D184">
        <v>0</v>
      </c>
      <c r="E184" t="s">
        <v>16</v>
      </c>
      <c r="F184" t="s">
        <v>650</v>
      </c>
      <c r="G184">
        <v>4600</v>
      </c>
      <c r="H184">
        <v>0</v>
      </c>
      <c r="I184">
        <v>4600</v>
      </c>
      <c r="J184" t="s">
        <v>655</v>
      </c>
      <c r="K184">
        <v>73</v>
      </c>
      <c r="L184" t="s">
        <v>662</v>
      </c>
      <c r="M184">
        <v>180</v>
      </c>
      <c r="N184">
        <v>1</v>
      </c>
      <c r="O184" t="s">
        <v>31</v>
      </c>
      <c r="P184" t="s">
        <v>647</v>
      </c>
      <c r="Q184">
        <v>73</v>
      </c>
      <c r="R184" t="e">
        <f>NA()</f>
        <v>#N/A</v>
      </c>
    </row>
    <row r="185" spans="1:18" x14ac:dyDescent="0.45">
      <c r="A185" t="s">
        <v>208</v>
      </c>
      <c r="B185" t="s">
        <v>14</v>
      </c>
      <c r="C185" t="s">
        <v>652</v>
      </c>
      <c r="D185">
        <v>1</v>
      </c>
      <c r="E185" t="s">
        <v>16</v>
      </c>
      <c r="F185" t="s">
        <v>650</v>
      </c>
      <c r="G185">
        <v>33846</v>
      </c>
      <c r="H185">
        <v>0</v>
      </c>
      <c r="I185">
        <v>33846</v>
      </c>
      <c r="J185" t="s">
        <v>658</v>
      </c>
      <c r="K185">
        <v>260</v>
      </c>
      <c r="L185" t="s">
        <v>666</v>
      </c>
      <c r="M185">
        <v>360</v>
      </c>
      <c r="N185">
        <v>1</v>
      </c>
      <c r="O185" t="s">
        <v>31</v>
      </c>
      <c r="P185" t="s">
        <v>648</v>
      </c>
      <c r="Q185" t="e">
        <f>NA()</f>
        <v>#N/A</v>
      </c>
      <c r="R185">
        <v>260</v>
      </c>
    </row>
    <row r="186" spans="1:18" x14ac:dyDescent="0.45">
      <c r="A186" t="s">
        <v>209</v>
      </c>
      <c r="B186" t="s">
        <v>42</v>
      </c>
      <c r="C186" t="s">
        <v>652</v>
      </c>
      <c r="D186">
        <v>0</v>
      </c>
      <c r="E186" t="s">
        <v>16</v>
      </c>
      <c r="F186" t="s">
        <v>650</v>
      </c>
      <c r="G186">
        <v>3625</v>
      </c>
      <c r="H186">
        <v>0</v>
      </c>
      <c r="I186">
        <v>3625</v>
      </c>
      <c r="J186" t="s">
        <v>659</v>
      </c>
      <c r="K186">
        <v>108</v>
      </c>
      <c r="L186" t="s">
        <v>663</v>
      </c>
      <c r="M186">
        <v>360</v>
      </c>
      <c r="N186">
        <v>1</v>
      </c>
      <c r="O186" t="s">
        <v>31</v>
      </c>
      <c r="P186" t="s">
        <v>647</v>
      </c>
      <c r="Q186">
        <v>108</v>
      </c>
      <c r="R186" t="e">
        <f>NA()</f>
        <v>#N/A</v>
      </c>
    </row>
    <row r="187" spans="1:18" x14ac:dyDescent="0.45">
      <c r="A187" t="s">
        <v>210</v>
      </c>
      <c r="B187" t="s">
        <v>14</v>
      </c>
      <c r="C187" t="s">
        <v>652</v>
      </c>
      <c r="D187">
        <v>0</v>
      </c>
      <c r="E187" t="s">
        <v>16</v>
      </c>
      <c r="F187" t="s">
        <v>649</v>
      </c>
      <c r="G187">
        <v>39147</v>
      </c>
      <c r="H187">
        <v>4750</v>
      </c>
      <c r="I187">
        <v>43897</v>
      </c>
      <c r="J187" t="s">
        <v>658</v>
      </c>
      <c r="K187">
        <v>120</v>
      </c>
      <c r="L187" t="s">
        <v>664</v>
      </c>
      <c r="M187">
        <v>360</v>
      </c>
      <c r="N187">
        <v>1</v>
      </c>
      <c r="O187" t="s">
        <v>31</v>
      </c>
      <c r="P187" t="s">
        <v>647</v>
      </c>
      <c r="Q187">
        <v>120</v>
      </c>
      <c r="R187" t="e">
        <f>NA()</f>
        <v>#N/A</v>
      </c>
    </row>
    <row r="188" spans="1:18" x14ac:dyDescent="0.45">
      <c r="A188" t="s">
        <v>211</v>
      </c>
      <c r="B188" t="s">
        <v>14</v>
      </c>
      <c r="C188" t="s">
        <v>652</v>
      </c>
      <c r="D188">
        <v>1</v>
      </c>
      <c r="E188" t="s">
        <v>16</v>
      </c>
      <c r="F188" t="s">
        <v>649</v>
      </c>
      <c r="G188">
        <v>2178</v>
      </c>
      <c r="H188">
        <v>0</v>
      </c>
      <c r="I188">
        <v>2178</v>
      </c>
      <c r="J188" t="s">
        <v>659</v>
      </c>
      <c r="K188">
        <v>66</v>
      </c>
      <c r="L188" t="s">
        <v>662</v>
      </c>
      <c r="M188">
        <v>300</v>
      </c>
      <c r="N188">
        <v>0</v>
      </c>
      <c r="O188" t="s">
        <v>21</v>
      </c>
      <c r="P188" t="s">
        <v>648</v>
      </c>
      <c r="Q188" t="e">
        <f>NA()</f>
        <v>#N/A</v>
      </c>
      <c r="R188">
        <v>66</v>
      </c>
    </row>
    <row r="189" spans="1:18" x14ac:dyDescent="0.45">
      <c r="A189" t="s">
        <v>212</v>
      </c>
      <c r="B189" t="s">
        <v>14</v>
      </c>
      <c r="C189" t="s">
        <v>652</v>
      </c>
      <c r="D189">
        <v>0</v>
      </c>
      <c r="E189" t="s">
        <v>16</v>
      </c>
      <c r="F189" t="s">
        <v>650</v>
      </c>
      <c r="G189">
        <v>2383</v>
      </c>
      <c r="H189">
        <v>2138</v>
      </c>
      <c r="I189">
        <v>4521</v>
      </c>
      <c r="J189" t="s">
        <v>655</v>
      </c>
      <c r="K189">
        <v>58</v>
      </c>
      <c r="L189" t="s">
        <v>662</v>
      </c>
      <c r="M189">
        <v>360</v>
      </c>
      <c r="N189" t="s">
        <v>639</v>
      </c>
      <c r="O189" t="s">
        <v>21</v>
      </c>
      <c r="P189" t="s">
        <v>647</v>
      </c>
      <c r="Q189">
        <v>58</v>
      </c>
      <c r="R189" t="e">
        <f>NA()</f>
        <v>#N/A</v>
      </c>
    </row>
    <row r="190" spans="1:18" x14ac:dyDescent="0.45">
      <c r="A190" t="s">
        <v>213</v>
      </c>
      <c r="B190" t="s">
        <v>639</v>
      </c>
      <c r="C190" t="s">
        <v>652</v>
      </c>
      <c r="D190">
        <v>0</v>
      </c>
      <c r="E190" t="s">
        <v>16</v>
      </c>
      <c r="F190" t="s">
        <v>649</v>
      </c>
      <c r="G190">
        <v>674</v>
      </c>
      <c r="H190">
        <v>5296</v>
      </c>
      <c r="I190">
        <v>5970</v>
      </c>
      <c r="J190" t="s">
        <v>656</v>
      </c>
      <c r="K190">
        <v>168</v>
      </c>
      <c r="L190" t="s">
        <v>665</v>
      </c>
      <c r="M190">
        <v>360</v>
      </c>
      <c r="N190">
        <v>1</v>
      </c>
      <c r="O190" t="s">
        <v>21</v>
      </c>
      <c r="P190" t="s">
        <v>647</v>
      </c>
      <c r="Q190">
        <v>168</v>
      </c>
      <c r="R190" t="e">
        <f>NA()</f>
        <v>#N/A</v>
      </c>
    </row>
    <row r="191" spans="1:18" x14ac:dyDescent="0.45">
      <c r="A191" t="s">
        <v>214</v>
      </c>
      <c r="B191" t="s">
        <v>14</v>
      </c>
      <c r="C191" t="s">
        <v>652</v>
      </c>
      <c r="D191">
        <v>0</v>
      </c>
      <c r="E191" t="s">
        <v>16</v>
      </c>
      <c r="F191" t="s">
        <v>650</v>
      </c>
      <c r="G191">
        <v>9328</v>
      </c>
      <c r="H191">
        <v>0</v>
      </c>
      <c r="I191">
        <v>9328</v>
      </c>
      <c r="J191" t="s">
        <v>658</v>
      </c>
      <c r="K191">
        <v>188</v>
      </c>
      <c r="L191" t="s">
        <v>666</v>
      </c>
      <c r="M191">
        <v>180</v>
      </c>
      <c r="N191">
        <v>1</v>
      </c>
      <c r="O191" t="s">
        <v>21</v>
      </c>
      <c r="P191" t="s">
        <v>647</v>
      </c>
      <c r="Q191">
        <v>188</v>
      </c>
      <c r="R191" t="e">
        <f>NA()</f>
        <v>#N/A</v>
      </c>
    </row>
    <row r="192" spans="1:18" x14ac:dyDescent="0.45">
      <c r="A192" t="s">
        <v>215</v>
      </c>
      <c r="B192" t="s">
        <v>14</v>
      </c>
      <c r="C192" t="s">
        <v>651</v>
      </c>
      <c r="D192">
        <v>0</v>
      </c>
      <c r="E192" t="s">
        <v>25</v>
      </c>
      <c r="F192" t="s">
        <v>650</v>
      </c>
      <c r="G192">
        <v>4885</v>
      </c>
      <c r="H192">
        <v>0</v>
      </c>
      <c r="I192">
        <v>4885</v>
      </c>
      <c r="J192" t="s">
        <v>656</v>
      </c>
      <c r="K192">
        <v>48</v>
      </c>
      <c r="L192" t="s">
        <v>662</v>
      </c>
      <c r="M192">
        <v>360</v>
      </c>
      <c r="N192">
        <v>1</v>
      </c>
      <c r="O192" t="s">
        <v>21</v>
      </c>
      <c r="P192" t="s">
        <v>647</v>
      </c>
      <c r="Q192">
        <v>48</v>
      </c>
      <c r="R192" t="e">
        <f>NA()</f>
        <v>#N/A</v>
      </c>
    </row>
    <row r="193" spans="1:18" x14ac:dyDescent="0.45">
      <c r="A193" t="s">
        <v>216</v>
      </c>
      <c r="B193" t="s">
        <v>14</v>
      </c>
      <c r="C193" t="s">
        <v>651</v>
      </c>
      <c r="D193">
        <v>0</v>
      </c>
      <c r="E193" t="s">
        <v>16</v>
      </c>
      <c r="F193" t="s">
        <v>650</v>
      </c>
      <c r="G193">
        <v>12000</v>
      </c>
      <c r="H193">
        <v>0</v>
      </c>
      <c r="I193">
        <v>12000</v>
      </c>
      <c r="J193" t="s">
        <v>658</v>
      </c>
      <c r="K193">
        <v>164</v>
      </c>
      <c r="L193" t="s">
        <v>665</v>
      </c>
      <c r="M193">
        <v>360</v>
      </c>
      <c r="N193">
        <v>1</v>
      </c>
      <c r="O193" t="s">
        <v>31</v>
      </c>
      <c r="P193" t="s">
        <v>648</v>
      </c>
      <c r="Q193" t="e">
        <f>NA()</f>
        <v>#N/A</v>
      </c>
      <c r="R193">
        <v>164</v>
      </c>
    </row>
    <row r="194" spans="1:18" x14ac:dyDescent="0.45">
      <c r="A194" t="s">
        <v>217</v>
      </c>
      <c r="B194" t="s">
        <v>14</v>
      </c>
      <c r="C194" t="s">
        <v>652</v>
      </c>
      <c r="D194">
        <v>0</v>
      </c>
      <c r="E194" t="s">
        <v>25</v>
      </c>
      <c r="F194" t="s">
        <v>650</v>
      </c>
      <c r="G194">
        <v>6033</v>
      </c>
      <c r="H194">
        <v>0</v>
      </c>
      <c r="I194">
        <v>6033</v>
      </c>
      <c r="J194" t="s">
        <v>657</v>
      </c>
      <c r="K194">
        <v>160</v>
      </c>
      <c r="L194" t="s">
        <v>665</v>
      </c>
      <c r="M194">
        <v>360</v>
      </c>
      <c r="N194">
        <v>1</v>
      </c>
      <c r="O194" t="s">
        <v>17</v>
      </c>
      <c r="P194" t="s">
        <v>648</v>
      </c>
      <c r="Q194" t="e">
        <f>NA()</f>
        <v>#N/A</v>
      </c>
      <c r="R194">
        <v>160</v>
      </c>
    </row>
    <row r="195" spans="1:18" x14ac:dyDescent="0.45">
      <c r="A195" t="s">
        <v>218</v>
      </c>
      <c r="B195" t="s">
        <v>14</v>
      </c>
      <c r="C195" t="s">
        <v>651</v>
      </c>
      <c r="D195">
        <v>0</v>
      </c>
      <c r="E195" t="s">
        <v>16</v>
      </c>
      <c r="F195" t="s">
        <v>650</v>
      </c>
      <c r="G195">
        <v>3858</v>
      </c>
      <c r="H195">
        <v>0</v>
      </c>
      <c r="I195">
        <v>3858</v>
      </c>
      <c r="J195" t="s">
        <v>655</v>
      </c>
      <c r="K195">
        <v>76</v>
      </c>
      <c r="L195" t="s">
        <v>662</v>
      </c>
      <c r="M195">
        <v>360</v>
      </c>
      <c r="N195">
        <v>1</v>
      </c>
      <c r="O195" t="s">
        <v>31</v>
      </c>
      <c r="P195" t="s">
        <v>647</v>
      </c>
      <c r="Q195">
        <v>76</v>
      </c>
      <c r="R195" t="e">
        <f>NA()</f>
        <v>#N/A</v>
      </c>
    </row>
    <row r="196" spans="1:18" x14ac:dyDescent="0.45">
      <c r="A196" t="s">
        <v>219</v>
      </c>
      <c r="B196" t="s">
        <v>14</v>
      </c>
      <c r="C196" t="s">
        <v>651</v>
      </c>
      <c r="D196">
        <v>0</v>
      </c>
      <c r="E196" t="s">
        <v>16</v>
      </c>
      <c r="F196" t="s">
        <v>650</v>
      </c>
      <c r="G196">
        <v>4191</v>
      </c>
      <c r="H196">
        <v>0</v>
      </c>
      <c r="I196">
        <v>4191</v>
      </c>
      <c r="J196" t="s">
        <v>655</v>
      </c>
      <c r="K196">
        <v>120</v>
      </c>
      <c r="L196" t="s">
        <v>664</v>
      </c>
      <c r="M196">
        <v>360</v>
      </c>
      <c r="N196">
        <v>1</v>
      </c>
      <c r="O196" t="s">
        <v>21</v>
      </c>
      <c r="P196" t="s">
        <v>647</v>
      </c>
      <c r="Q196">
        <v>120</v>
      </c>
      <c r="R196" t="e">
        <f>NA()</f>
        <v>#N/A</v>
      </c>
    </row>
    <row r="197" spans="1:18" x14ac:dyDescent="0.45">
      <c r="A197" t="s">
        <v>220</v>
      </c>
      <c r="B197" t="s">
        <v>14</v>
      </c>
      <c r="C197" t="s">
        <v>652</v>
      </c>
      <c r="D197">
        <v>1</v>
      </c>
      <c r="E197" t="s">
        <v>16</v>
      </c>
      <c r="F197" t="s">
        <v>650</v>
      </c>
      <c r="G197">
        <v>3125</v>
      </c>
      <c r="H197">
        <v>2583</v>
      </c>
      <c r="I197">
        <v>5708</v>
      </c>
      <c r="J197" t="s">
        <v>656</v>
      </c>
      <c r="K197">
        <v>170</v>
      </c>
      <c r="L197" t="s">
        <v>665</v>
      </c>
      <c r="M197">
        <v>360</v>
      </c>
      <c r="N197">
        <v>1</v>
      </c>
      <c r="O197" t="s">
        <v>31</v>
      </c>
      <c r="P197" t="s">
        <v>648</v>
      </c>
      <c r="Q197" t="e">
        <f>NA()</f>
        <v>#N/A</v>
      </c>
      <c r="R197">
        <v>170</v>
      </c>
    </row>
    <row r="198" spans="1:18" x14ac:dyDescent="0.45">
      <c r="A198" t="s">
        <v>221</v>
      </c>
      <c r="B198" t="s">
        <v>14</v>
      </c>
      <c r="C198" t="s">
        <v>651</v>
      </c>
      <c r="D198">
        <v>0</v>
      </c>
      <c r="E198" t="s">
        <v>16</v>
      </c>
      <c r="F198" t="s">
        <v>650</v>
      </c>
      <c r="G198">
        <v>8333</v>
      </c>
      <c r="H198">
        <v>3750</v>
      </c>
      <c r="I198">
        <v>12083</v>
      </c>
      <c r="J198" t="s">
        <v>658</v>
      </c>
      <c r="K198">
        <v>187</v>
      </c>
      <c r="L198" t="s">
        <v>666</v>
      </c>
      <c r="M198">
        <v>360</v>
      </c>
      <c r="N198">
        <v>1</v>
      </c>
      <c r="O198" t="s">
        <v>21</v>
      </c>
      <c r="P198" t="s">
        <v>647</v>
      </c>
      <c r="Q198">
        <v>187</v>
      </c>
      <c r="R198" t="e">
        <f>NA()</f>
        <v>#N/A</v>
      </c>
    </row>
    <row r="199" spans="1:18" x14ac:dyDescent="0.45">
      <c r="A199" t="s">
        <v>222</v>
      </c>
      <c r="B199" t="s">
        <v>42</v>
      </c>
      <c r="C199" t="s">
        <v>651</v>
      </c>
      <c r="D199">
        <v>0</v>
      </c>
      <c r="E199" t="s">
        <v>25</v>
      </c>
      <c r="F199" t="s">
        <v>650</v>
      </c>
      <c r="G199">
        <v>1907</v>
      </c>
      <c r="H199">
        <v>2365</v>
      </c>
      <c r="I199">
        <v>4272</v>
      </c>
      <c r="J199" t="s">
        <v>655</v>
      </c>
      <c r="K199">
        <v>120</v>
      </c>
      <c r="L199" t="s">
        <v>664</v>
      </c>
      <c r="M199">
        <v>360</v>
      </c>
      <c r="N199">
        <v>1</v>
      </c>
      <c r="O199" t="s">
        <v>17</v>
      </c>
      <c r="P199" t="s">
        <v>647</v>
      </c>
      <c r="Q199">
        <v>120</v>
      </c>
      <c r="R199" t="e">
        <f>NA()</f>
        <v>#N/A</v>
      </c>
    </row>
    <row r="200" spans="1:18" x14ac:dyDescent="0.45">
      <c r="A200" t="s">
        <v>223</v>
      </c>
      <c r="B200" t="s">
        <v>42</v>
      </c>
      <c r="C200" t="s">
        <v>652</v>
      </c>
      <c r="D200">
        <v>0</v>
      </c>
      <c r="E200" t="s">
        <v>16</v>
      </c>
      <c r="F200" t="s">
        <v>650</v>
      </c>
      <c r="G200">
        <v>3416</v>
      </c>
      <c r="H200">
        <v>2816</v>
      </c>
      <c r="I200">
        <v>6232</v>
      </c>
      <c r="J200" t="s">
        <v>657</v>
      </c>
      <c r="K200">
        <v>113</v>
      </c>
      <c r="L200" t="s">
        <v>663</v>
      </c>
      <c r="M200">
        <v>360</v>
      </c>
      <c r="N200" t="s">
        <v>639</v>
      </c>
      <c r="O200" t="s">
        <v>31</v>
      </c>
      <c r="P200" t="s">
        <v>647</v>
      </c>
      <c r="Q200">
        <v>113</v>
      </c>
      <c r="R200" t="e">
        <f>NA()</f>
        <v>#N/A</v>
      </c>
    </row>
    <row r="201" spans="1:18" x14ac:dyDescent="0.45">
      <c r="A201" t="s">
        <v>224</v>
      </c>
      <c r="B201" t="s">
        <v>14</v>
      </c>
      <c r="C201" t="s">
        <v>651</v>
      </c>
      <c r="D201">
        <v>0</v>
      </c>
      <c r="E201" t="s">
        <v>16</v>
      </c>
      <c r="F201" t="s">
        <v>649</v>
      </c>
      <c r="G201">
        <v>11000</v>
      </c>
      <c r="H201">
        <v>0</v>
      </c>
      <c r="I201">
        <v>11000</v>
      </c>
      <c r="J201" t="s">
        <v>658</v>
      </c>
      <c r="K201">
        <v>83</v>
      </c>
      <c r="L201" t="s">
        <v>662</v>
      </c>
      <c r="M201">
        <v>360</v>
      </c>
      <c r="N201">
        <v>1</v>
      </c>
      <c r="O201" t="s">
        <v>17</v>
      </c>
      <c r="P201" t="s">
        <v>648</v>
      </c>
      <c r="Q201" t="e">
        <f>NA()</f>
        <v>#N/A</v>
      </c>
      <c r="R201">
        <v>83</v>
      </c>
    </row>
    <row r="202" spans="1:18" x14ac:dyDescent="0.45">
      <c r="A202" t="s">
        <v>225</v>
      </c>
      <c r="B202" t="s">
        <v>14</v>
      </c>
      <c r="C202" t="s">
        <v>652</v>
      </c>
      <c r="D202">
        <v>1</v>
      </c>
      <c r="E202" t="s">
        <v>25</v>
      </c>
      <c r="F202" t="s">
        <v>650</v>
      </c>
      <c r="G202">
        <v>2600</v>
      </c>
      <c r="H202">
        <v>2500</v>
      </c>
      <c r="I202">
        <v>5100</v>
      </c>
      <c r="J202" t="s">
        <v>656</v>
      </c>
      <c r="K202">
        <v>90</v>
      </c>
      <c r="L202" t="s">
        <v>662</v>
      </c>
      <c r="M202">
        <v>360</v>
      </c>
      <c r="N202">
        <v>1</v>
      </c>
      <c r="O202" t="s">
        <v>31</v>
      </c>
      <c r="P202" t="s">
        <v>647</v>
      </c>
      <c r="Q202">
        <v>90</v>
      </c>
      <c r="R202" t="e">
        <f>NA()</f>
        <v>#N/A</v>
      </c>
    </row>
    <row r="203" spans="1:18" x14ac:dyDescent="0.45">
      <c r="A203" t="s">
        <v>226</v>
      </c>
      <c r="B203" t="s">
        <v>14</v>
      </c>
      <c r="C203" t="s">
        <v>651</v>
      </c>
      <c r="D203">
        <v>2</v>
      </c>
      <c r="E203" t="s">
        <v>16</v>
      </c>
      <c r="F203" t="s">
        <v>650</v>
      </c>
      <c r="G203">
        <v>4923</v>
      </c>
      <c r="H203">
        <v>0</v>
      </c>
      <c r="I203">
        <v>4923</v>
      </c>
      <c r="J203" t="s">
        <v>656</v>
      </c>
      <c r="K203">
        <v>166</v>
      </c>
      <c r="L203" t="s">
        <v>665</v>
      </c>
      <c r="M203">
        <v>360</v>
      </c>
      <c r="N203">
        <v>0</v>
      </c>
      <c r="O203" t="s">
        <v>31</v>
      </c>
      <c r="P203" t="s">
        <v>647</v>
      </c>
      <c r="Q203">
        <v>166</v>
      </c>
      <c r="R203" t="e">
        <f>NA()</f>
        <v>#N/A</v>
      </c>
    </row>
    <row r="204" spans="1:18" x14ac:dyDescent="0.45">
      <c r="A204" t="s">
        <v>227</v>
      </c>
      <c r="B204" t="s">
        <v>14</v>
      </c>
      <c r="C204" t="s">
        <v>652</v>
      </c>
      <c r="D204" t="s">
        <v>30</v>
      </c>
      <c r="E204" t="s">
        <v>25</v>
      </c>
      <c r="F204" t="s">
        <v>650</v>
      </c>
      <c r="G204">
        <v>3992</v>
      </c>
      <c r="H204">
        <v>0</v>
      </c>
      <c r="I204">
        <v>3992</v>
      </c>
      <c r="J204" t="s">
        <v>655</v>
      </c>
      <c r="K204">
        <v>128</v>
      </c>
      <c r="L204" t="s">
        <v>664</v>
      </c>
      <c r="M204">
        <v>180</v>
      </c>
      <c r="N204">
        <v>1</v>
      </c>
      <c r="O204" t="s">
        <v>17</v>
      </c>
      <c r="P204" t="s">
        <v>648</v>
      </c>
      <c r="Q204" t="e">
        <f>NA()</f>
        <v>#N/A</v>
      </c>
      <c r="R204">
        <v>128</v>
      </c>
    </row>
    <row r="205" spans="1:18" x14ac:dyDescent="0.45">
      <c r="A205" t="s">
        <v>228</v>
      </c>
      <c r="B205" t="s">
        <v>14</v>
      </c>
      <c r="C205" t="s">
        <v>652</v>
      </c>
      <c r="D205">
        <v>1</v>
      </c>
      <c r="E205" t="s">
        <v>25</v>
      </c>
      <c r="F205" t="s">
        <v>650</v>
      </c>
      <c r="G205">
        <v>3500</v>
      </c>
      <c r="H205">
        <v>1083</v>
      </c>
      <c r="I205">
        <v>4583</v>
      </c>
      <c r="J205" t="s">
        <v>655</v>
      </c>
      <c r="K205">
        <v>135</v>
      </c>
      <c r="L205" t="s">
        <v>665</v>
      </c>
      <c r="M205">
        <v>360</v>
      </c>
      <c r="N205">
        <v>1</v>
      </c>
      <c r="O205" t="s">
        <v>17</v>
      </c>
      <c r="P205" t="s">
        <v>647</v>
      </c>
      <c r="Q205">
        <v>135</v>
      </c>
      <c r="R205" t="e">
        <f>NA()</f>
        <v>#N/A</v>
      </c>
    </row>
    <row r="206" spans="1:18" x14ac:dyDescent="0.45">
      <c r="A206" t="s">
        <v>229</v>
      </c>
      <c r="B206" t="s">
        <v>14</v>
      </c>
      <c r="C206" t="s">
        <v>652</v>
      </c>
      <c r="D206">
        <v>2</v>
      </c>
      <c r="E206" t="s">
        <v>25</v>
      </c>
      <c r="F206" t="s">
        <v>650</v>
      </c>
      <c r="G206">
        <v>3917</v>
      </c>
      <c r="H206">
        <v>0</v>
      </c>
      <c r="I206">
        <v>3917</v>
      </c>
      <c r="J206" t="s">
        <v>655</v>
      </c>
      <c r="K206">
        <v>124</v>
      </c>
      <c r="L206" t="s">
        <v>664</v>
      </c>
      <c r="M206">
        <v>360</v>
      </c>
      <c r="N206">
        <v>1</v>
      </c>
      <c r="O206" t="s">
        <v>31</v>
      </c>
      <c r="P206" t="s">
        <v>647</v>
      </c>
      <c r="Q206">
        <v>124</v>
      </c>
      <c r="R206" t="e">
        <f>NA()</f>
        <v>#N/A</v>
      </c>
    </row>
    <row r="207" spans="1:18" x14ac:dyDescent="0.45">
      <c r="A207" t="s">
        <v>230</v>
      </c>
      <c r="B207" t="s">
        <v>42</v>
      </c>
      <c r="C207" t="s">
        <v>651</v>
      </c>
      <c r="D207">
        <v>0</v>
      </c>
      <c r="E207" t="s">
        <v>25</v>
      </c>
      <c r="F207" t="s">
        <v>650</v>
      </c>
      <c r="G207">
        <v>4408</v>
      </c>
      <c r="H207">
        <v>0</v>
      </c>
      <c r="I207">
        <v>4408</v>
      </c>
      <c r="J207" t="s">
        <v>655</v>
      </c>
      <c r="K207">
        <v>120</v>
      </c>
      <c r="L207" t="s">
        <v>664</v>
      </c>
      <c r="M207">
        <v>360</v>
      </c>
      <c r="N207">
        <v>1</v>
      </c>
      <c r="O207" t="s">
        <v>31</v>
      </c>
      <c r="P207" t="s">
        <v>647</v>
      </c>
      <c r="Q207">
        <v>120</v>
      </c>
      <c r="R207" t="e">
        <f>NA()</f>
        <v>#N/A</v>
      </c>
    </row>
    <row r="208" spans="1:18" x14ac:dyDescent="0.45">
      <c r="A208" t="s">
        <v>231</v>
      </c>
      <c r="B208" t="s">
        <v>42</v>
      </c>
      <c r="C208" t="s">
        <v>651</v>
      </c>
      <c r="D208">
        <v>0</v>
      </c>
      <c r="E208" t="s">
        <v>16</v>
      </c>
      <c r="F208" t="s">
        <v>650</v>
      </c>
      <c r="G208">
        <v>3244</v>
      </c>
      <c r="H208">
        <v>0</v>
      </c>
      <c r="I208">
        <v>3244</v>
      </c>
      <c r="J208" t="s">
        <v>659</v>
      </c>
      <c r="K208">
        <v>80</v>
      </c>
      <c r="L208" t="s">
        <v>662</v>
      </c>
      <c r="M208">
        <v>360</v>
      </c>
      <c r="N208">
        <v>1</v>
      </c>
      <c r="O208" t="s">
        <v>17</v>
      </c>
      <c r="P208" t="s">
        <v>647</v>
      </c>
      <c r="Q208">
        <v>80</v>
      </c>
      <c r="R208" t="e">
        <f>NA()</f>
        <v>#N/A</v>
      </c>
    </row>
    <row r="209" spans="1:18" x14ac:dyDescent="0.45">
      <c r="A209" t="s">
        <v>232</v>
      </c>
      <c r="B209" t="s">
        <v>14</v>
      </c>
      <c r="C209" t="s">
        <v>651</v>
      </c>
      <c r="D209">
        <v>0</v>
      </c>
      <c r="E209" t="s">
        <v>25</v>
      </c>
      <c r="F209" t="s">
        <v>650</v>
      </c>
      <c r="G209">
        <v>3975</v>
      </c>
      <c r="H209">
        <v>2531</v>
      </c>
      <c r="I209">
        <v>6506</v>
      </c>
      <c r="J209" t="s">
        <v>657</v>
      </c>
      <c r="K209">
        <v>55</v>
      </c>
      <c r="L209" t="s">
        <v>662</v>
      </c>
      <c r="M209">
        <v>360</v>
      </c>
      <c r="N209">
        <v>1</v>
      </c>
      <c r="O209" t="s">
        <v>21</v>
      </c>
      <c r="P209" t="s">
        <v>647</v>
      </c>
      <c r="Q209">
        <v>55</v>
      </c>
      <c r="R209" t="e">
        <f>NA()</f>
        <v>#N/A</v>
      </c>
    </row>
    <row r="210" spans="1:18" x14ac:dyDescent="0.45">
      <c r="A210" t="s">
        <v>233</v>
      </c>
      <c r="B210" t="s">
        <v>14</v>
      </c>
      <c r="C210" t="s">
        <v>651</v>
      </c>
      <c r="D210">
        <v>0</v>
      </c>
      <c r="E210" t="s">
        <v>16</v>
      </c>
      <c r="F210" t="s">
        <v>650</v>
      </c>
      <c r="G210">
        <v>2479</v>
      </c>
      <c r="H210">
        <v>0</v>
      </c>
      <c r="I210">
        <v>2479</v>
      </c>
      <c r="J210" t="s">
        <v>659</v>
      </c>
      <c r="K210">
        <v>59</v>
      </c>
      <c r="L210" t="s">
        <v>662</v>
      </c>
      <c r="M210">
        <v>360</v>
      </c>
      <c r="N210">
        <v>1</v>
      </c>
      <c r="O210" t="s">
        <v>17</v>
      </c>
      <c r="P210" t="s">
        <v>647</v>
      </c>
      <c r="Q210">
        <v>59</v>
      </c>
      <c r="R210" t="e">
        <f>NA()</f>
        <v>#N/A</v>
      </c>
    </row>
    <row r="211" spans="1:18" x14ac:dyDescent="0.45">
      <c r="A211" t="s">
        <v>234</v>
      </c>
      <c r="B211" t="s">
        <v>14</v>
      </c>
      <c r="C211" t="s">
        <v>651</v>
      </c>
      <c r="D211">
        <v>0</v>
      </c>
      <c r="E211" t="s">
        <v>16</v>
      </c>
      <c r="F211" t="s">
        <v>650</v>
      </c>
      <c r="G211">
        <v>3418</v>
      </c>
      <c r="H211">
        <v>0</v>
      </c>
      <c r="I211">
        <v>3418</v>
      </c>
      <c r="J211" t="s">
        <v>659</v>
      </c>
      <c r="K211">
        <v>127</v>
      </c>
      <c r="L211" t="s">
        <v>664</v>
      </c>
      <c r="M211">
        <v>360</v>
      </c>
      <c r="N211">
        <v>1</v>
      </c>
      <c r="O211" t="s">
        <v>31</v>
      </c>
      <c r="P211" t="s">
        <v>648</v>
      </c>
      <c r="Q211" t="e">
        <f>NA()</f>
        <v>#N/A</v>
      </c>
      <c r="R211">
        <v>127</v>
      </c>
    </row>
    <row r="212" spans="1:18" x14ac:dyDescent="0.45">
      <c r="A212" t="s">
        <v>235</v>
      </c>
      <c r="B212" t="s">
        <v>42</v>
      </c>
      <c r="C212" t="s">
        <v>651</v>
      </c>
      <c r="D212">
        <v>0</v>
      </c>
      <c r="E212" t="s">
        <v>16</v>
      </c>
      <c r="F212" t="s">
        <v>650</v>
      </c>
      <c r="G212">
        <v>10000</v>
      </c>
      <c r="H212">
        <v>0</v>
      </c>
      <c r="I212">
        <v>10000</v>
      </c>
      <c r="J212" t="s">
        <v>658</v>
      </c>
      <c r="K212">
        <v>214</v>
      </c>
      <c r="L212" t="s">
        <v>666</v>
      </c>
      <c r="M212">
        <v>360</v>
      </c>
      <c r="N212">
        <v>1</v>
      </c>
      <c r="O212" t="s">
        <v>31</v>
      </c>
      <c r="P212" t="s">
        <v>648</v>
      </c>
      <c r="Q212" t="e">
        <f>NA()</f>
        <v>#N/A</v>
      </c>
      <c r="R212">
        <v>214</v>
      </c>
    </row>
    <row r="213" spans="1:18" x14ac:dyDescent="0.45">
      <c r="A213" t="s">
        <v>236</v>
      </c>
      <c r="B213" t="s">
        <v>14</v>
      </c>
      <c r="C213" t="s">
        <v>652</v>
      </c>
      <c r="D213" t="s">
        <v>30</v>
      </c>
      <c r="E213" t="s">
        <v>16</v>
      </c>
      <c r="F213" t="s">
        <v>650</v>
      </c>
      <c r="G213">
        <v>3430</v>
      </c>
      <c r="H213">
        <v>1250</v>
      </c>
      <c r="I213">
        <v>4680</v>
      </c>
      <c r="J213" t="s">
        <v>655</v>
      </c>
      <c r="K213">
        <v>128</v>
      </c>
      <c r="L213" t="s">
        <v>664</v>
      </c>
      <c r="M213">
        <v>360</v>
      </c>
      <c r="N213">
        <v>0</v>
      </c>
      <c r="O213" t="s">
        <v>31</v>
      </c>
      <c r="P213" t="s">
        <v>648</v>
      </c>
      <c r="Q213" t="e">
        <f>NA()</f>
        <v>#N/A</v>
      </c>
      <c r="R213">
        <v>128</v>
      </c>
    </row>
    <row r="214" spans="1:18" x14ac:dyDescent="0.45">
      <c r="A214" t="s">
        <v>237</v>
      </c>
      <c r="B214" t="s">
        <v>14</v>
      </c>
      <c r="C214" t="s">
        <v>652</v>
      </c>
      <c r="D214">
        <v>1</v>
      </c>
      <c r="E214" t="s">
        <v>16</v>
      </c>
      <c r="F214" t="s">
        <v>649</v>
      </c>
      <c r="G214">
        <v>7787</v>
      </c>
      <c r="H214">
        <v>0</v>
      </c>
      <c r="I214">
        <v>7787</v>
      </c>
      <c r="J214" t="s">
        <v>657</v>
      </c>
      <c r="K214">
        <v>240</v>
      </c>
      <c r="L214" t="s">
        <v>666</v>
      </c>
      <c r="M214">
        <v>360</v>
      </c>
      <c r="N214">
        <v>1</v>
      </c>
      <c r="O214" t="s">
        <v>17</v>
      </c>
      <c r="P214" t="s">
        <v>647</v>
      </c>
      <c r="Q214">
        <v>240</v>
      </c>
      <c r="R214" t="e">
        <f>NA()</f>
        <v>#N/A</v>
      </c>
    </row>
    <row r="215" spans="1:18" x14ac:dyDescent="0.45">
      <c r="A215" t="s">
        <v>238</v>
      </c>
      <c r="B215" t="s">
        <v>14</v>
      </c>
      <c r="C215" t="s">
        <v>652</v>
      </c>
      <c r="D215" t="s">
        <v>30</v>
      </c>
      <c r="E215" t="s">
        <v>25</v>
      </c>
      <c r="F215" t="s">
        <v>649</v>
      </c>
      <c r="G215">
        <v>5703</v>
      </c>
      <c r="H215">
        <v>0</v>
      </c>
      <c r="I215">
        <v>5703</v>
      </c>
      <c r="J215" t="s">
        <v>656</v>
      </c>
      <c r="K215">
        <v>130</v>
      </c>
      <c r="L215" t="s">
        <v>664</v>
      </c>
      <c r="M215">
        <v>360</v>
      </c>
      <c r="N215">
        <v>1</v>
      </c>
      <c r="O215" t="s">
        <v>21</v>
      </c>
      <c r="P215" t="s">
        <v>647</v>
      </c>
      <c r="Q215">
        <v>130</v>
      </c>
      <c r="R215" t="e">
        <f>NA()</f>
        <v>#N/A</v>
      </c>
    </row>
    <row r="216" spans="1:18" x14ac:dyDescent="0.45">
      <c r="A216" t="s">
        <v>239</v>
      </c>
      <c r="B216" t="s">
        <v>14</v>
      </c>
      <c r="C216" t="s">
        <v>652</v>
      </c>
      <c r="D216">
        <v>0</v>
      </c>
      <c r="E216" t="s">
        <v>16</v>
      </c>
      <c r="F216" t="s">
        <v>650</v>
      </c>
      <c r="G216">
        <v>3173</v>
      </c>
      <c r="H216">
        <v>3021</v>
      </c>
      <c r="I216">
        <v>6194</v>
      </c>
      <c r="J216" t="s">
        <v>657</v>
      </c>
      <c r="K216">
        <v>137</v>
      </c>
      <c r="L216" t="s">
        <v>665</v>
      </c>
      <c r="M216">
        <v>360</v>
      </c>
      <c r="N216">
        <v>1</v>
      </c>
      <c r="O216" t="s">
        <v>17</v>
      </c>
      <c r="P216" t="s">
        <v>647</v>
      </c>
      <c r="Q216">
        <v>137</v>
      </c>
      <c r="R216" t="e">
        <f>NA()</f>
        <v>#N/A</v>
      </c>
    </row>
    <row r="217" spans="1:18" x14ac:dyDescent="0.45">
      <c r="A217" t="s">
        <v>240</v>
      </c>
      <c r="B217" t="s">
        <v>14</v>
      </c>
      <c r="C217" t="s">
        <v>652</v>
      </c>
      <c r="D217" t="s">
        <v>30</v>
      </c>
      <c r="E217" t="s">
        <v>25</v>
      </c>
      <c r="F217" t="s">
        <v>650</v>
      </c>
      <c r="G217">
        <v>3850</v>
      </c>
      <c r="H217">
        <v>983</v>
      </c>
      <c r="I217">
        <v>4833</v>
      </c>
      <c r="J217" t="s">
        <v>656</v>
      </c>
      <c r="K217">
        <v>100</v>
      </c>
      <c r="L217" t="s">
        <v>663</v>
      </c>
      <c r="M217">
        <v>360</v>
      </c>
      <c r="N217">
        <v>1</v>
      </c>
      <c r="O217" t="s">
        <v>31</v>
      </c>
      <c r="P217" t="s">
        <v>647</v>
      </c>
      <c r="Q217">
        <v>100</v>
      </c>
      <c r="R217" t="e">
        <f>NA()</f>
        <v>#N/A</v>
      </c>
    </row>
    <row r="218" spans="1:18" x14ac:dyDescent="0.45">
      <c r="A218" t="s">
        <v>241</v>
      </c>
      <c r="B218" t="s">
        <v>14</v>
      </c>
      <c r="C218" t="s">
        <v>652</v>
      </c>
      <c r="D218">
        <v>0</v>
      </c>
      <c r="E218" t="s">
        <v>16</v>
      </c>
      <c r="F218" t="s">
        <v>650</v>
      </c>
      <c r="G218">
        <v>150</v>
      </c>
      <c r="H218">
        <v>1800</v>
      </c>
      <c r="I218">
        <v>1950</v>
      </c>
      <c r="J218" t="s">
        <v>659</v>
      </c>
      <c r="K218">
        <v>135</v>
      </c>
      <c r="L218" t="s">
        <v>665</v>
      </c>
      <c r="M218">
        <v>360</v>
      </c>
      <c r="N218">
        <v>1</v>
      </c>
      <c r="O218" t="s">
        <v>21</v>
      </c>
      <c r="P218" t="s">
        <v>648</v>
      </c>
      <c r="Q218" t="e">
        <f>NA()</f>
        <v>#N/A</v>
      </c>
      <c r="R218">
        <v>135</v>
      </c>
    </row>
    <row r="219" spans="1:18" x14ac:dyDescent="0.45">
      <c r="A219" t="s">
        <v>242</v>
      </c>
      <c r="B219" t="s">
        <v>14</v>
      </c>
      <c r="C219" t="s">
        <v>652</v>
      </c>
      <c r="D219">
        <v>0</v>
      </c>
      <c r="E219" t="s">
        <v>16</v>
      </c>
      <c r="F219" t="s">
        <v>650</v>
      </c>
      <c r="G219">
        <v>3727</v>
      </c>
      <c r="H219">
        <v>1775</v>
      </c>
      <c r="I219">
        <v>5502</v>
      </c>
      <c r="J219" t="s">
        <v>656</v>
      </c>
      <c r="K219">
        <v>131</v>
      </c>
      <c r="L219" t="s">
        <v>664</v>
      </c>
      <c r="M219">
        <v>360</v>
      </c>
      <c r="N219">
        <v>1</v>
      </c>
      <c r="O219" t="s">
        <v>31</v>
      </c>
      <c r="P219" t="s">
        <v>647</v>
      </c>
      <c r="Q219">
        <v>131</v>
      </c>
      <c r="R219" t="e">
        <f>NA()</f>
        <v>#N/A</v>
      </c>
    </row>
    <row r="220" spans="1:18" x14ac:dyDescent="0.45">
      <c r="A220" t="s">
        <v>243</v>
      </c>
      <c r="B220" t="s">
        <v>14</v>
      </c>
      <c r="C220" t="s">
        <v>652</v>
      </c>
      <c r="D220">
        <v>2</v>
      </c>
      <c r="E220" t="s">
        <v>16</v>
      </c>
      <c r="F220" t="s">
        <v>639</v>
      </c>
      <c r="G220">
        <v>5000</v>
      </c>
      <c r="H220">
        <v>0</v>
      </c>
      <c r="I220">
        <v>5000</v>
      </c>
      <c r="J220" t="s">
        <v>656</v>
      </c>
      <c r="K220">
        <v>72</v>
      </c>
      <c r="L220" t="s">
        <v>662</v>
      </c>
      <c r="M220">
        <v>360</v>
      </c>
      <c r="N220">
        <v>0</v>
      </c>
      <c r="O220" t="s">
        <v>31</v>
      </c>
      <c r="P220" t="s">
        <v>648</v>
      </c>
      <c r="Q220" t="e">
        <f>NA()</f>
        <v>#N/A</v>
      </c>
      <c r="R220">
        <v>72</v>
      </c>
    </row>
    <row r="221" spans="1:18" x14ac:dyDescent="0.45">
      <c r="A221" t="s">
        <v>244</v>
      </c>
      <c r="B221" t="s">
        <v>42</v>
      </c>
      <c r="C221" t="s">
        <v>652</v>
      </c>
      <c r="D221">
        <v>2</v>
      </c>
      <c r="E221" t="s">
        <v>16</v>
      </c>
      <c r="F221" t="s">
        <v>650</v>
      </c>
      <c r="G221">
        <v>4283</v>
      </c>
      <c r="H221">
        <v>2383</v>
      </c>
      <c r="I221">
        <v>6666</v>
      </c>
      <c r="J221" t="s">
        <v>657</v>
      </c>
      <c r="K221">
        <v>127</v>
      </c>
      <c r="L221" t="s">
        <v>664</v>
      </c>
      <c r="M221">
        <v>360</v>
      </c>
      <c r="N221" t="s">
        <v>639</v>
      </c>
      <c r="O221" t="s">
        <v>31</v>
      </c>
      <c r="P221" t="s">
        <v>647</v>
      </c>
      <c r="Q221">
        <v>127</v>
      </c>
      <c r="R221" t="e">
        <f>NA()</f>
        <v>#N/A</v>
      </c>
    </row>
    <row r="222" spans="1:18" x14ac:dyDescent="0.45">
      <c r="A222" t="s">
        <v>245</v>
      </c>
      <c r="B222" t="s">
        <v>14</v>
      </c>
      <c r="C222" t="s">
        <v>652</v>
      </c>
      <c r="D222">
        <v>0</v>
      </c>
      <c r="E222" t="s">
        <v>16</v>
      </c>
      <c r="F222" t="s">
        <v>650</v>
      </c>
      <c r="G222">
        <v>2221</v>
      </c>
      <c r="H222">
        <v>0</v>
      </c>
      <c r="I222">
        <v>2221</v>
      </c>
      <c r="J222" t="s">
        <v>659</v>
      </c>
      <c r="K222">
        <v>60</v>
      </c>
      <c r="L222" t="s">
        <v>662</v>
      </c>
      <c r="M222">
        <v>360</v>
      </c>
      <c r="N222">
        <v>0</v>
      </c>
      <c r="O222" t="s">
        <v>17</v>
      </c>
      <c r="P222" t="s">
        <v>648</v>
      </c>
      <c r="Q222" t="e">
        <f>NA()</f>
        <v>#N/A</v>
      </c>
      <c r="R222">
        <v>60</v>
      </c>
    </row>
    <row r="223" spans="1:18" x14ac:dyDescent="0.45">
      <c r="A223" t="s">
        <v>246</v>
      </c>
      <c r="B223" t="s">
        <v>14</v>
      </c>
      <c r="C223" t="s">
        <v>652</v>
      </c>
      <c r="D223">
        <v>2</v>
      </c>
      <c r="E223" t="s">
        <v>16</v>
      </c>
      <c r="F223" t="s">
        <v>650</v>
      </c>
      <c r="G223">
        <v>4009</v>
      </c>
      <c r="H223">
        <v>1717</v>
      </c>
      <c r="I223">
        <v>5726</v>
      </c>
      <c r="J223" t="s">
        <v>656</v>
      </c>
      <c r="K223">
        <v>116</v>
      </c>
      <c r="L223" t="s">
        <v>663</v>
      </c>
      <c r="M223">
        <v>360</v>
      </c>
      <c r="N223">
        <v>1</v>
      </c>
      <c r="O223" t="s">
        <v>31</v>
      </c>
      <c r="P223" t="s">
        <v>647</v>
      </c>
      <c r="Q223">
        <v>116</v>
      </c>
      <c r="R223" t="e">
        <f>NA()</f>
        <v>#N/A</v>
      </c>
    </row>
    <row r="224" spans="1:18" x14ac:dyDescent="0.45">
      <c r="A224" t="s">
        <v>247</v>
      </c>
      <c r="B224" t="s">
        <v>14</v>
      </c>
      <c r="C224" t="s">
        <v>651</v>
      </c>
      <c r="D224">
        <v>0</v>
      </c>
      <c r="E224" t="s">
        <v>16</v>
      </c>
      <c r="F224" t="s">
        <v>650</v>
      </c>
      <c r="G224">
        <v>2971</v>
      </c>
      <c r="H224">
        <v>2791</v>
      </c>
      <c r="I224">
        <v>5762</v>
      </c>
      <c r="J224" t="s">
        <v>656</v>
      </c>
      <c r="K224">
        <v>144</v>
      </c>
      <c r="L224" t="s">
        <v>665</v>
      </c>
      <c r="M224">
        <v>360</v>
      </c>
      <c r="N224">
        <v>1</v>
      </c>
      <c r="O224" t="s">
        <v>31</v>
      </c>
      <c r="P224" t="s">
        <v>647</v>
      </c>
      <c r="Q224">
        <v>144</v>
      </c>
      <c r="R224" t="e">
        <f>NA()</f>
        <v>#N/A</v>
      </c>
    </row>
    <row r="225" spans="1:18" x14ac:dyDescent="0.45">
      <c r="A225" t="s">
        <v>248</v>
      </c>
      <c r="B225" t="s">
        <v>14</v>
      </c>
      <c r="C225" t="s">
        <v>652</v>
      </c>
      <c r="D225">
        <v>0</v>
      </c>
      <c r="E225" t="s">
        <v>16</v>
      </c>
      <c r="F225" t="s">
        <v>650</v>
      </c>
      <c r="G225">
        <v>7578</v>
      </c>
      <c r="H225">
        <v>1010</v>
      </c>
      <c r="I225">
        <v>8588</v>
      </c>
      <c r="J225" t="s">
        <v>658</v>
      </c>
      <c r="K225">
        <v>175</v>
      </c>
      <c r="L225" t="s">
        <v>665</v>
      </c>
      <c r="M225">
        <v>360</v>
      </c>
      <c r="N225">
        <v>1</v>
      </c>
      <c r="O225" t="s">
        <v>31</v>
      </c>
      <c r="P225" t="s">
        <v>647</v>
      </c>
      <c r="Q225">
        <v>175</v>
      </c>
      <c r="R225" t="e">
        <f>NA()</f>
        <v>#N/A</v>
      </c>
    </row>
    <row r="226" spans="1:18" x14ac:dyDescent="0.45">
      <c r="A226" t="s">
        <v>249</v>
      </c>
      <c r="B226" t="s">
        <v>14</v>
      </c>
      <c r="C226" t="s">
        <v>652</v>
      </c>
      <c r="D226">
        <v>0</v>
      </c>
      <c r="E226" t="s">
        <v>16</v>
      </c>
      <c r="F226" t="s">
        <v>650</v>
      </c>
      <c r="G226">
        <v>6250</v>
      </c>
      <c r="H226">
        <v>0</v>
      </c>
      <c r="I226">
        <v>6250</v>
      </c>
      <c r="J226" t="s">
        <v>657</v>
      </c>
      <c r="K226">
        <v>128</v>
      </c>
      <c r="L226" t="s">
        <v>664</v>
      </c>
      <c r="M226">
        <v>360</v>
      </c>
      <c r="N226">
        <v>1</v>
      </c>
      <c r="O226" t="s">
        <v>31</v>
      </c>
      <c r="P226" t="s">
        <v>647</v>
      </c>
      <c r="Q226">
        <v>128</v>
      </c>
      <c r="R226" t="e">
        <f>NA()</f>
        <v>#N/A</v>
      </c>
    </row>
    <row r="227" spans="1:18" x14ac:dyDescent="0.45">
      <c r="A227" t="s">
        <v>250</v>
      </c>
      <c r="B227" t="s">
        <v>14</v>
      </c>
      <c r="C227" t="s">
        <v>652</v>
      </c>
      <c r="D227">
        <v>0</v>
      </c>
      <c r="E227" t="s">
        <v>16</v>
      </c>
      <c r="F227" t="s">
        <v>650</v>
      </c>
      <c r="G227">
        <v>3250</v>
      </c>
      <c r="H227">
        <v>0</v>
      </c>
      <c r="I227">
        <v>3250</v>
      </c>
      <c r="J227" t="s">
        <v>659</v>
      </c>
      <c r="K227">
        <v>170</v>
      </c>
      <c r="L227" t="s">
        <v>665</v>
      </c>
      <c r="M227">
        <v>360</v>
      </c>
      <c r="N227">
        <v>1</v>
      </c>
      <c r="O227" t="s">
        <v>21</v>
      </c>
      <c r="P227" t="s">
        <v>648</v>
      </c>
      <c r="Q227" t="e">
        <f>NA()</f>
        <v>#N/A</v>
      </c>
      <c r="R227">
        <v>170</v>
      </c>
    </row>
    <row r="228" spans="1:18" x14ac:dyDescent="0.45">
      <c r="A228" t="s">
        <v>251</v>
      </c>
      <c r="B228" t="s">
        <v>14</v>
      </c>
      <c r="C228" t="s">
        <v>652</v>
      </c>
      <c r="D228" t="s">
        <v>639</v>
      </c>
      <c r="E228" t="s">
        <v>25</v>
      </c>
      <c r="F228" t="s">
        <v>649</v>
      </c>
      <c r="G228">
        <v>4735</v>
      </c>
      <c r="H228">
        <v>0</v>
      </c>
      <c r="I228">
        <v>4735</v>
      </c>
      <c r="J228" t="s">
        <v>655</v>
      </c>
      <c r="K228">
        <v>138</v>
      </c>
      <c r="L228" t="s">
        <v>665</v>
      </c>
      <c r="M228">
        <v>360</v>
      </c>
      <c r="N228">
        <v>1</v>
      </c>
      <c r="O228" t="s">
        <v>17</v>
      </c>
      <c r="P228" t="s">
        <v>648</v>
      </c>
      <c r="Q228" t="e">
        <f>NA()</f>
        <v>#N/A</v>
      </c>
      <c r="R228">
        <v>138</v>
      </c>
    </row>
    <row r="229" spans="1:18" x14ac:dyDescent="0.45">
      <c r="A229" t="s">
        <v>252</v>
      </c>
      <c r="B229" t="s">
        <v>14</v>
      </c>
      <c r="C229" t="s">
        <v>652</v>
      </c>
      <c r="D229">
        <v>2</v>
      </c>
      <c r="E229" t="s">
        <v>16</v>
      </c>
      <c r="F229" t="s">
        <v>650</v>
      </c>
      <c r="G229">
        <v>6250</v>
      </c>
      <c r="H229">
        <v>1695</v>
      </c>
      <c r="I229">
        <v>7945</v>
      </c>
      <c r="J229" t="s">
        <v>657</v>
      </c>
      <c r="K229">
        <v>210</v>
      </c>
      <c r="L229" t="s">
        <v>666</v>
      </c>
      <c r="M229">
        <v>360</v>
      </c>
      <c r="N229">
        <v>1</v>
      </c>
      <c r="O229" t="s">
        <v>31</v>
      </c>
      <c r="P229" t="s">
        <v>647</v>
      </c>
      <c r="Q229">
        <v>210</v>
      </c>
      <c r="R229" t="e">
        <f>NA()</f>
        <v>#N/A</v>
      </c>
    </row>
    <row r="230" spans="1:18" x14ac:dyDescent="0.45">
      <c r="A230" t="s">
        <v>253</v>
      </c>
      <c r="B230" t="s">
        <v>14</v>
      </c>
      <c r="C230" t="s">
        <v>639</v>
      </c>
      <c r="D230" t="s">
        <v>639</v>
      </c>
      <c r="E230" t="s">
        <v>16</v>
      </c>
      <c r="F230" t="s">
        <v>650</v>
      </c>
      <c r="G230">
        <v>4758</v>
      </c>
      <c r="H230">
        <v>0</v>
      </c>
      <c r="I230">
        <v>4758</v>
      </c>
      <c r="J230" t="s">
        <v>655</v>
      </c>
      <c r="K230">
        <v>158</v>
      </c>
      <c r="L230" t="s">
        <v>665</v>
      </c>
      <c r="M230">
        <v>480</v>
      </c>
      <c r="N230">
        <v>1</v>
      </c>
      <c r="O230" t="s">
        <v>31</v>
      </c>
      <c r="P230" t="s">
        <v>647</v>
      </c>
      <c r="Q230">
        <v>158</v>
      </c>
      <c r="R230" t="e">
        <f>NA()</f>
        <v>#N/A</v>
      </c>
    </row>
    <row r="231" spans="1:18" x14ac:dyDescent="0.45">
      <c r="A231" t="s">
        <v>254</v>
      </c>
      <c r="B231" t="s">
        <v>14</v>
      </c>
      <c r="C231" t="s">
        <v>651</v>
      </c>
      <c r="D231">
        <v>0</v>
      </c>
      <c r="E231" t="s">
        <v>16</v>
      </c>
      <c r="F231" t="s">
        <v>649</v>
      </c>
      <c r="G231">
        <v>6400</v>
      </c>
      <c r="H231">
        <v>0</v>
      </c>
      <c r="I231">
        <v>6400</v>
      </c>
      <c r="J231" t="s">
        <v>657</v>
      </c>
      <c r="K231">
        <v>200</v>
      </c>
      <c r="L231" t="s">
        <v>666</v>
      </c>
      <c r="M231">
        <v>360</v>
      </c>
      <c r="N231">
        <v>1</v>
      </c>
      <c r="O231" t="s">
        <v>21</v>
      </c>
      <c r="P231" t="s">
        <v>647</v>
      </c>
      <c r="Q231">
        <v>200</v>
      </c>
      <c r="R231" t="e">
        <f>NA()</f>
        <v>#N/A</v>
      </c>
    </row>
    <row r="232" spans="1:18" x14ac:dyDescent="0.45">
      <c r="A232" t="s">
        <v>255</v>
      </c>
      <c r="B232" t="s">
        <v>14</v>
      </c>
      <c r="C232" t="s">
        <v>652</v>
      </c>
      <c r="D232">
        <v>1</v>
      </c>
      <c r="E232" t="s">
        <v>16</v>
      </c>
      <c r="F232" t="s">
        <v>650</v>
      </c>
      <c r="G232">
        <v>2491</v>
      </c>
      <c r="H232">
        <v>2054</v>
      </c>
      <c r="I232">
        <v>4545</v>
      </c>
      <c r="J232" t="s">
        <v>655</v>
      </c>
      <c r="K232">
        <v>104</v>
      </c>
      <c r="L232" t="s">
        <v>663</v>
      </c>
      <c r="M232">
        <v>360</v>
      </c>
      <c r="N232">
        <v>1</v>
      </c>
      <c r="O232" t="s">
        <v>31</v>
      </c>
      <c r="P232" t="s">
        <v>647</v>
      </c>
      <c r="Q232">
        <v>104</v>
      </c>
      <c r="R232" t="e">
        <f>NA()</f>
        <v>#N/A</v>
      </c>
    </row>
    <row r="233" spans="1:18" x14ac:dyDescent="0.45">
      <c r="A233" t="s">
        <v>256</v>
      </c>
      <c r="B233" t="s">
        <v>14</v>
      </c>
      <c r="C233" t="s">
        <v>652</v>
      </c>
      <c r="D233">
        <v>0</v>
      </c>
      <c r="E233" t="s">
        <v>16</v>
      </c>
      <c r="F233" t="s">
        <v>639</v>
      </c>
      <c r="G233">
        <v>3716</v>
      </c>
      <c r="H233">
        <v>0</v>
      </c>
      <c r="I233">
        <v>3716</v>
      </c>
      <c r="J233" t="s">
        <v>659</v>
      </c>
      <c r="K233">
        <v>42</v>
      </c>
      <c r="L233" t="s">
        <v>662</v>
      </c>
      <c r="M233">
        <v>180</v>
      </c>
      <c r="N233">
        <v>1</v>
      </c>
      <c r="O233" t="s">
        <v>21</v>
      </c>
      <c r="P233" t="s">
        <v>647</v>
      </c>
      <c r="Q233">
        <v>42</v>
      </c>
      <c r="R233" t="e">
        <f>NA()</f>
        <v>#N/A</v>
      </c>
    </row>
    <row r="234" spans="1:18" x14ac:dyDescent="0.45">
      <c r="A234" t="s">
        <v>257</v>
      </c>
      <c r="B234" t="s">
        <v>14</v>
      </c>
      <c r="C234" t="s">
        <v>651</v>
      </c>
      <c r="D234">
        <v>0</v>
      </c>
      <c r="E234" t="s">
        <v>25</v>
      </c>
      <c r="F234" t="s">
        <v>650</v>
      </c>
      <c r="G234">
        <v>3189</v>
      </c>
      <c r="H234">
        <v>2598</v>
      </c>
      <c r="I234">
        <v>5787</v>
      </c>
      <c r="J234" t="s">
        <v>656</v>
      </c>
      <c r="K234">
        <v>120</v>
      </c>
      <c r="L234" t="s">
        <v>664</v>
      </c>
      <c r="M234">
        <v>360</v>
      </c>
      <c r="N234">
        <v>1</v>
      </c>
      <c r="O234" t="s">
        <v>21</v>
      </c>
      <c r="P234" t="s">
        <v>647</v>
      </c>
      <c r="Q234">
        <v>120</v>
      </c>
      <c r="R234" t="e">
        <f>NA()</f>
        <v>#N/A</v>
      </c>
    </row>
    <row r="235" spans="1:18" x14ac:dyDescent="0.45">
      <c r="A235" t="s">
        <v>258</v>
      </c>
      <c r="B235" t="s">
        <v>42</v>
      </c>
      <c r="C235" t="s">
        <v>651</v>
      </c>
      <c r="D235">
        <v>0</v>
      </c>
      <c r="E235" t="s">
        <v>16</v>
      </c>
      <c r="F235" t="s">
        <v>650</v>
      </c>
      <c r="G235">
        <v>8333</v>
      </c>
      <c r="H235">
        <v>0</v>
      </c>
      <c r="I235">
        <v>8333</v>
      </c>
      <c r="J235" t="s">
        <v>658</v>
      </c>
      <c r="K235">
        <v>280</v>
      </c>
      <c r="L235" t="s">
        <v>666</v>
      </c>
      <c r="M235">
        <v>360</v>
      </c>
      <c r="N235">
        <v>1</v>
      </c>
      <c r="O235" t="s">
        <v>31</v>
      </c>
      <c r="P235" t="s">
        <v>647</v>
      </c>
      <c r="Q235">
        <v>280</v>
      </c>
      <c r="R235" t="e">
        <f>NA()</f>
        <v>#N/A</v>
      </c>
    </row>
    <row r="236" spans="1:18" x14ac:dyDescent="0.45">
      <c r="A236" t="s">
        <v>259</v>
      </c>
      <c r="B236" t="s">
        <v>14</v>
      </c>
      <c r="C236" t="s">
        <v>652</v>
      </c>
      <c r="D236">
        <v>1</v>
      </c>
      <c r="E236" t="s">
        <v>16</v>
      </c>
      <c r="F236" t="s">
        <v>650</v>
      </c>
      <c r="G236">
        <v>3155</v>
      </c>
      <c r="H236">
        <v>1779</v>
      </c>
      <c r="I236">
        <v>4934</v>
      </c>
      <c r="J236" t="s">
        <v>656</v>
      </c>
      <c r="K236">
        <v>140</v>
      </c>
      <c r="L236" t="s">
        <v>665</v>
      </c>
      <c r="M236">
        <v>360</v>
      </c>
      <c r="N236">
        <v>1</v>
      </c>
      <c r="O236" t="s">
        <v>31</v>
      </c>
      <c r="P236" t="s">
        <v>647</v>
      </c>
      <c r="Q236">
        <v>140</v>
      </c>
      <c r="R236" t="e">
        <f>NA()</f>
        <v>#N/A</v>
      </c>
    </row>
    <row r="237" spans="1:18" x14ac:dyDescent="0.45">
      <c r="A237" t="s">
        <v>260</v>
      </c>
      <c r="B237" t="s">
        <v>14</v>
      </c>
      <c r="C237" t="s">
        <v>652</v>
      </c>
      <c r="D237">
        <v>1</v>
      </c>
      <c r="E237" t="s">
        <v>16</v>
      </c>
      <c r="F237" t="s">
        <v>650</v>
      </c>
      <c r="G237">
        <v>5500</v>
      </c>
      <c r="H237">
        <v>1260</v>
      </c>
      <c r="I237">
        <v>6760</v>
      </c>
      <c r="J237" t="s">
        <v>657</v>
      </c>
      <c r="K237">
        <v>170</v>
      </c>
      <c r="L237" t="s">
        <v>665</v>
      </c>
      <c r="M237">
        <v>360</v>
      </c>
      <c r="N237">
        <v>1</v>
      </c>
      <c r="O237" t="s">
        <v>21</v>
      </c>
      <c r="P237" t="s">
        <v>647</v>
      </c>
      <c r="Q237">
        <v>170</v>
      </c>
      <c r="R237" t="e">
        <f>NA()</f>
        <v>#N/A</v>
      </c>
    </row>
    <row r="238" spans="1:18" x14ac:dyDescent="0.45">
      <c r="A238" t="s">
        <v>261</v>
      </c>
      <c r="B238" t="s">
        <v>14</v>
      </c>
      <c r="C238" t="s">
        <v>652</v>
      </c>
      <c r="D238">
        <v>0</v>
      </c>
      <c r="E238" t="s">
        <v>16</v>
      </c>
      <c r="F238" t="s">
        <v>639</v>
      </c>
      <c r="G238">
        <v>5746</v>
      </c>
      <c r="H238">
        <v>0</v>
      </c>
      <c r="I238">
        <v>5746</v>
      </c>
      <c r="J238" t="s">
        <v>656</v>
      </c>
      <c r="K238">
        <v>255</v>
      </c>
      <c r="L238" t="s">
        <v>666</v>
      </c>
      <c r="M238">
        <v>360</v>
      </c>
      <c r="N238" t="s">
        <v>639</v>
      </c>
      <c r="O238" t="s">
        <v>17</v>
      </c>
      <c r="P238" t="s">
        <v>648</v>
      </c>
      <c r="Q238" t="e">
        <f>NA()</f>
        <v>#N/A</v>
      </c>
      <c r="R238">
        <v>255</v>
      </c>
    </row>
    <row r="239" spans="1:18" x14ac:dyDescent="0.45">
      <c r="A239" t="s">
        <v>262</v>
      </c>
      <c r="B239" t="s">
        <v>42</v>
      </c>
      <c r="C239" t="s">
        <v>651</v>
      </c>
      <c r="D239">
        <v>0</v>
      </c>
      <c r="E239" t="s">
        <v>16</v>
      </c>
      <c r="F239" t="s">
        <v>649</v>
      </c>
      <c r="G239">
        <v>3463</v>
      </c>
      <c r="H239">
        <v>0</v>
      </c>
      <c r="I239">
        <v>3463</v>
      </c>
      <c r="J239" t="s">
        <v>659</v>
      </c>
      <c r="K239">
        <v>122</v>
      </c>
      <c r="L239" t="s">
        <v>664</v>
      </c>
      <c r="M239">
        <v>360</v>
      </c>
      <c r="N239" t="s">
        <v>639</v>
      </c>
      <c r="O239" t="s">
        <v>17</v>
      </c>
      <c r="P239" t="s">
        <v>647</v>
      </c>
      <c r="Q239">
        <v>122</v>
      </c>
      <c r="R239" t="e">
        <f>NA()</f>
        <v>#N/A</v>
      </c>
    </row>
    <row r="240" spans="1:18" x14ac:dyDescent="0.45">
      <c r="A240" t="s">
        <v>263</v>
      </c>
      <c r="B240" t="s">
        <v>42</v>
      </c>
      <c r="C240" t="s">
        <v>651</v>
      </c>
      <c r="D240">
        <v>1</v>
      </c>
      <c r="E240" t="s">
        <v>16</v>
      </c>
      <c r="F240" t="s">
        <v>650</v>
      </c>
      <c r="G240">
        <v>3812</v>
      </c>
      <c r="H240">
        <v>0</v>
      </c>
      <c r="I240">
        <v>3812</v>
      </c>
      <c r="J240" t="s">
        <v>655</v>
      </c>
      <c r="K240">
        <v>112</v>
      </c>
      <c r="L240" t="s">
        <v>663</v>
      </c>
      <c r="M240">
        <v>360</v>
      </c>
      <c r="N240">
        <v>1</v>
      </c>
      <c r="O240" t="s">
        <v>21</v>
      </c>
      <c r="P240" t="s">
        <v>647</v>
      </c>
      <c r="Q240">
        <v>112</v>
      </c>
      <c r="R240" t="e">
        <f>NA()</f>
        <v>#N/A</v>
      </c>
    </row>
    <row r="241" spans="1:18" x14ac:dyDescent="0.45">
      <c r="A241" t="s">
        <v>264</v>
      </c>
      <c r="B241" t="s">
        <v>14</v>
      </c>
      <c r="C241" t="s">
        <v>652</v>
      </c>
      <c r="D241">
        <v>1</v>
      </c>
      <c r="E241" t="s">
        <v>16</v>
      </c>
      <c r="F241" t="s">
        <v>650</v>
      </c>
      <c r="G241">
        <v>3315</v>
      </c>
      <c r="H241">
        <v>0</v>
      </c>
      <c r="I241">
        <v>3315</v>
      </c>
      <c r="J241" t="s">
        <v>659</v>
      </c>
      <c r="K241">
        <v>96</v>
      </c>
      <c r="L241" t="s">
        <v>663</v>
      </c>
      <c r="M241">
        <v>360</v>
      </c>
      <c r="N241">
        <v>1</v>
      </c>
      <c r="O241" t="s">
        <v>31</v>
      </c>
      <c r="P241" t="s">
        <v>647</v>
      </c>
      <c r="Q241">
        <v>96</v>
      </c>
      <c r="R241" t="e">
        <f>NA()</f>
        <v>#N/A</v>
      </c>
    </row>
    <row r="242" spans="1:18" x14ac:dyDescent="0.45">
      <c r="A242" t="s">
        <v>265</v>
      </c>
      <c r="B242" t="s">
        <v>14</v>
      </c>
      <c r="C242" t="s">
        <v>652</v>
      </c>
      <c r="D242">
        <v>2</v>
      </c>
      <c r="E242" t="s">
        <v>16</v>
      </c>
      <c r="F242" t="s">
        <v>650</v>
      </c>
      <c r="G242">
        <v>5819</v>
      </c>
      <c r="H242">
        <v>5000</v>
      </c>
      <c r="I242">
        <v>10819</v>
      </c>
      <c r="J242" t="s">
        <v>658</v>
      </c>
      <c r="K242">
        <v>120</v>
      </c>
      <c r="L242" t="s">
        <v>664</v>
      </c>
      <c r="M242">
        <v>360</v>
      </c>
      <c r="N242">
        <v>1</v>
      </c>
      <c r="O242" t="s">
        <v>21</v>
      </c>
      <c r="P242" t="s">
        <v>647</v>
      </c>
      <c r="Q242">
        <v>120</v>
      </c>
      <c r="R242" t="e">
        <f>NA()</f>
        <v>#N/A</v>
      </c>
    </row>
    <row r="243" spans="1:18" x14ac:dyDescent="0.45">
      <c r="A243" t="s">
        <v>266</v>
      </c>
      <c r="B243" t="s">
        <v>14</v>
      </c>
      <c r="C243" t="s">
        <v>652</v>
      </c>
      <c r="D243">
        <v>1</v>
      </c>
      <c r="E243" t="s">
        <v>25</v>
      </c>
      <c r="F243" t="s">
        <v>650</v>
      </c>
      <c r="G243">
        <v>2510</v>
      </c>
      <c r="H243">
        <v>1983</v>
      </c>
      <c r="I243">
        <v>4493</v>
      </c>
      <c r="J243" t="s">
        <v>655</v>
      </c>
      <c r="K243">
        <v>140</v>
      </c>
      <c r="L243" t="s">
        <v>665</v>
      </c>
      <c r="M243">
        <v>180</v>
      </c>
      <c r="N243">
        <v>1</v>
      </c>
      <c r="O243" t="s">
        <v>17</v>
      </c>
      <c r="P243" t="s">
        <v>648</v>
      </c>
      <c r="Q243" t="e">
        <f>NA()</f>
        <v>#N/A</v>
      </c>
      <c r="R243">
        <v>140</v>
      </c>
    </row>
    <row r="244" spans="1:18" x14ac:dyDescent="0.45">
      <c r="A244" t="s">
        <v>267</v>
      </c>
      <c r="B244" t="s">
        <v>14</v>
      </c>
      <c r="C244" t="s">
        <v>651</v>
      </c>
      <c r="D244">
        <v>0</v>
      </c>
      <c r="E244" t="s">
        <v>16</v>
      </c>
      <c r="F244" t="s">
        <v>650</v>
      </c>
      <c r="G244">
        <v>2965</v>
      </c>
      <c r="H244">
        <v>5701</v>
      </c>
      <c r="I244">
        <v>8666</v>
      </c>
      <c r="J244" t="s">
        <v>658</v>
      </c>
      <c r="K244">
        <v>155</v>
      </c>
      <c r="L244" t="s">
        <v>665</v>
      </c>
      <c r="M244">
        <v>60</v>
      </c>
      <c r="N244">
        <v>1</v>
      </c>
      <c r="O244" t="s">
        <v>17</v>
      </c>
      <c r="P244" t="s">
        <v>647</v>
      </c>
      <c r="Q244">
        <v>155</v>
      </c>
      <c r="R244" t="e">
        <f>NA()</f>
        <v>#N/A</v>
      </c>
    </row>
    <row r="245" spans="1:18" x14ac:dyDescent="0.45">
      <c r="A245" t="s">
        <v>268</v>
      </c>
      <c r="B245" t="s">
        <v>14</v>
      </c>
      <c r="C245" t="s">
        <v>652</v>
      </c>
      <c r="D245">
        <v>2</v>
      </c>
      <c r="E245" t="s">
        <v>16</v>
      </c>
      <c r="F245" t="s">
        <v>649</v>
      </c>
      <c r="G245">
        <v>6250</v>
      </c>
      <c r="H245">
        <v>1300</v>
      </c>
      <c r="I245">
        <v>7550</v>
      </c>
      <c r="J245" t="s">
        <v>657</v>
      </c>
      <c r="K245">
        <v>108</v>
      </c>
      <c r="L245" t="s">
        <v>663</v>
      </c>
      <c r="M245">
        <v>360</v>
      </c>
      <c r="N245">
        <v>1</v>
      </c>
      <c r="O245" t="s">
        <v>21</v>
      </c>
      <c r="P245" t="s">
        <v>647</v>
      </c>
      <c r="Q245">
        <v>108</v>
      </c>
      <c r="R245" t="e">
        <f>NA()</f>
        <v>#N/A</v>
      </c>
    </row>
    <row r="246" spans="1:18" x14ac:dyDescent="0.45">
      <c r="A246" t="s">
        <v>269</v>
      </c>
      <c r="B246" t="s">
        <v>14</v>
      </c>
      <c r="C246" t="s">
        <v>652</v>
      </c>
      <c r="D246">
        <v>0</v>
      </c>
      <c r="E246" t="s">
        <v>25</v>
      </c>
      <c r="F246" t="s">
        <v>650</v>
      </c>
      <c r="G246">
        <v>3406</v>
      </c>
      <c r="H246">
        <v>4417</v>
      </c>
      <c r="I246">
        <v>7823</v>
      </c>
      <c r="J246" t="s">
        <v>657</v>
      </c>
      <c r="K246">
        <v>123</v>
      </c>
      <c r="L246" t="s">
        <v>664</v>
      </c>
      <c r="M246">
        <v>360</v>
      </c>
      <c r="N246">
        <v>1</v>
      </c>
      <c r="O246" t="s">
        <v>31</v>
      </c>
      <c r="P246" t="s">
        <v>647</v>
      </c>
      <c r="Q246">
        <v>123</v>
      </c>
      <c r="R246" t="e">
        <f>NA()</f>
        <v>#N/A</v>
      </c>
    </row>
    <row r="247" spans="1:18" x14ac:dyDescent="0.45">
      <c r="A247" t="s">
        <v>270</v>
      </c>
      <c r="B247" t="s">
        <v>14</v>
      </c>
      <c r="C247" t="s">
        <v>651</v>
      </c>
      <c r="D247">
        <v>0</v>
      </c>
      <c r="E247" t="s">
        <v>16</v>
      </c>
      <c r="F247" t="s">
        <v>649</v>
      </c>
      <c r="G247">
        <v>6050</v>
      </c>
      <c r="H247">
        <v>4333</v>
      </c>
      <c r="I247">
        <v>10383</v>
      </c>
      <c r="J247" t="s">
        <v>658</v>
      </c>
      <c r="K247">
        <v>120</v>
      </c>
      <c r="L247" t="s">
        <v>664</v>
      </c>
      <c r="M247">
        <v>180</v>
      </c>
      <c r="N247">
        <v>1</v>
      </c>
      <c r="O247" t="s">
        <v>17</v>
      </c>
      <c r="P247" t="s">
        <v>648</v>
      </c>
      <c r="Q247" t="e">
        <f>NA()</f>
        <v>#N/A</v>
      </c>
      <c r="R247">
        <v>120</v>
      </c>
    </row>
    <row r="248" spans="1:18" x14ac:dyDescent="0.45">
      <c r="A248" t="s">
        <v>271</v>
      </c>
      <c r="B248" t="s">
        <v>14</v>
      </c>
      <c r="C248" t="s">
        <v>652</v>
      </c>
      <c r="D248">
        <v>2</v>
      </c>
      <c r="E248" t="s">
        <v>16</v>
      </c>
      <c r="F248" t="s">
        <v>650</v>
      </c>
      <c r="G248">
        <v>9703</v>
      </c>
      <c r="H248">
        <v>0</v>
      </c>
      <c r="I248">
        <v>9703</v>
      </c>
      <c r="J248" t="s">
        <v>658</v>
      </c>
      <c r="K248">
        <v>112</v>
      </c>
      <c r="L248" t="s">
        <v>663</v>
      </c>
      <c r="M248">
        <v>360</v>
      </c>
      <c r="N248">
        <v>1</v>
      </c>
      <c r="O248" t="s">
        <v>17</v>
      </c>
      <c r="P248" t="s">
        <v>647</v>
      </c>
      <c r="Q248">
        <v>112</v>
      </c>
      <c r="R248" t="e">
        <f>NA()</f>
        <v>#N/A</v>
      </c>
    </row>
    <row r="249" spans="1:18" x14ac:dyDescent="0.45">
      <c r="A249" t="s">
        <v>272</v>
      </c>
      <c r="B249" t="s">
        <v>14</v>
      </c>
      <c r="C249" t="s">
        <v>652</v>
      </c>
      <c r="D249">
        <v>1</v>
      </c>
      <c r="E249" t="s">
        <v>25</v>
      </c>
      <c r="F249" t="s">
        <v>650</v>
      </c>
      <c r="G249">
        <v>6608</v>
      </c>
      <c r="H249">
        <v>0</v>
      </c>
      <c r="I249">
        <v>6608</v>
      </c>
      <c r="J249" t="s">
        <v>657</v>
      </c>
      <c r="K249">
        <v>137</v>
      </c>
      <c r="L249" t="s">
        <v>665</v>
      </c>
      <c r="M249">
        <v>180</v>
      </c>
      <c r="N249">
        <v>1</v>
      </c>
      <c r="O249" t="s">
        <v>17</v>
      </c>
      <c r="P249" t="s">
        <v>647</v>
      </c>
      <c r="Q249">
        <v>137</v>
      </c>
      <c r="R249" t="e">
        <f>NA()</f>
        <v>#N/A</v>
      </c>
    </row>
    <row r="250" spans="1:18" x14ac:dyDescent="0.45">
      <c r="A250" t="s">
        <v>273</v>
      </c>
      <c r="B250" t="s">
        <v>14</v>
      </c>
      <c r="C250" t="s">
        <v>652</v>
      </c>
      <c r="D250">
        <v>1</v>
      </c>
      <c r="E250" t="s">
        <v>16</v>
      </c>
      <c r="F250" t="s">
        <v>650</v>
      </c>
      <c r="G250">
        <v>2882</v>
      </c>
      <c r="H250">
        <v>1843</v>
      </c>
      <c r="I250">
        <v>4725</v>
      </c>
      <c r="J250" t="s">
        <v>655</v>
      </c>
      <c r="K250">
        <v>123</v>
      </c>
      <c r="L250" t="s">
        <v>664</v>
      </c>
      <c r="M250">
        <v>480</v>
      </c>
      <c r="N250">
        <v>1</v>
      </c>
      <c r="O250" t="s">
        <v>31</v>
      </c>
      <c r="P250" t="s">
        <v>647</v>
      </c>
      <c r="Q250">
        <v>123</v>
      </c>
      <c r="R250" t="e">
        <f>NA()</f>
        <v>#N/A</v>
      </c>
    </row>
    <row r="251" spans="1:18" x14ac:dyDescent="0.45">
      <c r="A251" t="s">
        <v>274</v>
      </c>
      <c r="B251" t="s">
        <v>14</v>
      </c>
      <c r="C251" t="s">
        <v>652</v>
      </c>
      <c r="D251">
        <v>0</v>
      </c>
      <c r="E251" t="s">
        <v>16</v>
      </c>
      <c r="F251" t="s">
        <v>650</v>
      </c>
      <c r="G251">
        <v>1809</v>
      </c>
      <c r="H251">
        <v>1868</v>
      </c>
      <c r="I251">
        <v>3677</v>
      </c>
      <c r="J251" t="s">
        <v>659</v>
      </c>
      <c r="K251">
        <v>90</v>
      </c>
      <c r="L251" t="s">
        <v>662</v>
      </c>
      <c r="M251">
        <v>360</v>
      </c>
      <c r="N251">
        <v>1</v>
      </c>
      <c r="O251" t="s">
        <v>17</v>
      </c>
      <c r="P251" t="s">
        <v>647</v>
      </c>
      <c r="Q251">
        <v>90</v>
      </c>
      <c r="R251" t="e">
        <f>NA()</f>
        <v>#N/A</v>
      </c>
    </row>
    <row r="252" spans="1:18" x14ac:dyDescent="0.45">
      <c r="A252" t="s">
        <v>275</v>
      </c>
      <c r="B252" t="s">
        <v>14</v>
      </c>
      <c r="C252" t="s">
        <v>652</v>
      </c>
      <c r="D252">
        <v>0</v>
      </c>
      <c r="E252" t="s">
        <v>25</v>
      </c>
      <c r="F252" t="s">
        <v>650</v>
      </c>
      <c r="G252">
        <v>1668</v>
      </c>
      <c r="H252">
        <v>3890</v>
      </c>
      <c r="I252">
        <v>5558</v>
      </c>
      <c r="J252" t="s">
        <v>656</v>
      </c>
      <c r="K252">
        <v>201</v>
      </c>
      <c r="L252" t="s">
        <v>666</v>
      </c>
      <c r="M252">
        <v>360</v>
      </c>
      <c r="N252">
        <v>0</v>
      </c>
      <c r="O252" t="s">
        <v>31</v>
      </c>
      <c r="P252" t="s">
        <v>648</v>
      </c>
      <c r="Q252" t="e">
        <f>NA()</f>
        <v>#N/A</v>
      </c>
      <c r="R252">
        <v>201</v>
      </c>
    </row>
    <row r="253" spans="1:18" x14ac:dyDescent="0.45">
      <c r="A253" t="s">
        <v>276</v>
      </c>
      <c r="B253" t="s">
        <v>42</v>
      </c>
      <c r="C253" t="s">
        <v>651</v>
      </c>
      <c r="D253">
        <v>2</v>
      </c>
      <c r="E253" t="s">
        <v>16</v>
      </c>
      <c r="F253" t="s">
        <v>650</v>
      </c>
      <c r="G253">
        <v>3427</v>
      </c>
      <c r="H253">
        <v>0</v>
      </c>
      <c r="I253">
        <v>3427</v>
      </c>
      <c r="J253" t="s">
        <v>659</v>
      </c>
      <c r="K253">
        <v>138</v>
      </c>
      <c r="L253" t="s">
        <v>665</v>
      </c>
      <c r="M253">
        <v>360</v>
      </c>
      <c r="N253">
        <v>1</v>
      </c>
      <c r="O253" t="s">
        <v>17</v>
      </c>
      <c r="P253" t="s">
        <v>648</v>
      </c>
      <c r="Q253" t="e">
        <f>NA()</f>
        <v>#N/A</v>
      </c>
      <c r="R253">
        <v>138</v>
      </c>
    </row>
    <row r="254" spans="1:18" x14ac:dyDescent="0.45">
      <c r="A254" t="s">
        <v>277</v>
      </c>
      <c r="B254" t="s">
        <v>14</v>
      </c>
      <c r="C254" t="s">
        <v>651</v>
      </c>
      <c r="D254">
        <v>0</v>
      </c>
      <c r="E254" t="s">
        <v>25</v>
      </c>
      <c r="F254" t="s">
        <v>649</v>
      </c>
      <c r="G254">
        <v>2583</v>
      </c>
      <c r="H254">
        <v>2167</v>
      </c>
      <c r="I254">
        <v>4750</v>
      </c>
      <c r="J254" t="s">
        <v>655</v>
      </c>
      <c r="K254">
        <v>104</v>
      </c>
      <c r="L254" t="s">
        <v>663</v>
      </c>
      <c r="M254">
        <v>360</v>
      </c>
      <c r="N254">
        <v>1</v>
      </c>
      <c r="O254" t="s">
        <v>21</v>
      </c>
      <c r="P254" t="s">
        <v>647</v>
      </c>
      <c r="Q254">
        <v>104</v>
      </c>
      <c r="R254" t="e">
        <f>NA()</f>
        <v>#N/A</v>
      </c>
    </row>
    <row r="255" spans="1:18" x14ac:dyDescent="0.45">
      <c r="A255" t="s">
        <v>278</v>
      </c>
      <c r="B255" t="s">
        <v>14</v>
      </c>
      <c r="C255" t="s">
        <v>652</v>
      </c>
      <c r="D255">
        <v>1</v>
      </c>
      <c r="E255" t="s">
        <v>25</v>
      </c>
      <c r="F255" t="s">
        <v>650</v>
      </c>
      <c r="G255">
        <v>2661</v>
      </c>
      <c r="H255">
        <v>7101</v>
      </c>
      <c r="I255">
        <v>9762</v>
      </c>
      <c r="J255" t="s">
        <v>658</v>
      </c>
      <c r="K255">
        <v>279</v>
      </c>
      <c r="L255" t="s">
        <v>666</v>
      </c>
      <c r="M255">
        <v>180</v>
      </c>
      <c r="N255">
        <v>1</v>
      </c>
      <c r="O255" t="s">
        <v>31</v>
      </c>
      <c r="P255" t="s">
        <v>647</v>
      </c>
      <c r="Q255">
        <v>279</v>
      </c>
      <c r="R255" t="e">
        <f>NA()</f>
        <v>#N/A</v>
      </c>
    </row>
    <row r="256" spans="1:18" x14ac:dyDescent="0.45">
      <c r="A256" t="s">
        <v>279</v>
      </c>
      <c r="B256" t="s">
        <v>14</v>
      </c>
      <c r="C256" t="s">
        <v>651</v>
      </c>
      <c r="D256">
        <v>0</v>
      </c>
      <c r="E256" t="s">
        <v>16</v>
      </c>
      <c r="F256" t="s">
        <v>649</v>
      </c>
      <c r="G256">
        <v>16250</v>
      </c>
      <c r="H256">
        <v>0</v>
      </c>
      <c r="I256">
        <v>16250</v>
      </c>
      <c r="J256" t="s">
        <v>658</v>
      </c>
      <c r="K256">
        <v>192</v>
      </c>
      <c r="L256" t="s">
        <v>666</v>
      </c>
      <c r="M256">
        <v>360</v>
      </c>
      <c r="N256">
        <v>0</v>
      </c>
      <c r="O256" t="s">
        <v>17</v>
      </c>
      <c r="P256" t="s">
        <v>648</v>
      </c>
      <c r="Q256" t="e">
        <f>NA()</f>
        <v>#N/A</v>
      </c>
      <c r="R256">
        <v>192</v>
      </c>
    </row>
    <row r="257" spans="1:18" x14ac:dyDescent="0.45">
      <c r="A257" t="s">
        <v>280</v>
      </c>
      <c r="B257" t="s">
        <v>42</v>
      </c>
      <c r="C257" t="s">
        <v>651</v>
      </c>
      <c r="D257" t="s">
        <v>30</v>
      </c>
      <c r="E257" t="s">
        <v>16</v>
      </c>
      <c r="F257" t="s">
        <v>650</v>
      </c>
      <c r="G257">
        <v>3083</v>
      </c>
      <c r="H257">
        <v>0</v>
      </c>
      <c r="I257">
        <v>3083</v>
      </c>
      <c r="J257" t="s">
        <v>659</v>
      </c>
      <c r="K257">
        <v>255</v>
      </c>
      <c r="L257" t="s">
        <v>666</v>
      </c>
      <c r="M257">
        <v>360</v>
      </c>
      <c r="N257">
        <v>1</v>
      </c>
      <c r="O257" t="s">
        <v>21</v>
      </c>
      <c r="P257" t="s">
        <v>647</v>
      </c>
      <c r="Q257">
        <v>255</v>
      </c>
      <c r="R257" t="e">
        <f>NA()</f>
        <v>#N/A</v>
      </c>
    </row>
    <row r="258" spans="1:18" x14ac:dyDescent="0.45">
      <c r="A258" t="s">
        <v>281</v>
      </c>
      <c r="B258" t="s">
        <v>14</v>
      </c>
      <c r="C258" t="s">
        <v>651</v>
      </c>
      <c r="D258">
        <v>0</v>
      </c>
      <c r="E258" t="s">
        <v>25</v>
      </c>
      <c r="F258" t="s">
        <v>650</v>
      </c>
      <c r="G258">
        <v>6045</v>
      </c>
      <c r="H258">
        <v>0</v>
      </c>
      <c r="I258">
        <v>6045</v>
      </c>
      <c r="J258" t="s">
        <v>657</v>
      </c>
      <c r="K258">
        <v>115</v>
      </c>
      <c r="L258" t="s">
        <v>663</v>
      </c>
      <c r="M258">
        <v>360</v>
      </c>
      <c r="N258">
        <v>0</v>
      </c>
      <c r="O258" t="s">
        <v>21</v>
      </c>
      <c r="P258" t="s">
        <v>648</v>
      </c>
      <c r="Q258" t="e">
        <f>NA()</f>
        <v>#N/A</v>
      </c>
      <c r="R258">
        <v>115</v>
      </c>
    </row>
    <row r="259" spans="1:18" x14ac:dyDescent="0.45">
      <c r="A259" t="s">
        <v>282</v>
      </c>
      <c r="B259" t="s">
        <v>14</v>
      </c>
      <c r="C259" t="s">
        <v>652</v>
      </c>
      <c r="D259" t="s">
        <v>30</v>
      </c>
      <c r="E259" t="s">
        <v>16</v>
      </c>
      <c r="F259" t="s">
        <v>650</v>
      </c>
      <c r="G259">
        <v>5250</v>
      </c>
      <c r="H259">
        <v>0</v>
      </c>
      <c r="I259">
        <v>5250</v>
      </c>
      <c r="J259" t="s">
        <v>656</v>
      </c>
      <c r="K259">
        <v>94</v>
      </c>
      <c r="L259" t="s">
        <v>662</v>
      </c>
      <c r="M259">
        <v>360</v>
      </c>
      <c r="N259">
        <v>1</v>
      </c>
      <c r="O259" t="s">
        <v>17</v>
      </c>
      <c r="P259" t="s">
        <v>648</v>
      </c>
      <c r="Q259" t="e">
        <f>NA()</f>
        <v>#N/A</v>
      </c>
      <c r="R259">
        <v>94</v>
      </c>
    </row>
    <row r="260" spans="1:18" x14ac:dyDescent="0.45">
      <c r="A260" t="s">
        <v>283</v>
      </c>
      <c r="B260" t="s">
        <v>14</v>
      </c>
      <c r="C260" t="s">
        <v>652</v>
      </c>
      <c r="D260">
        <v>0</v>
      </c>
      <c r="E260" t="s">
        <v>16</v>
      </c>
      <c r="F260" t="s">
        <v>650</v>
      </c>
      <c r="G260">
        <v>14683</v>
      </c>
      <c r="H260">
        <v>2100</v>
      </c>
      <c r="I260">
        <v>16783</v>
      </c>
      <c r="J260" t="s">
        <v>658</v>
      </c>
      <c r="K260">
        <v>304</v>
      </c>
      <c r="L260" t="s">
        <v>666</v>
      </c>
      <c r="M260">
        <v>360</v>
      </c>
      <c r="N260">
        <v>1</v>
      </c>
      <c r="O260" t="s">
        <v>21</v>
      </c>
      <c r="P260" t="s">
        <v>648</v>
      </c>
      <c r="Q260" t="e">
        <f>NA()</f>
        <v>#N/A</v>
      </c>
      <c r="R260">
        <v>304</v>
      </c>
    </row>
    <row r="261" spans="1:18" x14ac:dyDescent="0.45">
      <c r="A261" t="s">
        <v>284</v>
      </c>
      <c r="B261" t="s">
        <v>14</v>
      </c>
      <c r="C261" t="s">
        <v>652</v>
      </c>
      <c r="D261" t="s">
        <v>30</v>
      </c>
      <c r="E261" t="s">
        <v>25</v>
      </c>
      <c r="F261" t="s">
        <v>650</v>
      </c>
      <c r="G261">
        <v>4931</v>
      </c>
      <c r="H261">
        <v>0</v>
      </c>
      <c r="I261">
        <v>4931</v>
      </c>
      <c r="J261" t="s">
        <v>656</v>
      </c>
      <c r="K261">
        <v>128</v>
      </c>
      <c r="L261" t="s">
        <v>664</v>
      </c>
      <c r="M261">
        <v>360</v>
      </c>
      <c r="N261" t="s">
        <v>639</v>
      </c>
      <c r="O261" t="s">
        <v>31</v>
      </c>
      <c r="P261" t="s">
        <v>648</v>
      </c>
      <c r="Q261" t="e">
        <f>NA()</f>
        <v>#N/A</v>
      </c>
      <c r="R261">
        <v>128</v>
      </c>
    </row>
    <row r="262" spans="1:18" x14ac:dyDescent="0.45">
      <c r="A262" t="s">
        <v>285</v>
      </c>
      <c r="B262" t="s">
        <v>14</v>
      </c>
      <c r="C262" t="s">
        <v>652</v>
      </c>
      <c r="D262">
        <v>1</v>
      </c>
      <c r="E262" t="s">
        <v>16</v>
      </c>
      <c r="F262" t="s">
        <v>650</v>
      </c>
      <c r="G262">
        <v>6083</v>
      </c>
      <c r="H262">
        <v>4250</v>
      </c>
      <c r="I262">
        <v>10333</v>
      </c>
      <c r="J262" t="s">
        <v>658</v>
      </c>
      <c r="K262">
        <v>330</v>
      </c>
      <c r="L262" t="s">
        <v>666</v>
      </c>
      <c r="M262">
        <v>360</v>
      </c>
      <c r="N262" t="s">
        <v>639</v>
      </c>
      <c r="O262" t="s">
        <v>17</v>
      </c>
      <c r="P262" t="s">
        <v>647</v>
      </c>
      <c r="Q262">
        <v>330</v>
      </c>
      <c r="R262" t="e">
        <f>NA()</f>
        <v>#N/A</v>
      </c>
    </row>
    <row r="263" spans="1:18" x14ac:dyDescent="0.45">
      <c r="A263" t="s">
        <v>286</v>
      </c>
      <c r="B263" t="s">
        <v>14</v>
      </c>
      <c r="C263" t="s">
        <v>651</v>
      </c>
      <c r="D263">
        <v>0</v>
      </c>
      <c r="E263" t="s">
        <v>16</v>
      </c>
      <c r="F263" t="s">
        <v>650</v>
      </c>
      <c r="G263">
        <v>2060</v>
      </c>
      <c r="H263">
        <v>2209</v>
      </c>
      <c r="I263">
        <v>4269</v>
      </c>
      <c r="J263" t="s">
        <v>655</v>
      </c>
      <c r="K263">
        <v>134</v>
      </c>
      <c r="L263" t="s">
        <v>664</v>
      </c>
      <c r="M263">
        <v>360</v>
      </c>
      <c r="N263">
        <v>1</v>
      </c>
      <c r="O263" t="s">
        <v>31</v>
      </c>
      <c r="P263" t="s">
        <v>647</v>
      </c>
      <c r="Q263">
        <v>134</v>
      </c>
      <c r="R263" t="e">
        <f>NA()</f>
        <v>#N/A</v>
      </c>
    </row>
    <row r="264" spans="1:18" x14ac:dyDescent="0.45">
      <c r="A264" t="s">
        <v>287</v>
      </c>
      <c r="B264" t="s">
        <v>42</v>
      </c>
      <c r="C264" t="s">
        <v>651</v>
      </c>
      <c r="D264">
        <v>1</v>
      </c>
      <c r="E264" t="s">
        <v>16</v>
      </c>
      <c r="F264" t="s">
        <v>650</v>
      </c>
      <c r="G264">
        <v>3481</v>
      </c>
      <c r="H264">
        <v>0</v>
      </c>
      <c r="I264">
        <v>3481</v>
      </c>
      <c r="J264" t="s">
        <v>659</v>
      </c>
      <c r="K264">
        <v>155</v>
      </c>
      <c r="L264" t="s">
        <v>665</v>
      </c>
      <c r="M264">
        <v>36</v>
      </c>
      <c r="N264">
        <v>1</v>
      </c>
      <c r="O264" t="s">
        <v>31</v>
      </c>
      <c r="P264" t="s">
        <v>648</v>
      </c>
      <c r="Q264" t="e">
        <f>NA()</f>
        <v>#N/A</v>
      </c>
      <c r="R264">
        <v>155</v>
      </c>
    </row>
    <row r="265" spans="1:18" x14ac:dyDescent="0.45">
      <c r="A265" t="s">
        <v>288</v>
      </c>
      <c r="B265" t="s">
        <v>42</v>
      </c>
      <c r="C265" t="s">
        <v>651</v>
      </c>
      <c r="D265">
        <v>0</v>
      </c>
      <c r="E265" t="s">
        <v>16</v>
      </c>
      <c r="F265" t="s">
        <v>650</v>
      </c>
      <c r="G265">
        <v>7200</v>
      </c>
      <c r="H265">
        <v>0</v>
      </c>
      <c r="I265">
        <v>7200</v>
      </c>
      <c r="J265" t="s">
        <v>657</v>
      </c>
      <c r="K265">
        <v>120</v>
      </c>
      <c r="L265" t="s">
        <v>664</v>
      </c>
      <c r="M265">
        <v>360</v>
      </c>
      <c r="N265">
        <v>1</v>
      </c>
      <c r="O265" t="s">
        <v>21</v>
      </c>
      <c r="P265" t="s">
        <v>647</v>
      </c>
      <c r="Q265">
        <v>120</v>
      </c>
      <c r="R265" t="e">
        <f>NA()</f>
        <v>#N/A</v>
      </c>
    </row>
    <row r="266" spans="1:18" x14ac:dyDescent="0.45">
      <c r="A266" t="s">
        <v>289</v>
      </c>
      <c r="B266" t="s">
        <v>14</v>
      </c>
      <c r="C266" t="s">
        <v>651</v>
      </c>
      <c r="D266">
        <v>0</v>
      </c>
      <c r="E266" t="s">
        <v>16</v>
      </c>
      <c r="F266" t="s">
        <v>649</v>
      </c>
      <c r="G266">
        <v>5166</v>
      </c>
      <c r="H266">
        <v>0</v>
      </c>
      <c r="I266">
        <v>5166</v>
      </c>
      <c r="J266" t="s">
        <v>656</v>
      </c>
      <c r="K266">
        <v>128</v>
      </c>
      <c r="L266" t="s">
        <v>664</v>
      </c>
      <c r="M266">
        <v>360</v>
      </c>
      <c r="N266">
        <v>1</v>
      </c>
      <c r="O266" t="s">
        <v>31</v>
      </c>
      <c r="P266" t="s">
        <v>647</v>
      </c>
      <c r="Q266">
        <v>128</v>
      </c>
      <c r="R266" t="e">
        <f>NA()</f>
        <v>#N/A</v>
      </c>
    </row>
    <row r="267" spans="1:18" x14ac:dyDescent="0.45">
      <c r="A267" t="s">
        <v>290</v>
      </c>
      <c r="B267" t="s">
        <v>14</v>
      </c>
      <c r="C267" t="s">
        <v>651</v>
      </c>
      <c r="D267">
        <v>0</v>
      </c>
      <c r="E267" t="s">
        <v>16</v>
      </c>
      <c r="F267" t="s">
        <v>650</v>
      </c>
      <c r="G267">
        <v>4095</v>
      </c>
      <c r="H267">
        <v>3447</v>
      </c>
      <c r="I267">
        <v>7542</v>
      </c>
      <c r="J267" t="s">
        <v>657</v>
      </c>
      <c r="K267">
        <v>151</v>
      </c>
      <c r="L267" t="s">
        <v>665</v>
      </c>
      <c r="M267">
        <v>360</v>
      </c>
      <c r="N267">
        <v>1</v>
      </c>
      <c r="O267" t="s">
        <v>21</v>
      </c>
      <c r="P267" t="s">
        <v>647</v>
      </c>
      <c r="Q267">
        <v>151</v>
      </c>
      <c r="R267" t="e">
        <f>NA()</f>
        <v>#N/A</v>
      </c>
    </row>
    <row r="268" spans="1:18" x14ac:dyDescent="0.45">
      <c r="A268" t="s">
        <v>291</v>
      </c>
      <c r="B268" t="s">
        <v>14</v>
      </c>
      <c r="C268" t="s">
        <v>652</v>
      </c>
      <c r="D268">
        <v>2</v>
      </c>
      <c r="E268" t="s">
        <v>16</v>
      </c>
      <c r="F268" t="s">
        <v>650</v>
      </c>
      <c r="G268">
        <v>4708</v>
      </c>
      <c r="H268">
        <v>1387</v>
      </c>
      <c r="I268">
        <v>6095</v>
      </c>
      <c r="J268" t="s">
        <v>657</v>
      </c>
      <c r="K268">
        <v>150</v>
      </c>
      <c r="L268" t="s">
        <v>665</v>
      </c>
      <c r="M268">
        <v>360</v>
      </c>
      <c r="N268">
        <v>1</v>
      </c>
      <c r="O268" t="s">
        <v>31</v>
      </c>
      <c r="P268" t="s">
        <v>647</v>
      </c>
      <c r="Q268">
        <v>150</v>
      </c>
      <c r="R268" t="e">
        <f>NA()</f>
        <v>#N/A</v>
      </c>
    </row>
    <row r="269" spans="1:18" x14ac:dyDescent="0.45">
      <c r="A269" t="s">
        <v>292</v>
      </c>
      <c r="B269" t="s">
        <v>14</v>
      </c>
      <c r="C269" t="s">
        <v>652</v>
      </c>
      <c r="D269" t="s">
        <v>30</v>
      </c>
      <c r="E269" t="s">
        <v>16</v>
      </c>
      <c r="F269" t="s">
        <v>650</v>
      </c>
      <c r="G269">
        <v>4333</v>
      </c>
      <c r="H269">
        <v>1811</v>
      </c>
      <c r="I269">
        <v>6144</v>
      </c>
      <c r="J269" t="s">
        <v>657</v>
      </c>
      <c r="K269">
        <v>160</v>
      </c>
      <c r="L269" t="s">
        <v>665</v>
      </c>
      <c r="M269">
        <v>360</v>
      </c>
      <c r="N269">
        <v>0</v>
      </c>
      <c r="O269" t="s">
        <v>17</v>
      </c>
      <c r="P269" t="s">
        <v>647</v>
      </c>
      <c r="Q269">
        <v>160</v>
      </c>
      <c r="R269" t="e">
        <f>NA()</f>
        <v>#N/A</v>
      </c>
    </row>
    <row r="270" spans="1:18" x14ac:dyDescent="0.45">
      <c r="A270" t="s">
        <v>293</v>
      </c>
      <c r="B270" t="s">
        <v>42</v>
      </c>
      <c r="C270" t="s">
        <v>651</v>
      </c>
      <c r="D270">
        <v>0</v>
      </c>
      <c r="E270" t="s">
        <v>16</v>
      </c>
      <c r="F270" t="s">
        <v>639</v>
      </c>
      <c r="G270">
        <v>3418</v>
      </c>
      <c r="H270">
        <v>0</v>
      </c>
      <c r="I270">
        <v>3418</v>
      </c>
      <c r="J270" t="s">
        <v>659</v>
      </c>
      <c r="K270">
        <v>135</v>
      </c>
      <c r="L270" t="s">
        <v>665</v>
      </c>
      <c r="M270">
        <v>360</v>
      </c>
      <c r="N270">
        <v>1</v>
      </c>
      <c r="O270" t="s">
        <v>21</v>
      </c>
      <c r="P270" t="s">
        <v>648</v>
      </c>
      <c r="Q270" t="e">
        <f>NA()</f>
        <v>#N/A</v>
      </c>
      <c r="R270">
        <v>135</v>
      </c>
    </row>
    <row r="271" spans="1:18" x14ac:dyDescent="0.45">
      <c r="A271" t="s">
        <v>294</v>
      </c>
      <c r="B271" t="s">
        <v>42</v>
      </c>
      <c r="C271" t="s">
        <v>651</v>
      </c>
      <c r="D271">
        <v>1</v>
      </c>
      <c r="E271" t="s">
        <v>16</v>
      </c>
      <c r="F271" t="s">
        <v>650</v>
      </c>
      <c r="G271">
        <v>2876</v>
      </c>
      <c r="H271">
        <v>1560</v>
      </c>
      <c r="I271">
        <v>4436</v>
      </c>
      <c r="J271" t="s">
        <v>655</v>
      </c>
      <c r="K271">
        <v>90</v>
      </c>
      <c r="L271" t="s">
        <v>662</v>
      </c>
      <c r="M271">
        <v>360</v>
      </c>
      <c r="N271">
        <v>1</v>
      </c>
      <c r="O271" t="s">
        <v>17</v>
      </c>
      <c r="P271" t="s">
        <v>647</v>
      </c>
      <c r="Q271">
        <v>90</v>
      </c>
      <c r="R271" t="e">
        <f>NA()</f>
        <v>#N/A</v>
      </c>
    </row>
    <row r="272" spans="1:18" x14ac:dyDescent="0.45">
      <c r="A272" t="s">
        <v>295</v>
      </c>
      <c r="B272" t="s">
        <v>42</v>
      </c>
      <c r="C272" t="s">
        <v>651</v>
      </c>
      <c r="D272">
        <v>0</v>
      </c>
      <c r="E272" t="s">
        <v>16</v>
      </c>
      <c r="F272" t="s">
        <v>650</v>
      </c>
      <c r="G272">
        <v>3237</v>
      </c>
      <c r="H272">
        <v>0</v>
      </c>
      <c r="I272">
        <v>3237</v>
      </c>
      <c r="J272" t="s">
        <v>659</v>
      </c>
      <c r="K272">
        <v>30</v>
      </c>
      <c r="L272" t="s">
        <v>662</v>
      </c>
      <c r="M272">
        <v>360</v>
      </c>
      <c r="N272">
        <v>1</v>
      </c>
      <c r="O272" t="s">
        <v>17</v>
      </c>
      <c r="P272" t="s">
        <v>647</v>
      </c>
      <c r="Q272">
        <v>30</v>
      </c>
      <c r="R272" t="e">
        <f>NA()</f>
        <v>#N/A</v>
      </c>
    </row>
    <row r="273" spans="1:18" x14ac:dyDescent="0.45">
      <c r="A273" t="s">
        <v>296</v>
      </c>
      <c r="B273" t="s">
        <v>14</v>
      </c>
      <c r="C273" t="s">
        <v>652</v>
      </c>
      <c r="D273">
        <v>0</v>
      </c>
      <c r="E273" t="s">
        <v>16</v>
      </c>
      <c r="F273" t="s">
        <v>650</v>
      </c>
      <c r="G273">
        <v>11146</v>
      </c>
      <c r="H273">
        <v>0</v>
      </c>
      <c r="I273">
        <v>11146</v>
      </c>
      <c r="J273" t="s">
        <v>658</v>
      </c>
      <c r="K273">
        <v>136</v>
      </c>
      <c r="L273" t="s">
        <v>665</v>
      </c>
      <c r="M273">
        <v>360</v>
      </c>
      <c r="N273">
        <v>1</v>
      </c>
      <c r="O273" t="s">
        <v>17</v>
      </c>
      <c r="P273" t="s">
        <v>647</v>
      </c>
      <c r="Q273">
        <v>136</v>
      </c>
      <c r="R273" t="e">
        <f>NA()</f>
        <v>#N/A</v>
      </c>
    </row>
    <row r="274" spans="1:18" x14ac:dyDescent="0.45">
      <c r="A274" t="s">
        <v>297</v>
      </c>
      <c r="B274" t="s">
        <v>14</v>
      </c>
      <c r="C274" t="s">
        <v>651</v>
      </c>
      <c r="D274">
        <v>0</v>
      </c>
      <c r="E274" t="s">
        <v>16</v>
      </c>
      <c r="F274" t="s">
        <v>650</v>
      </c>
      <c r="G274">
        <v>2833</v>
      </c>
      <c r="H274">
        <v>1857</v>
      </c>
      <c r="I274">
        <v>4690</v>
      </c>
      <c r="J274" t="s">
        <v>655</v>
      </c>
      <c r="K274">
        <v>126</v>
      </c>
      <c r="L274" t="s">
        <v>664</v>
      </c>
      <c r="M274">
        <v>360</v>
      </c>
      <c r="N274">
        <v>1</v>
      </c>
      <c r="O274" t="s">
        <v>21</v>
      </c>
      <c r="P274" t="s">
        <v>647</v>
      </c>
      <c r="Q274">
        <v>126</v>
      </c>
      <c r="R274" t="e">
        <f>NA()</f>
        <v>#N/A</v>
      </c>
    </row>
    <row r="275" spans="1:18" x14ac:dyDescent="0.45">
      <c r="A275" t="s">
        <v>298</v>
      </c>
      <c r="B275" t="s">
        <v>14</v>
      </c>
      <c r="C275" t="s">
        <v>652</v>
      </c>
      <c r="D275">
        <v>0</v>
      </c>
      <c r="E275" t="s">
        <v>16</v>
      </c>
      <c r="F275" t="s">
        <v>650</v>
      </c>
      <c r="G275">
        <v>2620</v>
      </c>
      <c r="H275">
        <v>2223</v>
      </c>
      <c r="I275">
        <v>4843</v>
      </c>
      <c r="J275" t="s">
        <v>656</v>
      </c>
      <c r="K275">
        <v>150</v>
      </c>
      <c r="L275" t="s">
        <v>665</v>
      </c>
      <c r="M275">
        <v>360</v>
      </c>
      <c r="N275">
        <v>1</v>
      </c>
      <c r="O275" t="s">
        <v>31</v>
      </c>
      <c r="P275" t="s">
        <v>647</v>
      </c>
      <c r="Q275">
        <v>150</v>
      </c>
      <c r="R275" t="e">
        <f>NA()</f>
        <v>#N/A</v>
      </c>
    </row>
    <row r="276" spans="1:18" x14ac:dyDescent="0.45">
      <c r="A276" t="s">
        <v>299</v>
      </c>
      <c r="B276" t="s">
        <v>14</v>
      </c>
      <c r="C276" t="s">
        <v>652</v>
      </c>
      <c r="D276">
        <v>2</v>
      </c>
      <c r="E276" t="s">
        <v>16</v>
      </c>
      <c r="F276" t="s">
        <v>650</v>
      </c>
      <c r="G276">
        <v>3900</v>
      </c>
      <c r="H276">
        <v>0</v>
      </c>
      <c r="I276">
        <v>3900</v>
      </c>
      <c r="J276" t="s">
        <v>655</v>
      </c>
      <c r="K276">
        <v>90</v>
      </c>
      <c r="L276" t="s">
        <v>662</v>
      </c>
      <c r="M276">
        <v>360</v>
      </c>
      <c r="N276">
        <v>1</v>
      </c>
      <c r="O276" t="s">
        <v>31</v>
      </c>
      <c r="P276" t="s">
        <v>647</v>
      </c>
      <c r="Q276">
        <v>90</v>
      </c>
      <c r="R276" t="e">
        <f>NA()</f>
        <v>#N/A</v>
      </c>
    </row>
    <row r="277" spans="1:18" x14ac:dyDescent="0.45">
      <c r="A277" t="s">
        <v>300</v>
      </c>
      <c r="B277" t="s">
        <v>14</v>
      </c>
      <c r="C277" t="s">
        <v>652</v>
      </c>
      <c r="D277">
        <v>1</v>
      </c>
      <c r="E277" t="s">
        <v>16</v>
      </c>
      <c r="F277" t="s">
        <v>650</v>
      </c>
      <c r="G277">
        <v>2750</v>
      </c>
      <c r="H277">
        <v>1842</v>
      </c>
      <c r="I277">
        <v>4592</v>
      </c>
      <c r="J277" t="s">
        <v>655</v>
      </c>
      <c r="K277">
        <v>115</v>
      </c>
      <c r="L277" t="s">
        <v>663</v>
      </c>
      <c r="M277">
        <v>360</v>
      </c>
      <c r="N277">
        <v>1</v>
      </c>
      <c r="O277" t="s">
        <v>31</v>
      </c>
      <c r="P277" t="s">
        <v>647</v>
      </c>
      <c r="Q277">
        <v>115</v>
      </c>
      <c r="R277" t="e">
        <f>NA()</f>
        <v>#N/A</v>
      </c>
    </row>
    <row r="278" spans="1:18" x14ac:dyDescent="0.45">
      <c r="A278" t="s">
        <v>301</v>
      </c>
      <c r="B278" t="s">
        <v>14</v>
      </c>
      <c r="C278" t="s">
        <v>652</v>
      </c>
      <c r="D278">
        <v>0</v>
      </c>
      <c r="E278" t="s">
        <v>16</v>
      </c>
      <c r="F278" t="s">
        <v>650</v>
      </c>
      <c r="G278">
        <v>3993</v>
      </c>
      <c r="H278">
        <v>3274</v>
      </c>
      <c r="I278">
        <v>7267</v>
      </c>
      <c r="J278" t="s">
        <v>657</v>
      </c>
      <c r="K278">
        <v>207</v>
      </c>
      <c r="L278" t="s">
        <v>666</v>
      </c>
      <c r="M278">
        <v>360</v>
      </c>
      <c r="N278">
        <v>1</v>
      </c>
      <c r="O278" t="s">
        <v>31</v>
      </c>
      <c r="P278" t="s">
        <v>647</v>
      </c>
      <c r="Q278">
        <v>207</v>
      </c>
      <c r="R278" t="e">
        <f>NA()</f>
        <v>#N/A</v>
      </c>
    </row>
    <row r="279" spans="1:18" x14ac:dyDescent="0.45">
      <c r="A279" t="s">
        <v>302</v>
      </c>
      <c r="B279" t="s">
        <v>14</v>
      </c>
      <c r="C279" t="s">
        <v>652</v>
      </c>
      <c r="D279">
        <v>0</v>
      </c>
      <c r="E279" t="s">
        <v>16</v>
      </c>
      <c r="F279" t="s">
        <v>650</v>
      </c>
      <c r="G279">
        <v>3103</v>
      </c>
      <c r="H279">
        <v>1300</v>
      </c>
      <c r="I279">
        <v>4403</v>
      </c>
      <c r="J279" t="s">
        <v>655</v>
      </c>
      <c r="K279">
        <v>80</v>
      </c>
      <c r="L279" t="s">
        <v>662</v>
      </c>
      <c r="M279">
        <v>360</v>
      </c>
      <c r="N279">
        <v>1</v>
      </c>
      <c r="O279" t="s">
        <v>17</v>
      </c>
      <c r="P279" t="s">
        <v>647</v>
      </c>
      <c r="Q279">
        <v>80</v>
      </c>
      <c r="R279" t="e">
        <f>NA()</f>
        <v>#N/A</v>
      </c>
    </row>
    <row r="280" spans="1:18" x14ac:dyDescent="0.45">
      <c r="A280" t="s">
        <v>303</v>
      </c>
      <c r="B280" t="s">
        <v>14</v>
      </c>
      <c r="C280" t="s">
        <v>652</v>
      </c>
      <c r="D280">
        <v>0</v>
      </c>
      <c r="E280" t="s">
        <v>16</v>
      </c>
      <c r="F280" t="s">
        <v>650</v>
      </c>
      <c r="G280">
        <v>14583</v>
      </c>
      <c r="H280">
        <v>0</v>
      </c>
      <c r="I280">
        <v>14583</v>
      </c>
      <c r="J280" t="s">
        <v>658</v>
      </c>
      <c r="K280">
        <v>436</v>
      </c>
      <c r="L280" t="s">
        <v>666</v>
      </c>
      <c r="M280">
        <v>360</v>
      </c>
      <c r="N280">
        <v>1</v>
      </c>
      <c r="O280" t="s">
        <v>31</v>
      </c>
      <c r="P280" t="s">
        <v>647</v>
      </c>
      <c r="Q280">
        <v>436</v>
      </c>
      <c r="R280" t="e">
        <f>NA()</f>
        <v>#N/A</v>
      </c>
    </row>
    <row r="281" spans="1:18" x14ac:dyDescent="0.45">
      <c r="A281" t="s">
        <v>304</v>
      </c>
      <c r="B281" t="s">
        <v>42</v>
      </c>
      <c r="C281" t="s">
        <v>652</v>
      </c>
      <c r="D281">
        <v>0</v>
      </c>
      <c r="E281" t="s">
        <v>25</v>
      </c>
      <c r="F281" t="s">
        <v>650</v>
      </c>
      <c r="G281">
        <v>4100</v>
      </c>
      <c r="H281">
        <v>0</v>
      </c>
      <c r="I281">
        <v>4100</v>
      </c>
      <c r="J281" t="s">
        <v>655</v>
      </c>
      <c r="K281">
        <v>124</v>
      </c>
      <c r="L281" t="s">
        <v>664</v>
      </c>
      <c r="M281">
        <v>360</v>
      </c>
      <c r="N281" t="s">
        <v>639</v>
      </c>
      <c r="O281" t="s">
        <v>21</v>
      </c>
      <c r="P281" t="s">
        <v>647</v>
      </c>
      <c r="Q281">
        <v>124</v>
      </c>
      <c r="R281" t="e">
        <f>NA()</f>
        <v>#N/A</v>
      </c>
    </row>
    <row r="282" spans="1:18" x14ac:dyDescent="0.45">
      <c r="A282" t="s">
        <v>305</v>
      </c>
      <c r="B282" t="s">
        <v>14</v>
      </c>
      <c r="C282" t="s">
        <v>651</v>
      </c>
      <c r="D282">
        <v>1</v>
      </c>
      <c r="E282" t="s">
        <v>25</v>
      </c>
      <c r="F282" t="s">
        <v>649</v>
      </c>
      <c r="G282">
        <v>4053</v>
      </c>
      <c r="H282">
        <v>2426</v>
      </c>
      <c r="I282">
        <v>6479</v>
      </c>
      <c r="J282" t="s">
        <v>657</v>
      </c>
      <c r="K282">
        <v>158</v>
      </c>
      <c r="L282" t="s">
        <v>665</v>
      </c>
      <c r="M282">
        <v>360</v>
      </c>
      <c r="N282">
        <v>0</v>
      </c>
      <c r="O282" t="s">
        <v>17</v>
      </c>
      <c r="P282" t="s">
        <v>648</v>
      </c>
      <c r="Q282" t="e">
        <f>NA()</f>
        <v>#N/A</v>
      </c>
      <c r="R282">
        <v>158</v>
      </c>
    </row>
    <row r="283" spans="1:18" x14ac:dyDescent="0.45">
      <c r="A283" t="s">
        <v>306</v>
      </c>
      <c r="B283" t="s">
        <v>14</v>
      </c>
      <c r="C283" t="s">
        <v>652</v>
      </c>
      <c r="D283">
        <v>0</v>
      </c>
      <c r="E283" t="s">
        <v>16</v>
      </c>
      <c r="F283" t="s">
        <v>650</v>
      </c>
      <c r="G283">
        <v>3927</v>
      </c>
      <c r="H283">
        <v>800</v>
      </c>
      <c r="I283">
        <v>4727</v>
      </c>
      <c r="J283" t="s">
        <v>655</v>
      </c>
      <c r="K283">
        <v>112</v>
      </c>
      <c r="L283" t="s">
        <v>663</v>
      </c>
      <c r="M283">
        <v>360</v>
      </c>
      <c r="N283">
        <v>1</v>
      </c>
      <c r="O283" t="s">
        <v>31</v>
      </c>
      <c r="P283" t="s">
        <v>647</v>
      </c>
      <c r="Q283">
        <v>112</v>
      </c>
      <c r="R283" t="e">
        <f>NA()</f>
        <v>#N/A</v>
      </c>
    </row>
    <row r="284" spans="1:18" x14ac:dyDescent="0.45">
      <c r="A284" t="s">
        <v>307</v>
      </c>
      <c r="B284" t="s">
        <v>14</v>
      </c>
      <c r="C284" t="s">
        <v>652</v>
      </c>
      <c r="D284">
        <v>2</v>
      </c>
      <c r="E284" t="s">
        <v>16</v>
      </c>
      <c r="F284" t="s">
        <v>650</v>
      </c>
      <c r="G284">
        <v>2301</v>
      </c>
      <c r="H284">
        <v>986</v>
      </c>
      <c r="I284">
        <v>3287</v>
      </c>
      <c r="J284" t="s">
        <v>659</v>
      </c>
      <c r="K284">
        <v>78</v>
      </c>
      <c r="L284" t="s">
        <v>662</v>
      </c>
      <c r="M284">
        <v>180</v>
      </c>
      <c r="N284">
        <v>1</v>
      </c>
      <c r="O284" t="s">
        <v>17</v>
      </c>
      <c r="P284" t="s">
        <v>647</v>
      </c>
      <c r="Q284">
        <v>78</v>
      </c>
      <c r="R284" t="e">
        <f>NA()</f>
        <v>#N/A</v>
      </c>
    </row>
    <row r="285" spans="1:18" x14ac:dyDescent="0.45">
      <c r="A285" t="s">
        <v>308</v>
      </c>
      <c r="B285" t="s">
        <v>42</v>
      </c>
      <c r="C285" t="s">
        <v>651</v>
      </c>
      <c r="D285">
        <v>0</v>
      </c>
      <c r="E285" t="s">
        <v>16</v>
      </c>
      <c r="F285" t="s">
        <v>650</v>
      </c>
      <c r="G285">
        <v>1811</v>
      </c>
      <c r="H285">
        <v>1666</v>
      </c>
      <c r="I285">
        <v>3477</v>
      </c>
      <c r="J285" t="s">
        <v>659</v>
      </c>
      <c r="K285">
        <v>54</v>
      </c>
      <c r="L285" t="s">
        <v>662</v>
      </c>
      <c r="M285">
        <v>360</v>
      </c>
      <c r="N285">
        <v>1</v>
      </c>
      <c r="O285" t="s">
        <v>17</v>
      </c>
      <c r="P285" t="s">
        <v>647</v>
      </c>
      <c r="Q285">
        <v>54</v>
      </c>
      <c r="R285" t="e">
        <f>NA()</f>
        <v>#N/A</v>
      </c>
    </row>
    <row r="286" spans="1:18" x14ac:dyDescent="0.45">
      <c r="A286" t="s">
        <v>309</v>
      </c>
      <c r="B286" t="s">
        <v>14</v>
      </c>
      <c r="C286" t="s">
        <v>652</v>
      </c>
      <c r="D286">
        <v>0</v>
      </c>
      <c r="E286" t="s">
        <v>16</v>
      </c>
      <c r="F286" t="s">
        <v>650</v>
      </c>
      <c r="G286">
        <v>20667</v>
      </c>
      <c r="H286">
        <v>0</v>
      </c>
      <c r="I286">
        <v>20667</v>
      </c>
      <c r="J286" t="s">
        <v>658</v>
      </c>
      <c r="K286">
        <v>128</v>
      </c>
      <c r="L286" t="s">
        <v>664</v>
      </c>
      <c r="M286">
        <v>360</v>
      </c>
      <c r="N286">
        <v>1</v>
      </c>
      <c r="O286" t="s">
        <v>21</v>
      </c>
      <c r="P286" t="s">
        <v>648</v>
      </c>
      <c r="Q286" t="e">
        <f>NA()</f>
        <v>#N/A</v>
      </c>
      <c r="R286">
        <v>128</v>
      </c>
    </row>
    <row r="287" spans="1:18" x14ac:dyDescent="0.45">
      <c r="A287" t="s">
        <v>310</v>
      </c>
      <c r="B287" t="s">
        <v>14</v>
      </c>
      <c r="C287" t="s">
        <v>651</v>
      </c>
      <c r="D287">
        <v>0</v>
      </c>
      <c r="E287" t="s">
        <v>16</v>
      </c>
      <c r="F287" t="s">
        <v>650</v>
      </c>
      <c r="G287">
        <v>3158</v>
      </c>
      <c r="H287">
        <v>3053</v>
      </c>
      <c r="I287">
        <v>6211</v>
      </c>
      <c r="J287" t="s">
        <v>657</v>
      </c>
      <c r="K287">
        <v>89</v>
      </c>
      <c r="L287" t="s">
        <v>662</v>
      </c>
      <c r="M287">
        <v>360</v>
      </c>
      <c r="N287">
        <v>1</v>
      </c>
      <c r="O287" t="s">
        <v>21</v>
      </c>
      <c r="P287" t="s">
        <v>647</v>
      </c>
      <c r="Q287">
        <v>89</v>
      </c>
      <c r="R287" t="e">
        <f>NA()</f>
        <v>#N/A</v>
      </c>
    </row>
    <row r="288" spans="1:18" x14ac:dyDescent="0.45">
      <c r="A288" t="s">
        <v>311</v>
      </c>
      <c r="B288" t="s">
        <v>42</v>
      </c>
      <c r="C288" t="s">
        <v>651</v>
      </c>
      <c r="D288">
        <v>0</v>
      </c>
      <c r="E288" t="s">
        <v>16</v>
      </c>
      <c r="F288" t="s">
        <v>649</v>
      </c>
      <c r="G288">
        <v>2600</v>
      </c>
      <c r="H288">
        <v>1717</v>
      </c>
      <c r="I288">
        <v>4317</v>
      </c>
      <c r="J288" t="s">
        <v>655</v>
      </c>
      <c r="K288">
        <v>99</v>
      </c>
      <c r="L288" t="s">
        <v>663</v>
      </c>
      <c r="M288">
        <v>300</v>
      </c>
      <c r="N288">
        <v>1</v>
      </c>
      <c r="O288" t="s">
        <v>31</v>
      </c>
      <c r="P288" t="s">
        <v>648</v>
      </c>
      <c r="Q288" t="e">
        <f>NA()</f>
        <v>#N/A</v>
      </c>
      <c r="R288">
        <v>99</v>
      </c>
    </row>
    <row r="289" spans="1:18" x14ac:dyDescent="0.45">
      <c r="A289" t="s">
        <v>312</v>
      </c>
      <c r="B289" t="s">
        <v>14</v>
      </c>
      <c r="C289" t="s">
        <v>652</v>
      </c>
      <c r="D289">
        <v>0</v>
      </c>
      <c r="E289" t="s">
        <v>16</v>
      </c>
      <c r="F289" t="s">
        <v>650</v>
      </c>
      <c r="G289">
        <v>3704</v>
      </c>
      <c r="H289">
        <v>2000</v>
      </c>
      <c r="I289">
        <v>5704</v>
      </c>
      <c r="J289" t="s">
        <v>656</v>
      </c>
      <c r="K289">
        <v>120</v>
      </c>
      <c r="L289" t="s">
        <v>664</v>
      </c>
      <c r="M289">
        <v>360</v>
      </c>
      <c r="N289">
        <v>1</v>
      </c>
      <c r="O289" t="s">
        <v>21</v>
      </c>
      <c r="P289" t="s">
        <v>647</v>
      </c>
      <c r="Q289">
        <v>120</v>
      </c>
      <c r="R289" t="e">
        <f>NA()</f>
        <v>#N/A</v>
      </c>
    </row>
    <row r="290" spans="1:18" x14ac:dyDescent="0.45">
      <c r="A290" t="s">
        <v>313</v>
      </c>
      <c r="B290" t="s">
        <v>42</v>
      </c>
      <c r="C290" t="s">
        <v>651</v>
      </c>
      <c r="D290">
        <v>0</v>
      </c>
      <c r="E290" t="s">
        <v>16</v>
      </c>
      <c r="F290" t="s">
        <v>650</v>
      </c>
      <c r="G290">
        <v>4124</v>
      </c>
      <c r="H290">
        <v>0</v>
      </c>
      <c r="I290">
        <v>4124</v>
      </c>
      <c r="J290" t="s">
        <v>655</v>
      </c>
      <c r="K290">
        <v>115</v>
      </c>
      <c r="L290" t="s">
        <v>663</v>
      </c>
      <c r="M290">
        <v>360</v>
      </c>
      <c r="N290">
        <v>1</v>
      </c>
      <c r="O290" t="s">
        <v>31</v>
      </c>
      <c r="P290" t="s">
        <v>647</v>
      </c>
      <c r="Q290">
        <v>115</v>
      </c>
      <c r="R290" t="e">
        <f>NA()</f>
        <v>#N/A</v>
      </c>
    </row>
    <row r="291" spans="1:18" x14ac:dyDescent="0.45">
      <c r="A291" t="s">
        <v>314</v>
      </c>
      <c r="B291" t="s">
        <v>14</v>
      </c>
      <c r="C291" t="s">
        <v>651</v>
      </c>
      <c r="D291">
        <v>0</v>
      </c>
      <c r="E291" t="s">
        <v>16</v>
      </c>
      <c r="F291" t="s">
        <v>650</v>
      </c>
      <c r="G291">
        <v>9508</v>
      </c>
      <c r="H291">
        <v>0</v>
      </c>
      <c r="I291">
        <v>9508</v>
      </c>
      <c r="J291" t="s">
        <v>658</v>
      </c>
      <c r="K291">
        <v>187</v>
      </c>
      <c r="L291" t="s">
        <v>666</v>
      </c>
      <c r="M291">
        <v>360</v>
      </c>
      <c r="N291">
        <v>1</v>
      </c>
      <c r="O291" t="s">
        <v>21</v>
      </c>
      <c r="P291" t="s">
        <v>647</v>
      </c>
      <c r="Q291">
        <v>187</v>
      </c>
      <c r="R291" t="e">
        <f>NA()</f>
        <v>#N/A</v>
      </c>
    </row>
    <row r="292" spans="1:18" x14ac:dyDescent="0.45">
      <c r="A292" t="s">
        <v>315</v>
      </c>
      <c r="B292" t="s">
        <v>14</v>
      </c>
      <c r="C292" t="s">
        <v>652</v>
      </c>
      <c r="D292">
        <v>0</v>
      </c>
      <c r="E292" t="s">
        <v>16</v>
      </c>
      <c r="F292" t="s">
        <v>650</v>
      </c>
      <c r="G292">
        <v>3075</v>
      </c>
      <c r="H292">
        <v>2416</v>
      </c>
      <c r="I292">
        <v>5491</v>
      </c>
      <c r="J292" t="s">
        <v>656</v>
      </c>
      <c r="K292">
        <v>139</v>
      </c>
      <c r="L292" t="s">
        <v>665</v>
      </c>
      <c r="M292">
        <v>360</v>
      </c>
      <c r="N292">
        <v>1</v>
      </c>
      <c r="O292" t="s">
        <v>21</v>
      </c>
      <c r="P292" t="s">
        <v>647</v>
      </c>
      <c r="Q292">
        <v>139</v>
      </c>
      <c r="R292" t="e">
        <f>NA()</f>
        <v>#N/A</v>
      </c>
    </row>
    <row r="293" spans="1:18" x14ac:dyDescent="0.45">
      <c r="A293" t="s">
        <v>316</v>
      </c>
      <c r="B293" t="s">
        <v>14</v>
      </c>
      <c r="C293" t="s">
        <v>652</v>
      </c>
      <c r="D293">
        <v>2</v>
      </c>
      <c r="E293" t="s">
        <v>16</v>
      </c>
      <c r="F293" t="s">
        <v>650</v>
      </c>
      <c r="G293">
        <v>4400</v>
      </c>
      <c r="H293">
        <v>0</v>
      </c>
      <c r="I293">
        <v>4400</v>
      </c>
      <c r="J293" t="s">
        <v>655</v>
      </c>
      <c r="K293">
        <v>127</v>
      </c>
      <c r="L293" t="s">
        <v>664</v>
      </c>
      <c r="M293">
        <v>360</v>
      </c>
      <c r="N293">
        <v>0</v>
      </c>
      <c r="O293" t="s">
        <v>31</v>
      </c>
      <c r="P293" t="s">
        <v>648</v>
      </c>
      <c r="Q293" t="e">
        <f>NA()</f>
        <v>#N/A</v>
      </c>
      <c r="R293">
        <v>127</v>
      </c>
    </row>
    <row r="294" spans="1:18" x14ac:dyDescent="0.45">
      <c r="A294" t="s">
        <v>317</v>
      </c>
      <c r="B294" t="s">
        <v>14</v>
      </c>
      <c r="C294" t="s">
        <v>652</v>
      </c>
      <c r="D294">
        <v>2</v>
      </c>
      <c r="E294" t="s">
        <v>16</v>
      </c>
      <c r="F294" t="s">
        <v>650</v>
      </c>
      <c r="G294">
        <v>3153</v>
      </c>
      <c r="H294">
        <v>1560</v>
      </c>
      <c r="I294">
        <v>4713</v>
      </c>
      <c r="J294" t="s">
        <v>655</v>
      </c>
      <c r="K294">
        <v>134</v>
      </c>
      <c r="L294" t="s">
        <v>664</v>
      </c>
      <c r="M294">
        <v>360</v>
      </c>
      <c r="N294">
        <v>1</v>
      </c>
      <c r="O294" t="s">
        <v>17</v>
      </c>
      <c r="P294" t="s">
        <v>647</v>
      </c>
      <c r="Q294">
        <v>134</v>
      </c>
      <c r="R294" t="e">
        <f>NA()</f>
        <v>#N/A</v>
      </c>
    </row>
    <row r="295" spans="1:18" x14ac:dyDescent="0.45">
      <c r="A295" t="s">
        <v>318</v>
      </c>
      <c r="B295" t="s">
        <v>42</v>
      </c>
      <c r="C295" t="s">
        <v>651</v>
      </c>
      <c r="D295" t="s">
        <v>639</v>
      </c>
      <c r="E295" t="s">
        <v>16</v>
      </c>
      <c r="F295" t="s">
        <v>650</v>
      </c>
      <c r="G295">
        <v>5417</v>
      </c>
      <c r="H295">
        <v>0</v>
      </c>
      <c r="I295">
        <v>5417</v>
      </c>
      <c r="J295" t="s">
        <v>656</v>
      </c>
      <c r="K295">
        <v>143</v>
      </c>
      <c r="L295" t="s">
        <v>665</v>
      </c>
      <c r="M295">
        <v>480</v>
      </c>
      <c r="N295">
        <v>0</v>
      </c>
      <c r="O295" t="s">
        <v>17</v>
      </c>
      <c r="P295" t="s">
        <v>648</v>
      </c>
      <c r="Q295" t="e">
        <f>NA()</f>
        <v>#N/A</v>
      </c>
      <c r="R295">
        <v>143</v>
      </c>
    </row>
    <row r="296" spans="1:18" x14ac:dyDescent="0.45">
      <c r="A296" t="s">
        <v>319</v>
      </c>
      <c r="B296" t="s">
        <v>14</v>
      </c>
      <c r="C296" t="s">
        <v>652</v>
      </c>
      <c r="D296">
        <v>0</v>
      </c>
      <c r="E296" t="s">
        <v>16</v>
      </c>
      <c r="F296" t="s">
        <v>650</v>
      </c>
      <c r="G296">
        <v>2383</v>
      </c>
      <c r="H296">
        <v>3334</v>
      </c>
      <c r="I296">
        <v>5717</v>
      </c>
      <c r="J296" t="s">
        <v>656</v>
      </c>
      <c r="K296">
        <v>172</v>
      </c>
      <c r="L296" t="s">
        <v>665</v>
      </c>
      <c r="M296">
        <v>360</v>
      </c>
      <c r="N296">
        <v>1</v>
      </c>
      <c r="O296" t="s">
        <v>31</v>
      </c>
      <c r="P296" t="s">
        <v>647</v>
      </c>
      <c r="Q296">
        <v>172</v>
      </c>
      <c r="R296" t="e">
        <f>NA()</f>
        <v>#N/A</v>
      </c>
    </row>
    <row r="297" spans="1:18" x14ac:dyDescent="0.45">
      <c r="A297" t="s">
        <v>320</v>
      </c>
      <c r="B297" t="s">
        <v>14</v>
      </c>
      <c r="C297" t="s">
        <v>652</v>
      </c>
      <c r="D297" t="s">
        <v>30</v>
      </c>
      <c r="E297" t="s">
        <v>16</v>
      </c>
      <c r="F297" t="s">
        <v>639</v>
      </c>
      <c r="G297">
        <v>4416</v>
      </c>
      <c r="H297">
        <v>1250</v>
      </c>
      <c r="I297">
        <v>5666</v>
      </c>
      <c r="J297" t="s">
        <v>656</v>
      </c>
      <c r="K297">
        <v>110</v>
      </c>
      <c r="L297" t="s">
        <v>663</v>
      </c>
      <c r="M297">
        <v>360</v>
      </c>
      <c r="N297">
        <v>1</v>
      </c>
      <c r="O297" t="s">
        <v>17</v>
      </c>
      <c r="P297" t="s">
        <v>647</v>
      </c>
      <c r="Q297">
        <v>110</v>
      </c>
      <c r="R297" t="e">
        <f>NA()</f>
        <v>#N/A</v>
      </c>
    </row>
    <row r="298" spans="1:18" x14ac:dyDescent="0.45">
      <c r="A298" t="s">
        <v>321</v>
      </c>
      <c r="B298" t="s">
        <v>14</v>
      </c>
      <c r="C298" t="s">
        <v>652</v>
      </c>
      <c r="D298">
        <v>1</v>
      </c>
      <c r="E298" t="s">
        <v>16</v>
      </c>
      <c r="F298" t="s">
        <v>650</v>
      </c>
      <c r="G298">
        <v>6875</v>
      </c>
      <c r="H298">
        <v>0</v>
      </c>
      <c r="I298">
        <v>6875</v>
      </c>
      <c r="J298" t="s">
        <v>657</v>
      </c>
      <c r="K298">
        <v>200</v>
      </c>
      <c r="L298" t="s">
        <v>666</v>
      </c>
      <c r="M298">
        <v>360</v>
      </c>
      <c r="N298">
        <v>1</v>
      </c>
      <c r="O298" t="s">
        <v>31</v>
      </c>
      <c r="P298" t="s">
        <v>647</v>
      </c>
      <c r="Q298">
        <v>200</v>
      </c>
      <c r="R298" t="e">
        <f>NA()</f>
        <v>#N/A</v>
      </c>
    </row>
    <row r="299" spans="1:18" x14ac:dyDescent="0.45">
      <c r="A299" t="s">
        <v>322</v>
      </c>
      <c r="B299" t="s">
        <v>42</v>
      </c>
      <c r="C299" t="s">
        <v>652</v>
      </c>
      <c r="D299">
        <v>1</v>
      </c>
      <c r="E299" t="s">
        <v>16</v>
      </c>
      <c r="F299" t="s">
        <v>650</v>
      </c>
      <c r="G299">
        <v>4666</v>
      </c>
      <c r="H299">
        <v>0</v>
      </c>
      <c r="I299">
        <v>4666</v>
      </c>
      <c r="J299" t="s">
        <v>655</v>
      </c>
      <c r="K299">
        <v>135</v>
      </c>
      <c r="L299" t="s">
        <v>665</v>
      </c>
      <c r="M299">
        <v>360</v>
      </c>
      <c r="N299">
        <v>1</v>
      </c>
      <c r="O299" t="s">
        <v>17</v>
      </c>
      <c r="P299" t="s">
        <v>647</v>
      </c>
      <c r="Q299">
        <v>135</v>
      </c>
      <c r="R299" t="e">
        <f>NA()</f>
        <v>#N/A</v>
      </c>
    </row>
    <row r="300" spans="1:18" x14ac:dyDescent="0.45">
      <c r="A300" t="s">
        <v>323</v>
      </c>
      <c r="B300" t="s">
        <v>42</v>
      </c>
      <c r="C300" t="s">
        <v>651</v>
      </c>
      <c r="D300">
        <v>0</v>
      </c>
      <c r="E300" t="s">
        <v>16</v>
      </c>
      <c r="F300" t="s">
        <v>650</v>
      </c>
      <c r="G300">
        <v>5000</v>
      </c>
      <c r="H300">
        <v>2541</v>
      </c>
      <c r="I300">
        <v>7541</v>
      </c>
      <c r="J300" t="s">
        <v>657</v>
      </c>
      <c r="K300">
        <v>151</v>
      </c>
      <c r="L300" t="s">
        <v>665</v>
      </c>
      <c r="M300">
        <v>480</v>
      </c>
      <c r="N300">
        <v>1</v>
      </c>
      <c r="O300" t="s">
        <v>21</v>
      </c>
      <c r="P300" t="s">
        <v>648</v>
      </c>
      <c r="Q300" t="e">
        <f>NA()</f>
        <v>#N/A</v>
      </c>
      <c r="R300">
        <v>151</v>
      </c>
    </row>
    <row r="301" spans="1:18" x14ac:dyDescent="0.45">
      <c r="A301" t="s">
        <v>324</v>
      </c>
      <c r="B301" t="s">
        <v>14</v>
      </c>
      <c r="C301" t="s">
        <v>652</v>
      </c>
      <c r="D301">
        <v>1</v>
      </c>
      <c r="E301" t="s">
        <v>16</v>
      </c>
      <c r="F301" t="s">
        <v>650</v>
      </c>
      <c r="G301">
        <v>2014</v>
      </c>
      <c r="H301">
        <v>2925</v>
      </c>
      <c r="I301">
        <v>4939</v>
      </c>
      <c r="J301" t="s">
        <v>656</v>
      </c>
      <c r="K301">
        <v>113</v>
      </c>
      <c r="L301" t="s">
        <v>663</v>
      </c>
      <c r="M301">
        <v>360</v>
      </c>
      <c r="N301">
        <v>1</v>
      </c>
      <c r="O301" t="s">
        <v>17</v>
      </c>
      <c r="P301" t="s">
        <v>648</v>
      </c>
      <c r="Q301" t="e">
        <f>NA()</f>
        <v>#N/A</v>
      </c>
      <c r="R301">
        <v>113</v>
      </c>
    </row>
    <row r="302" spans="1:18" x14ac:dyDescent="0.45">
      <c r="A302" t="s">
        <v>325</v>
      </c>
      <c r="B302" t="s">
        <v>14</v>
      </c>
      <c r="C302" t="s">
        <v>652</v>
      </c>
      <c r="D302">
        <v>0</v>
      </c>
      <c r="E302" t="s">
        <v>25</v>
      </c>
      <c r="F302" t="s">
        <v>650</v>
      </c>
      <c r="G302">
        <v>1800</v>
      </c>
      <c r="H302">
        <v>2934</v>
      </c>
      <c r="I302">
        <v>4734</v>
      </c>
      <c r="J302" t="s">
        <v>655</v>
      </c>
      <c r="K302">
        <v>93</v>
      </c>
      <c r="L302" t="s">
        <v>662</v>
      </c>
      <c r="M302">
        <v>360</v>
      </c>
      <c r="N302">
        <v>0</v>
      </c>
      <c r="O302" t="s">
        <v>17</v>
      </c>
      <c r="P302" t="s">
        <v>648</v>
      </c>
      <c r="Q302" t="e">
        <f>NA()</f>
        <v>#N/A</v>
      </c>
      <c r="R302">
        <v>93</v>
      </c>
    </row>
    <row r="303" spans="1:18" x14ac:dyDescent="0.45">
      <c r="A303" t="s">
        <v>326</v>
      </c>
      <c r="B303" t="s">
        <v>14</v>
      </c>
      <c r="C303" t="s">
        <v>652</v>
      </c>
      <c r="D303" t="s">
        <v>639</v>
      </c>
      <c r="E303" t="s">
        <v>25</v>
      </c>
      <c r="F303" t="s">
        <v>650</v>
      </c>
      <c r="G303">
        <v>2875</v>
      </c>
      <c r="H303">
        <v>1750</v>
      </c>
      <c r="I303">
        <v>4625</v>
      </c>
      <c r="J303" t="s">
        <v>655</v>
      </c>
      <c r="K303">
        <v>105</v>
      </c>
      <c r="L303" t="s">
        <v>663</v>
      </c>
      <c r="M303">
        <v>360</v>
      </c>
      <c r="N303">
        <v>1</v>
      </c>
      <c r="O303" t="s">
        <v>31</v>
      </c>
      <c r="P303" t="s">
        <v>647</v>
      </c>
      <c r="Q303">
        <v>105</v>
      </c>
      <c r="R303" t="e">
        <f>NA()</f>
        <v>#N/A</v>
      </c>
    </row>
    <row r="304" spans="1:18" x14ac:dyDescent="0.45">
      <c r="A304" t="s">
        <v>327</v>
      </c>
      <c r="B304" t="s">
        <v>42</v>
      </c>
      <c r="C304" t="s">
        <v>651</v>
      </c>
      <c r="D304">
        <v>0</v>
      </c>
      <c r="E304" t="s">
        <v>16</v>
      </c>
      <c r="F304" t="s">
        <v>650</v>
      </c>
      <c r="G304">
        <v>5000</v>
      </c>
      <c r="H304">
        <v>0</v>
      </c>
      <c r="I304">
        <v>5000</v>
      </c>
      <c r="J304" t="s">
        <v>656</v>
      </c>
      <c r="K304">
        <v>132</v>
      </c>
      <c r="L304" t="s">
        <v>664</v>
      </c>
      <c r="M304">
        <v>360</v>
      </c>
      <c r="N304">
        <v>1</v>
      </c>
      <c r="O304" t="s">
        <v>21</v>
      </c>
      <c r="P304" t="s">
        <v>647</v>
      </c>
      <c r="Q304">
        <v>132</v>
      </c>
      <c r="R304" t="e">
        <f>NA()</f>
        <v>#N/A</v>
      </c>
    </row>
    <row r="305" spans="1:18" x14ac:dyDescent="0.45">
      <c r="A305" t="s">
        <v>328</v>
      </c>
      <c r="B305" t="s">
        <v>14</v>
      </c>
      <c r="C305" t="s">
        <v>652</v>
      </c>
      <c r="D305">
        <v>1</v>
      </c>
      <c r="E305" t="s">
        <v>16</v>
      </c>
      <c r="F305" t="s">
        <v>650</v>
      </c>
      <c r="G305">
        <v>1625</v>
      </c>
      <c r="H305">
        <v>1803</v>
      </c>
      <c r="I305">
        <v>3428</v>
      </c>
      <c r="J305" t="s">
        <v>659</v>
      </c>
      <c r="K305">
        <v>96</v>
      </c>
      <c r="L305" t="s">
        <v>663</v>
      </c>
      <c r="M305">
        <v>360</v>
      </c>
      <c r="N305">
        <v>1</v>
      </c>
      <c r="O305" t="s">
        <v>17</v>
      </c>
      <c r="P305" t="s">
        <v>647</v>
      </c>
      <c r="Q305">
        <v>96</v>
      </c>
      <c r="R305" t="e">
        <f>NA()</f>
        <v>#N/A</v>
      </c>
    </row>
    <row r="306" spans="1:18" x14ac:dyDescent="0.45">
      <c r="A306" t="s">
        <v>329</v>
      </c>
      <c r="B306" t="s">
        <v>14</v>
      </c>
      <c r="C306" t="s">
        <v>651</v>
      </c>
      <c r="D306">
        <v>0</v>
      </c>
      <c r="E306" t="s">
        <v>16</v>
      </c>
      <c r="F306" t="s">
        <v>650</v>
      </c>
      <c r="G306">
        <v>4000</v>
      </c>
      <c r="H306">
        <v>2500</v>
      </c>
      <c r="I306">
        <v>6500</v>
      </c>
      <c r="J306" t="s">
        <v>657</v>
      </c>
      <c r="K306">
        <v>140</v>
      </c>
      <c r="L306" t="s">
        <v>665</v>
      </c>
      <c r="M306">
        <v>360</v>
      </c>
      <c r="N306">
        <v>1</v>
      </c>
      <c r="O306" t="s">
        <v>21</v>
      </c>
      <c r="P306" t="s">
        <v>647</v>
      </c>
      <c r="Q306">
        <v>140</v>
      </c>
      <c r="R306" t="e">
        <f>NA()</f>
        <v>#N/A</v>
      </c>
    </row>
    <row r="307" spans="1:18" x14ac:dyDescent="0.45">
      <c r="A307" t="s">
        <v>330</v>
      </c>
      <c r="B307" t="s">
        <v>14</v>
      </c>
      <c r="C307" t="s">
        <v>651</v>
      </c>
      <c r="D307">
        <v>0</v>
      </c>
      <c r="E307" t="s">
        <v>25</v>
      </c>
      <c r="F307" t="s">
        <v>650</v>
      </c>
      <c r="G307">
        <v>2000</v>
      </c>
      <c r="H307">
        <v>0</v>
      </c>
      <c r="I307">
        <v>2000</v>
      </c>
      <c r="J307" t="s">
        <v>659</v>
      </c>
      <c r="K307">
        <v>128</v>
      </c>
      <c r="L307" t="s">
        <v>664</v>
      </c>
      <c r="M307">
        <v>360</v>
      </c>
      <c r="N307">
        <v>1</v>
      </c>
      <c r="O307" t="s">
        <v>17</v>
      </c>
      <c r="P307" t="s">
        <v>648</v>
      </c>
      <c r="Q307" t="e">
        <f>NA()</f>
        <v>#N/A</v>
      </c>
      <c r="R307">
        <v>128</v>
      </c>
    </row>
    <row r="308" spans="1:18" x14ac:dyDescent="0.45">
      <c r="A308" t="s">
        <v>331</v>
      </c>
      <c r="B308" t="s">
        <v>42</v>
      </c>
      <c r="C308" t="s">
        <v>651</v>
      </c>
      <c r="D308">
        <v>0</v>
      </c>
      <c r="E308" t="s">
        <v>16</v>
      </c>
      <c r="F308" t="s">
        <v>650</v>
      </c>
      <c r="G308">
        <v>3762</v>
      </c>
      <c r="H308">
        <v>1666</v>
      </c>
      <c r="I308">
        <v>5428</v>
      </c>
      <c r="J308" t="s">
        <v>656</v>
      </c>
      <c r="K308">
        <v>135</v>
      </c>
      <c r="L308" t="s">
        <v>665</v>
      </c>
      <c r="M308">
        <v>360</v>
      </c>
      <c r="N308">
        <v>1</v>
      </c>
      <c r="O308" t="s">
        <v>21</v>
      </c>
      <c r="P308" t="s">
        <v>647</v>
      </c>
      <c r="Q308">
        <v>135</v>
      </c>
      <c r="R308" t="e">
        <f>NA()</f>
        <v>#N/A</v>
      </c>
    </row>
    <row r="309" spans="1:18" x14ac:dyDescent="0.45">
      <c r="A309" t="s">
        <v>332</v>
      </c>
      <c r="B309" t="s">
        <v>42</v>
      </c>
      <c r="C309" t="s">
        <v>651</v>
      </c>
      <c r="D309">
        <v>0</v>
      </c>
      <c r="E309" t="s">
        <v>16</v>
      </c>
      <c r="F309" t="s">
        <v>650</v>
      </c>
      <c r="G309">
        <v>2400</v>
      </c>
      <c r="H309">
        <v>1863</v>
      </c>
      <c r="I309">
        <v>4263</v>
      </c>
      <c r="J309" t="s">
        <v>655</v>
      </c>
      <c r="K309">
        <v>104</v>
      </c>
      <c r="L309" t="s">
        <v>663</v>
      </c>
      <c r="M309">
        <v>360</v>
      </c>
      <c r="N309">
        <v>0</v>
      </c>
      <c r="O309" t="s">
        <v>17</v>
      </c>
      <c r="P309" t="s">
        <v>648</v>
      </c>
      <c r="Q309" t="e">
        <f>NA()</f>
        <v>#N/A</v>
      </c>
      <c r="R309">
        <v>104</v>
      </c>
    </row>
    <row r="310" spans="1:18" x14ac:dyDescent="0.45">
      <c r="A310" t="s">
        <v>333</v>
      </c>
      <c r="B310" t="s">
        <v>14</v>
      </c>
      <c r="C310" t="s">
        <v>651</v>
      </c>
      <c r="D310">
        <v>0</v>
      </c>
      <c r="E310" t="s">
        <v>16</v>
      </c>
      <c r="F310" t="s">
        <v>650</v>
      </c>
      <c r="G310">
        <v>20233</v>
      </c>
      <c r="H310">
        <v>0</v>
      </c>
      <c r="I310">
        <v>20233</v>
      </c>
      <c r="J310" t="s">
        <v>658</v>
      </c>
      <c r="K310">
        <v>480</v>
      </c>
      <c r="L310" t="s">
        <v>666</v>
      </c>
      <c r="M310">
        <v>360</v>
      </c>
      <c r="N310">
        <v>1</v>
      </c>
      <c r="O310" t="s">
        <v>21</v>
      </c>
      <c r="P310" t="s">
        <v>648</v>
      </c>
      <c r="Q310" t="e">
        <f>NA()</f>
        <v>#N/A</v>
      </c>
      <c r="R310">
        <v>480</v>
      </c>
    </row>
    <row r="311" spans="1:18" x14ac:dyDescent="0.45">
      <c r="A311" t="s">
        <v>334</v>
      </c>
      <c r="B311" t="s">
        <v>14</v>
      </c>
      <c r="C311" t="s">
        <v>652</v>
      </c>
      <c r="D311">
        <v>2</v>
      </c>
      <c r="E311" t="s">
        <v>25</v>
      </c>
      <c r="F311" t="s">
        <v>650</v>
      </c>
      <c r="G311">
        <v>7667</v>
      </c>
      <c r="H311">
        <v>0</v>
      </c>
      <c r="I311">
        <v>7667</v>
      </c>
      <c r="J311" t="s">
        <v>657</v>
      </c>
      <c r="K311">
        <v>185</v>
      </c>
      <c r="L311" t="s">
        <v>666</v>
      </c>
      <c r="M311">
        <v>360</v>
      </c>
      <c r="N311" t="s">
        <v>639</v>
      </c>
      <c r="O311" t="s">
        <v>21</v>
      </c>
      <c r="P311" t="s">
        <v>647</v>
      </c>
      <c r="Q311">
        <v>185</v>
      </c>
      <c r="R311" t="e">
        <f>NA()</f>
        <v>#N/A</v>
      </c>
    </row>
    <row r="312" spans="1:18" x14ac:dyDescent="0.45">
      <c r="A312" t="s">
        <v>335</v>
      </c>
      <c r="B312" t="s">
        <v>42</v>
      </c>
      <c r="C312" t="s">
        <v>651</v>
      </c>
      <c r="D312">
        <v>0</v>
      </c>
      <c r="E312" t="s">
        <v>16</v>
      </c>
      <c r="F312" t="s">
        <v>650</v>
      </c>
      <c r="G312">
        <v>2917</v>
      </c>
      <c r="H312">
        <v>0</v>
      </c>
      <c r="I312">
        <v>2917</v>
      </c>
      <c r="J312" t="s">
        <v>659</v>
      </c>
      <c r="K312">
        <v>84</v>
      </c>
      <c r="L312" t="s">
        <v>662</v>
      </c>
      <c r="M312">
        <v>360</v>
      </c>
      <c r="N312">
        <v>1</v>
      </c>
      <c r="O312" t="s">
        <v>31</v>
      </c>
      <c r="P312" t="s">
        <v>647</v>
      </c>
      <c r="Q312">
        <v>84</v>
      </c>
      <c r="R312" t="e">
        <f>NA()</f>
        <v>#N/A</v>
      </c>
    </row>
    <row r="313" spans="1:18" x14ac:dyDescent="0.45">
      <c r="A313" t="s">
        <v>336</v>
      </c>
      <c r="B313" t="s">
        <v>14</v>
      </c>
      <c r="C313" t="s">
        <v>651</v>
      </c>
      <c r="D313">
        <v>0</v>
      </c>
      <c r="E313" t="s">
        <v>25</v>
      </c>
      <c r="F313" t="s">
        <v>650</v>
      </c>
      <c r="G313">
        <v>2927</v>
      </c>
      <c r="H313">
        <v>2405</v>
      </c>
      <c r="I313">
        <v>5332</v>
      </c>
      <c r="J313" t="s">
        <v>656</v>
      </c>
      <c r="K313">
        <v>111</v>
      </c>
      <c r="L313" t="s">
        <v>663</v>
      </c>
      <c r="M313">
        <v>360</v>
      </c>
      <c r="N313">
        <v>1</v>
      </c>
      <c r="O313" t="s">
        <v>31</v>
      </c>
      <c r="P313" t="s">
        <v>647</v>
      </c>
      <c r="Q313">
        <v>111</v>
      </c>
      <c r="R313" t="e">
        <f>NA()</f>
        <v>#N/A</v>
      </c>
    </row>
    <row r="314" spans="1:18" x14ac:dyDescent="0.45">
      <c r="A314" t="s">
        <v>337</v>
      </c>
      <c r="B314" t="s">
        <v>42</v>
      </c>
      <c r="C314" t="s">
        <v>651</v>
      </c>
      <c r="D314">
        <v>0</v>
      </c>
      <c r="E314" t="s">
        <v>16</v>
      </c>
      <c r="F314" t="s">
        <v>650</v>
      </c>
      <c r="G314">
        <v>2507</v>
      </c>
      <c r="H314">
        <v>0</v>
      </c>
      <c r="I314">
        <v>2507</v>
      </c>
      <c r="J314" t="s">
        <v>659</v>
      </c>
      <c r="K314">
        <v>56</v>
      </c>
      <c r="L314" t="s">
        <v>662</v>
      </c>
      <c r="M314">
        <v>360</v>
      </c>
      <c r="N314">
        <v>1</v>
      </c>
      <c r="O314" t="s">
        <v>21</v>
      </c>
      <c r="P314" t="s">
        <v>647</v>
      </c>
      <c r="Q314">
        <v>56</v>
      </c>
      <c r="R314" t="e">
        <f>NA()</f>
        <v>#N/A</v>
      </c>
    </row>
    <row r="315" spans="1:18" x14ac:dyDescent="0.45">
      <c r="A315" t="s">
        <v>338</v>
      </c>
      <c r="B315" t="s">
        <v>14</v>
      </c>
      <c r="C315" t="s">
        <v>652</v>
      </c>
      <c r="D315">
        <v>2</v>
      </c>
      <c r="E315" t="s">
        <v>16</v>
      </c>
      <c r="F315" t="s">
        <v>649</v>
      </c>
      <c r="G315">
        <v>5746</v>
      </c>
      <c r="H315">
        <v>0</v>
      </c>
      <c r="I315">
        <v>5746</v>
      </c>
      <c r="J315" t="s">
        <v>656</v>
      </c>
      <c r="K315">
        <v>144</v>
      </c>
      <c r="L315" t="s">
        <v>665</v>
      </c>
      <c r="M315">
        <v>84</v>
      </c>
      <c r="N315" t="s">
        <v>639</v>
      </c>
      <c r="O315" t="s">
        <v>21</v>
      </c>
      <c r="P315" t="s">
        <v>647</v>
      </c>
      <c r="Q315">
        <v>144</v>
      </c>
      <c r="R315" t="e">
        <f>NA()</f>
        <v>#N/A</v>
      </c>
    </row>
    <row r="316" spans="1:18" x14ac:dyDescent="0.45">
      <c r="A316" t="s">
        <v>339</v>
      </c>
      <c r="B316" t="s">
        <v>639</v>
      </c>
      <c r="C316" t="s">
        <v>652</v>
      </c>
      <c r="D316">
        <v>0</v>
      </c>
      <c r="E316" t="s">
        <v>16</v>
      </c>
      <c r="F316" t="s">
        <v>650</v>
      </c>
      <c r="G316">
        <v>2473</v>
      </c>
      <c r="H316">
        <v>1843</v>
      </c>
      <c r="I316">
        <v>4316</v>
      </c>
      <c r="J316" t="s">
        <v>655</v>
      </c>
      <c r="K316">
        <v>159</v>
      </c>
      <c r="L316" t="s">
        <v>665</v>
      </c>
      <c r="M316">
        <v>360</v>
      </c>
      <c r="N316">
        <v>1</v>
      </c>
      <c r="O316" t="s">
        <v>21</v>
      </c>
      <c r="P316" t="s">
        <v>648</v>
      </c>
      <c r="Q316" t="e">
        <f>NA()</f>
        <v>#N/A</v>
      </c>
      <c r="R316">
        <v>159</v>
      </c>
    </row>
    <row r="317" spans="1:18" x14ac:dyDescent="0.45">
      <c r="A317" t="s">
        <v>340</v>
      </c>
      <c r="B317" t="s">
        <v>14</v>
      </c>
      <c r="C317" t="s">
        <v>652</v>
      </c>
      <c r="D317">
        <v>1</v>
      </c>
      <c r="E317" t="s">
        <v>25</v>
      </c>
      <c r="F317" t="s">
        <v>650</v>
      </c>
      <c r="G317">
        <v>3399</v>
      </c>
      <c r="H317">
        <v>1640</v>
      </c>
      <c r="I317">
        <v>5039</v>
      </c>
      <c r="J317" t="s">
        <v>656</v>
      </c>
      <c r="K317">
        <v>111</v>
      </c>
      <c r="L317" t="s">
        <v>663</v>
      </c>
      <c r="M317">
        <v>180</v>
      </c>
      <c r="N317">
        <v>1</v>
      </c>
      <c r="O317" t="s">
        <v>17</v>
      </c>
      <c r="P317" t="s">
        <v>647</v>
      </c>
      <c r="Q317">
        <v>111</v>
      </c>
      <c r="R317" t="e">
        <f>NA()</f>
        <v>#N/A</v>
      </c>
    </row>
    <row r="318" spans="1:18" x14ac:dyDescent="0.45">
      <c r="A318" t="s">
        <v>341</v>
      </c>
      <c r="B318" t="s">
        <v>14</v>
      </c>
      <c r="C318" t="s">
        <v>652</v>
      </c>
      <c r="D318">
        <v>2</v>
      </c>
      <c r="E318" t="s">
        <v>16</v>
      </c>
      <c r="F318" t="s">
        <v>650</v>
      </c>
      <c r="G318">
        <v>3717</v>
      </c>
      <c r="H318">
        <v>0</v>
      </c>
      <c r="I318">
        <v>3717</v>
      </c>
      <c r="J318" t="s">
        <v>659</v>
      </c>
      <c r="K318">
        <v>120</v>
      </c>
      <c r="L318" t="s">
        <v>664</v>
      </c>
      <c r="M318">
        <v>360</v>
      </c>
      <c r="N318">
        <v>1</v>
      </c>
      <c r="O318" t="s">
        <v>31</v>
      </c>
      <c r="P318" t="s">
        <v>647</v>
      </c>
      <c r="Q318">
        <v>120</v>
      </c>
      <c r="R318" t="e">
        <f>NA()</f>
        <v>#N/A</v>
      </c>
    </row>
    <row r="319" spans="1:18" x14ac:dyDescent="0.45">
      <c r="A319" t="s">
        <v>342</v>
      </c>
      <c r="B319" t="s">
        <v>14</v>
      </c>
      <c r="C319" t="s">
        <v>652</v>
      </c>
      <c r="D319">
        <v>0</v>
      </c>
      <c r="E319" t="s">
        <v>16</v>
      </c>
      <c r="F319" t="s">
        <v>650</v>
      </c>
      <c r="G319">
        <v>2058</v>
      </c>
      <c r="H319">
        <v>2134</v>
      </c>
      <c r="I319">
        <v>4192</v>
      </c>
      <c r="J319" t="s">
        <v>655</v>
      </c>
      <c r="K319">
        <v>88</v>
      </c>
      <c r="L319" t="s">
        <v>662</v>
      </c>
      <c r="M319">
        <v>360</v>
      </c>
      <c r="N319" t="s">
        <v>639</v>
      </c>
      <c r="O319" t="s">
        <v>17</v>
      </c>
      <c r="P319" t="s">
        <v>647</v>
      </c>
      <c r="Q319">
        <v>88</v>
      </c>
      <c r="R319" t="e">
        <f>NA()</f>
        <v>#N/A</v>
      </c>
    </row>
    <row r="320" spans="1:18" x14ac:dyDescent="0.45">
      <c r="A320" t="s">
        <v>343</v>
      </c>
      <c r="B320" t="s">
        <v>42</v>
      </c>
      <c r="C320" t="s">
        <v>651</v>
      </c>
      <c r="D320">
        <v>1</v>
      </c>
      <c r="E320" t="s">
        <v>16</v>
      </c>
      <c r="F320" t="s">
        <v>650</v>
      </c>
      <c r="G320">
        <v>3541</v>
      </c>
      <c r="H320">
        <v>0</v>
      </c>
      <c r="I320">
        <v>3541</v>
      </c>
      <c r="J320" t="s">
        <v>659</v>
      </c>
      <c r="K320">
        <v>112</v>
      </c>
      <c r="L320" t="s">
        <v>663</v>
      </c>
      <c r="M320">
        <v>360</v>
      </c>
      <c r="N320" t="s">
        <v>639</v>
      </c>
      <c r="O320" t="s">
        <v>31</v>
      </c>
      <c r="P320" t="s">
        <v>647</v>
      </c>
      <c r="Q320">
        <v>112</v>
      </c>
      <c r="R320" t="e">
        <f>NA()</f>
        <v>#N/A</v>
      </c>
    </row>
    <row r="321" spans="1:18" x14ac:dyDescent="0.45">
      <c r="A321" t="s">
        <v>344</v>
      </c>
      <c r="B321" t="s">
        <v>14</v>
      </c>
      <c r="C321" t="s">
        <v>652</v>
      </c>
      <c r="D321">
        <v>1</v>
      </c>
      <c r="E321" t="s">
        <v>16</v>
      </c>
      <c r="F321" t="s">
        <v>649</v>
      </c>
      <c r="G321">
        <v>10000</v>
      </c>
      <c r="H321">
        <v>0</v>
      </c>
      <c r="I321">
        <v>10000</v>
      </c>
      <c r="J321" t="s">
        <v>658</v>
      </c>
      <c r="K321">
        <v>155</v>
      </c>
      <c r="L321" t="s">
        <v>665</v>
      </c>
      <c r="M321">
        <v>360</v>
      </c>
      <c r="N321">
        <v>1</v>
      </c>
      <c r="O321" t="s">
        <v>21</v>
      </c>
      <c r="P321" t="s">
        <v>648</v>
      </c>
      <c r="Q321" t="e">
        <f>NA()</f>
        <v>#N/A</v>
      </c>
      <c r="R321">
        <v>155</v>
      </c>
    </row>
    <row r="322" spans="1:18" x14ac:dyDescent="0.45">
      <c r="A322" t="s">
        <v>345</v>
      </c>
      <c r="B322" t="s">
        <v>14</v>
      </c>
      <c r="C322" t="s">
        <v>652</v>
      </c>
      <c r="D322">
        <v>0</v>
      </c>
      <c r="E322" t="s">
        <v>16</v>
      </c>
      <c r="F322" t="s">
        <v>650</v>
      </c>
      <c r="G322">
        <v>2400</v>
      </c>
      <c r="H322">
        <v>2167</v>
      </c>
      <c r="I322">
        <v>4567</v>
      </c>
      <c r="J322" t="s">
        <v>655</v>
      </c>
      <c r="K322">
        <v>115</v>
      </c>
      <c r="L322" t="s">
        <v>663</v>
      </c>
      <c r="M322">
        <v>360</v>
      </c>
      <c r="N322">
        <v>1</v>
      </c>
      <c r="O322" t="s">
        <v>31</v>
      </c>
      <c r="P322" t="s">
        <v>647</v>
      </c>
      <c r="Q322">
        <v>115</v>
      </c>
      <c r="R322" t="e">
        <f>NA()</f>
        <v>#N/A</v>
      </c>
    </row>
    <row r="323" spans="1:18" x14ac:dyDescent="0.45">
      <c r="A323" t="s">
        <v>346</v>
      </c>
      <c r="B323" t="s">
        <v>14</v>
      </c>
      <c r="C323" t="s">
        <v>652</v>
      </c>
      <c r="D323" t="s">
        <v>30</v>
      </c>
      <c r="E323" t="s">
        <v>16</v>
      </c>
      <c r="F323" t="s">
        <v>650</v>
      </c>
      <c r="G323">
        <v>4342</v>
      </c>
      <c r="H323">
        <v>189</v>
      </c>
      <c r="I323">
        <v>4531</v>
      </c>
      <c r="J323" t="s">
        <v>655</v>
      </c>
      <c r="K323">
        <v>124</v>
      </c>
      <c r="L323" t="s">
        <v>664</v>
      </c>
      <c r="M323">
        <v>360</v>
      </c>
      <c r="N323">
        <v>1</v>
      </c>
      <c r="O323" t="s">
        <v>31</v>
      </c>
      <c r="P323" t="s">
        <v>647</v>
      </c>
      <c r="Q323">
        <v>124</v>
      </c>
      <c r="R323" t="e">
        <f>NA()</f>
        <v>#N/A</v>
      </c>
    </row>
    <row r="324" spans="1:18" x14ac:dyDescent="0.45">
      <c r="A324" t="s">
        <v>347</v>
      </c>
      <c r="B324" t="s">
        <v>14</v>
      </c>
      <c r="C324" t="s">
        <v>652</v>
      </c>
      <c r="D324">
        <v>2</v>
      </c>
      <c r="E324" t="s">
        <v>25</v>
      </c>
      <c r="F324" t="s">
        <v>650</v>
      </c>
      <c r="G324">
        <v>3601</v>
      </c>
      <c r="H324">
        <v>1590</v>
      </c>
      <c r="I324">
        <v>5191</v>
      </c>
      <c r="J324" t="s">
        <v>656</v>
      </c>
      <c r="K324">
        <v>128</v>
      </c>
      <c r="L324" t="s">
        <v>664</v>
      </c>
      <c r="M324">
        <v>360</v>
      </c>
      <c r="N324">
        <v>1</v>
      </c>
      <c r="O324" t="s">
        <v>21</v>
      </c>
      <c r="P324" t="s">
        <v>647</v>
      </c>
      <c r="Q324">
        <v>128</v>
      </c>
      <c r="R324" t="e">
        <f>NA()</f>
        <v>#N/A</v>
      </c>
    </row>
    <row r="325" spans="1:18" x14ac:dyDescent="0.45">
      <c r="A325" t="s">
        <v>348</v>
      </c>
      <c r="B325" t="s">
        <v>42</v>
      </c>
      <c r="C325" t="s">
        <v>651</v>
      </c>
      <c r="D325">
        <v>0</v>
      </c>
      <c r="E325" t="s">
        <v>16</v>
      </c>
      <c r="F325" t="s">
        <v>650</v>
      </c>
      <c r="G325">
        <v>3166</v>
      </c>
      <c r="H325">
        <v>2985</v>
      </c>
      <c r="I325">
        <v>6151</v>
      </c>
      <c r="J325" t="s">
        <v>657</v>
      </c>
      <c r="K325">
        <v>132</v>
      </c>
      <c r="L325" t="s">
        <v>664</v>
      </c>
      <c r="M325">
        <v>360</v>
      </c>
      <c r="N325" t="s">
        <v>639</v>
      </c>
      <c r="O325" t="s">
        <v>21</v>
      </c>
      <c r="P325" t="s">
        <v>647</v>
      </c>
      <c r="Q325">
        <v>132</v>
      </c>
      <c r="R325" t="e">
        <f>NA()</f>
        <v>#N/A</v>
      </c>
    </row>
    <row r="326" spans="1:18" x14ac:dyDescent="0.45">
      <c r="A326" t="s">
        <v>349</v>
      </c>
      <c r="B326" t="s">
        <v>14</v>
      </c>
      <c r="C326" t="s">
        <v>652</v>
      </c>
      <c r="D326" t="s">
        <v>30</v>
      </c>
      <c r="E326" t="s">
        <v>16</v>
      </c>
      <c r="F326" t="s">
        <v>650</v>
      </c>
      <c r="G326">
        <v>15000</v>
      </c>
      <c r="H326">
        <v>0</v>
      </c>
      <c r="I326">
        <v>15000</v>
      </c>
      <c r="J326" t="s">
        <v>658</v>
      </c>
      <c r="K326">
        <v>300</v>
      </c>
      <c r="L326" t="s">
        <v>666</v>
      </c>
      <c r="M326">
        <v>360</v>
      </c>
      <c r="N326">
        <v>1</v>
      </c>
      <c r="O326" t="s">
        <v>21</v>
      </c>
      <c r="P326" t="s">
        <v>647</v>
      </c>
      <c r="Q326">
        <v>300</v>
      </c>
      <c r="R326" t="e">
        <f>NA()</f>
        <v>#N/A</v>
      </c>
    </row>
    <row r="327" spans="1:18" x14ac:dyDescent="0.45">
      <c r="A327" t="s">
        <v>350</v>
      </c>
      <c r="B327" t="s">
        <v>14</v>
      </c>
      <c r="C327" t="s">
        <v>652</v>
      </c>
      <c r="D327">
        <v>1</v>
      </c>
      <c r="E327" t="s">
        <v>16</v>
      </c>
      <c r="F327" t="s">
        <v>649</v>
      </c>
      <c r="G327">
        <v>8666</v>
      </c>
      <c r="H327">
        <v>4983</v>
      </c>
      <c r="I327">
        <v>13649</v>
      </c>
      <c r="J327" t="s">
        <v>658</v>
      </c>
      <c r="K327">
        <v>376</v>
      </c>
      <c r="L327" t="s">
        <v>666</v>
      </c>
      <c r="M327">
        <v>360</v>
      </c>
      <c r="N327">
        <v>0</v>
      </c>
      <c r="O327" t="s">
        <v>21</v>
      </c>
      <c r="P327" t="s">
        <v>648</v>
      </c>
      <c r="Q327" t="e">
        <f>NA()</f>
        <v>#N/A</v>
      </c>
      <c r="R327">
        <v>376</v>
      </c>
    </row>
    <row r="328" spans="1:18" x14ac:dyDescent="0.45">
      <c r="A328" t="s">
        <v>351</v>
      </c>
      <c r="B328" t="s">
        <v>14</v>
      </c>
      <c r="C328" t="s">
        <v>651</v>
      </c>
      <c r="D328">
        <v>0</v>
      </c>
      <c r="E328" t="s">
        <v>16</v>
      </c>
      <c r="F328" t="s">
        <v>650</v>
      </c>
      <c r="G328">
        <v>4917</v>
      </c>
      <c r="H328">
        <v>0</v>
      </c>
      <c r="I328">
        <v>4917</v>
      </c>
      <c r="J328" t="s">
        <v>656</v>
      </c>
      <c r="K328">
        <v>130</v>
      </c>
      <c r="L328" t="s">
        <v>664</v>
      </c>
      <c r="M328">
        <v>360</v>
      </c>
      <c r="N328">
        <v>0</v>
      </c>
      <c r="O328" t="s">
        <v>21</v>
      </c>
      <c r="P328" t="s">
        <v>647</v>
      </c>
      <c r="Q328">
        <v>130</v>
      </c>
      <c r="R328" t="e">
        <f>NA()</f>
        <v>#N/A</v>
      </c>
    </row>
    <row r="329" spans="1:18" x14ac:dyDescent="0.45">
      <c r="A329" t="s">
        <v>352</v>
      </c>
      <c r="B329" t="s">
        <v>14</v>
      </c>
      <c r="C329" t="s">
        <v>652</v>
      </c>
      <c r="D329">
        <v>0</v>
      </c>
      <c r="E329" t="s">
        <v>16</v>
      </c>
      <c r="F329" t="s">
        <v>649</v>
      </c>
      <c r="G329">
        <v>5818</v>
      </c>
      <c r="H329">
        <v>2160</v>
      </c>
      <c r="I329">
        <v>7978</v>
      </c>
      <c r="J329" t="s">
        <v>657</v>
      </c>
      <c r="K329">
        <v>184</v>
      </c>
      <c r="L329" t="s">
        <v>666</v>
      </c>
      <c r="M329">
        <v>360</v>
      </c>
      <c r="N329">
        <v>1</v>
      </c>
      <c r="O329" t="s">
        <v>31</v>
      </c>
      <c r="P329" t="s">
        <v>647</v>
      </c>
      <c r="Q329">
        <v>184</v>
      </c>
      <c r="R329" t="e">
        <f>NA()</f>
        <v>#N/A</v>
      </c>
    </row>
    <row r="330" spans="1:18" x14ac:dyDescent="0.45">
      <c r="A330" t="s">
        <v>353</v>
      </c>
      <c r="B330" t="s">
        <v>42</v>
      </c>
      <c r="C330" t="s">
        <v>652</v>
      </c>
      <c r="D330">
        <v>0</v>
      </c>
      <c r="E330" t="s">
        <v>16</v>
      </c>
      <c r="F330" t="s">
        <v>650</v>
      </c>
      <c r="G330">
        <v>4333</v>
      </c>
      <c r="H330">
        <v>2451</v>
      </c>
      <c r="I330">
        <v>6784</v>
      </c>
      <c r="J330" t="s">
        <v>657</v>
      </c>
      <c r="K330">
        <v>110</v>
      </c>
      <c r="L330" t="s">
        <v>663</v>
      </c>
      <c r="M330">
        <v>360</v>
      </c>
      <c r="N330">
        <v>1</v>
      </c>
      <c r="O330" t="s">
        <v>17</v>
      </c>
      <c r="P330" t="s">
        <v>648</v>
      </c>
      <c r="Q330" t="e">
        <f>NA()</f>
        <v>#N/A</v>
      </c>
      <c r="R330">
        <v>110</v>
      </c>
    </row>
    <row r="331" spans="1:18" x14ac:dyDescent="0.45">
      <c r="A331" t="s">
        <v>354</v>
      </c>
      <c r="B331" t="s">
        <v>42</v>
      </c>
      <c r="C331" t="s">
        <v>651</v>
      </c>
      <c r="D331">
        <v>0</v>
      </c>
      <c r="E331" t="s">
        <v>16</v>
      </c>
      <c r="F331" t="s">
        <v>650</v>
      </c>
      <c r="G331">
        <v>2500</v>
      </c>
      <c r="H331">
        <v>0</v>
      </c>
      <c r="I331">
        <v>2500</v>
      </c>
      <c r="J331" t="s">
        <v>659</v>
      </c>
      <c r="K331">
        <v>67</v>
      </c>
      <c r="L331" t="s">
        <v>662</v>
      </c>
      <c r="M331">
        <v>360</v>
      </c>
      <c r="N331">
        <v>1</v>
      </c>
      <c r="O331" t="s">
        <v>17</v>
      </c>
      <c r="P331" t="s">
        <v>647</v>
      </c>
      <c r="Q331">
        <v>67</v>
      </c>
      <c r="R331" t="e">
        <f>NA()</f>
        <v>#N/A</v>
      </c>
    </row>
    <row r="332" spans="1:18" x14ac:dyDescent="0.45">
      <c r="A332" t="s">
        <v>355</v>
      </c>
      <c r="B332" t="s">
        <v>14</v>
      </c>
      <c r="C332" t="s">
        <v>651</v>
      </c>
      <c r="D332">
        <v>1</v>
      </c>
      <c r="E332" t="s">
        <v>16</v>
      </c>
      <c r="F332" t="s">
        <v>650</v>
      </c>
      <c r="G332">
        <v>4384</v>
      </c>
      <c r="H332">
        <v>1793</v>
      </c>
      <c r="I332">
        <v>6177</v>
      </c>
      <c r="J332" t="s">
        <v>657</v>
      </c>
      <c r="K332">
        <v>117</v>
      </c>
      <c r="L332" t="s">
        <v>663</v>
      </c>
      <c r="M332">
        <v>360</v>
      </c>
      <c r="N332">
        <v>1</v>
      </c>
      <c r="O332" t="s">
        <v>17</v>
      </c>
      <c r="P332" t="s">
        <v>647</v>
      </c>
      <c r="Q332">
        <v>117</v>
      </c>
      <c r="R332" t="e">
        <f>NA()</f>
        <v>#N/A</v>
      </c>
    </row>
    <row r="333" spans="1:18" x14ac:dyDescent="0.45">
      <c r="A333" t="s">
        <v>356</v>
      </c>
      <c r="B333" t="s">
        <v>14</v>
      </c>
      <c r="C333" t="s">
        <v>651</v>
      </c>
      <c r="D333">
        <v>0</v>
      </c>
      <c r="E333" t="s">
        <v>16</v>
      </c>
      <c r="F333" t="s">
        <v>650</v>
      </c>
      <c r="G333">
        <v>2935</v>
      </c>
      <c r="H333">
        <v>0</v>
      </c>
      <c r="I333">
        <v>2935</v>
      </c>
      <c r="J333" t="s">
        <v>659</v>
      </c>
      <c r="K333">
        <v>98</v>
      </c>
      <c r="L333" t="s">
        <v>663</v>
      </c>
      <c r="M333">
        <v>360</v>
      </c>
      <c r="N333">
        <v>1</v>
      </c>
      <c r="O333" t="s">
        <v>31</v>
      </c>
      <c r="P333" t="s">
        <v>647</v>
      </c>
      <c r="Q333">
        <v>98</v>
      </c>
      <c r="R333" t="e">
        <f>NA()</f>
        <v>#N/A</v>
      </c>
    </row>
    <row r="334" spans="1:18" x14ac:dyDescent="0.45">
      <c r="A334" t="s">
        <v>357</v>
      </c>
      <c r="B334" t="s">
        <v>14</v>
      </c>
      <c r="C334" t="s">
        <v>651</v>
      </c>
      <c r="D334" t="s">
        <v>639</v>
      </c>
      <c r="E334" t="s">
        <v>16</v>
      </c>
      <c r="F334" t="s">
        <v>650</v>
      </c>
      <c r="G334">
        <v>2833</v>
      </c>
      <c r="H334">
        <v>0</v>
      </c>
      <c r="I334">
        <v>2833</v>
      </c>
      <c r="J334" t="s">
        <v>659</v>
      </c>
      <c r="K334">
        <v>71</v>
      </c>
      <c r="L334" t="s">
        <v>662</v>
      </c>
      <c r="M334">
        <v>360</v>
      </c>
      <c r="N334">
        <v>1</v>
      </c>
      <c r="O334" t="s">
        <v>17</v>
      </c>
      <c r="P334" t="s">
        <v>647</v>
      </c>
      <c r="Q334">
        <v>71</v>
      </c>
      <c r="R334" t="e">
        <f>NA()</f>
        <v>#N/A</v>
      </c>
    </row>
    <row r="335" spans="1:18" x14ac:dyDescent="0.45">
      <c r="A335" t="s">
        <v>358</v>
      </c>
      <c r="B335" t="s">
        <v>14</v>
      </c>
      <c r="C335" t="s">
        <v>652</v>
      </c>
      <c r="D335">
        <v>0</v>
      </c>
      <c r="E335" t="s">
        <v>16</v>
      </c>
      <c r="F335" t="s">
        <v>639</v>
      </c>
      <c r="G335">
        <v>63337</v>
      </c>
      <c r="H335">
        <v>0</v>
      </c>
      <c r="I335">
        <v>63337</v>
      </c>
      <c r="J335" t="s">
        <v>658</v>
      </c>
      <c r="K335">
        <v>490</v>
      </c>
      <c r="L335" t="s">
        <v>666</v>
      </c>
      <c r="M335">
        <v>180</v>
      </c>
      <c r="N335">
        <v>1</v>
      </c>
      <c r="O335" t="s">
        <v>17</v>
      </c>
      <c r="P335" t="s">
        <v>647</v>
      </c>
      <c r="Q335">
        <v>490</v>
      </c>
      <c r="R335" t="e">
        <f>NA()</f>
        <v>#N/A</v>
      </c>
    </row>
    <row r="336" spans="1:18" x14ac:dyDescent="0.45">
      <c r="A336" t="s">
        <v>359</v>
      </c>
      <c r="B336" t="s">
        <v>639</v>
      </c>
      <c r="C336" t="s">
        <v>652</v>
      </c>
      <c r="D336">
        <v>1</v>
      </c>
      <c r="E336" t="s">
        <v>16</v>
      </c>
      <c r="F336" t="s">
        <v>649</v>
      </c>
      <c r="G336">
        <v>9833</v>
      </c>
      <c r="H336">
        <v>1833</v>
      </c>
      <c r="I336">
        <v>11666</v>
      </c>
      <c r="J336" t="s">
        <v>658</v>
      </c>
      <c r="K336">
        <v>182</v>
      </c>
      <c r="L336" t="s">
        <v>666</v>
      </c>
      <c r="M336">
        <v>180</v>
      </c>
      <c r="N336">
        <v>1</v>
      </c>
      <c r="O336" t="s">
        <v>17</v>
      </c>
      <c r="P336" t="s">
        <v>647</v>
      </c>
      <c r="Q336">
        <v>182</v>
      </c>
      <c r="R336" t="e">
        <f>NA()</f>
        <v>#N/A</v>
      </c>
    </row>
    <row r="337" spans="1:18" x14ac:dyDescent="0.45">
      <c r="A337" t="s">
        <v>360</v>
      </c>
      <c r="B337" t="s">
        <v>14</v>
      </c>
      <c r="C337" t="s">
        <v>652</v>
      </c>
      <c r="D337" t="s">
        <v>639</v>
      </c>
      <c r="E337" t="s">
        <v>16</v>
      </c>
      <c r="F337" t="s">
        <v>649</v>
      </c>
      <c r="G337">
        <v>5503</v>
      </c>
      <c r="H337">
        <v>4490</v>
      </c>
      <c r="I337">
        <v>9993</v>
      </c>
      <c r="J337" t="s">
        <v>658</v>
      </c>
      <c r="K337">
        <v>70</v>
      </c>
      <c r="L337" t="s">
        <v>662</v>
      </c>
      <c r="M337">
        <v>360</v>
      </c>
      <c r="N337">
        <v>1</v>
      </c>
      <c r="O337" t="s">
        <v>31</v>
      </c>
      <c r="P337" t="s">
        <v>647</v>
      </c>
      <c r="Q337">
        <v>70</v>
      </c>
      <c r="R337" t="e">
        <f>NA()</f>
        <v>#N/A</v>
      </c>
    </row>
    <row r="338" spans="1:18" x14ac:dyDescent="0.45">
      <c r="A338" t="s">
        <v>361</v>
      </c>
      <c r="B338" t="s">
        <v>14</v>
      </c>
      <c r="C338" t="s">
        <v>652</v>
      </c>
      <c r="D338">
        <v>1</v>
      </c>
      <c r="E338" t="s">
        <v>16</v>
      </c>
      <c r="F338" t="s">
        <v>639</v>
      </c>
      <c r="G338">
        <v>5250</v>
      </c>
      <c r="H338">
        <v>688</v>
      </c>
      <c r="I338">
        <v>5938</v>
      </c>
      <c r="J338" t="s">
        <v>656</v>
      </c>
      <c r="K338">
        <v>160</v>
      </c>
      <c r="L338" t="s">
        <v>665</v>
      </c>
      <c r="M338">
        <v>360</v>
      </c>
      <c r="N338">
        <v>1</v>
      </c>
      <c r="O338" t="s">
        <v>21</v>
      </c>
      <c r="P338" t="s">
        <v>647</v>
      </c>
      <c r="Q338">
        <v>160</v>
      </c>
      <c r="R338" t="e">
        <f>NA()</f>
        <v>#N/A</v>
      </c>
    </row>
    <row r="339" spans="1:18" x14ac:dyDescent="0.45">
      <c r="A339" t="s">
        <v>362</v>
      </c>
      <c r="B339" t="s">
        <v>14</v>
      </c>
      <c r="C339" t="s">
        <v>652</v>
      </c>
      <c r="D339">
        <v>2</v>
      </c>
      <c r="E339" t="s">
        <v>16</v>
      </c>
      <c r="F339" t="s">
        <v>649</v>
      </c>
      <c r="G339">
        <v>2500</v>
      </c>
      <c r="H339">
        <v>4600</v>
      </c>
      <c r="I339">
        <v>7100</v>
      </c>
      <c r="J339" t="s">
        <v>657</v>
      </c>
      <c r="K339">
        <v>176</v>
      </c>
      <c r="L339" t="s">
        <v>665</v>
      </c>
      <c r="M339">
        <v>360</v>
      </c>
      <c r="N339">
        <v>1</v>
      </c>
      <c r="O339" t="s">
        <v>21</v>
      </c>
      <c r="P339" t="s">
        <v>647</v>
      </c>
      <c r="Q339">
        <v>176</v>
      </c>
      <c r="R339" t="e">
        <f>NA()</f>
        <v>#N/A</v>
      </c>
    </row>
    <row r="340" spans="1:18" x14ac:dyDescent="0.45">
      <c r="A340" t="s">
        <v>363</v>
      </c>
      <c r="B340" t="s">
        <v>42</v>
      </c>
      <c r="C340" t="s">
        <v>651</v>
      </c>
      <c r="D340" t="s">
        <v>30</v>
      </c>
      <c r="E340" t="s">
        <v>25</v>
      </c>
      <c r="F340" t="s">
        <v>650</v>
      </c>
      <c r="G340">
        <v>1830</v>
      </c>
      <c r="H340">
        <v>0</v>
      </c>
      <c r="I340">
        <v>1830</v>
      </c>
      <c r="J340" t="s">
        <v>659</v>
      </c>
      <c r="K340">
        <v>128</v>
      </c>
      <c r="L340" t="s">
        <v>664</v>
      </c>
      <c r="M340">
        <v>360</v>
      </c>
      <c r="N340">
        <v>0</v>
      </c>
      <c r="O340" t="s">
        <v>17</v>
      </c>
      <c r="P340" t="s">
        <v>648</v>
      </c>
      <c r="Q340" t="e">
        <f>NA()</f>
        <v>#N/A</v>
      </c>
      <c r="R340">
        <v>128</v>
      </c>
    </row>
    <row r="341" spans="1:18" x14ac:dyDescent="0.45">
      <c r="A341" t="s">
        <v>364</v>
      </c>
      <c r="B341" t="s">
        <v>42</v>
      </c>
      <c r="C341" t="s">
        <v>651</v>
      </c>
      <c r="D341">
        <v>0</v>
      </c>
      <c r="E341" t="s">
        <v>16</v>
      </c>
      <c r="F341" t="s">
        <v>650</v>
      </c>
      <c r="G341">
        <v>4160</v>
      </c>
      <c r="H341">
        <v>0</v>
      </c>
      <c r="I341">
        <v>4160</v>
      </c>
      <c r="J341" t="s">
        <v>655</v>
      </c>
      <c r="K341">
        <v>71</v>
      </c>
      <c r="L341" t="s">
        <v>662</v>
      </c>
      <c r="M341">
        <v>360</v>
      </c>
      <c r="N341">
        <v>1</v>
      </c>
      <c r="O341" t="s">
        <v>31</v>
      </c>
      <c r="P341" t="s">
        <v>647</v>
      </c>
      <c r="Q341">
        <v>71</v>
      </c>
      <c r="R341" t="e">
        <f>NA()</f>
        <v>#N/A</v>
      </c>
    </row>
    <row r="342" spans="1:18" x14ac:dyDescent="0.45">
      <c r="A342" t="s">
        <v>365</v>
      </c>
      <c r="B342" t="s">
        <v>14</v>
      </c>
      <c r="C342" t="s">
        <v>652</v>
      </c>
      <c r="D342" t="s">
        <v>30</v>
      </c>
      <c r="E342" t="s">
        <v>25</v>
      </c>
      <c r="F342" t="s">
        <v>650</v>
      </c>
      <c r="G342">
        <v>2647</v>
      </c>
      <c r="H342">
        <v>1587</v>
      </c>
      <c r="I342">
        <v>4234</v>
      </c>
      <c r="J342" t="s">
        <v>655</v>
      </c>
      <c r="K342">
        <v>173</v>
      </c>
      <c r="L342" t="s">
        <v>665</v>
      </c>
      <c r="M342">
        <v>360</v>
      </c>
      <c r="N342">
        <v>1</v>
      </c>
      <c r="O342" t="s">
        <v>21</v>
      </c>
      <c r="P342" t="s">
        <v>648</v>
      </c>
      <c r="Q342" t="e">
        <f>NA()</f>
        <v>#N/A</v>
      </c>
      <c r="R342">
        <v>173</v>
      </c>
    </row>
    <row r="343" spans="1:18" x14ac:dyDescent="0.45">
      <c r="A343" t="s">
        <v>366</v>
      </c>
      <c r="B343" t="s">
        <v>42</v>
      </c>
      <c r="C343" t="s">
        <v>651</v>
      </c>
      <c r="D343">
        <v>0</v>
      </c>
      <c r="E343" t="s">
        <v>16</v>
      </c>
      <c r="F343" t="s">
        <v>650</v>
      </c>
      <c r="G343">
        <v>2378</v>
      </c>
      <c r="H343">
        <v>0</v>
      </c>
      <c r="I343">
        <v>2378</v>
      </c>
      <c r="J343" t="s">
        <v>659</v>
      </c>
      <c r="K343">
        <v>46</v>
      </c>
      <c r="L343" t="s">
        <v>662</v>
      </c>
      <c r="M343">
        <v>360</v>
      </c>
      <c r="N343">
        <v>1</v>
      </c>
      <c r="O343" t="s">
        <v>21</v>
      </c>
      <c r="P343" t="s">
        <v>648</v>
      </c>
      <c r="Q343" t="e">
        <f>NA()</f>
        <v>#N/A</v>
      </c>
      <c r="R343">
        <v>46</v>
      </c>
    </row>
    <row r="344" spans="1:18" x14ac:dyDescent="0.45">
      <c r="A344" t="s">
        <v>367</v>
      </c>
      <c r="B344" t="s">
        <v>14</v>
      </c>
      <c r="C344" t="s">
        <v>652</v>
      </c>
      <c r="D344">
        <v>1</v>
      </c>
      <c r="E344" t="s">
        <v>25</v>
      </c>
      <c r="F344" t="s">
        <v>650</v>
      </c>
      <c r="G344">
        <v>4554</v>
      </c>
      <c r="H344">
        <v>1229</v>
      </c>
      <c r="I344">
        <v>5783</v>
      </c>
      <c r="J344" t="s">
        <v>656</v>
      </c>
      <c r="K344">
        <v>158</v>
      </c>
      <c r="L344" t="s">
        <v>665</v>
      </c>
      <c r="M344">
        <v>360</v>
      </c>
      <c r="N344">
        <v>1</v>
      </c>
      <c r="O344" t="s">
        <v>17</v>
      </c>
      <c r="P344" t="s">
        <v>647</v>
      </c>
      <c r="Q344">
        <v>158</v>
      </c>
      <c r="R344" t="e">
        <f>NA()</f>
        <v>#N/A</v>
      </c>
    </row>
    <row r="345" spans="1:18" x14ac:dyDescent="0.45">
      <c r="A345" t="s">
        <v>368</v>
      </c>
      <c r="B345" t="s">
        <v>14</v>
      </c>
      <c r="C345" t="s">
        <v>652</v>
      </c>
      <c r="D345" t="s">
        <v>30</v>
      </c>
      <c r="E345" t="s">
        <v>25</v>
      </c>
      <c r="F345" t="s">
        <v>650</v>
      </c>
      <c r="G345">
        <v>3173</v>
      </c>
      <c r="H345">
        <v>0</v>
      </c>
      <c r="I345">
        <v>3173</v>
      </c>
      <c r="J345" t="s">
        <v>659</v>
      </c>
      <c r="K345">
        <v>74</v>
      </c>
      <c r="L345" t="s">
        <v>662</v>
      </c>
      <c r="M345">
        <v>360</v>
      </c>
      <c r="N345">
        <v>1</v>
      </c>
      <c r="O345" t="s">
        <v>31</v>
      </c>
      <c r="P345" t="s">
        <v>647</v>
      </c>
      <c r="Q345">
        <v>74</v>
      </c>
      <c r="R345" t="e">
        <f>NA()</f>
        <v>#N/A</v>
      </c>
    </row>
    <row r="346" spans="1:18" x14ac:dyDescent="0.45">
      <c r="A346" t="s">
        <v>369</v>
      </c>
      <c r="B346" t="s">
        <v>14</v>
      </c>
      <c r="C346" t="s">
        <v>652</v>
      </c>
      <c r="D346">
        <v>2</v>
      </c>
      <c r="E346" t="s">
        <v>16</v>
      </c>
      <c r="F346" t="s">
        <v>639</v>
      </c>
      <c r="G346">
        <v>2583</v>
      </c>
      <c r="H346">
        <v>2330</v>
      </c>
      <c r="I346">
        <v>4913</v>
      </c>
      <c r="J346" t="s">
        <v>656</v>
      </c>
      <c r="K346">
        <v>125</v>
      </c>
      <c r="L346" t="s">
        <v>664</v>
      </c>
      <c r="M346">
        <v>360</v>
      </c>
      <c r="N346">
        <v>1</v>
      </c>
      <c r="O346" t="s">
        <v>21</v>
      </c>
      <c r="P346" t="s">
        <v>647</v>
      </c>
      <c r="Q346">
        <v>125</v>
      </c>
      <c r="R346" t="e">
        <f>NA()</f>
        <v>#N/A</v>
      </c>
    </row>
    <row r="347" spans="1:18" x14ac:dyDescent="0.45">
      <c r="A347" t="s">
        <v>370</v>
      </c>
      <c r="B347" t="s">
        <v>14</v>
      </c>
      <c r="C347" t="s">
        <v>652</v>
      </c>
      <c r="D347">
        <v>0</v>
      </c>
      <c r="E347" t="s">
        <v>16</v>
      </c>
      <c r="F347" t="s">
        <v>650</v>
      </c>
      <c r="G347">
        <v>2499</v>
      </c>
      <c r="H347">
        <v>2458</v>
      </c>
      <c r="I347">
        <v>4957</v>
      </c>
      <c r="J347" t="s">
        <v>656</v>
      </c>
      <c r="K347">
        <v>160</v>
      </c>
      <c r="L347" t="s">
        <v>665</v>
      </c>
      <c r="M347">
        <v>360</v>
      </c>
      <c r="N347">
        <v>1</v>
      </c>
      <c r="O347" t="s">
        <v>31</v>
      </c>
      <c r="P347" t="s">
        <v>647</v>
      </c>
      <c r="Q347">
        <v>160</v>
      </c>
      <c r="R347" t="e">
        <f>NA()</f>
        <v>#N/A</v>
      </c>
    </row>
    <row r="348" spans="1:18" x14ac:dyDescent="0.45">
      <c r="A348" t="s">
        <v>371</v>
      </c>
      <c r="B348" t="s">
        <v>14</v>
      </c>
      <c r="C348" t="s">
        <v>652</v>
      </c>
      <c r="D348" t="s">
        <v>639</v>
      </c>
      <c r="E348" t="s">
        <v>25</v>
      </c>
      <c r="F348" t="s">
        <v>650</v>
      </c>
      <c r="G348">
        <v>3523</v>
      </c>
      <c r="H348">
        <v>3230</v>
      </c>
      <c r="I348">
        <v>6753</v>
      </c>
      <c r="J348" t="s">
        <v>657</v>
      </c>
      <c r="K348">
        <v>152</v>
      </c>
      <c r="L348" t="s">
        <v>665</v>
      </c>
      <c r="M348">
        <v>360</v>
      </c>
      <c r="N348">
        <v>0</v>
      </c>
      <c r="O348" t="s">
        <v>21</v>
      </c>
      <c r="P348" t="s">
        <v>648</v>
      </c>
      <c r="Q348" t="e">
        <f>NA()</f>
        <v>#N/A</v>
      </c>
      <c r="R348">
        <v>152</v>
      </c>
    </row>
    <row r="349" spans="1:18" x14ac:dyDescent="0.45">
      <c r="A349" t="s">
        <v>372</v>
      </c>
      <c r="B349" t="s">
        <v>14</v>
      </c>
      <c r="C349" t="s">
        <v>652</v>
      </c>
      <c r="D349">
        <v>2</v>
      </c>
      <c r="E349" t="s">
        <v>25</v>
      </c>
      <c r="F349" t="s">
        <v>650</v>
      </c>
      <c r="G349">
        <v>3083</v>
      </c>
      <c r="H349">
        <v>2168</v>
      </c>
      <c r="I349">
        <v>5251</v>
      </c>
      <c r="J349" t="s">
        <v>656</v>
      </c>
      <c r="K349">
        <v>126</v>
      </c>
      <c r="L349" t="s">
        <v>664</v>
      </c>
      <c r="M349">
        <v>360</v>
      </c>
      <c r="N349">
        <v>1</v>
      </c>
      <c r="O349" t="s">
        <v>17</v>
      </c>
      <c r="P349" t="s">
        <v>647</v>
      </c>
      <c r="Q349">
        <v>126</v>
      </c>
      <c r="R349" t="e">
        <f>NA()</f>
        <v>#N/A</v>
      </c>
    </row>
    <row r="350" spans="1:18" x14ac:dyDescent="0.45">
      <c r="A350" t="s">
        <v>373</v>
      </c>
      <c r="B350" t="s">
        <v>14</v>
      </c>
      <c r="C350" t="s">
        <v>652</v>
      </c>
      <c r="D350">
        <v>0</v>
      </c>
      <c r="E350" t="s">
        <v>16</v>
      </c>
      <c r="F350" t="s">
        <v>650</v>
      </c>
      <c r="G350">
        <v>6333</v>
      </c>
      <c r="H350">
        <v>4583</v>
      </c>
      <c r="I350">
        <v>10916</v>
      </c>
      <c r="J350" t="s">
        <v>658</v>
      </c>
      <c r="K350">
        <v>259</v>
      </c>
      <c r="L350" t="s">
        <v>666</v>
      </c>
      <c r="M350">
        <v>360</v>
      </c>
      <c r="N350" t="s">
        <v>639</v>
      </c>
      <c r="O350" t="s">
        <v>31</v>
      </c>
      <c r="P350" t="s">
        <v>647</v>
      </c>
      <c r="Q350">
        <v>259</v>
      </c>
      <c r="R350" t="e">
        <f>NA()</f>
        <v>#N/A</v>
      </c>
    </row>
    <row r="351" spans="1:18" x14ac:dyDescent="0.45">
      <c r="A351" t="s">
        <v>374</v>
      </c>
      <c r="B351" t="s">
        <v>14</v>
      </c>
      <c r="C351" t="s">
        <v>652</v>
      </c>
      <c r="D351">
        <v>0</v>
      </c>
      <c r="E351" t="s">
        <v>16</v>
      </c>
      <c r="F351" t="s">
        <v>650</v>
      </c>
      <c r="G351">
        <v>2625</v>
      </c>
      <c r="H351">
        <v>6250</v>
      </c>
      <c r="I351">
        <v>8875</v>
      </c>
      <c r="J351" t="s">
        <v>658</v>
      </c>
      <c r="K351">
        <v>187</v>
      </c>
      <c r="L351" t="s">
        <v>666</v>
      </c>
      <c r="M351">
        <v>360</v>
      </c>
      <c r="N351">
        <v>1</v>
      </c>
      <c r="O351" t="s">
        <v>21</v>
      </c>
      <c r="P351" t="s">
        <v>647</v>
      </c>
      <c r="Q351">
        <v>187</v>
      </c>
      <c r="R351" t="e">
        <f>NA()</f>
        <v>#N/A</v>
      </c>
    </row>
    <row r="352" spans="1:18" x14ac:dyDescent="0.45">
      <c r="A352" t="s">
        <v>375</v>
      </c>
      <c r="B352" t="s">
        <v>14</v>
      </c>
      <c r="C352" t="s">
        <v>652</v>
      </c>
      <c r="D352">
        <v>0</v>
      </c>
      <c r="E352" t="s">
        <v>16</v>
      </c>
      <c r="F352" t="s">
        <v>650</v>
      </c>
      <c r="G352">
        <v>9083</v>
      </c>
      <c r="H352">
        <v>0</v>
      </c>
      <c r="I352">
        <v>9083</v>
      </c>
      <c r="J352" t="s">
        <v>658</v>
      </c>
      <c r="K352">
        <v>228</v>
      </c>
      <c r="L352" t="s">
        <v>666</v>
      </c>
      <c r="M352">
        <v>360</v>
      </c>
      <c r="N352">
        <v>1</v>
      </c>
      <c r="O352" t="s">
        <v>31</v>
      </c>
      <c r="P352" t="s">
        <v>647</v>
      </c>
      <c r="Q352">
        <v>228</v>
      </c>
      <c r="R352" t="e">
        <f>NA()</f>
        <v>#N/A</v>
      </c>
    </row>
    <row r="353" spans="1:18" x14ac:dyDescent="0.45">
      <c r="A353" t="s">
        <v>376</v>
      </c>
      <c r="B353" t="s">
        <v>14</v>
      </c>
      <c r="C353" t="s">
        <v>651</v>
      </c>
      <c r="D353">
        <v>0</v>
      </c>
      <c r="E353" t="s">
        <v>16</v>
      </c>
      <c r="F353" t="s">
        <v>650</v>
      </c>
      <c r="G353">
        <v>8750</v>
      </c>
      <c r="H353">
        <v>4167</v>
      </c>
      <c r="I353">
        <v>12917</v>
      </c>
      <c r="J353" t="s">
        <v>658</v>
      </c>
      <c r="K353">
        <v>308</v>
      </c>
      <c r="L353" t="s">
        <v>666</v>
      </c>
      <c r="M353">
        <v>360</v>
      </c>
      <c r="N353">
        <v>1</v>
      </c>
      <c r="O353" t="s">
        <v>21</v>
      </c>
      <c r="P353" t="s">
        <v>648</v>
      </c>
      <c r="Q353" t="e">
        <f>NA()</f>
        <v>#N/A</v>
      </c>
      <c r="R353">
        <v>308</v>
      </c>
    </row>
    <row r="354" spans="1:18" x14ac:dyDescent="0.45">
      <c r="A354" t="s">
        <v>377</v>
      </c>
      <c r="B354" t="s">
        <v>14</v>
      </c>
      <c r="C354" t="s">
        <v>652</v>
      </c>
      <c r="D354" t="s">
        <v>30</v>
      </c>
      <c r="E354" t="s">
        <v>16</v>
      </c>
      <c r="F354" t="s">
        <v>650</v>
      </c>
      <c r="G354">
        <v>2666</v>
      </c>
      <c r="H354">
        <v>2083</v>
      </c>
      <c r="I354">
        <v>4749</v>
      </c>
      <c r="J354" t="s">
        <v>655</v>
      </c>
      <c r="K354">
        <v>95</v>
      </c>
      <c r="L354" t="s">
        <v>663</v>
      </c>
      <c r="M354">
        <v>360</v>
      </c>
      <c r="N354">
        <v>1</v>
      </c>
      <c r="O354" t="s">
        <v>21</v>
      </c>
      <c r="P354" t="s">
        <v>647</v>
      </c>
      <c r="Q354">
        <v>95</v>
      </c>
      <c r="R354" t="e">
        <f>NA()</f>
        <v>#N/A</v>
      </c>
    </row>
    <row r="355" spans="1:18" x14ac:dyDescent="0.45">
      <c r="A355" t="s">
        <v>378</v>
      </c>
      <c r="B355" t="s">
        <v>42</v>
      </c>
      <c r="C355" t="s">
        <v>652</v>
      </c>
      <c r="D355">
        <v>0</v>
      </c>
      <c r="E355" t="s">
        <v>16</v>
      </c>
      <c r="F355" t="s">
        <v>649</v>
      </c>
      <c r="G355">
        <v>5500</v>
      </c>
      <c r="H355">
        <v>0</v>
      </c>
      <c r="I355">
        <v>5500</v>
      </c>
      <c r="J355" t="s">
        <v>656</v>
      </c>
      <c r="K355">
        <v>105</v>
      </c>
      <c r="L355" t="s">
        <v>663</v>
      </c>
      <c r="M355">
        <v>360</v>
      </c>
      <c r="N355">
        <v>0</v>
      </c>
      <c r="O355" t="s">
        <v>21</v>
      </c>
      <c r="P355" t="s">
        <v>648</v>
      </c>
      <c r="Q355" t="e">
        <f>NA()</f>
        <v>#N/A</v>
      </c>
      <c r="R355">
        <v>105</v>
      </c>
    </row>
    <row r="356" spans="1:18" x14ac:dyDescent="0.45">
      <c r="A356" t="s">
        <v>379</v>
      </c>
      <c r="B356" t="s">
        <v>42</v>
      </c>
      <c r="C356" t="s">
        <v>652</v>
      </c>
      <c r="D356">
        <v>0</v>
      </c>
      <c r="E356" t="s">
        <v>16</v>
      </c>
      <c r="F356" t="s">
        <v>650</v>
      </c>
      <c r="G356">
        <v>2423</v>
      </c>
      <c r="H356">
        <v>505</v>
      </c>
      <c r="I356">
        <v>2928</v>
      </c>
      <c r="J356" t="s">
        <v>659</v>
      </c>
      <c r="K356">
        <v>130</v>
      </c>
      <c r="L356" t="s">
        <v>664</v>
      </c>
      <c r="M356">
        <v>360</v>
      </c>
      <c r="N356">
        <v>1</v>
      </c>
      <c r="O356" t="s">
        <v>31</v>
      </c>
      <c r="P356" t="s">
        <v>647</v>
      </c>
      <c r="Q356">
        <v>130</v>
      </c>
      <c r="R356" t="e">
        <f>NA()</f>
        <v>#N/A</v>
      </c>
    </row>
    <row r="357" spans="1:18" x14ac:dyDescent="0.45">
      <c r="A357" t="s">
        <v>380</v>
      </c>
      <c r="B357" t="s">
        <v>42</v>
      </c>
      <c r="C357" t="s">
        <v>651</v>
      </c>
      <c r="D357" t="s">
        <v>639</v>
      </c>
      <c r="E357" t="s">
        <v>16</v>
      </c>
      <c r="F357" t="s">
        <v>650</v>
      </c>
      <c r="G357">
        <v>3813</v>
      </c>
      <c r="H357">
        <v>0</v>
      </c>
      <c r="I357">
        <v>3813</v>
      </c>
      <c r="J357" t="s">
        <v>655</v>
      </c>
      <c r="K357">
        <v>116</v>
      </c>
      <c r="L357" t="s">
        <v>663</v>
      </c>
      <c r="M357">
        <v>180</v>
      </c>
      <c r="N357">
        <v>1</v>
      </c>
      <c r="O357" t="s">
        <v>17</v>
      </c>
      <c r="P357" t="s">
        <v>647</v>
      </c>
      <c r="Q357">
        <v>116</v>
      </c>
      <c r="R357" t="e">
        <f>NA()</f>
        <v>#N/A</v>
      </c>
    </row>
    <row r="358" spans="1:18" x14ac:dyDescent="0.45">
      <c r="A358" t="s">
        <v>381</v>
      </c>
      <c r="B358" t="s">
        <v>14</v>
      </c>
      <c r="C358" t="s">
        <v>652</v>
      </c>
      <c r="D358">
        <v>2</v>
      </c>
      <c r="E358" t="s">
        <v>16</v>
      </c>
      <c r="F358" t="s">
        <v>650</v>
      </c>
      <c r="G358">
        <v>8333</v>
      </c>
      <c r="H358">
        <v>3167</v>
      </c>
      <c r="I358">
        <v>11500</v>
      </c>
      <c r="J358" t="s">
        <v>658</v>
      </c>
      <c r="K358">
        <v>165</v>
      </c>
      <c r="L358" t="s">
        <v>665</v>
      </c>
      <c r="M358">
        <v>360</v>
      </c>
      <c r="N358">
        <v>1</v>
      </c>
      <c r="O358" t="s">
        <v>21</v>
      </c>
      <c r="P358" t="s">
        <v>647</v>
      </c>
      <c r="Q358">
        <v>165</v>
      </c>
      <c r="R358" t="e">
        <f>NA()</f>
        <v>#N/A</v>
      </c>
    </row>
    <row r="359" spans="1:18" x14ac:dyDescent="0.45">
      <c r="A359" t="s">
        <v>382</v>
      </c>
      <c r="B359" t="s">
        <v>14</v>
      </c>
      <c r="C359" t="s">
        <v>652</v>
      </c>
      <c r="D359">
        <v>1</v>
      </c>
      <c r="E359" t="s">
        <v>16</v>
      </c>
      <c r="F359" t="s">
        <v>650</v>
      </c>
      <c r="G359">
        <v>3875</v>
      </c>
      <c r="H359">
        <v>0</v>
      </c>
      <c r="I359">
        <v>3875</v>
      </c>
      <c r="J359" t="s">
        <v>655</v>
      </c>
      <c r="K359">
        <v>67</v>
      </c>
      <c r="L359" t="s">
        <v>662</v>
      </c>
      <c r="M359">
        <v>360</v>
      </c>
      <c r="N359">
        <v>1</v>
      </c>
      <c r="O359" t="s">
        <v>17</v>
      </c>
      <c r="P359" t="s">
        <v>648</v>
      </c>
      <c r="Q359" t="e">
        <f>NA()</f>
        <v>#N/A</v>
      </c>
      <c r="R359">
        <v>67</v>
      </c>
    </row>
    <row r="360" spans="1:18" x14ac:dyDescent="0.45">
      <c r="A360" t="s">
        <v>383</v>
      </c>
      <c r="B360" t="s">
        <v>14</v>
      </c>
      <c r="C360" t="s">
        <v>652</v>
      </c>
      <c r="D360">
        <v>0</v>
      </c>
      <c r="E360" t="s">
        <v>25</v>
      </c>
      <c r="F360" t="s">
        <v>650</v>
      </c>
      <c r="G360">
        <v>3000</v>
      </c>
      <c r="H360">
        <v>1666</v>
      </c>
      <c r="I360">
        <v>4666</v>
      </c>
      <c r="J360" t="s">
        <v>655</v>
      </c>
      <c r="K360">
        <v>100</v>
      </c>
      <c r="L360" t="s">
        <v>663</v>
      </c>
      <c r="M360">
        <v>480</v>
      </c>
      <c r="N360">
        <v>0</v>
      </c>
      <c r="O360" t="s">
        <v>17</v>
      </c>
      <c r="P360" t="s">
        <v>648</v>
      </c>
      <c r="Q360" t="e">
        <f>NA()</f>
        <v>#N/A</v>
      </c>
      <c r="R360">
        <v>100</v>
      </c>
    </row>
    <row r="361" spans="1:18" x14ac:dyDescent="0.45">
      <c r="A361" t="s">
        <v>384</v>
      </c>
      <c r="B361" t="s">
        <v>14</v>
      </c>
      <c r="C361" t="s">
        <v>652</v>
      </c>
      <c r="D361" t="s">
        <v>30</v>
      </c>
      <c r="E361" t="s">
        <v>16</v>
      </c>
      <c r="F361" t="s">
        <v>650</v>
      </c>
      <c r="G361">
        <v>5167</v>
      </c>
      <c r="H361">
        <v>3167</v>
      </c>
      <c r="I361">
        <v>8334</v>
      </c>
      <c r="J361" t="s">
        <v>658</v>
      </c>
      <c r="K361">
        <v>200</v>
      </c>
      <c r="L361" t="s">
        <v>666</v>
      </c>
      <c r="M361">
        <v>360</v>
      </c>
      <c r="N361">
        <v>1</v>
      </c>
      <c r="O361" t="s">
        <v>31</v>
      </c>
      <c r="P361" t="s">
        <v>647</v>
      </c>
      <c r="Q361">
        <v>200</v>
      </c>
      <c r="R361" t="e">
        <f>NA()</f>
        <v>#N/A</v>
      </c>
    </row>
    <row r="362" spans="1:18" x14ac:dyDescent="0.45">
      <c r="A362" t="s">
        <v>385</v>
      </c>
      <c r="B362" t="s">
        <v>42</v>
      </c>
      <c r="C362" t="s">
        <v>651</v>
      </c>
      <c r="D362">
        <v>1</v>
      </c>
      <c r="E362" t="s">
        <v>16</v>
      </c>
      <c r="F362" t="s">
        <v>650</v>
      </c>
      <c r="G362">
        <v>4723</v>
      </c>
      <c r="H362">
        <v>0</v>
      </c>
      <c r="I362">
        <v>4723</v>
      </c>
      <c r="J362" t="s">
        <v>655</v>
      </c>
      <c r="K362">
        <v>81</v>
      </c>
      <c r="L362" t="s">
        <v>662</v>
      </c>
      <c r="M362">
        <v>360</v>
      </c>
      <c r="N362">
        <v>1</v>
      </c>
      <c r="O362" t="s">
        <v>31</v>
      </c>
      <c r="P362" t="s">
        <v>648</v>
      </c>
      <c r="Q362" t="e">
        <f>NA()</f>
        <v>#N/A</v>
      </c>
      <c r="R362">
        <v>81</v>
      </c>
    </row>
    <row r="363" spans="1:18" x14ac:dyDescent="0.45">
      <c r="A363" t="s">
        <v>386</v>
      </c>
      <c r="B363" t="s">
        <v>14</v>
      </c>
      <c r="C363" t="s">
        <v>652</v>
      </c>
      <c r="D363">
        <v>2</v>
      </c>
      <c r="E363" t="s">
        <v>16</v>
      </c>
      <c r="F363" t="s">
        <v>650</v>
      </c>
      <c r="G363">
        <v>5000</v>
      </c>
      <c r="H363">
        <v>3667</v>
      </c>
      <c r="I363">
        <v>8667</v>
      </c>
      <c r="J363" t="s">
        <v>658</v>
      </c>
      <c r="K363">
        <v>236</v>
      </c>
      <c r="L363" t="s">
        <v>666</v>
      </c>
      <c r="M363">
        <v>360</v>
      </c>
      <c r="N363">
        <v>1</v>
      </c>
      <c r="O363" t="s">
        <v>31</v>
      </c>
      <c r="P363" t="s">
        <v>647</v>
      </c>
      <c r="Q363">
        <v>236</v>
      </c>
      <c r="R363" t="e">
        <f>NA()</f>
        <v>#N/A</v>
      </c>
    </row>
    <row r="364" spans="1:18" x14ac:dyDescent="0.45">
      <c r="A364" t="s">
        <v>387</v>
      </c>
      <c r="B364" t="s">
        <v>14</v>
      </c>
      <c r="C364" t="s">
        <v>652</v>
      </c>
      <c r="D364">
        <v>0</v>
      </c>
      <c r="E364" t="s">
        <v>16</v>
      </c>
      <c r="F364" t="s">
        <v>650</v>
      </c>
      <c r="G364">
        <v>4750</v>
      </c>
      <c r="H364">
        <v>2333</v>
      </c>
      <c r="I364">
        <v>7083</v>
      </c>
      <c r="J364" t="s">
        <v>657</v>
      </c>
      <c r="K364">
        <v>130</v>
      </c>
      <c r="L364" t="s">
        <v>664</v>
      </c>
      <c r="M364">
        <v>360</v>
      </c>
      <c r="N364">
        <v>1</v>
      </c>
      <c r="O364" t="s">
        <v>17</v>
      </c>
      <c r="P364" t="s">
        <v>647</v>
      </c>
      <c r="Q364">
        <v>130</v>
      </c>
      <c r="R364" t="e">
        <f>NA()</f>
        <v>#N/A</v>
      </c>
    </row>
    <row r="365" spans="1:18" x14ac:dyDescent="0.45">
      <c r="A365" t="s">
        <v>388</v>
      </c>
      <c r="B365" t="s">
        <v>14</v>
      </c>
      <c r="C365" t="s">
        <v>652</v>
      </c>
      <c r="D365">
        <v>0</v>
      </c>
      <c r="E365" t="s">
        <v>16</v>
      </c>
      <c r="F365" t="s">
        <v>650</v>
      </c>
      <c r="G365">
        <v>3013</v>
      </c>
      <c r="H365">
        <v>3033</v>
      </c>
      <c r="I365">
        <v>6046</v>
      </c>
      <c r="J365" t="s">
        <v>657</v>
      </c>
      <c r="K365">
        <v>95</v>
      </c>
      <c r="L365" t="s">
        <v>663</v>
      </c>
      <c r="M365">
        <v>300</v>
      </c>
      <c r="N365" t="s">
        <v>639</v>
      </c>
      <c r="O365" t="s">
        <v>17</v>
      </c>
      <c r="P365" t="s">
        <v>647</v>
      </c>
      <c r="Q365">
        <v>95</v>
      </c>
      <c r="R365" t="e">
        <f>NA()</f>
        <v>#N/A</v>
      </c>
    </row>
    <row r="366" spans="1:18" x14ac:dyDescent="0.45">
      <c r="A366" t="s">
        <v>389</v>
      </c>
      <c r="B366" t="s">
        <v>14</v>
      </c>
      <c r="C366" t="s">
        <v>651</v>
      </c>
      <c r="D366">
        <v>0</v>
      </c>
      <c r="E366" t="s">
        <v>16</v>
      </c>
      <c r="F366" t="s">
        <v>649</v>
      </c>
      <c r="G366">
        <v>6822</v>
      </c>
      <c r="H366">
        <v>0</v>
      </c>
      <c r="I366">
        <v>6822</v>
      </c>
      <c r="J366" t="s">
        <v>657</v>
      </c>
      <c r="K366">
        <v>141</v>
      </c>
      <c r="L366" t="s">
        <v>665</v>
      </c>
      <c r="M366">
        <v>360</v>
      </c>
      <c r="N366">
        <v>1</v>
      </c>
      <c r="O366" t="s">
        <v>21</v>
      </c>
      <c r="P366" t="s">
        <v>647</v>
      </c>
      <c r="Q366">
        <v>141</v>
      </c>
      <c r="R366" t="e">
        <f>NA()</f>
        <v>#N/A</v>
      </c>
    </row>
    <row r="367" spans="1:18" x14ac:dyDescent="0.45">
      <c r="A367" t="s">
        <v>390</v>
      </c>
      <c r="B367" t="s">
        <v>14</v>
      </c>
      <c r="C367" t="s">
        <v>651</v>
      </c>
      <c r="D367">
        <v>0</v>
      </c>
      <c r="E367" t="s">
        <v>25</v>
      </c>
      <c r="F367" t="s">
        <v>650</v>
      </c>
      <c r="G367">
        <v>6216</v>
      </c>
      <c r="H367">
        <v>0</v>
      </c>
      <c r="I367">
        <v>6216</v>
      </c>
      <c r="J367" t="s">
        <v>657</v>
      </c>
      <c r="K367">
        <v>133</v>
      </c>
      <c r="L367" t="s">
        <v>664</v>
      </c>
      <c r="M367">
        <v>360</v>
      </c>
      <c r="N367">
        <v>1</v>
      </c>
      <c r="O367" t="s">
        <v>21</v>
      </c>
      <c r="P367" t="s">
        <v>648</v>
      </c>
      <c r="Q367" t="e">
        <f>NA()</f>
        <v>#N/A</v>
      </c>
      <c r="R367">
        <v>133</v>
      </c>
    </row>
    <row r="368" spans="1:18" x14ac:dyDescent="0.45">
      <c r="A368" t="s">
        <v>391</v>
      </c>
      <c r="B368" t="s">
        <v>14</v>
      </c>
      <c r="C368" t="s">
        <v>651</v>
      </c>
      <c r="D368">
        <v>0</v>
      </c>
      <c r="E368" t="s">
        <v>16</v>
      </c>
      <c r="F368" t="s">
        <v>650</v>
      </c>
      <c r="G368">
        <v>2500</v>
      </c>
      <c r="H368">
        <v>0</v>
      </c>
      <c r="I368">
        <v>2500</v>
      </c>
      <c r="J368" t="s">
        <v>659</v>
      </c>
      <c r="K368">
        <v>96</v>
      </c>
      <c r="L368" t="s">
        <v>663</v>
      </c>
      <c r="M368">
        <v>480</v>
      </c>
      <c r="N368">
        <v>1</v>
      </c>
      <c r="O368" t="s">
        <v>31</v>
      </c>
      <c r="P368" t="s">
        <v>648</v>
      </c>
      <c r="Q368" t="e">
        <f>NA()</f>
        <v>#N/A</v>
      </c>
      <c r="R368">
        <v>96</v>
      </c>
    </row>
    <row r="369" spans="1:18" x14ac:dyDescent="0.45">
      <c r="A369" t="s">
        <v>392</v>
      </c>
      <c r="B369" t="s">
        <v>14</v>
      </c>
      <c r="C369" t="s">
        <v>651</v>
      </c>
      <c r="D369">
        <v>0</v>
      </c>
      <c r="E369" t="s">
        <v>16</v>
      </c>
      <c r="F369" t="s">
        <v>650</v>
      </c>
      <c r="G369">
        <v>5124</v>
      </c>
      <c r="H369">
        <v>0</v>
      </c>
      <c r="I369">
        <v>5124</v>
      </c>
      <c r="J369" t="s">
        <v>656</v>
      </c>
      <c r="K369">
        <v>124</v>
      </c>
      <c r="L369" t="s">
        <v>664</v>
      </c>
      <c r="M369">
        <v>360</v>
      </c>
      <c r="N369">
        <v>0</v>
      </c>
      <c r="O369" t="s">
        <v>21</v>
      </c>
      <c r="P369" t="s">
        <v>648</v>
      </c>
      <c r="Q369" t="e">
        <f>NA()</f>
        <v>#N/A</v>
      </c>
      <c r="R369">
        <v>124</v>
      </c>
    </row>
    <row r="370" spans="1:18" x14ac:dyDescent="0.45">
      <c r="A370" t="s">
        <v>393</v>
      </c>
      <c r="B370" t="s">
        <v>14</v>
      </c>
      <c r="C370" t="s">
        <v>652</v>
      </c>
      <c r="D370">
        <v>1</v>
      </c>
      <c r="E370" t="s">
        <v>16</v>
      </c>
      <c r="F370" t="s">
        <v>650</v>
      </c>
      <c r="G370">
        <v>6325</v>
      </c>
      <c r="H370">
        <v>0</v>
      </c>
      <c r="I370">
        <v>6325</v>
      </c>
      <c r="J370" t="s">
        <v>657</v>
      </c>
      <c r="K370">
        <v>175</v>
      </c>
      <c r="L370" t="s">
        <v>665</v>
      </c>
      <c r="M370">
        <v>360</v>
      </c>
      <c r="N370">
        <v>1</v>
      </c>
      <c r="O370" t="s">
        <v>31</v>
      </c>
      <c r="P370" t="s">
        <v>647</v>
      </c>
      <c r="Q370">
        <v>175</v>
      </c>
      <c r="R370" t="e">
        <f>NA()</f>
        <v>#N/A</v>
      </c>
    </row>
    <row r="371" spans="1:18" x14ac:dyDescent="0.45">
      <c r="A371" t="s">
        <v>394</v>
      </c>
      <c r="B371" t="s">
        <v>14</v>
      </c>
      <c r="C371" t="s">
        <v>652</v>
      </c>
      <c r="D371">
        <v>0</v>
      </c>
      <c r="E371" t="s">
        <v>16</v>
      </c>
      <c r="F371" t="s">
        <v>650</v>
      </c>
      <c r="G371">
        <v>19730</v>
      </c>
      <c r="H371">
        <v>5266</v>
      </c>
      <c r="I371">
        <v>24996</v>
      </c>
      <c r="J371" t="s">
        <v>658</v>
      </c>
      <c r="K371">
        <v>570</v>
      </c>
      <c r="L371" t="s">
        <v>666</v>
      </c>
      <c r="M371">
        <v>360</v>
      </c>
      <c r="N371">
        <v>1</v>
      </c>
      <c r="O371" t="s">
        <v>21</v>
      </c>
      <c r="P371" t="s">
        <v>648</v>
      </c>
      <c r="Q371" t="e">
        <f>NA()</f>
        <v>#N/A</v>
      </c>
      <c r="R371">
        <v>570</v>
      </c>
    </row>
    <row r="372" spans="1:18" x14ac:dyDescent="0.45">
      <c r="A372" t="s">
        <v>395</v>
      </c>
      <c r="B372" t="s">
        <v>42</v>
      </c>
      <c r="C372" t="s">
        <v>651</v>
      </c>
      <c r="D372">
        <v>0</v>
      </c>
      <c r="E372" t="s">
        <v>16</v>
      </c>
      <c r="F372" t="s">
        <v>649</v>
      </c>
      <c r="G372">
        <v>15759</v>
      </c>
      <c r="H372">
        <v>0</v>
      </c>
      <c r="I372">
        <v>15759</v>
      </c>
      <c r="J372" t="s">
        <v>658</v>
      </c>
      <c r="K372">
        <v>55</v>
      </c>
      <c r="L372" t="s">
        <v>662</v>
      </c>
      <c r="M372">
        <v>360</v>
      </c>
      <c r="N372">
        <v>1</v>
      </c>
      <c r="O372" t="s">
        <v>31</v>
      </c>
      <c r="P372" t="s">
        <v>647</v>
      </c>
      <c r="Q372">
        <v>55</v>
      </c>
      <c r="R372" t="e">
        <f>NA()</f>
        <v>#N/A</v>
      </c>
    </row>
    <row r="373" spans="1:18" x14ac:dyDescent="0.45">
      <c r="A373" t="s">
        <v>396</v>
      </c>
      <c r="B373" t="s">
        <v>14</v>
      </c>
      <c r="C373" t="s">
        <v>652</v>
      </c>
      <c r="D373">
        <v>2</v>
      </c>
      <c r="E373" t="s">
        <v>16</v>
      </c>
      <c r="F373" t="s">
        <v>650</v>
      </c>
      <c r="G373">
        <v>5185</v>
      </c>
      <c r="H373">
        <v>0</v>
      </c>
      <c r="I373">
        <v>5185</v>
      </c>
      <c r="J373" t="s">
        <v>656</v>
      </c>
      <c r="K373">
        <v>155</v>
      </c>
      <c r="L373" t="s">
        <v>665</v>
      </c>
      <c r="M373">
        <v>360</v>
      </c>
      <c r="N373">
        <v>1</v>
      </c>
      <c r="O373" t="s">
        <v>31</v>
      </c>
      <c r="P373" t="s">
        <v>647</v>
      </c>
      <c r="Q373">
        <v>155</v>
      </c>
      <c r="R373" t="e">
        <f>NA()</f>
        <v>#N/A</v>
      </c>
    </row>
    <row r="374" spans="1:18" x14ac:dyDescent="0.45">
      <c r="A374" t="s">
        <v>397</v>
      </c>
      <c r="B374" t="s">
        <v>14</v>
      </c>
      <c r="C374" t="s">
        <v>652</v>
      </c>
      <c r="D374">
        <v>2</v>
      </c>
      <c r="E374" t="s">
        <v>16</v>
      </c>
      <c r="F374" t="s">
        <v>649</v>
      </c>
      <c r="G374">
        <v>9323</v>
      </c>
      <c r="H374">
        <v>7873</v>
      </c>
      <c r="I374">
        <v>17196</v>
      </c>
      <c r="J374" t="s">
        <v>658</v>
      </c>
      <c r="K374">
        <v>380</v>
      </c>
      <c r="L374" t="s">
        <v>666</v>
      </c>
      <c r="M374">
        <v>300</v>
      </c>
      <c r="N374">
        <v>1</v>
      </c>
      <c r="O374" t="s">
        <v>21</v>
      </c>
      <c r="P374" t="s">
        <v>647</v>
      </c>
      <c r="Q374">
        <v>380</v>
      </c>
      <c r="R374" t="e">
        <f>NA()</f>
        <v>#N/A</v>
      </c>
    </row>
    <row r="375" spans="1:18" x14ac:dyDescent="0.45">
      <c r="A375" t="s">
        <v>398</v>
      </c>
      <c r="B375" t="s">
        <v>14</v>
      </c>
      <c r="C375" t="s">
        <v>651</v>
      </c>
      <c r="D375">
        <v>1</v>
      </c>
      <c r="E375" t="s">
        <v>16</v>
      </c>
      <c r="F375" t="s">
        <v>650</v>
      </c>
      <c r="G375">
        <v>3062</v>
      </c>
      <c r="H375">
        <v>1987</v>
      </c>
      <c r="I375">
        <v>5049</v>
      </c>
      <c r="J375" t="s">
        <v>656</v>
      </c>
      <c r="K375">
        <v>111</v>
      </c>
      <c r="L375" t="s">
        <v>663</v>
      </c>
      <c r="M375">
        <v>180</v>
      </c>
      <c r="N375">
        <v>0</v>
      </c>
      <c r="O375" t="s">
        <v>17</v>
      </c>
      <c r="P375" t="s">
        <v>648</v>
      </c>
      <c r="Q375" t="e">
        <f>NA()</f>
        <v>#N/A</v>
      </c>
      <c r="R375">
        <v>111</v>
      </c>
    </row>
    <row r="376" spans="1:18" x14ac:dyDescent="0.45">
      <c r="A376" t="s">
        <v>399</v>
      </c>
      <c r="B376" t="s">
        <v>42</v>
      </c>
      <c r="C376" t="s">
        <v>651</v>
      </c>
      <c r="D376">
        <v>0</v>
      </c>
      <c r="E376" t="s">
        <v>16</v>
      </c>
      <c r="F376" t="s">
        <v>639</v>
      </c>
      <c r="G376">
        <v>2764</v>
      </c>
      <c r="H376">
        <v>1459</v>
      </c>
      <c r="I376">
        <v>4223</v>
      </c>
      <c r="J376" t="s">
        <v>655</v>
      </c>
      <c r="K376">
        <v>110</v>
      </c>
      <c r="L376" t="s">
        <v>663</v>
      </c>
      <c r="M376">
        <v>360</v>
      </c>
      <c r="N376">
        <v>1</v>
      </c>
      <c r="O376" t="s">
        <v>17</v>
      </c>
      <c r="P376" t="s">
        <v>647</v>
      </c>
      <c r="Q376">
        <v>110</v>
      </c>
      <c r="R376" t="e">
        <f>NA()</f>
        <v>#N/A</v>
      </c>
    </row>
    <row r="377" spans="1:18" x14ac:dyDescent="0.45">
      <c r="A377" t="s">
        <v>400</v>
      </c>
      <c r="B377" t="s">
        <v>14</v>
      </c>
      <c r="C377" t="s">
        <v>652</v>
      </c>
      <c r="D377">
        <v>0</v>
      </c>
      <c r="E377" t="s">
        <v>16</v>
      </c>
      <c r="F377" t="s">
        <v>650</v>
      </c>
      <c r="G377">
        <v>4817</v>
      </c>
      <c r="H377">
        <v>923</v>
      </c>
      <c r="I377">
        <v>5740</v>
      </c>
      <c r="J377" t="s">
        <v>656</v>
      </c>
      <c r="K377">
        <v>120</v>
      </c>
      <c r="L377" t="s">
        <v>664</v>
      </c>
      <c r="M377">
        <v>180</v>
      </c>
      <c r="N377">
        <v>1</v>
      </c>
      <c r="O377" t="s">
        <v>17</v>
      </c>
      <c r="P377" t="s">
        <v>647</v>
      </c>
      <c r="Q377">
        <v>120</v>
      </c>
      <c r="R377" t="e">
        <f>NA()</f>
        <v>#N/A</v>
      </c>
    </row>
    <row r="378" spans="1:18" x14ac:dyDescent="0.45">
      <c r="A378" t="s">
        <v>401</v>
      </c>
      <c r="B378" t="s">
        <v>14</v>
      </c>
      <c r="C378" t="s">
        <v>652</v>
      </c>
      <c r="D378" t="s">
        <v>30</v>
      </c>
      <c r="E378" t="s">
        <v>16</v>
      </c>
      <c r="F378" t="s">
        <v>650</v>
      </c>
      <c r="G378">
        <v>8750</v>
      </c>
      <c r="H378">
        <v>4996</v>
      </c>
      <c r="I378">
        <v>13746</v>
      </c>
      <c r="J378" t="s">
        <v>658</v>
      </c>
      <c r="K378">
        <v>130</v>
      </c>
      <c r="L378" t="s">
        <v>664</v>
      </c>
      <c r="M378">
        <v>360</v>
      </c>
      <c r="N378">
        <v>1</v>
      </c>
      <c r="O378" t="s">
        <v>21</v>
      </c>
      <c r="P378" t="s">
        <v>647</v>
      </c>
      <c r="Q378">
        <v>130</v>
      </c>
      <c r="R378" t="e">
        <f>NA()</f>
        <v>#N/A</v>
      </c>
    </row>
    <row r="379" spans="1:18" x14ac:dyDescent="0.45">
      <c r="A379" t="s">
        <v>402</v>
      </c>
      <c r="B379" t="s">
        <v>14</v>
      </c>
      <c r="C379" t="s">
        <v>652</v>
      </c>
      <c r="D379">
        <v>0</v>
      </c>
      <c r="E379" t="s">
        <v>16</v>
      </c>
      <c r="F379" t="s">
        <v>650</v>
      </c>
      <c r="G379">
        <v>4310</v>
      </c>
      <c r="H379">
        <v>0</v>
      </c>
      <c r="I379">
        <v>4310</v>
      </c>
      <c r="J379" t="s">
        <v>655</v>
      </c>
      <c r="K379">
        <v>130</v>
      </c>
      <c r="L379" t="s">
        <v>664</v>
      </c>
      <c r="M379">
        <v>360</v>
      </c>
      <c r="N379" t="s">
        <v>639</v>
      </c>
      <c r="O379" t="s">
        <v>31</v>
      </c>
      <c r="P379" t="s">
        <v>647</v>
      </c>
      <c r="Q379">
        <v>130</v>
      </c>
      <c r="R379" t="e">
        <f>NA()</f>
        <v>#N/A</v>
      </c>
    </row>
    <row r="380" spans="1:18" x14ac:dyDescent="0.45">
      <c r="A380" t="s">
        <v>403</v>
      </c>
      <c r="B380" t="s">
        <v>14</v>
      </c>
      <c r="C380" t="s">
        <v>651</v>
      </c>
      <c r="D380">
        <v>0</v>
      </c>
      <c r="E380" t="s">
        <v>16</v>
      </c>
      <c r="F380" t="s">
        <v>650</v>
      </c>
      <c r="G380">
        <v>3069</v>
      </c>
      <c r="H380">
        <v>0</v>
      </c>
      <c r="I380">
        <v>3069</v>
      </c>
      <c r="J380" t="s">
        <v>659</v>
      </c>
      <c r="K380">
        <v>71</v>
      </c>
      <c r="L380" t="s">
        <v>662</v>
      </c>
      <c r="M380">
        <v>480</v>
      </c>
      <c r="N380">
        <v>1</v>
      </c>
      <c r="O380" t="s">
        <v>17</v>
      </c>
      <c r="P380" t="s">
        <v>648</v>
      </c>
      <c r="Q380" t="e">
        <f>NA()</f>
        <v>#N/A</v>
      </c>
      <c r="R380">
        <v>71</v>
      </c>
    </row>
    <row r="381" spans="1:18" x14ac:dyDescent="0.45">
      <c r="A381" t="s">
        <v>404</v>
      </c>
      <c r="B381" t="s">
        <v>14</v>
      </c>
      <c r="C381" t="s">
        <v>652</v>
      </c>
      <c r="D381">
        <v>2</v>
      </c>
      <c r="E381" t="s">
        <v>16</v>
      </c>
      <c r="F381" t="s">
        <v>650</v>
      </c>
      <c r="G381">
        <v>5391</v>
      </c>
      <c r="H381">
        <v>0</v>
      </c>
      <c r="I381">
        <v>5391</v>
      </c>
      <c r="J381" t="s">
        <v>656</v>
      </c>
      <c r="K381">
        <v>130</v>
      </c>
      <c r="L381" t="s">
        <v>664</v>
      </c>
      <c r="M381">
        <v>360</v>
      </c>
      <c r="N381">
        <v>1</v>
      </c>
      <c r="O381" t="s">
        <v>17</v>
      </c>
      <c r="P381" t="s">
        <v>647</v>
      </c>
      <c r="Q381">
        <v>130</v>
      </c>
      <c r="R381" t="e">
        <f>NA()</f>
        <v>#N/A</v>
      </c>
    </row>
    <row r="382" spans="1:18" x14ac:dyDescent="0.45">
      <c r="A382" t="s">
        <v>405</v>
      </c>
      <c r="B382" t="s">
        <v>14</v>
      </c>
      <c r="C382" t="s">
        <v>652</v>
      </c>
      <c r="D382">
        <v>0</v>
      </c>
      <c r="E382" t="s">
        <v>16</v>
      </c>
      <c r="F382" t="s">
        <v>639</v>
      </c>
      <c r="G382">
        <v>3333</v>
      </c>
      <c r="H382">
        <v>2500</v>
      </c>
      <c r="I382">
        <v>5833</v>
      </c>
      <c r="J382" t="s">
        <v>656</v>
      </c>
      <c r="K382">
        <v>128</v>
      </c>
      <c r="L382" t="s">
        <v>664</v>
      </c>
      <c r="M382">
        <v>360</v>
      </c>
      <c r="N382">
        <v>1</v>
      </c>
      <c r="O382" t="s">
        <v>31</v>
      </c>
      <c r="P382" t="s">
        <v>647</v>
      </c>
      <c r="Q382">
        <v>128</v>
      </c>
      <c r="R382" t="e">
        <f>NA()</f>
        <v>#N/A</v>
      </c>
    </row>
    <row r="383" spans="1:18" x14ac:dyDescent="0.45">
      <c r="A383" t="s">
        <v>406</v>
      </c>
      <c r="B383" t="s">
        <v>14</v>
      </c>
      <c r="C383" t="s">
        <v>651</v>
      </c>
      <c r="D383">
        <v>0</v>
      </c>
      <c r="E383" t="s">
        <v>16</v>
      </c>
      <c r="F383" t="s">
        <v>650</v>
      </c>
      <c r="G383">
        <v>5941</v>
      </c>
      <c r="H383">
        <v>4232</v>
      </c>
      <c r="I383">
        <v>10173</v>
      </c>
      <c r="J383" t="s">
        <v>658</v>
      </c>
      <c r="K383">
        <v>296</v>
      </c>
      <c r="L383" t="s">
        <v>666</v>
      </c>
      <c r="M383">
        <v>360</v>
      </c>
      <c r="N383">
        <v>1</v>
      </c>
      <c r="O383" t="s">
        <v>31</v>
      </c>
      <c r="P383" t="s">
        <v>647</v>
      </c>
      <c r="Q383">
        <v>296</v>
      </c>
      <c r="R383" t="e">
        <f>NA()</f>
        <v>#N/A</v>
      </c>
    </row>
    <row r="384" spans="1:18" x14ac:dyDescent="0.45">
      <c r="A384" t="s">
        <v>407</v>
      </c>
      <c r="B384" t="s">
        <v>42</v>
      </c>
      <c r="C384" t="s">
        <v>651</v>
      </c>
      <c r="D384">
        <v>0</v>
      </c>
      <c r="E384" t="s">
        <v>16</v>
      </c>
      <c r="F384" t="s">
        <v>650</v>
      </c>
      <c r="G384">
        <v>6000</v>
      </c>
      <c r="H384">
        <v>0</v>
      </c>
      <c r="I384">
        <v>6000</v>
      </c>
      <c r="J384" t="s">
        <v>657</v>
      </c>
      <c r="K384">
        <v>156</v>
      </c>
      <c r="L384" t="s">
        <v>665</v>
      </c>
      <c r="M384">
        <v>360</v>
      </c>
      <c r="N384">
        <v>1</v>
      </c>
      <c r="O384" t="s">
        <v>17</v>
      </c>
      <c r="P384" t="s">
        <v>647</v>
      </c>
      <c r="Q384">
        <v>156</v>
      </c>
      <c r="R384" t="e">
        <f>NA()</f>
        <v>#N/A</v>
      </c>
    </row>
    <row r="385" spans="1:18" x14ac:dyDescent="0.45">
      <c r="A385" t="s">
        <v>408</v>
      </c>
      <c r="B385" t="s">
        <v>14</v>
      </c>
      <c r="C385" t="s">
        <v>651</v>
      </c>
      <c r="D385">
        <v>0</v>
      </c>
      <c r="E385" t="s">
        <v>16</v>
      </c>
      <c r="F385" t="s">
        <v>649</v>
      </c>
      <c r="G385">
        <v>7167</v>
      </c>
      <c r="H385">
        <v>0</v>
      </c>
      <c r="I385">
        <v>7167</v>
      </c>
      <c r="J385" t="s">
        <v>657</v>
      </c>
      <c r="K385">
        <v>128</v>
      </c>
      <c r="L385" t="s">
        <v>664</v>
      </c>
      <c r="M385">
        <v>360</v>
      </c>
      <c r="N385">
        <v>1</v>
      </c>
      <c r="O385" t="s">
        <v>17</v>
      </c>
      <c r="P385" t="s">
        <v>647</v>
      </c>
      <c r="Q385">
        <v>128</v>
      </c>
      <c r="R385" t="e">
        <f>NA()</f>
        <v>#N/A</v>
      </c>
    </row>
    <row r="386" spans="1:18" x14ac:dyDescent="0.45">
      <c r="A386" t="s">
        <v>409</v>
      </c>
      <c r="B386" t="s">
        <v>14</v>
      </c>
      <c r="C386" t="s">
        <v>652</v>
      </c>
      <c r="D386">
        <v>2</v>
      </c>
      <c r="E386" t="s">
        <v>16</v>
      </c>
      <c r="F386" t="s">
        <v>650</v>
      </c>
      <c r="G386">
        <v>4566</v>
      </c>
      <c r="H386">
        <v>0</v>
      </c>
      <c r="I386">
        <v>4566</v>
      </c>
      <c r="J386" t="s">
        <v>655</v>
      </c>
      <c r="K386">
        <v>100</v>
      </c>
      <c r="L386" t="s">
        <v>663</v>
      </c>
      <c r="M386">
        <v>360</v>
      </c>
      <c r="N386">
        <v>1</v>
      </c>
      <c r="O386" t="s">
        <v>17</v>
      </c>
      <c r="P386" t="s">
        <v>648</v>
      </c>
      <c r="Q386" t="e">
        <f>NA()</f>
        <v>#N/A</v>
      </c>
      <c r="R386">
        <v>100</v>
      </c>
    </row>
    <row r="387" spans="1:18" x14ac:dyDescent="0.45">
      <c r="A387" t="s">
        <v>410</v>
      </c>
      <c r="B387" t="s">
        <v>14</v>
      </c>
      <c r="C387" t="s">
        <v>651</v>
      </c>
      <c r="D387">
        <v>1</v>
      </c>
      <c r="E387" t="s">
        <v>16</v>
      </c>
      <c r="F387" t="s">
        <v>639</v>
      </c>
      <c r="G387">
        <v>3667</v>
      </c>
      <c r="H387">
        <v>0</v>
      </c>
      <c r="I387">
        <v>3667</v>
      </c>
      <c r="J387" t="s">
        <v>659</v>
      </c>
      <c r="K387">
        <v>113</v>
      </c>
      <c r="L387" t="s">
        <v>663</v>
      </c>
      <c r="M387">
        <v>180</v>
      </c>
      <c r="N387">
        <v>1</v>
      </c>
      <c r="O387" t="s">
        <v>17</v>
      </c>
      <c r="P387" t="s">
        <v>647</v>
      </c>
      <c r="Q387">
        <v>113</v>
      </c>
      <c r="R387" t="e">
        <f>NA()</f>
        <v>#N/A</v>
      </c>
    </row>
    <row r="388" spans="1:18" x14ac:dyDescent="0.45">
      <c r="A388" t="s">
        <v>411</v>
      </c>
      <c r="B388" t="s">
        <v>14</v>
      </c>
      <c r="C388" t="s">
        <v>651</v>
      </c>
      <c r="D388">
        <v>0</v>
      </c>
      <c r="E388" t="s">
        <v>25</v>
      </c>
      <c r="F388" t="s">
        <v>650</v>
      </c>
      <c r="G388">
        <v>2346</v>
      </c>
      <c r="H388">
        <v>1600</v>
      </c>
      <c r="I388">
        <v>3946</v>
      </c>
      <c r="J388" t="s">
        <v>655</v>
      </c>
      <c r="K388">
        <v>132</v>
      </c>
      <c r="L388" t="s">
        <v>664</v>
      </c>
      <c r="M388">
        <v>360</v>
      </c>
      <c r="N388">
        <v>1</v>
      </c>
      <c r="O388" t="s">
        <v>31</v>
      </c>
      <c r="P388" t="s">
        <v>647</v>
      </c>
      <c r="Q388">
        <v>132</v>
      </c>
      <c r="R388" t="e">
        <f>NA()</f>
        <v>#N/A</v>
      </c>
    </row>
    <row r="389" spans="1:18" x14ac:dyDescent="0.45">
      <c r="A389" t="s">
        <v>412</v>
      </c>
      <c r="B389" t="s">
        <v>14</v>
      </c>
      <c r="C389" t="s">
        <v>652</v>
      </c>
      <c r="D389">
        <v>0</v>
      </c>
      <c r="E389" t="s">
        <v>25</v>
      </c>
      <c r="F389" t="s">
        <v>650</v>
      </c>
      <c r="G389">
        <v>3010</v>
      </c>
      <c r="H389">
        <v>3136</v>
      </c>
      <c r="I389">
        <v>6146</v>
      </c>
      <c r="J389" t="s">
        <v>657</v>
      </c>
      <c r="K389">
        <v>128</v>
      </c>
      <c r="L389" t="s">
        <v>664</v>
      </c>
      <c r="M389">
        <v>360</v>
      </c>
      <c r="N389">
        <v>0</v>
      </c>
      <c r="O389" t="s">
        <v>17</v>
      </c>
      <c r="P389" t="s">
        <v>648</v>
      </c>
      <c r="Q389" t="e">
        <f>NA()</f>
        <v>#N/A</v>
      </c>
      <c r="R389">
        <v>128</v>
      </c>
    </row>
    <row r="390" spans="1:18" x14ac:dyDescent="0.45">
      <c r="A390" t="s">
        <v>413</v>
      </c>
      <c r="B390" t="s">
        <v>14</v>
      </c>
      <c r="C390" t="s">
        <v>652</v>
      </c>
      <c r="D390">
        <v>0</v>
      </c>
      <c r="E390" t="s">
        <v>16</v>
      </c>
      <c r="F390" t="s">
        <v>650</v>
      </c>
      <c r="G390">
        <v>2333</v>
      </c>
      <c r="H390">
        <v>2417</v>
      </c>
      <c r="I390">
        <v>4750</v>
      </c>
      <c r="J390" t="s">
        <v>655</v>
      </c>
      <c r="K390">
        <v>136</v>
      </c>
      <c r="L390" t="s">
        <v>665</v>
      </c>
      <c r="M390">
        <v>360</v>
      </c>
      <c r="N390">
        <v>1</v>
      </c>
      <c r="O390" t="s">
        <v>17</v>
      </c>
      <c r="P390" t="s">
        <v>647</v>
      </c>
      <c r="Q390">
        <v>136</v>
      </c>
      <c r="R390" t="e">
        <f>NA()</f>
        <v>#N/A</v>
      </c>
    </row>
    <row r="391" spans="1:18" x14ac:dyDescent="0.45">
      <c r="A391" t="s">
        <v>414</v>
      </c>
      <c r="B391" t="s">
        <v>14</v>
      </c>
      <c r="C391" t="s">
        <v>652</v>
      </c>
      <c r="D391">
        <v>0</v>
      </c>
      <c r="E391" t="s">
        <v>16</v>
      </c>
      <c r="F391" t="s">
        <v>650</v>
      </c>
      <c r="G391">
        <v>5488</v>
      </c>
      <c r="H391">
        <v>0</v>
      </c>
      <c r="I391">
        <v>5488</v>
      </c>
      <c r="J391" t="s">
        <v>656</v>
      </c>
      <c r="K391">
        <v>125</v>
      </c>
      <c r="L391" t="s">
        <v>664</v>
      </c>
      <c r="M391">
        <v>360</v>
      </c>
      <c r="N391">
        <v>1</v>
      </c>
      <c r="O391" t="s">
        <v>21</v>
      </c>
      <c r="P391" t="s">
        <v>647</v>
      </c>
      <c r="Q391">
        <v>125</v>
      </c>
      <c r="R391" t="e">
        <f>NA()</f>
        <v>#N/A</v>
      </c>
    </row>
    <row r="392" spans="1:18" x14ac:dyDescent="0.45">
      <c r="A392" t="s">
        <v>415</v>
      </c>
      <c r="B392" t="s">
        <v>14</v>
      </c>
      <c r="C392" t="s">
        <v>651</v>
      </c>
      <c r="D392" t="s">
        <v>30</v>
      </c>
      <c r="E392" t="s">
        <v>16</v>
      </c>
      <c r="F392" t="s">
        <v>650</v>
      </c>
      <c r="G392">
        <v>9167</v>
      </c>
      <c r="H392">
        <v>0</v>
      </c>
      <c r="I392">
        <v>9167</v>
      </c>
      <c r="J392" t="s">
        <v>658</v>
      </c>
      <c r="K392">
        <v>185</v>
      </c>
      <c r="L392" t="s">
        <v>666</v>
      </c>
      <c r="M392">
        <v>360</v>
      </c>
      <c r="N392">
        <v>1</v>
      </c>
      <c r="O392" t="s">
        <v>21</v>
      </c>
      <c r="P392" t="s">
        <v>647</v>
      </c>
      <c r="Q392">
        <v>185</v>
      </c>
      <c r="R392" t="e">
        <f>NA()</f>
        <v>#N/A</v>
      </c>
    </row>
    <row r="393" spans="1:18" x14ac:dyDescent="0.45">
      <c r="A393" t="s">
        <v>416</v>
      </c>
      <c r="B393" t="s">
        <v>14</v>
      </c>
      <c r="C393" t="s">
        <v>652</v>
      </c>
      <c r="D393" t="s">
        <v>30</v>
      </c>
      <c r="E393" t="s">
        <v>16</v>
      </c>
      <c r="F393" t="s">
        <v>650</v>
      </c>
      <c r="G393">
        <v>9504</v>
      </c>
      <c r="H393">
        <v>0</v>
      </c>
      <c r="I393">
        <v>9504</v>
      </c>
      <c r="J393" t="s">
        <v>658</v>
      </c>
      <c r="K393">
        <v>275</v>
      </c>
      <c r="L393" t="s">
        <v>666</v>
      </c>
      <c r="M393">
        <v>360</v>
      </c>
      <c r="N393">
        <v>1</v>
      </c>
      <c r="O393" t="s">
        <v>21</v>
      </c>
      <c r="P393" t="s">
        <v>647</v>
      </c>
      <c r="Q393">
        <v>275</v>
      </c>
      <c r="R393" t="e">
        <f>NA()</f>
        <v>#N/A</v>
      </c>
    </row>
    <row r="394" spans="1:18" x14ac:dyDescent="0.45">
      <c r="A394" t="s">
        <v>417</v>
      </c>
      <c r="B394" t="s">
        <v>14</v>
      </c>
      <c r="C394" t="s">
        <v>652</v>
      </c>
      <c r="D394">
        <v>0</v>
      </c>
      <c r="E394" t="s">
        <v>16</v>
      </c>
      <c r="F394" t="s">
        <v>650</v>
      </c>
      <c r="G394">
        <v>2583</v>
      </c>
      <c r="H394">
        <v>2115</v>
      </c>
      <c r="I394">
        <v>4698</v>
      </c>
      <c r="J394" t="s">
        <v>655</v>
      </c>
      <c r="K394">
        <v>120</v>
      </c>
      <c r="L394" t="s">
        <v>664</v>
      </c>
      <c r="M394">
        <v>360</v>
      </c>
      <c r="N394" t="s">
        <v>639</v>
      </c>
      <c r="O394" t="s">
        <v>17</v>
      </c>
      <c r="P394" t="s">
        <v>647</v>
      </c>
      <c r="Q394">
        <v>120</v>
      </c>
      <c r="R394" t="e">
        <f>NA()</f>
        <v>#N/A</v>
      </c>
    </row>
    <row r="395" spans="1:18" x14ac:dyDescent="0.45">
      <c r="A395" t="s">
        <v>418</v>
      </c>
      <c r="B395" t="s">
        <v>14</v>
      </c>
      <c r="C395" t="s">
        <v>652</v>
      </c>
      <c r="D395">
        <v>2</v>
      </c>
      <c r="E395" t="s">
        <v>25</v>
      </c>
      <c r="F395" t="s">
        <v>650</v>
      </c>
      <c r="G395">
        <v>1993</v>
      </c>
      <c r="H395">
        <v>1625</v>
      </c>
      <c r="I395">
        <v>3618</v>
      </c>
      <c r="J395" t="s">
        <v>659</v>
      </c>
      <c r="K395">
        <v>113</v>
      </c>
      <c r="L395" t="s">
        <v>663</v>
      </c>
      <c r="M395">
        <v>180</v>
      </c>
      <c r="N395">
        <v>1</v>
      </c>
      <c r="O395" t="s">
        <v>31</v>
      </c>
      <c r="P395" t="s">
        <v>647</v>
      </c>
      <c r="Q395">
        <v>113</v>
      </c>
      <c r="R395" t="e">
        <f>NA()</f>
        <v>#N/A</v>
      </c>
    </row>
    <row r="396" spans="1:18" x14ac:dyDescent="0.45">
      <c r="A396" t="s">
        <v>419</v>
      </c>
      <c r="B396" t="s">
        <v>14</v>
      </c>
      <c r="C396" t="s">
        <v>652</v>
      </c>
      <c r="D396">
        <v>2</v>
      </c>
      <c r="E396" t="s">
        <v>16</v>
      </c>
      <c r="F396" t="s">
        <v>650</v>
      </c>
      <c r="G396">
        <v>3100</v>
      </c>
      <c r="H396">
        <v>1400</v>
      </c>
      <c r="I396">
        <v>4500</v>
      </c>
      <c r="J396" t="s">
        <v>655</v>
      </c>
      <c r="K396">
        <v>113</v>
      </c>
      <c r="L396" t="s">
        <v>663</v>
      </c>
      <c r="M396">
        <v>360</v>
      </c>
      <c r="N396">
        <v>1</v>
      </c>
      <c r="O396" t="s">
        <v>17</v>
      </c>
      <c r="P396" t="s">
        <v>647</v>
      </c>
      <c r="Q396">
        <v>113</v>
      </c>
      <c r="R396" t="e">
        <f>NA()</f>
        <v>#N/A</v>
      </c>
    </row>
    <row r="397" spans="1:18" x14ac:dyDescent="0.45">
      <c r="A397" t="s">
        <v>420</v>
      </c>
      <c r="B397" t="s">
        <v>14</v>
      </c>
      <c r="C397" t="s">
        <v>652</v>
      </c>
      <c r="D397">
        <v>2</v>
      </c>
      <c r="E397" t="s">
        <v>16</v>
      </c>
      <c r="F397" t="s">
        <v>650</v>
      </c>
      <c r="G397">
        <v>3276</v>
      </c>
      <c r="H397">
        <v>484</v>
      </c>
      <c r="I397">
        <v>3760</v>
      </c>
      <c r="J397" t="s">
        <v>659</v>
      </c>
      <c r="K397">
        <v>135</v>
      </c>
      <c r="L397" t="s">
        <v>665</v>
      </c>
      <c r="M397">
        <v>360</v>
      </c>
      <c r="N397" t="s">
        <v>639</v>
      </c>
      <c r="O397" t="s">
        <v>31</v>
      </c>
      <c r="P397" t="s">
        <v>647</v>
      </c>
      <c r="Q397">
        <v>135</v>
      </c>
      <c r="R397" t="e">
        <f>NA()</f>
        <v>#N/A</v>
      </c>
    </row>
    <row r="398" spans="1:18" x14ac:dyDescent="0.45">
      <c r="A398" t="s">
        <v>421</v>
      </c>
      <c r="B398" t="s">
        <v>42</v>
      </c>
      <c r="C398" t="s">
        <v>651</v>
      </c>
      <c r="D398">
        <v>0</v>
      </c>
      <c r="E398" t="s">
        <v>16</v>
      </c>
      <c r="F398" t="s">
        <v>650</v>
      </c>
      <c r="G398">
        <v>3180</v>
      </c>
      <c r="H398">
        <v>0</v>
      </c>
      <c r="I398">
        <v>3180</v>
      </c>
      <c r="J398" t="s">
        <v>659</v>
      </c>
      <c r="K398">
        <v>71</v>
      </c>
      <c r="L398" t="s">
        <v>662</v>
      </c>
      <c r="M398">
        <v>360</v>
      </c>
      <c r="N398">
        <v>0</v>
      </c>
      <c r="O398" t="s">
        <v>17</v>
      </c>
      <c r="P398" t="s">
        <v>648</v>
      </c>
      <c r="Q398" t="e">
        <f>NA()</f>
        <v>#N/A</v>
      </c>
      <c r="R398">
        <v>71</v>
      </c>
    </row>
    <row r="399" spans="1:18" x14ac:dyDescent="0.45">
      <c r="A399" t="s">
        <v>422</v>
      </c>
      <c r="B399" t="s">
        <v>14</v>
      </c>
      <c r="C399" t="s">
        <v>652</v>
      </c>
      <c r="D399">
        <v>0</v>
      </c>
      <c r="E399" t="s">
        <v>16</v>
      </c>
      <c r="F399" t="s">
        <v>650</v>
      </c>
      <c r="G399">
        <v>3033</v>
      </c>
      <c r="H399">
        <v>1459</v>
      </c>
      <c r="I399">
        <v>4492</v>
      </c>
      <c r="J399" t="s">
        <v>655</v>
      </c>
      <c r="K399">
        <v>95</v>
      </c>
      <c r="L399" t="s">
        <v>663</v>
      </c>
      <c r="M399">
        <v>360</v>
      </c>
      <c r="N399">
        <v>1</v>
      </c>
      <c r="O399" t="s">
        <v>17</v>
      </c>
      <c r="P399" t="s">
        <v>647</v>
      </c>
      <c r="Q399">
        <v>95</v>
      </c>
      <c r="R399" t="e">
        <f>NA()</f>
        <v>#N/A</v>
      </c>
    </row>
    <row r="400" spans="1:18" x14ac:dyDescent="0.45">
      <c r="A400" t="s">
        <v>423</v>
      </c>
      <c r="B400" t="s">
        <v>14</v>
      </c>
      <c r="C400" t="s">
        <v>651</v>
      </c>
      <c r="D400">
        <v>0</v>
      </c>
      <c r="E400" t="s">
        <v>25</v>
      </c>
      <c r="F400" t="s">
        <v>650</v>
      </c>
      <c r="G400">
        <v>3902</v>
      </c>
      <c r="H400">
        <v>1666</v>
      </c>
      <c r="I400">
        <v>5568</v>
      </c>
      <c r="J400" t="s">
        <v>656</v>
      </c>
      <c r="K400">
        <v>109</v>
      </c>
      <c r="L400" t="s">
        <v>663</v>
      </c>
      <c r="M400">
        <v>360</v>
      </c>
      <c r="N400">
        <v>1</v>
      </c>
      <c r="O400" t="s">
        <v>21</v>
      </c>
      <c r="P400" t="s">
        <v>647</v>
      </c>
      <c r="Q400">
        <v>109</v>
      </c>
      <c r="R400" t="e">
        <f>NA()</f>
        <v>#N/A</v>
      </c>
    </row>
    <row r="401" spans="1:18" x14ac:dyDescent="0.45">
      <c r="A401" t="s">
        <v>424</v>
      </c>
      <c r="B401" t="s">
        <v>42</v>
      </c>
      <c r="C401" t="s">
        <v>651</v>
      </c>
      <c r="D401">
        <v>0</v>
      </c>
      <c r="E401" t="s">
        <v>16</v>
      </c>
      <c r="F401" t="s">
        <v>650</v>
      </c>
      <c r="G401">
        <v>1500</v>
      </c>
      <c r="H401">
        <v>1800</v>
      </c>
      <c r="I401">
        <v>3300</v>
      </c>
      <c r="J401" t="s">
        <v>659</v>
      </c>
      <c r="K401">
        <v>103</v>
      </c>
      <c r="L401" t="s">
        <v>663</v>
      </c>
      <c r="M401">
        <v>360</v>
      </c>
      <c r="N401">
        <v>0</v>
      </c>
      <c r="O401" t="s">
        <v>31</v>
      </c>
      <c r="P401" t="s">
        <v>648</v>
      </c>
      <c r="Q401" t="e">
        <f>NA()</f>
        <v>#N/A</v>
      </c>
      <c r="R401">
        <v>103</v>
      </c>
    </row>
    <row r="402" spans="1:18" x14ac:dyDescent="0.45">
      <c r="A402" t="s">
        <v>425</v>
      </c>
      <c r="B402" t="s">
        <v>14</v>
      </c>
      <c r="C402" t="s">
        <v>652</v>
      </c>
      <c r="D402">
        <v>2</v>
      </c>
      <c r="E402" t="s">
        <v>25</v>
      </c>
      <c r="F402" t="s">
        <v>650</v>
      </c>
      <c r="G402">
        <v>2889</v>
      </c>
      <c r="H402">
        <v>0</v>
      </c>
      <c r="I402">
        <v>2889</v>
      </c>
      <c r="J402" t="s">
        <v>659</v>
      </c>
      <c r="K402">
        <v>45</v>
      </c>
      <c r="L402" t="s">
        <v>662</v>
      </c>
      <c r="M402">
        <v>180</v>
      </c>
      <c r="N402">
        <v>0</v>
      </c>
      <c r="O402" t="s">
        <v>17</v>
      </c>
      <c r="P402" t="s">
        <v>648</v>
      </c>
      <c r="Q402" t="e">
        <f>NA()</f>
        <v>#N/A</v>
      </c>
      <c r="R402">
        <v>45</v>
      </c>
    </row>
    <row r="403" spans="1:18" x14ac:dyDescent="0.45">
      <c r="A403" t="s">
        <v>426</v>
      </c>
      <c r="B403" t="s">
        <v>14</v>
      </c>
      <c r="C403" t="s">
        <v>651</v>
      </c>
      <c r="D403">
        <v>0</v>
      </c>
      <c r="E403" t="s">
        <v>25</v>
      </c>
      <c r="F403" t="s">
        <v>650</v>
      </c>
      <c r="G403">
        <v>2755</v>
      </c>
      <c r="H403">
        <v>0</v>
      </c>
      <c r="I403">
        <v>2755</v>
      </c>
      <c r="J403" t="s">
        <v>659</v>
      </c>
      <c r="K403">
        <v>65</v>
      </c>
      <c r="L403" t="s">
        <v>662</v>
      </c>
      <c r="M403">
        <v>300</v>
      </c>
      <c r="N403">
        <v>1</v>
      </c>
      <c r="O403" t="s">
        <v>21</v>
      </c>
      <c r="P403" t="s">
        <v>648</v>
      </c>
      <c r="Q403" t="e">
        <f>NA()</f>
        <v>#N/A</v>
      </c>
      <c r="R403">
        <v>65</v>
      </c>
    </row>
    <row r="404" spans="1:18" x14ac:dyDescent="0.45">
      <c r="A404" t="s">
        <v>427</v>
      </c>
      <c r="B404" t="s">
        <v>14</v>
      </c>
      <c r="C404" t="s">
        <v>651</v>
      </c>
      <c r="D404">
        <v>0</v>
      </c>
      <c r="E404" t="s">
        <v>16</v>
      </c>
      <c r="F404" t="s">
        <v>650</v>
      </c>
      <c r="G404">
        <v>2500</v>
      </c>
      <c r="H404">
        <v>20000</v>
      </c>
      <c r="I404">
        <v>22500</v>
      </c>
      <c r="J404" t="s">
        <v>658</v>
      </c>
      <c r="K404">
        <v>103</v>
      </c>
      <c r="L404" t="s">
        <v>663</v>
      </c>
      <c r="M404">
        <v>360</v>
      </c>
      <c r="N404">
        <v>1</v>
      </c>
      <c r="O404" t="s">
        <v>31</v>
      </c>
      <c r="P404" t="s">
        <v>647</v>
      </c>
      <c r="Q404">
        <v>103</v>
      </c>
      <c r="R404" t="e">
        <f>NA()</f>
        <v>#N/A</v>
      </c>
    </row>
    <row r="405" spans="1:18" x14ac:dyDescent="0.45">
      <c r="A405" t="s">
        <v>428</v>
      </c>
      <c r="B405" t="s">
        <v>42</v>
      </c>
      <c r="C405" t="s">
        <v>651</v>
      </c>
      <c r="D405">
        <v>0</v>
      </c>
      <c r="E405" t="s">
        <v>25</v>
      </c>
      <c r="F405" t="s">
        <v>650</v>
      </c>
      <c r="G405">
        <v>1963</v>
      </c>
      <c r="H405">
        <v>0</v>
      </c>
      <c r="I405">
        <v>1963</v>
      </c>
      <c r="J405" t="s">
        <v>659</v>
      </c>
      <c r="K405">
        <v>53</v>
      </c>
      <c r="L405" t="s">
        <v>662</v>
      </c>
      <c r="M405">
        <v>360</v>
      </c>
      <c r="N405">
        <v>1</v>
      </c>
      <c r="O405" t="s">
        <v>31</v>
      </c>
      <c r="P405" t="s">
        <v>647</v>
      </c>
      <c r="Q405">
        <v>53</v>
      </c>
      <c r="R405" t="e">
        <f>NA()</f>
        <v>#N/A</v>
      </c>
    </row>
    <row r="406" spans="1:18" x14ac:dyDescent="0.45">
      <c r="A406" t="s">
        <v>429</v>
      </c>
      <c r="B406" t="s">
        <v>42</v>
      </c>
      <c r="C406" t="s">
        <v>651</v>
      </c>
      <c r="D406">
        <v>0</v>
      </c>
      <c r="E406" t="s">
        <v>16</v>
      </c>
      <c r="F406" t="s">
        <v>649</v>
      </c>
      <c r="G406">
        <v>7441</v>
      </c>
      <c r="H406">
        <v>0</v>
      </c>
      <c r="I406">
        <v>7441</v>
      </c>
      <c r="J406" t="s">
        <v>657</v>
      </c>
      <c r="K406">
        <v>194</v>
      </c>
      <c r="L406" t="s">
        <v>666</v>
      </c>
      <c r="M406">
        <v>360</v>
      </c>
      <c r="N406">
        <v>1</v>
      </c>
      <c r="O406" t="s">
        <v>21</v>
      </c>
      <c r="P406" t="s">
        <v>648</v>
      </c>
      <c r="Q406" t="e">
        <f>NA()</f>
        <v>#N/A</v>
      </c>
      <c r="R406">
        <v>194</v>
      </c>
    </row>
    <row r="407" spans="1:18" x14ac:dyDescent="0.45">
      <c r="A407" t="s">
        <v>430</v>
      </c>
      <c r="B407" t="s">
        <v>42</v>
      </c>
      <c r="C407" t="s">
        <v>651</v>
      </c>
      <c r="D407">
        <v>0</v>
      </c>
      <c r="E407" t="s">
        <v>16</v>
      </c>
      <c r="F407" t="s">
        <v>650</v>
      </c>
      <c r="G407">
        <v>4547</v>
      </c>
      <c r="H407">
        <v>0</v>
      </c>
      <c r="I407">
        <v>4547</v>
      </c>
      <c r="J407" t="s">
        <v>655</v>
      </c>
      <c r="K407">
        <v>115</v>
      </c>
      <c r="L407" t="s">
        <v>663</v>
      </c>
      <c r="M407">
        <v>360</v>
      </c>
      <c r="N407">
        <v>1</v>
      </c>
      <c r="O407" t="s">
        <v>31</v>
      </c>
      <c r="P407" t="s">
        <v>647</v>
      </c>
      <c r="Q407">
        <v>115</v>
      </c>
      <c r="R407" t="e">
        <f>NA()</f>
        <v>#N/A</v>
      </c>
    </row>
    <row r="408" spans="1:18" x14ac:dyDescent="0.45">
      <c r="A408" t="s">
        <v>431</v>
      </c>
      <c r="B408" t="s">
        <v>14</v>
      </c>
      <c r="C408" t="s">
        <v>652</v>
      </c>
      <c r="D408">
        <v>0</v>
      </c>
      <c r="E408" t="s">
        <v>25</v>
      </c>
      <c r="F408" t="s">
        <v>650</v>
      </c>
      <c r="G408">
        <v>2167</v>
      </c>
      <c r="H408">
        <v>2400</v>
      </c>
      <c r="I408">
        <v>4567</v>
      </c>
      <c r="J408" t="s">
        <v>655</v>
      </c>
      <c r="K408">
        <v>115</v>
      </c>
      <c r="L408" t="s">
        <v>663</v>
      </c>
      <c r="M408">
        <v>360</v>
      </c>
      <c r="N408">
        <v>1</v>
      </c>
      <c r="O408" t="s">
        <v>17</v>
      </c>
      <c r="P408" t="s">
        <v>647</v>
      </c>
      <c r="Q408">
        <v>115</v>
      </c>
      <c r="R408" t="e">
        <f>NA()</f>
        <v>#N/A</v>
      </c>
    </row>
    <row r="409" spans="1:18" x14ac:dyDescent="0.45">
      <c r="A409" t="s">
        <v>432</v>
      </c>
      <c r="B409" t="s">
        <v>42</v>
      </c>
      <c r="C409" t="s">
        <v>651</v>
      </c>
      <c r="D409">
        <v>0</v>
      </c>
      <c r="E409" t="s">
        <v>25</v>
      </c>
      <c r="F409" t="s">
        <v>650</v>
      </c>
      <c r="G409">
        <v>2213</v>
      </c>
      <c r="H409">
        <v>0</v>
      </c>
      <c r="I409">
        <v>2213</v>
      </c>
      <c r="J409" t="s">
        <v>659</v>
      </c>
      <c r="K409">
        <v>66</v>
      </c>
      <c r="L409" t="s">
        <v>662</v>
      </c>
      <c r="M409">
        <v>360</v>
      </c>
      <c r="N409">
        <v>1</v>
      </c>
      <c r="O409" t="s">
        <v>21</v>
      </c>
      <c r="P409" t="s">
        <v>647</v>
      </c>
      <c r="Q409">
        <v>66</v>
      </c>
      <c r="R409" t="e">
        <f>NA()</f>
        <v>#N/A</v>
      </c>
    </row>
    <row r="410" spans="1:18" x14ac:dyDescent="0.45">
      <c r="A410" t="s">
        <v>433</v>
      </c>
      <c r="B410" t="s">
        <v>14</v>
      </c>
      <c r="C410" t="s">
        <v>652</v>
      </c>
      <c r="D410">
        <v>1</v>
      </c>
      <c r="E410" t="s">
        <v>16</v>
      </c>
      <c r="F410" t="s">
        <v>650</v>
      </c>
      <c r="G410">
        <v>8300</v>
      </c>
      <c r="H410">
        <v>0</v>
      </c>
      <c r="I410">
        <v>8300</v>
      </c>
      <c r="J410" t="s">
        <v>658</v>
      </c>
      <c r="K410">
        <v>152</v>
      </c>
      <c r="L410" t="s">
        <v>665</v>
      </c>
      <c r="M410">
        <v>300</v>
      </c>
      <c r="N410">
        <v>0</v>
      </c>
      <c r="O410" t="s">
        <v>31</v>
      </c>
      <c r="P410" t="s">
        <v>648</v>
      </c>
      <c r="Q410" t="e">
        <f>NA()</f>
        <v>#N/A</v>
      </c>
      <c r="R410">
        <v>152</v>
      </c>
    </row>
    <row r="411" spans="1:18" x14ac:dyDescent="0.45">
      <c r="A411" t="s">
        <v>434</v>
      </c>
      <c r="B411" t="s">
        <v>14</v>
      </c>
      <c r="C411" t="s">
        <v>652</v>
      </c>
      <c r="D411" t="s">
        <v>30</v>
      </c>
      <c r="E411" t="s">
        <v>16</v>
      </c>
      <c r="F411" t="s">
        <v>650</v>
      </c>
      <c r="G411">
        <v>81000</v>
      </c>
      <c r="H411">
        <v>0</v>
      </c>
      <c r="I411">
        <v>81000</v>
      </c>
      <c r="J411" t="s">
        <v>658</v>
      </c>
      <c r="K411">
        <v>360</v>
      </c>
      <c r="L411" t="s">
        <v>666</v>
      </c>
      <c r="M411">
        <v>360</v>
      </c>
      <c r="N411">
        <v>0</v>
      </c>
      <c r="O411" t="s">
        <v>21</v>
      </c>
      <c r="P411" t="s">
        <v>648</v>
      </c>
      <c r="Q411" t="e">
        <f>NA()</f>
        <v>#N/A</v>
      </c>
      <c r="R411">
        <v>360</v>
      </c>
    </row>
    <row r="412" spans="1:18" x14ac:dyDescent="0.45">
      <c r="A412" t="s">
        <v>435</v>
      </c>
      <c r="B412" t="s">
        <v>42</v>
      </c>
      <c r="C412" t="s">
        <v>651</v>
      </c>
      <c r="D412">
        <v>1</v>
      </c>
      <c r="E412" t="s">
        <v>25</v>
      </c>
      <c r="F412" t="s">
        <v>649</v>
      </c>
      <c r="G412">
        <v>3867</v>
      </c>
      <c r="H412">
        <v>0</v>
      </c>
      <c r="I412">
        <v>3867</v>
      </c>
      <c r="J412" t="s">
        <v>655</v>
      </c>
      <c r="K412">
        <v>62</v>
      </c>
      <c r="L412" t="s">
        <v>662</v>
      </c>
      <c r="M412">
        <v>360</v>
      </c>
      <c r="N412">
        <v>1</v>
      </c>
      <c r="O412" t="s">
        <v>31</v>
      </c>
      <c r="P412" t="s">
        <v>648</v>
      </c>
      <c r="Q412" t="e">
        <f>NA()</f>
        <v>#N/A</v>
      </c>
      <c r="R412">
        <v>62</v>
      </c>
    </row>
    <row r="413" spans="1:18" x14ac:dyDescent="0.45">
      <c r="A413" t="s">
        <v>436</v>
      </c>
      <c r="B413" t="s">
        <v>14</v>
      </c>
      <c r="C413" t="s">
        <v>652</v>
      </c>
      <c r="D413">
        <v>0</v>
      </c>
      <c r="E413" t="s">
        <v>16</v>
      </c>
      <c r="F413" t="s">
        <v>639</v>
      </c>
      <c r="G413">
        <v>6256</v>
      </c>
      <c r="H413">
        <v>0</v>
      </c>
      <c r="I413">
        <v>6256</v>
      </c>
      <c r="J413" t="s">
        <v>657</v>
      </c>
      <c r="K413">
        <v>160</v>
      </c>
      <c r="L413" t="s">
        <v>665</v>
      </c>
      <c r="M413">
        <v>360</v>
      </c>
      <c r="N413" t="s">
        <v>639</v>
      </c>
      <c r="O413" t="s">
        <v>17</v>
      </c>
      <c r="P413" t="s">
        <v>647</v>
      </c>
      <c r="Q413">
        <v>160</v>
      </c>
      <c r="R413" t="e">
        <f>NA()</f>
        <v>#N/A</v>
      </c>
    </row>
    <row r="414" spans="1:18" x14ac:dyDescent="0.45">
      <c r="A414" t="s">
        <v>437</v>
      </c>
      <c r="B414" t="s">
        <v>14</v>
      </c>
      <c r="C414" t="s">
        <v>652</v>
      </c>
      <c r="D414">
        <v>0</v>
      </c>
      <c r="E414" t="s">
        <v>25</v>
      </c>
      <c r="F414" t="s">
        <v>650</v>
      </c>
      <c r="G414">
        <v>6096</v>
      </c>
      <c r="H414">
        <v>0</v>
      </c>
      <c r="I414">
        <v>6096</v>
      </c>
      <c r="J414" t="s">
        <v>657</v>
      </c>
      <c r="K414">
        <v>218</v>
      </c>
      <c r="L414" t="s">
        <v>666</v>
      </c>
      <c r="M414">
        <v>360</v>
      </c>
      <c r="N414">
        <v>0</v>
      </c>
      <c r="O414" t="s">
        <v>21</v>
      </c>
      <c r="P414" t="s">
        <v>648</v>
      </c>
      <c r="Q414" t="e">
        <f>NA()</f>
        <v>#N/A</v>
      </c>
      <c r="R414">
        <v>218</v>
      </c>
    </row>
    <row r="415" spans="1:18" x14ac:dyDescent="0.45">
      <c r="A415" t="s">
        <v>438</v>
      </c>
      <c r="B415" t="s">
        <v>14</v>
      </c>
      <c r="C415" t="s">
        <v>652</v>
      </c>
      <c r="D415">
        <v>0</v>
      </c>
      <c r="E415" t="s">
        <v>25</v>
      </c>
      <c r="F415" t="s">
        <v>650</v>
      </c>
      <c r="G415">
        <v>2253</v>
      </c>
      <c r="H415">
        <v>2033</v>
      </c>
      <c r="I415">
        <v>4286</v>
      </c>
      <c r="J415" t="s">
        <v>655</v>
      </c>
      <c r="K415">
        <v>110</v>
      </c>
      <c r="L415" t="s">
        <v>663</v>
      </c>
      <c r="M415">
        <v>360</v>
      </c>
      <c r="N415">
        <v>1</v>
      </c>
      <c r="O415" t="s">
        <v>21</v>
      </c>
      <c r="P415" t="s">
        <v>647</v>
      </c>
      <c r="Q415">
        <v>110</v>
      </c>
      <c r="R415" t="e">
        <f>NA()</f>
        <v>#N/A</v>
      </c>
    </row>
    <row r="416" spans="1:18" x14ac:dyDescent="0.45">
      <c r="A416" t="s">
        <v>439</v>
      </c>
      <c r="B416" t="s">
        <v>42</v>
      </c>
      <c r="C416" t="s">
        <v>652</v>
      </c>
      <c r="D416">
        <v>0</v>
      </c>
      <c r="E416" t="s">
        <v>25</v>
      </c>
      <c r="F416" t="s">
        <v>650</v>
      </c>
      <c r="G416">
        <v>2149</v>
      </c>
      <c r="H416">
        <v>3237</v>
      </c>
      <c r="I416">
        <v>5386</v>
      </c>
      <c r="J416" t="s">
        <v>656</v>
      </c>
      <c r="K416">
        <v>178</v>
      </c>
      <c r="L416" t="s">
        <v>665</v>
      </c>
      <c r="M416">
        <v>360</v>
      </c>
      <c r="N416">
        <v>0</v>
      </c>
      <c r="O416" t="s">
        <v>31</v>
      </c>
      <c r="P416" t="s">
        <v>648</v>
      </c>
      <c r="Q416" t="e">
        <f>NA()</f>
        <v>#N/A</v>
      </c>
      <c r="R416">
        <v>178</v>
      </c>
    </row>
    <row r="417" spans="1:18" x14ac:dyDescent="0.45">
      <c r="A417" t="s">
        <v>440</v>
      </c>
      <c r="B417" t="s">
        <v>42</v>
      </c>
      <c r="C417" t="s">
        <v>651</v>
      </c>
      <c r="D417">
        <v>0</v>
      </c>
      <c r="E417" t="s">
        <v>16</v>
      </c>
      <c r="F417" t="s">
        <v>650</v>
      </c>
      <c r="G417">
        <v>2995</v>
      </c>
      <c r="H417">
        <v>0</v>
      </c>
      <c r="I417">
        <v>2995</v>
      </c>
      <c r="J417" t="s">
        <v>659</v>
      </c>
      <c r="K417">
        <v>60</v>
      </c>
      <c r="L417" t="s">
        <v>662</v>
      </c>
      <c r="M417">
        <v>360</v>
      </c>
      <c r="N417">
        <v>1</v>
      </c>
      <c r="O417" t="s">
        <v>17</v>
      </c>
      <c r="P417" t="s">
        <v>647</v>
      </c>
      <c r="Q417">
        <v>60</v>
      </c>
      <c r="R417" t="e">
        <f>NA()</f>
        <v>#N/A</v>
      </c>
    </row>
    <row r="418" spans="1:18" x14ac:dyDescent="0.45">
      <c r="A418" t="s">
        <v>441</v>
      </c>
      <c r="B418" t="s">
        <v>42</v>
      </c>
      <c r="C418" t="s">
        <v>651</v>
      </c>
      <c r="D418">
        <v>1</v>
      </c>
      <c r="E418" t="s">
        <v>16</v>
      </c>
      <c r="F418" t="s">
        <v>650</v>
      </c>
      <c r="G418">
        <v>2600</v>
      </c>
      <c r="H418">
        <v>0</v>
      </c>
      <c r="I418">
        <v>2600</v>
      </c>
      <c r="J418" t="s">
        <v>659</v>
      </c>
      <c r="K418">
        <v>160</v>
      </c>
      <c r="L418" t="s">
        <v>665</v>
      </c>
      <c r="M418">
        <v>360</v>
      </c>
      <c r="N418">
        <v>1</v>
      </c>
      <c r="O418" t="s">
        <v>17</v>
      </c>
      <c r="P418" t="s">
        <v>648</v>
      </c>
      <c r="Q418" t="e">
        <f>NA()</f>
        <v>#N/A</v>
      </c>
      <c r="R418">
        <v>160</v>
      </c>
    </row>
    <row r="419" spans="1:18" x14ac:dyDescent="0.45">
      <c r="A419" t="s">
        <v>442</v>
      </c>
      <c r="B419" t="s">
        <v>14</v>
      </c>
      <c r="C419" t="s">
        <v>652</v>
      </c>
      <c r="D419">
        <v>2</v>
      </c>
      <c r="E419" t="s">
        <v>16</v>
      </c>
      <c r="F419" t="s">
        <v>649</v>
      </c>
      <c r="G419">
        <v>1600</v>
      </c>
      <c r="H419">
        <v>20000</v>
      </c>
      <c r="I419">
        <v>21600</v>
      </c>
      <c r="J419" t="s">
        <v>658</v>
      </c>
      <c r="K419">
        <v>239</v>
      </c>
      <c r="L419" t="s">
        <v>666</v>
      </c>
      <c r="M419">
        <v>360</v>
      </c>
      <c r="N419">
        <v>1</v>
      </c>
      <c r="O419" t="s">
        <v>17</v>
      </c>
      <c r="P419" t="s">
        <v>648</v>
      </c>
      <c r="Q419" t="e">
        <f>NA()</f>
        <v>#N/A</v>
      </c>
      <c r="R419">
        <v>239</v>
      </c>
    </row>
    <row r="420" spans="1:18" x14ac:dyDescent="0.45">
      <c r="A420" t="s">
        <v>443</v>
      </c>
      <c r="B420" t="s">
        <v>14</v>
      </c>
      <c r="C420" t="s">
        <v>652</v>
      </c>
      <c r="D420">
        <v>0</v>
      </c>
      <c r="E420" t="s">
        <v>16</v>
      </c>
      <c r="F420" t="s">
        <v>650</v>
      </c>
      <c r="G420">
        <v>1025</v>
      </c>
      <c r="H420">
        <v>2773</v>
      </c>
      <c r="I420">
        <v>3798</v>
      </c>
      <c r="J420" t="s">
        <v>659</v>
      </c>
      <c r="K420">
        <v>112</v>
      </c>
      <c r="L420" t="s">
        <v>663</v>
      </c>
      <c r="M420">
        <v>360</v>
      </c>
      <c r="N420">
        <v>1</v>
      </c>
      <c r="O420" t="s">
        <v>21</v>
      </c>
      <c r="P420" t="s">
        <v>647</v>
      </c>
      <c r="Q420">
        <v>112</v>
      </c>
      <c r="R420" t="e">
        <f>NA()</f>
        <v>#N/A</v>
      </c>
    </row>
    <row r="421" spans="1:18" x14ac:dyDescent="0.45">
      <c r="A421" t="s">
        <v>444</v>
      </c>
      <c r="B421" t="s">
        <v>14</v>
      </c>
      <c r="C421" t="s">
        <v>652</v>
      </c>
      <c r="D421">
        <v>0</v>
      </c>
      <c r="E421" t="s">
        <v>16</v>
      </c>
      <c r="F421" t="s">
        <v>650</v>
      </c>
      <c r="G421">
        <v>3246</v>
      </c>
      <c r="H421">
        <v>1417</v>
      </c>
      <c r="I421">
        <v>4663</v>
      </c>
      <c r="J421" t="s">
        <v>655</v>
      </c>
      <c r="K421">
        <v>138</v>
      </c>
      <c r="L421" t="s">
        <v>665</v>
      </c>
      <c r="M421">
        <v>360</v>
      </c>
      <c r="N421">
        <v>1</v>
      </c>
      <c r="O421" t="s">
        <v>31</v>
      </c>
      <c r="P421" t="s">
        <v>647</v>
      </c>
      <c r="Q421">
        <v>138</v>
      </c>
      <c r="R421" t="e">
        <f>NA()</f>
        <v>#N/A</v>
      </c>
    </row>
    <row r="422" spans="1:18" x14ac:dyDescent="0.45">
      <c r="A422" t="s">
        <v>445</v>
      </c>
      <c r="B422" t="s">
        <v>14</v>
      </c>
      <c r="C422" t="s">
        <v>652</v>
      </c>
      <c r="D422">
        <v>0</v>
      </c>
      <c r="E422" t="s">
        <v>16</v>
      </c>
      <c r="F422" t="s">
        <v>650</v>
      </c>
      <c r="G422">
        <v>5829</v>
      </c>
      <c r="H422">
        <v>0</v>
      </c>
      <c r="I422">
        <v>5829</v>
      </c>
      <c r="J422" t="s">
        <v>656</v>
      </c>
      <c r="K422">
        <v>138</v>
      </c>
      <c r="L422" t="s">
        <v>665</v>
      </c>
      <c r="M422">
        <v>360</v>
      </c>
      <c r="N422">
        <v>1</v>
      </c>
      <c r="O422" t="s">
        <v>21</v>
      </c>
      <c r="P422" t="s">
        <v>647</v>
      </c>
      <c r="Q422">
        <v>138</v>
      </c>
      <c r="R422" t="e">
        <f>NA()</f>
        <v>#N/A</v>
      </c>
    </row>
    <row r="423" spans="1:18" x14ac:dyDescent="0.45">
      <c r="A423" t="s">
        <v>446</v>
      </c>
      <c r="B423" t="s">
        <v>42</v>
      </c>
      <c r="C423" t="s">
        <v>651</v>
      </c>
      <c r="D423">
        <v>0</v>
      </c>
      <c r="E423" t="s">
        <v>25</v>
      </c>
      <c r="F423" t="s">
        <v>650</v>
      </c>
      <c r="G423">
        <v>2720</v>
      </c>
      <c r="H423">
        <v>0</v>
      </c>
      <c r="I423">
        <v>2720</v>
      </c>
      <c r="J423" t="s">
        <v>659</v>
      </c>
      <c r="K423">
        <v>80</v>
      </c>
      <c r="L423" t="s">
        <v>662</v>
      </c>
      <c r="M423">
        <v>360</v>
      </c>
      <c r="N423">
        <v>0</v>
      </c>
      <c r="O423" t="s">
        <v>17</v>
      </c>
      <c r="P423" t="s">
        <v>648</v>
      </c>
      <c r="Q423" t="e">
        <f>NA()</f>
        <v>#N/A</v>
      </c>
      <c r="R423">
        <v>80</v>
      </c>
    </row>
    <row r="424" spans="1:18" x14ac:dyDescent="0.45">
      <c r="A424" t="s">
        <v>447</v>
      </c>
      <c r="B424" t="s">
        <v>14</v>
      </c>
      <c r="C424" t="s">
        <v>652</v>
      </c>
      <c r="D424">
        <v>0</v>
      </c>
      <c r="E424" t="s">
        <v>16</v>
      </c>
      <c r="F424" t="s">
        <v>650</v>
      </c>
      <c r="G424">
        <v>1820</v>
      </c>
      <c r="H424">
        <v>1719</v>
      </c>
      <c r="I424">
        <v>3539</v>
      </c>
      <c r="J424" t="s">
        <v>659</v>
      </c>
      <c r="K424">
        <v>100</v>
      </c>
      <c r="L424" t="s">
        <v>663</v>
      </c>
      <c r="M424">
        <v>360</v>
      </c>
      <c r="N424">
        <v>1</v>
      </c>
      <c r="O424" t="s">
        <v>17</v>
      </c>
      <c r="P424" t="s">
        <v>647</v>
      </c>
      <c r="Q424">
        <v>100</v>
      </c>
      <c r="R424" t="e">
        <f>NA()</f>
        <v>#N/A</v>
      </c>
    </row>
    <row r="425" spans="1:18" x14ac:dyDescent="0.45">
      <c r="A425" t="s">
        <v>448</v>
      </c>
      <c r="B425" t="s">
        <v>14</v>
      </c>
      <c r="C425" t="s">
        <v>652</v>
      </c>
      <c r="D425">
        <v>1</v>
      </c>
      <c r="E425" t="s">
        <v>16</v>
      </c>
      <c r="F425" t="s">
        <v>650</v>
      </c>
      <c r="G425">
        <v>7250</v>
      </c>
      <c r="H425">
        <v>1667</v>
      </c>
      <c r="I425">
        <v>8917</v>
      </c>
      <c r="J425" t="s">
        <v>658</v>
      </c>
      <c r="K425">
        <v>110</v>
      </c>
      <c r="L425" t="s">
        <v>663</v>
      </c>
      <c r="M425">
        <v>360</v>
      </c>
      <c r="N425">
        <v>0</v>
      </c>
      <c r="O425" t="s">
        <v>17</v>
      </c>
      <c r="P425" t="s">
        <v>648</v>
      </c>
      <c r="Q425" t="e">
        <f>NA()</f>
        <v>#N/A</v>
      </c>
      <c r="R425">
        <v>110</v>
      </c>
    </row>
    <row r="426" spans="1:18" x14ac:dyDescent="0.45">
      <c r="A426" t="s">
        <v>449</v>
      </c>
      <c r="B426" t="s">
        <v>14</v>
      </c>
      <c r="C426" t="s">
        <v>652</v>
      </c>
      <c r="D426">
        <v>0</v>
      </c>
      <c r="E426" t="s">
        <v>16</v>
      </c>
      <c r="F426" t="s">
        <v>650</v>
      </c>
      <c r="G426">
        <v>14880</v>
      </c>
      <c r="H426">
        <v>0</v>
      </c>
      <c r="I426">
        <v>14880</v>
      </c>
      <c r="J426" t="s">
        <v>658</v>
      </c>
      <c r="K426">
        <v>96</v>
      </c>
      <c r="L426" t="s">
        <v>663</v>
      </c>
      <c r="M426">
        <v>360</v>
      </c>
      <c r="N426">
        <v>1</v>
      </c>
      <c r="O426" t="s">
        <v>31</v>
      </c>
      <c r="P426" t="s">
        <v>647</v>
      </c>
      <c r="Q426">
        <v>96</v>
      </c>
      <c r="R426" t="e">
        <f>NA()</f>
        <v>#N/A</v>
      </c>
    </row>
    <row r="427" spans="1:18" x14ac:dyDescent="0.45">
      <c r="A427" t="s">
        <v>450</v>
      </c>
      <c r="B427" t="s">
        <v>14</v>
      </c>
      <c r="C427" t="s">
        <v>652</v>
      </c>
      <c r="D427">
        <v>0</v>
      </c>
      <c r="E427" t="s">
        <v>16</v>
      </c>
      <c r="F427" t="s">
        <v>650</v>
      </c>
      <c r="G427">
        <v>2666</v>
      </c>
      <c r="H427">
        <v>4300</v>
      </c>
      <c r="I427">
        <v>6966</v>
      </c>
      <c r="J427" t="s">
        <v>657</v>
      </c>
      <c r="K427">
        <v>121</v>
      </c>
      <c r="L427" t="s">
        <v>664</v>
      </c>
      <c r="M427">
        <v>360</v>
      </c>
      <c r="N427">
        <v>1</v>
      </c>
      <c r="O427" t="s">
        <v>21</v>
      </c>
      <c r="P427" t="s">
        <v>647</v>
      </c>
      <c r="Q427">
        <v>121</v>
      </c>
      <c r="R427" t="e">
        <f>NA()</f>
        <v>#N/A</v>
      </c>
    </row>
    <row r="428" spans="1:18" x14ac:dyDescent="0.45">
      <c r="A428" t="s">
        <v>451</v>
      </c>
      <c r="B428" t="s">
        <v>42</v>
      </c>
      <c r="C428" t="s">
        <v>651</v>
      </c>
      <c r="D428">
        <v>1</v>
      </c>
      <c r="E428" t="s">
        <v>25</v>
      </c>
      <c r="F428" t="s">
        <v>650</v>
      </c>
      <c r="G428">
        <v>4606</v>
      </c>
      <c r="H428">
        <v>0</v>
      </c>
      <c r="I428">
        <v>4606</v>
      </c>
      <c r="J428" t="s">
        <v>655</v>
      </c>
      <c r="K428">
        <v>81</v>
      </c>
      <c r="L428" t="s">
        <v>662</v>
      </c>
      <c r="M428">
        <v>360</v>
      </c>
      <c r="N428">
        <v>1</v>
      </c>
      <c r="O428" t="s">
        <v>21</v>
      </c>
      <c r="P428" t="s">
        <v>648</v>
      </c>
      <c r="Q428" t="e">
        <f>NA()</f>
        <v>#N/A</v>
      </c>
      <c r="R428">
        <v>81</v>
      </c>
    </row>
    <row r="429" spans="1:18" x14ac:dyDescent="0.45">
      <c r="A429" t="s">
        <v>452</v>
      </c>
      <c r="B429" t="s">
        <v>14</v>
      </c>
      <c r="C429" t="s">
        <v>652</v>
      </c>
      <c r="D429">
        <v>2</v>
      </c>
      <c r="E429" t="s">
        <v>16</v>
      </c>
      <c r="F429" t="s">
        <v>650</v>
      </c>
      <c r="G429">
        <v>5935</v>
      </c>
      <c r="H429">
        <v>0</v>
      </c>
      <c r="I429">
        <v>5935</v>
      </c>
      <c r="J429" t="s">
        <v>656</v>
      </c>
      <c r="K429">
        <v>133</v>
      </c>
      <c r="L429" t="s">
        <v>664</v>
      </c>
      <c r="M429">
        <v>360</v>
      </c>
      <c r="N429">
        <v>1</v>
      </c>
      <c r="O429" t="s">
        <v>31</v>
      </c>
      <c r="P429" t="s">
        <v>647</v>
      </c>
      <c r="Q429">
        <v>133</v>
      </c>
      <c r="R429" t="e">
        <f>NA()</f>
        <v>#N/A</v>
      </c>
    </row>
    <row r="430" spans="1:18" x14ac:dyDescent="0.45">
      <c r="A430" t="s">
        <v>453</v>
      </c>
      <c r="B430" t="s">
        <v>14</v>
      </c>
      <c r="C430" t="s">
        <v>652</v>
      </c>
      <c r="D430">
        <v>0</v>
      </c>
      <c r="E430" t="s">
        <v>16</v>
      </c>
      <c r="F430" t="s">
        <v>650</v>
      </c>
      <c r="G430">
        <v>2920</v>
      </c>
      <c r="H430">
        <v>16</v>
      </c>
      <c r="I430">
        <v>2936</v>
      </c>
      <c r="J430" t="s">
        <v>659</v>
      </c>
      <c r="K430">
        <v>87</v>
      </c>
      <c r="L430" t="s">
        <v>662</v>
      </c>
      <c r="M430">
        <v>360</v>
      </c>
      <c r="N430">
        <v>1</v>
      </c>
      <c r="O430" t="s">
        <v>21</v>
      </c>
      <c r="P430" t="s">
        <v>647</v>
      </c>
      <c r="Q430">
        <v>87</v>
      </c>
      <c r="R430" t="e">
        <f>NA()</f>
        <v>#N/A</v>
      </c>
    </row>
    <row r="431" spans="1:18" x14ac:dyDescent="0.45">
      <c r="A431" t="s">
        <v>454</v>
      </c>
      <c r="B431" t="s">
        <v>14</v>
      </c>
      <c r="C431" t="s">
        <v>651</v>
      </c>
      <c r="D431">
        <v>0</v>
      </c>
      <c r="E431" t="s">
        <v>25</v>
      </c>
      <c r="F431" t="s">
        <v>650</v>
      </c>
      <c r="G431">
        <v>2717</v>
      </c>
      <c r="H431">
        <v>0</v>
      </c>
      <c r="I431">
        <v>2717</v>
      </c>
      <c r="J431" t="s">
        <v>659</v>
      </c>
      <c r="K431">
        <v>60</v>
      </c>
      <c r="L431" t="s">
        <v>662</v>
      </c>
      <c r="M431">
        <v>180</v>
      </c>
      <c r="N431">
        <v>1</v>
      </c>
      <c r="O431" t="s">
        <v>17</v>
      </c>
      <c r="P431" t="s">
        <v>647</v>
      </c>
      <c r="Q431">
        <v>60</v>
      </c>
      <c r="R431" t="e">
        <f>NA()</f>
        <v>#N/A</v>
      </c>
    </row>
    <row r="432" spans="1:18" x14ac:dyDescent="0.45">
      <c r="A432" t="s">
        <v>455</v>
      </c>
      <c r="B432" t="s">
        <v>42</v>
      </c>
      <c r="C432" t="s">
        <v>651</v>
      </c>
      <c r="D432">
        <v>1</v>
      </c>
      <c r="E432" t="s">
        <v>16</v>
      </c>
      <c r="F432" t="s">
        <v>649</v>
      </c>
      <c r="G432">
        <v>8624</v>
      </c>
      <c r="H432">
        <v>0</v>
      </c>
      <c r="I432">
        <v>8624</v>
      </c>
      <c r="J432" t="s">
        <v>658</v>
      </c>
      <c r="K432">
        <v>150</v>
      </c>
      <c r="L432" t="s">
        <v>665</v>
      </c>
      <c r="M432">
        <v>360</v>
      </c>
      <c r="N432">
        <v>1</v>
      </c>
      <c r="O432" t="s">
        <v>31</v>
      </c>
      <c r="P432" t="s">
        <v>647</v>
      </c>
      <c r="Q432">
        <v>150</v>
      </c>
      <c r="R432" t="e">
        <f>NA()</f>
        <v>#N/A</v>
      </c>
    </row>
    <row r="433" spans="1:18" x14ac:dyDescent="0.45">
      <c r="A433" t="s">
        <v>456</v>
      </c>
      <c r="B433" t="s">
        <v>14</v>
      </c>
      <c r="C433" t="s">
        <v>651</v>
      </c>
      <c r="D433">
        <v>0</v>
      </c>
      <c r="E433" t="s">
        <v>16</v>
      </c>
      <c r="F433" t="s">
        <v>650</v>
      </c>
      <c r="G433">
        <v>6500</v>
      </c>
      <c r="H433">
        <v>0</v>
      </c>
      <c r="I433">
        <v>6500</v>
      </c>
      <c r="J433" t="s">
        <v>657</v>
      </c>
      <c r="K433">
        <v>105</v>
      </c>
      <c r="L433" t="s">
        <v>663</v>
      </c>
      <c r="M433">
        <v>360</v>
      </c>
      <c r="N433">
        <v>0</v>
      </c>
      <c r="O433" t="s">
        <v>21</v>
      </c>
      <c r="P433" t="s">
        <v>648</v>
      </c>
      <c r="Q433" t="e">
        <f>NA()</f>
        <v>#N/A</v>
      </c>
      <c r="R433">
        <v>105</v>
      </c>
    </row>
    <row r="434" spans="1:18" x14ac:dyDescent="0.45">
      <c r="A434" t="s">
        <v>457</v>
      </c>
      <c r="B434" t="s">
        <v>14</v>
      </c>
      <c r="C434" t="s">
        <v>651</v>
      </c>
      <c r="D434">
        <v>0</v>
      </c>
      <c r="E434" t="s">
        <v>16</v>
      </c>
      <c r="F434" t="s">
        <v>639</v>
      </c>
      <c r="G434">
        <v>12876</v>
      </c>
      <c r="H434">
        <v>0</v>
      </c>
      <c r="I434">
        <v>12876</v>
      </c>
      <c r="J434" t="s">
        <v>658</v>
      </c>
      <c r="K434">
        <v>405</v>
      </c>
      <c r="L434" t="s">
        <v>666</v>
      </c>
      <c r="M434">
        <v>360</v>
      </c>
      <c r="N434">
        <v>1</v>
      </c>
      <c r="O434" t="s">
        <v>31</v>
      </c>
      <c r="P434" t="s">
        <v>647</v>
      </c>
      <c r="Q434">
        <v>405</v>
      </c>
      <c r="R434" t="e">
        <f>NA()</f>
        <v>#N/A</v>
      </c>
    </row>
    <row r="435" spans="1:18" x14ac:dyDescent="0.45">
      <c r="A435" t="s">
        <v>458</v>
      </c>
      <c r="B435" t="s">
        <v>14</v>
      </c>
      <c r="C435" t="s">
        <v>652</v>
      </c>
      <c r="D435">
        <v>0</v>
      </c>
      <c r="E435" t="s">
        <v>16</v>
      </c>
      <c r="F435" t="s">
        <v>650</v>
      </c>
      <c r="G435">
        <v>2425</v>
      </c>
      <c r="H435">
        <v>2340</v>
      </c>
      <c r="I435">
        <v>4765</v>
      </c>
      <c r="J435" t="s">
        <v>655</v>
      </c>
      <c r="K435">
        <v>143</v>
      </c>
      <c r="L435" t="s">
        <v>665</v>
      </c>
      <c r="M435">
        <v>360</v>
      </c>
      <c r="N435">
        <v>1</v>
      </c>
      <c r="O435" t="s">
        <v>31</v>
      </c>
      <c r="P435" t="s">
        <v>647</v>
      </c>
      <c r="Q435">
        <v>143</v>
      </c>
      <c r="R435" t="e">
        <f>NA()</f>
        <v>#N/A</v>
      </c>
    </row>
    <row r="436" spans="1:18" x14ac:dyDescent="0.45">
      <c r="A436" t="s">
        <v>459</v>
      </c>
      <c r="B436" t="s">
        <v>14</v>
      </c>
      <c r="C436" t="s">
        <v>651</v>
      </c>
      <c r="D436">
        <v>0</v>
      </c>
      <c r="E436" t="s">
        <v>16</v>
      </c>
      <c r="F436" t="s">
        <v>650</v>
      </c>
      <c r="G436">
        <v>3750</v>
      </c>
      <c r="H436">
        <v>0</v>
      </c>
      <c r="I436">
        <v>3750</v>
      </c>
      <c r="J436" t="s">
        <v>659</v>
      </c>
      <c r="K436">
        <v>100</v>
      </c>
      <c r="L436" t="s">
        <v>663</v>
      </c>
      <c r="M436">
        <v>360</v>
      </c>
      <c r="N436">
        <v>1</v>
      </c>
      <c r="O436" t="s">
        <v>17</v>
      </c>
      <c r="P436" t="s">
        <v>647</v>
      </c>
      <c r="Q436">
        <v>100</v>
      </c>
      <c r="R436" t="e">
        <f>NA()</f>
        <v>#N/A</v>
      </c>
    </row>
    <row r="437" spans="1:18" x14ac:dyDescent="0.45">
      <c r="A437" t="s">
        <v>460</v>
      </c>
      <c r="B437" t="s">
        <v>42</v>
      </c>
      <c r="C437" t="s">
        <v>639</v>
      </c>
      <c r="D437" t="s">
        <v>639</v>
      </c>
      <c r="E437" t="s">
        <v>16</v>
      </c>
      <c r="F437" t="s">
        <v>650</v>
      </c>
      <c r="G437">
        <v>10047</v>
      </c>
      <c r="H437">
        <v>0</v>
      </c>
      <c r="I437">
        <v>10047</v>
      </c>
      <c r="J437" t="s">
        <v>658</v>
      </c>
      <c r="K437">
        <v>128</v>
      </c>
      <c r="L437" t="s">
        <v>664</v>
      </c>
      <c r="M437">
        <v>240</v>
      </c>
      <c r="N437">
        <v>1</v>
      </c>
      <c r="O437" t="s">
        <v>31</v>
      </c>
      <c r="P437" t="s">
        <v>647</v>
      </c>
      <c r="Q437">
        <v>128</v>
      </c>
      <c r="R437" t="e">
        <f>NA()</f>
        <v>#N/A</v>
      </c>
    </row>
    <row r="438" spans="1:18" x14ac:dyDescent="0.45">
      <c r="A438" t="s">
        <v>461</v>
      </c>
      <c r="B438" t="s">
        <v>14</v>
      </c>
      <c r="C438" t="s">
        <v>651</v>
      </c>
      <c r="D438">
        <v>0</v>
      </c>
      <c r="E438" t="s">
        <v>16</v>
      </c>
      <c r="F438" t="s">
        <v>650</v>
      </c>
      <c r="G438">
        <v>1926</v>
      </c>
      <c r="H438">
        <v>1851</v>
      </c>
      <c r="I438">
        <v>3777</v>
      </c>
      <c r="J438" t="s">
        <v>659</v>
      </c>
      <c r="K438">
        <v>50</v>
      </c>
      <c r="L438" t="s">
        <v>662</v>
      </c>
      <c r="M438">
        <v>360</v>
      </c>
      <c r="N438">
        <v>1</v>
      </c>
      <c r="O438" t="s">
        <v>31</v>
      </c>
      <c r="P438" t="s">
        <v>647</v>
      </c>
      <c r="Q438">
        <v>50</v>
      </c>
      <c r="R438" t="e">
        <f>NA()</f>
        <v>#N/A</v>
      </c>
    </row>
    <row r="439" spans="1:18" x14ac:dyDescent="0.45">
      <c r="A439" t="s">
        <v>462</v>
      </c>
      <c r="B439" t="s">
        <v>14</v>
      </c>
      <c r="C439" t="s">
        <v>652</v>
      </c>
      <c r="D439">
        <v>0</v>
      </c>
      <c r="E439" t="s">
        <v>16</v>
      </c>
      <c r="F439" t="s">
        <v>650</v>
      </c>
      <c r="G439">
        <v>2213</v>
      </c>
      <c r="H439">
        <v>1125</v>
      </c>
      <c r="I439">
        <v>3338</v>
      </c>
      <c r="J439" t="s">
        <v>659</v>
      </c>
      <c r="K439">
        <v>128</v>
      </c>
      <c r="L439" t="s">
        <v>664</v>
      </c>
      <c r="M439">
        <v>360</v>
      </c>
      <c r="N439">
        <v>1</v>
      </c>
      <c r="O439" t="s">
        <v>17</v>
      </c>
      <c r="P439" t="s">
        <v>647</v>
      </c>
      <c r="Q439">
        <v>128</v>
      </c>
      <c r="R439" t="e">
        <f>NA()</f>
        <v>#N/A</v>
      </c>
    </row>
    <row r="440" spans="1:18" x14ac:dyDescent="0.45">
      <c r="A440" t="s">
        <v>463</v>
      </c>
      <c r="B440" t="s">
        <v>14</v>
      </c>
      <c r="C440" t="s">
        <v>651</v>
      </c>
      <c r="D440">
        <v>0</v>
      </c>
      <c r="E440" t="s">
        <v>16</v>
      </c>
      <c r="F440" t="s">
        <v>649</v>
      </c>
      <c r="G440">
        <v>10416</v>
      </c>
      <c r="H440">
        <v>0</v>
      </c>
      <c r="I440">
        <v>10416</v>
      </c>
      <c r="J440" t="s">
        <v>658</v>
      </c>
      <c r="K440">
        <v>187</v>
      </c>
      <c r="L440" t="s">
        <v>666</v>
      </c>
      <c r="M440">
        <v>360</v>
      </c>
      <c r="N440">
        <v>0</v>
      </c>
      <c r="O440" t="s">
        <v>17</v>
      </c>
      <c r="P440" t="s">
        <v>648</v>
      </c>
      <c r="Q440" t="e">
        <f>NA()</f>
        <v>#N/A</v>
      </c>
      <c r="R440">
        <v>187</v>
      </c>
    </row>
    <row r="441" spans="1:18" x14ac:dyDescent="0.45">
      <c r="A441" t="s">
        <v>464</v>
      </c>
      <c r="B441" t="s">
        <v>42</v>
      </c>
      <c r="C441" t="s">
        <v>652</v>
      </c>
      <c r="D441">
        <v>0</v>
      </c>
      <c r="E441" t="s">
        <v>25</v>
      </c>
      <c r="F441" t="s">
        <v>649</v>
      </c>
      <c r="G441">
        <v>7142</v>
      </c>
      <c r="H441">
        <v>0</v>
      </c>
      <c r="I441">
        <v>7142</v>
      </c>
      <c r="J441" t="s">
        <v>657</v>
      </c>
      <c r="K441">
        <v>138</v>
      </c>
      <c r="L441" t="s">
        <v>665</v>
      </c>
      <c r="M441">
        <v>360</v>
      </c>
      <c r="N441">
        <v>1</v>
      </c>
      <c r="O441" t="s">
        <v>21</v>
      </c>
      <c r="P441" t="s">
        <v>647</v>
      </c>
      <c r="Q441">
        <v>138</v>
      </c>
      <c r="R441" t="e">
        <f>NA()</f>
        <v>#N/A</v>
      </c>
    </row>
    <row r="442" spans="1:18" x14ac:dyDescent="0.45">
      <c r="A442" t="s">
        <v>465</v>
      </c>
      <c r="B442" t="s">
        <v>14</v>
      </c>
      <c r="C442" t="s">
        <v>651</v>
      </c>
      <c r="D442">
        <v>0</v>
      </c>
      <c r="E442" t="s">
        <v>16</v>
      </c>
      <c r="F442" t="s">
        <v>650</v>
      </c>
      <c r="G442">
        <v>3660</v>
      </c>
      <c r="H442">
        <v>5064</v>
      </c>
      <c r="I442">
        <v>8724</v>
      </c>
      <c r="J442" t="s">
        <v>658</v>
      </c>
      <c r="K442">
        <v>187</v>
      </c>
      <c r="L442" t="s">
        <v>666</v>
      </c>
      <c r="M442">
        <v>360</v>
      </c>
      <c r="N442">
        <v>1</v>
      </c>
      <c r="O442" t="s">
        <v>31</v>
      </c>
      <c r="P442" t="s">
        <v>647</v>
      </c>
      <c r="Q442">
        <v>187</v>
      </c>
      <c r="R442" t="e">
        <f>NA()</f>
        <v>#N/A</v>
      </c>
    </row>
    <row r="443" spans="1:18" x14ac:dyDescent="0.45">
      <c r="A443" t="s">
        <v>466</v>
      </c>
      <c r="B443" t="s">
        <v>14</v>
      </c>
      <c r="C443" t="s">
        <v>652</v>
      </c>
      <c r="D443">
        <v>0</v>
      </c>
      <c r="E443" t="s">
        <v>16</v>
      </c>
      <c r="F443" t="s">
        <v>650</v>
      </c>
      <c r="G443">
        <v>7901</v>
      </c>
      <c r="H443">
        <v>1833</v>
      </c>
      <c r="I443">
        <v>9734</v>
      </c>
      <c r="J443" t="s">
        <v>658</v>
      </c>
      <c r="K443">
        <v>180</v>
      </c>
      <c r="L443" t="s">
        <v>666</v>
      </c>
      <c r="M443">
        <v>360</v>
      </c>
      <c r="N443">
        <v>1</v>
      </c>
      <c r="O443" t="s">
        <v>21</v>
      </c>
      <c r="P443" t="s">
        <v>647</v>
      </c>
      <c r="Q443">
        <v>180</v>
      </c>
      <c r="R443" t="e">
        <f>NA()</f>
        <v>#N/A</v>
      </c>
    </row>
    <row r="444" spans="1:18" x14ac:dyDescent="0.45">
      <c r="A444" t="s">
        <v>467</v>
      </c>
      <c r="B444" t="s">
        <v>14</v>
      </c>
      <c r="C444" t="s">
        <v>651</v>
      </c>
      <c r="D444" t="s">
        <v>30</v>
      </c>
      <c r="E444" t="s">
        <v>25</v>
      </c>
      <c r="F444" t="s">
        <v>650</v>
      </c>
      <c r="G444">
        <v>4707</v>
      </c>
      <c r="H444">
        <v>1993</v>
      </c>
      <c r="I444">
        <v>6700</v>
      </c>
      <c r="J444" t="s">
        <v>657</v>
      </c>
      <c r="K444">
        <v>148</v>
      </c>
      <c r="L444" t="s">
        <v>665</v>
      </c>
      <c r="M444">
        <v>360</v>
      </c>
      <c r="N444">
        <v>1</v>
      </c>
      <c r="O444" t="s">
        <v>31</v>
      </c>
      <c r="P444" t="s">
        <v>647</v>
      </c>
      <c r="Q444">
        <v>148</v>
      </c>
      <c r="R444" t="e">
        <f>NA()</f>
        <v>#N/A</v>
      </c>
    </row>
    <row r="445" spans="1:18" x14ac:dyDescent="0.45">
      <c r="A445" t="s">
        <v>468</v>
      </c>
      <c r="B445" t="s">
        <v>14</v>
      </c>
      <c r="C445" t="s">
        <v>651</v>
      </c>
      <c r="D445">
        <v>1</v>
      </c>
      <c r="E445" t="s">
        <v>16</v>
      </c>
      <c r="F445" t="s">
        <v>650</v>
      </c>
      <c r="G445">
        <v>37719</v>
      </c>
      <c r="H445">
        <v>0</v>
      </c>
      <c r="I445">
        <v>37719</v>
      </c>
      <c r="J445" t="s">
        <v>658</v>
      </c>
      <c r="K445">
        <v>152</v>
      </c>
      <c r="L445" t="s">
        <v>665</v>
      </c>
      <c r="M445">
        <v>360</v>
      </c>
      <c r="N445">
        <v>1</v>
      </c>
      <c r="O445" t="s">
        <v>31</v>
      </c>
      <c r="P445" t="s">
        <v>647</v>
      </c>
      <c r="Q445">
        <v>152</v>
      </c>
      <c r="R445" t="e">
        <f>NA()</f>
        <v>#N/A</v>
      </c>
    </row>
    <row r="446" spans="1:18" x14ac:dyDescent="0.45">
      <c r="A446" t="s">
        <v>469</v>
      </c>
      <c r="B446" t="s">
        <v>14</v>
      </c>
      <c r="C446" t="s">
        <v>652</v>
      </c>
      <c r="D446">
        <v>0</v>
      </c>
      <c r="E446" t="s">
        <v>16</v>
      </c>
      <c r="F446" t="s">
        <v>650</v>
      </c>
      <c r="G446">
        <v>7333</v>
      </c>
      <c r="H446">
        <v>8333</v>
      </c>
      <c r="I446">
        <v>15666</v>
      </c>
      <c r="J446" t="s">
        <v>658</v>
      </c>
      <c r="K446">
        <v>175</v>
      </c>
      <c r="L446" t="s">
        <v>665</v>
      </c>
      <c r="M446">
        <v>300</v>
      </c>
      <c r="N446" t="s">
        <v>639</v>
      </c>
      <c r="O446" t="s">
        <v>21</v>
      </c>
      <c r="P446" t="s">
        <v>647</v>
      </c>
      <c r="Q446">
        <v>175</v>
      </c>
      <c r="R446" t="e">
        <f>NA()</f>
        <v>#N/A</v>
      </c>
    </row>
    <row r="447" spans="1:18" x14ac:dyDescent="0.45">
      <c r="A447" t="s">
        <v>470</v>
      </c>
      <c r="B447" t="s">
        <v>14</v>
      </c>
      <c r="C447" t="s">
        <v>652</v>
      </c>
      <c r="D447">
        <v>1</v>
      </c>
      <c r="E447" t="s">
        <v>16</v>
      </c>
      <c r="F447" t="s">
        <v>649</v>
      </c>
      <c r="G447">
        <v>3466</v>
      </c>
      <c r="H447">
        <v>1210</v>
      </c>
      <c r="I447">
        <v>4676</v>
      </c>
      <c r="J447" t="s">
        <v>655</v>
      </c>
      <c r="K447">
        <v>130</v>
      </c>
      <c r="L447" t="s">
        <v>664</v>
      </c>
      <c r="M447">
        <v>360</v>
      </c>
      <c r="N447">
        <v>1</v>
      </c>
      <c r="O447" t="s">
        <v>21</v>
      </c>
      <c r="P447" t="s">
        <v>647</v>
      </c>
      <c r="Q447">
        <v>130</v>
      </c>
      <c r="R447" t="e">
        <f>NA()</f>
        <v>#N/A</v>
      </c>
    </row>
    <row r="448" spans="1:18" x14ac:dyDescent="0.45">
      <c r="A448" t="s">
        <v>471</v>
      </c>
      <c r="B448" t="s">
        <v>14</v>
      </c>
      <c r="C448" t="s">
        <v>652</v>
      </c>
      <c r="D448">
        <v>2</v>
      </c>
      <c r="E448" t="s">
        <v>25</v>
      </c>
      <c r="F448" t="s">
        <v>650</v>
      </c>
      <c r="G448">
        <v>4652</v>
      </c>
      <c r="H448">
        <v>0</v>
      </c>
      <c r="I448">
        <v>4652</v>
      </c>
      <c r="J448" t="s">
        <v>655</v>
      </c>
      <c r="K448">
        <v>110</v>
      </c>
      <c r="L448" t="s">
        <v>663</v>
      </c>
      <c r="M448">
        <v>360</v>
      </c>
      <c r="N448">
        <v>1</v>
      </c>
      <c r="O448" t="s">
        <v>21</v>
      </c>
      <c r="P448" t="s">
        <v>647</v>
      </c>
      <c r="Q448">
        <v>110</v>
      </c>
      <c r="R448" t="e">
        <f>NA()</f>
        <v>#N/A</v>
      </c>
    </row>
    <row r="449" spans="1:18" x14ac:dyDescent="0.45">
      <c r="A449" t="s">
        <v>472</v>
      </c>
      <c r="B449" t="s">
        <v>14</v>
      </c>
      <c r="C449" t="s">
        <v>652</v>
      </c>
      <c r="D449">
        <v>0</v>
      </c>
      <c r="E449" t="s">
        <v>16</v>
      </c>
      <c r="F449" t="s">
        <v>639</v>
      </c>
      <c r="G449">
        <v>3539</v>
      </c>
      <c r="H449">
        <v>1376</v>
      </c>
      <c r="I449">
        <v>4915</v>
      </c>
      <c r="J449" t="s">
        <v>656</v>
      </c>
      <c r="K449">
        <v>55</v>
      </c>
      <c r="L449" t="s">
        <v>662</v>
      </c>
      <c r="M449">
        <v>360</v>
      </c>
      <c r="N449">
        <v>1</v>
      </c>
      <c r="O449" t="s">
        <v>21</v>
      </c>
      <c r="P449" t="s">
        <v>648</v>
      </c>
      <c r="Q449" t="e">
        <f>NA()</f>
        <v>#N/A</v>
      </c>
      <c r="R449">
        <v>55</v>
      </c>
    </row>
    <row r="450" spans="1:18" x14ac:dyDescent="0.45">
      <c r="A450" t="s">
        <v>473</v>
      </c>
      <c r="B450" t="s">
        <v>14</v>
      </c>
      <c r="C450" t="s">
        <v>652</v>
      </c>
      <c r="D450">
        <v>2</v>
      </c>
      <c r="E450" t="s">
        <v>16</v>
      </c>
      <c r="F450" t="s">
        <v>650</v>
      </c>
      <c r="G450">
        <v>3340</v>
      </c>
      <c r="H450">
        <v>1710</v>
      </c>
      <c r="I450">
        <v>5050</v>
      </c>
      <c r="J450" t="s">
        <v>656</v>
      </c>
      <c r="K450">
        <v>150</v>
      </c>
      <c r="L450" t="s">
        <v>665</v>
      </c>
      <c r="M450">
        <v>360</v>
      </c>
      <c r="N450">
        <v>0</v>
      </c>
      <c r="O450" t="s">
        <v>21</v>
      </c>
      <c r="P450" t="s">
        <v>648</v>
      </c>
      <c r="Q450" t="e">
        <f>NA()</f>
        <v>#N/A</v>
      </c>
      <c r="R450">
        <v>150</v>
      </c>
    </row>
    <row r="451" spans="1:18" x14ac:dyDescent="0.45">
      <c r="A451" t="s">
        <v>474</v>
      </c>
      <c r="B451" t="s">
        <v>14</v>
      </c>
      <c r="C451" t="s">
        <v>651</v>
      </c>
      <c r="D451">
        <v>1</v>
      </c>
      <c r="E451" t="s">
        <v>25</v>
      </c>
      <c r="F451" t="s">
        <v>649</v>
      </c>
      <c r="G451">
        <v>2769</v>
      </c>
      <c r="H451">
        <v>1542</v>
      </c>
      <c r="I451">
        <v>4311</v>
      </c>
      <c r="J451" t="s">
        <v>655</v>
      </c>
      <c r="K451">
        <v>190</v>
      </c>
      <c r="L451" t="s">
        <v>666</v>
      </c>
      <c r="M451">
        <v>360</v>
      </c>
      <c r="N451" t="s">
        <v>639</v>
      </c>
      <c r="O451" t="s">
        <v>31</v>
      </c>
      <c r="P451" t="s">
        <v>648</v>
      </c>
      <c r="Q451" t="e">
        <f>NA()</f>
        <v>#N/A</v>
      </c>
      <c r="R451">
        <v>190</v>
      </c>
    </row>
    <row r="452" spans="1:18" x14ac:dyDescent="0.45">
      <c r="A452" t="s">
        <v>475</v>
      </c>
      <c r="B452" t="s">
        <v>14</v>
      </c>
      <c r="C452" t="s">
        <v>652</v>
      </c>
      <c r="D452">
        <v>2</v>
      </c>
      <c r="E452" t="s">
        <v>25</v>
      </c>
      <c r="F452" t="s">
        <v>650</v>
      </c>
      <c r="G452">
        <v>2309</v>
      </c>
      <c r="H452">
        <v>1255</v>
      </c>
      <c r="I452">
        <v>3564</v>
      </c>
      <c r="J452" t="s">
        <v>659</v>
      </c>
      <c r="K452">
        <v>125</v>
      </c>
      <c r="L452" t="s">
        <v>664</v>
      </c>
      <c r="M452">
        <v>360</v>
      </c>
      <c r="N452">
        <v>0</v>
      </c>
      <c r="O452" t="s">
        <v>21</v>
      </c>
      <c r="P452" t="s">
        <v>648</v>
      </c>
      <c r="Q452" t="e">
        <f>NA()</f>
        <v>#N/A</v>
      </c>
      <c r="R452">
        <v>125</v>
      </c>
    </row>
    <row r="453" spans="1:18" x14ac:dyDescent="0.45">
      <c r="A453" t="s">
        <v>476</v>
      </c>
      <c r="B453" t="s">
        <v>14</v>
      </c>
      <c r="C453" t="s">
        <v>652</v>
      </c>
      <c r="D453">
        <v>2</v>
      </c>
      <c r="E453" t="s">
        <v>25</v>
      </c>
      <c r="F453" t="s">
        <v>650</v>
      </c>
      <c r="G453">
        <v>1958</v>
      </c>
      <c r="H453">
        <v>1456</v>
      </c>
      <c r="I453">
        <v>3414</v>
      </c>
      <c r="J453" t="s">
        <v>659</v>
      </c>
      <c r="K453">
        <v>60</v>
      </c>
      <c r="L453" t="s">
        <v>662</v>
      </c>
      <c r="M453">
        <v>300</v>
      </c>
      <c r="N453" t="s">
        <v>639</v>
      </c>
      <c r="O453" t="s">
        <v>17</v>
      </c>
      <c r="P453" t="s">
        <v>647</v>
      </c>
      <c r="Q453">
        <v>60</v>
      </c>
      <c r="R453" t="e">
        <f>NA()</f>
        <v>#N/A</v>
      </c>
    </row>
    <row r="454" spans="1:18" x14ac:dyDescent="0.45">
      <c r="A454" t="s">
        <v>477</v>
      </c>
      <c r="B454" t="s">
        <v>14</v>
      </c>
      <c r="C454" t="s">
        <v>652</v>
      </c>
      <c r="D454">
        <v>0</v>
      </c>
      <c r="E454" t="s">
        <v>16</v>
      </c>
      <c r="F454" t="s">
        <v>650</v>
      </c>
      <c r="G454">
        <v>3948</v>
      </c>
      <c r="H454">
        <v>1733</v>
      </c>
      <c r="I454">
        <v>5681</v>
      </c>
      <c r="J454" t="s">
        <v>656</v>
      </c>
      <c r="K454">
        <v>149</v>
      </c>
      <c r="L454" t="s">
        <v>665</v>
      </c>
      <c r="M454">
        <v>360</v>
      </c>
      <c r="N454">
        <v>0</v>
      </c>
      <c r="O454" t="s">
        <v>21</v>
      </c>
      <c r="P454" t="s">
        <v>648</v>
      </c>
      <c r="Q454" t="e">
        <f>NA()</f>
        <v>#N/A</v>
      </c>
      <c r="R454">
        <v>149</v>
      </c>
    </row>
    <row r="455" spans="1:18" x14ac:dyDescent="0.45">
      <c r="A455" t="s">
        <v>478</v>
      </c>
      <c r="B455" t="s">
        <v>14</v>
      </c>
      <c r="C455" t="s">
        <v>652</v>
      </c>
      <c r="D455">
        <v>0</v>
      </c>
      <c r="E455" t="s">
        <v>16</v>
      </c>
      <c r="F455" t="s">
        <v>650</v>
      </c>
      <c r="G455">
        <v>2483</v>
      </c>
      <c r="H455">
        <v>2466</v>
      </c>
      <c r="I455">
        <v>4949</v>
      </c>
      <c r="J455" t="s">
        <v>656</v>
      </c>
      <c r="K455">
        <v>90</v>
      </c>
      <c r="L455" t="s">
        <v>662</v>
      </c>
      <c r="M455">
        <v>180</v>
      </c>
      <c r="N455">
        <v>0</v>
      </c>
      <c r="O455" t="s">
        <v>21</v>
      </c>
      <c r="P455" t="s">
        <v>647</v>
      </c>
      <c r="Q455">
        <v>90</v>
      </c>
      <c r="R455" t="e">
        <f>NA()</f>
        <v>#N/A</v>
      </c>
    </row>
    <row r="456" spans="1:18" x14ac:dyDescent="0.45">
      <c r="A456" t="s">
        <v>479</v>
      </c>
      <c r="B456" t="s">
        <v>14</v>
      </c>
      <c r="C456" t="s">
        <v>651</v>
      </c>
      <c r="D456">
        <v>0</v>
      </c>
      <c r="E456" t="s">
        <v>16</v>
      </c>
      <c r="F456" t="s">
        <v>649</v>
      </c>
      <c r="G456">
        <v>7085</v>
      </c>
      <c r="H456">
        <v>0</v>
      </c>
      <c r="I456">
        <v>7085</v>
      </c>
      <c r="J456" t="s">
        <v>657</v>
      </c>
      <c r="K456">
        <v>84</v>
      </c>
      <c r="L456" t="s">
        <v>662</v>
      </c>
      <c r="M456">
        <v>360</v>
      </c>
      <c r="N456">
        <v>1</v>
      </c>
      <c r="O456" t="s">
        <v>31</v>
      </c>
      <c r="P456" t="s">
        <v>647</v>
      </c>
      <c r="Q456">
        <v>84</v>
      </c>
      <c r="R456" t="e">
        <f>NA()</f>
        <v>#N/A</v>
      </c>
    </row>
    <row r="457" spans="1:18" x14ac:dyDescent="0.45">
      <c r="A457" t="s">
        <v>480</v>
      </c>
      <c r="B457" t="s">
        <v>14</v>
      </c>
      <c r="C457" t="s">
        <v>652</v>
      </c>
      <c r="D457">
        <v>2</v>
      </c>
      <c r="E457" t="s">
        <v>16</v>
      </c>
      <c r="F457" t="s">
        <v>650</v>
      </c>
      <c r="G457">
        <v>3859</v>
      </c>
      <c r="H457">
        <v>0</v>
      </c>
      <c r="I457">
        <v>3859</v>
      </c>
      <c r="J457" t="s">
        <v>655</v>
      </c>
      <c r="K457">
        <v>96</v>
      </c>
      <c r="L457" t="s">
        <v>663</v>
      </c>
      <c r="M457">
        <v>360</v>
      </c>
      <c r="N457">
        <v>1</v>
      </c>
      <c r="O457" t="s">
        <v>31</v>
      </c>
      <c r="P457" t="s">
        <v>647</v>
      </c>
      <c r="Q457">
        <v>96</v>
      </c>
      <c r="R457" t="e">
        <f>NA()</f>
        <v>#N/A</v>
      </c>
    </row>
    <row r="458" spans="1:18" x14ac:dyDescent="0.45">
      <c r="A458" t="s">
        <v>481</v>
      </c>
      <c r="B458" t="s">
        <v>14</v>
      </c>
      <c r="C458" t="s">
        <v>652</v>
      </c>
      <c r="D458">
        <v>0</v>
      </c>
      <c r="E458" t="s">
        <v>16</v>
      </c>
      <c r="F458" t="s">
        <v>650</v>
      </c>
      <c r="G458">
        <v>4301</v>
      </c>
      <c r="H458">
        <v>0</v>
      </c>
      <c r="I458">
        <v>4301</v>
      </c>
      <c r="J458" t="s">
        <v>655</v>
      </c>
      <c r="K458">
        <v>118</v>
      </c>
      <c r="L458" t="s">
        <v>663</v>
      </c>
      <c r="M458">
        <v>360</v>
      </c>
      <c r="N458">
        <v>1</v>
      </c>
      <c r="O458" t="s">
        <v>17</v>
      </c>
      <c r="P458" t="s">
        <v>647</v>
      </c>
      <c r="Q458">
        <v>118</v>
      </c>
      <c r="R458" t="e">
        <f>NA()</f>
        <v>#N/A</v>
      </c>
    </row>
    <row r="459" spans="1:18" x14ac:dyDescent="0.45">
      <c r="A459" t="s">
        <v>482</v>
      </c>
      <c r="B459" t="s">
        <v>14</v>
      </c>
      <c r="C459" t="s">
        <v>652</v>
      </c>
      <c r="D459">
        <v>0</v>
      </c>
      <c r="E459" t="s">
        <v>16</v>
      </c>
      <c r="F459" t="s">
        <v>650</v>
      </c>
      <c r="G459">
        <v>3708</v>
      </c>
      <c r="H459">
        <v>2569</v>
      </c>
      <c r="I459">
        <v>6277</v>
      </c>
      <c r="J459" t="s">
        <v>657</v>
      </c>
      <c r="K459">
        <v>173</v>
      </c>
      <c r="L459" t="s">
        <v>665</v>
      </c>
      <c r="M459">
        <v>360</v>
      </c>
      <c r="N459">
        <v>1</v>
      </c>
      <c r="O459" t="s">
        <v>17</v>
      </c>
      <c r="P459" t="s">
        <v>648</v>
      </c>
      <c r="Q459" t="e">
        <f>NA()</f>
        <v>#N/A</v>
      </c>
      <c r="R459">
        <v>173</v>
      </c>
    </row>
    <row r="460" spans="1:18" x14ac:dyDescent="0.45">
      <c r="A460" t="s">
        <v>483</v>
      </c>
      <c r="B460" t="s">
        <v>14</v>
      </c>
      <c r="C460" t="s">
        <v>651</v>
      </c>
      <c r="D460">
        <v>2</v>
      </c>
      <c r="E460" t="s">
        <v>16</v>
      </c>
      <c r="F460" t="s">
        <v>650</v>
      </c>
      <c r="G460">
        <v>4354</v>
      </c>
      <c r="H460">
        <v>0</v>
      </c>
      <c r="I460">
        <v>4354</v>
      </c>
      <c r="J460" t="s">
        <v>655</v>
      </c>
      <c r="K460">
        <v>136</v>
      </c>
      <c r="L460" t="s">
        <v>665</v>
      </c>
      <c r="M460">
        <v>360</v>
      </c>
      <c r="N460">
        <v>1</v>
      </c>
      <c r="O460" t="s">
        <v>21</v>
      </c>
      <c r="P460" t="s">
        <v>647</v>
      </c>
      <c r="Q460">
        <v>136</v>
      </c>
      <c r="R460" t="e">
        <f>NA()</f>
        <v>#N/A</v>
      </c>
    </row>
    <row r="461" spans="1:18" x14ac:dyDescent="0.45">
      <c r="A461" t="s">
        <v>484</v>
      </c>
      <c r="B461" t="s">
        <v>14</v>
      </c>
      <c r="C461" t="s">
        <v>652</v>
      </c>
      <c r="D461">
        <v>0</v>
      </c>
      <c r="E461" t="s">
        <v>16</v>
      </c>
      <c r="F461" t="s">
        <v>650</v>
      </c>
      <c r="G461">
        <v>8334</v>
      </c>
      <c r="H461">
        <v>0</v>
      </c>
      <c r="I461">
        <v>8334</v>
      </c>
      <c r="J461" t="s">
        <v>658</v>
      </c>
      <c r="K461">
        <v>160</v>
      </c>
      <c r="L461" t="s">
        <v>665</v>
      </c>
      <c r="M461">
        <v>360</v>
      </c>
      <c r="N461">
        <v>1</v>
      </c>
      <c r="O461" t="s">
        <v>31</v>
      </c>
      <c r="P461" t="s">
        <v>648</v>
      </c>
      <c r="Q461" t="e">
        <f>NA()</f>
        <v>#N/A</v>
      </c>
      <c r="R461">
        <v>160</v>
      </c>
    </row>
    <row r="462" spans="1:18" x14ac:dyDescent="0.45">
      <c r="A462" t="s">
        <v>485</v>
      </c>
      <c r="B462" t="s">
        <v>639</v>
      </c>
      <c r="C462" t="s">
        <v>652</v>
      </c>
      <c r="D462">
        <v>0</v>
      </c>
      <c r="E462" t="s">
        <v>16</v>
      </c>
      <c r="F462" t="s">
        <v>649</v>
      </c>
      <c r="G462">
        <v>2083</v>
      </c>
      <c r="H462">
        <v>4083</v>
      </c>
      <c r="I462">
        <v>6166</v>
      </c>
      <c r="J462" t="s">
        <v>657</v>
      </c>
      <c r="K462">
        <v>160</v>
      </c>
      <c r="L462" t="s">
        <v>665</v>
      </c>
      <c r="M462">
        <v>360</v>
      </c>
      <c r="N462" t="s">
        <v>639</v>
      </c>
      <c r="O462" t="s">
        <v>31</v>
      </c>
      <c r="P462" t="s">
        <v>647</v>
      </c>
      <c r="Q462">
        <v>160</v>
      </c>
      <c r="R462" t="e">
        <f>NA()</f>
        <v>#N/A</v>
      </c>
    </row>
    <row r="463" spans="1:18" x14ac:dyDescent="0.45">
      <c r="A463" t="s">
        <v>486</v>
      </c>
      <c r="B463" t="s">
        <v>14</v>
      </c>
      <c r="C463" t="s">
        <v>652</v>
      </c>
      <c r="D463" t="s">
        <v>30</v>
      </c>
      <c r="E463" t="s">
        <v>16</v>
      </c>
      <c r="F463" t="s">
        <v>650</v>
      </c>
      <c r="G463">
        <v>7740</v>
      </c>
      <c r="H463">
        <v>0</v>
      </c>
      <c r="I463">
        <v>7740</v>
      </c>
      <c r="J463" t="s">
        <v>657</v>
      </c>
      <c r="K463">
        <v>128</v>
      </c>
      <c r="L463" t="s">
        <v>664</v>
      </c>
      <c r="M463">
        <v>180</v>
      </c>
      <c r="N463">
        <v>1</v>
      </c>
      <c r="O463" t="s">
        <v>17</v>
      </c>
      <c r="P463" t="s">
        <v>647</v>
      </c>
      <c r="Q463">
        <v>128</v>
      </c>
      <c r="R463" t="e">
        <f>NA()</f>
        <v>#N/A</v>
      </c>
    </row>
    <row r="464" spans="1:18" x14ac:dyDescent="0.45">
      <c r="A464" t="s">
        <v>487</v>
      </c>
      <c r="B464" t="s">
        <v>14</v>
      </c>
      <c r="C464" t="s">
        <v>652</v>
      </c>
      <c r="D464">
        <v>0</v>
      </c>
      <c r="E464" t="s">
        <v>16</v>
      </c>
      <c r="F464" t="s">
        <v>650</v>
      </c>
      <c r="G464">
        <v>3015</v>
      </c>
      <c r="H464">
        <v>2188</v>
      </c>
      <c r="I464">
        <v>5203</v>
      </c>
      <c r="J464" t="s">
        <v>656</v>
      </c>
      <c r="K464">
        <v>153</v>
      </c>
      <c r="L464" t="s">
        <v>665</v>
      </c>
      <c r="M464">
        <v>360</v>
      </c>
      <c r="N464">
        <v>1</v>
      </c>
      <c r="O464" t="s">
        <v>21</v>
      </c>
      <c r="P464" t="s">
        <v>647</v>
      </c>
      <c r="Q464">
        <v>153</v>
      </c>
      <c r="R464" t="e">
        <f>NA()</f>
        <v>#N/A</v>
      </c>
    </row>
    <row r="465" spans="1:18" x14ac:dyDescent="0.45">
      <c r="A465" t="s">
        <v>488</v>
      </c>
      <c r="B465" t="s">
        <v>42</v>
      </c>
      <c r="C465" t="s">
        <v>651</v>
      </c>
      <c r="D465">
        <v>1</v>
      </c>
      <c r="E465" t="s">
        <v>25</v>
      </c>
      <c r="F465" t="s">
        <v>639</v>
      </c>
      <c r="G465">
        <v>5191</v>
      </c>
      <c r="H465">
        <v>0</v>
      </c>
      <c r="I465">
        <v>5191</v>
      </c>
      <c r="J465" t="s">
        <v>656</v>
      </c>
      <c r="K465">
        <v>132</v>
      </c>
      <c r="L465" t="s">
        <v>664</v>
      </c>
      <c r="M465">
        <v>360</v>
      </c>
      <c r="N465">
        <v>1</v>
      </c>
      <c r="O465" t="s">
        <v>31</v>
      </c>
      <c r="P465" t="s">
        <v>647</v>
      </c>
      <c r="Q465">
        <v>132</v>
      </c>
      <c r="R465" t="e">
        <f>NA()</f>
        <v>#N/A</v>
      </c>
    </row>
    <row r="466" spans="1:18" x14ac:dyDescent="0.45">
      <c r="A466" t="s">
        <v>489</v>
      </c>
      <c r="B466" t="s">
        <v>14</v>
      </c>
      <c r="C466" t="s">
        <v>651</v>
      </c>
      <c r="D466">
        <v>0</v>
      </c>
      <c r="E466" t="s">
        <v>16</v>
      </c>
      <c r="F466" t="s">
        <v>650</v>
      </c>
      <c r="G466">
        <v>4166</v>
      </c>
      <c r="H466">
        <v>0</v>
      </c>
      <c r="I466">
        <v>4166</v>
      </c>
      <c r="J466" t="s">
        <v>655</v>
      </c>
      <c r="K466">
        <v>98</v>
      </c>
      <c r="L466" t="s">
        <v>663</v>
      </c>
      <c r="M466">
        <v>360</v>
      </c>
      <c r="N466">
        <v>0</v>
      </c>
      <c r="O466" t="s">
        <v>31</v>
      </c>
      <c r="P466" t="s">
        <v>648</v>
      </c>
      <c r="Q466" t="e">
        <f>NA()</f>
        <v>#N/A</v>
      </c>
      <c r="R466">
        <v>98</v>
      </c>
    </row>
    <row r="467" spans="1:18" x14ac:dyDescent="0.45">
      <c r="A467" t="s">
        <v>490</v>
      </c>
      <c r="B467" t="s">
        <v>14</v>
      </c>
      <c r="C467" t="s">
        <v>651</v>
      </c>
      <c r="D467">
        <v>0</v>
      </c>
      <c r="E467" t="s">
        <v>16</v>
      </c>
      <c r="F467" t="s">
        <v>650</v>
      </c>
      <c r="G467">
        <v>6000</v>
      </c>
      <c r="H467">
        <v>0</v>
      </c>
      <c r="I467">
        <v>6000</v>
      </c>
      <c r="J467" t="s">
        <v>657</v>
      </c>
      <c r="K467">
        <v>140</v>
      </c>
      <c r="L467" t="s">
        <v>665</v>
      </c>
      <c r="M467">
        <v>360</v>
      </c>
      <c r="N467">
        <v>1</v>
      </c>
      <c r="O467" t="s">
        <v>21</v>
      </c>
      <c r="P467" t="s">
        <v>647</v>
      </c>
      <c r="Q467">
        <v>140</v>
      </c>
      <c r="R467" t="e">
        <f>NA()</f>
        <v>#N/A</v>
      </c>
    </row>
    <row r="468" spans="1:18" x14ac:dyDescent="0.45">
      <c r="A468" t="s">
        <v>491</v>
      </c>
      <c r="B468" t="s">
        <v>14</v>
      </c>
      <c r="C468" t="s">
        <v>652</v>
      </c>
      <c r="D468" t="s">
        <v>30</v>
      </c>
      <c r="E468" t="s">
        <v>25</v>
      </c>
      <c r="F468" t="s">
        <v>650</v>
      </c>
      <c r="G468">
        <v>2947</v>
      </c>
      <c r="H468">
        <v>1664</v>
      </c>
      <c r="I468">
        <v>4611</v>
      </c>
      <c r="J468" t="s">
        <v>655</v>
      </c>
      <c r="K468">
        <v>70</v>
      </c>
      <c r="L468" t="s">
        <v>662</v>
      </c>
      <c r="M468">
        <v>180</v>
      </c>
      <c r="N468">
        <v>0</v>
      </c>
      <c r="O468" t="s">
        <v>17</v>
      </c>
      <c r="P468" t="s">
        <v>648</v>
      </c>
      <c r="Q468" t="e">
        <f>NA()</f>
        <v>#N/A</v>
      </c>
      <c r="R468">
        <v>70</v>
      </c>
    </row>
    <row r="469" spans="1:18" x14ac:dyDescent="0.45">
      <c r="A469" t="s">
        <v>492</v>
      </c>
      <c r="B469" t="s">
        <v>639</v>
      </c>
      <c r="C469" t="s">
        <v>652</v>
      </c>
      <c r="D469">
        <v>0</v>
      </c>
      <c r="E469" t="s">
        <v>16</v>
      </c>
      <c r="F469" t="s">
        <v>650</v>
      </c>
      <c r="G469">
        <v>16692</v>
      </c>
      <c r="H469">
        <v>0</v>
      </c>
      <c r="I469">
        <v>16692</v>
      </c>
      <c r="J469" t="s">
        <v>658</v>
      </c>
      <c r="K469">
        <v>110</v>
      </c>
      <c r="L469" t="s">
        <v>663</v>
      </c>
      <c r="M469">
        <v>360</v>
      </c>
      <c r="N469">
        <v>1</v>
      </c>
      <c r="O469" t="s">
        <v>31</v>
      </c>
      <c r="P469" t="s">
        <v>647</v>
      </c>
      <c r="Q469">
        <v>110</v>
      </c>
      <c r="R469" t="e">
        <f>NA()</f>
        <v>#N/A</v>
      </c>
    </row>
    <row r="470" spans="1:18" x14ac:dyDescent="0.45">
      <c r="A470" t="s">
        <v>493</v>
      </c>
      <c r="B470" t="s">
        <v>42</v>
      </c>
      <c r="C470" t="s">
        <v>652</v>
      </c>
      <c r="D470">
        <v>2</v>
      </c>
      <c r="E470" t="s">
        <v>25</v>
      </c>
      <c r="F470" t="s">
        <v>639</v>
      </c>
      <c r="G470">
        <v>210</v>
      </c>
      <c r="H470">
        <v>2917</v>
      </c>
      <c r="I470">
        <v>3127</v>
      </c>
      <c r="J470" t="s">
        <v>659</v>
      </c>
      <c r="K470">
        <v>98</v>
      </c>
      <c r="L470" t="s">
        <v>663</v>
      </c>
      <c r="M470">
        <v>360</v>
      </c>
      <c r="N470">
        <v>1</v>
      </c>
      <c r="O470" t="s">
        <v>31</v>
      </c>
      <c r="P470" t="s">
        <v>647</v>
      </c>
      <c r="Q470">
        <v>98</v>
      </c>
      <c r="R470" t="e">
        <f>NA()</f>
        <v>#N/A</v>
      </c>
    </row>
    <row r="471" spans="1:18" x14ac:dyDescent="0.45">
      <c r="A471" t="s">
        <v>494</v>
      </c>
      <c r="B471" t="s">
        <v>14</v>
      </c>
      <c r="C471" t="s">
        <v>652</v>
      </c>
      <c r="D471">
        <v>0</v>
      </c>
      <c r="E471" t="s">
        <v>16</v>
      </c>
      <c r="F471" t="s">
        <v>650</v>
      </c>
      <c r="G471">
        <v>4333</v>
      </c>
      <c r="H471">
        <v>2451</v>
      </c>
      <c r="I471">
        <v>6784</v>
      </c>
      <c r="J471" t="s">
        <v>657</v>
      </c>
      <c r="K471">
        <v>110</v>
      </c>
      <c r="L471" t="s">
        <v>663</v>
      </c>
      <c r="M471">
        <v>360</v>
      </c>
      <c r="N471">
        <v>1</v>
      </c>
      <c r="O471" t="s">
        <v>17</v>
      </c>
      <c r="P471" t="s">
        <v>648</v>
      </c>
      <c r="Q471" t="e">
        <f>NA()</f>
        <v>#N/A</v>
      </c>
      <c r="R471">
        <v>110</v>
      </c>
    </row>
    <row r="472" spans="1:18" x14ac:dyDescent="0.45">
      <c r="A472" t="s">
        <v>495</v>
      </c>
      <c r="B472" t="s">
        <v>14</v>
      </c>
      <c r="C472" t="s">
        <v>652</v>
      </c>
      <c r="D472">
        <v>1</v>
      </c>
      <c r="E472" t="s">
        <v>16</v>
      </c>
      <c r="F472" t="s">
        <v>649</v>
      </c>
      <c r="G472">
        <v>3450</v>
      </c>
      <c r="H472">
        <v>2079</v>
      </c>
      <c r="I472">
        <v>5529</v>
      </c>
      <c r="J472" t="s">
        <v>656</v>
      </c>
      <c r="K472">
        <v>162</v>
      </c>
      <c r="L472" t="s">
        <v>665</v>
      </c>
      <c r="M472">
        <v>360</v>
      </c>
      <c r="N472">
        <v>1</v>
      </c>
      <c r="O472" t="s">
        <v>31</v>
      </c>
      <c r="P472" t="s">
        <v>647</v>
      </c>
      <c r="Q472">
        <v>162</v>
      </c>
      <c r="R472" t="e">
        <f>NA()</f>
        <v>#N/A</v>
      </c>
    </row>
    <row r="473" spans="1:18" x14ac:dyDescent="0.45">
      <c r="A473" t="s">
        <v>496</v>
      </c>
      <c r="B473" t="s">
        <v>14</v>
      </c>
      <c r="C473" t="s">
        <v>652</v>
      </c>
      <c r="D473">
        <v>1</v>
      </c>
      <c r="E473" t="s">
        <v>25</v>
      </c>
      <c r="F473" t="s">
        <v>650</v>
      </c>
      <c r="G473">
        <v>2653</v>
      </c>
      <c r="H473">
        <v>1500</v>
      </c>
      <c r="I473">
        <v>4153</v>
      </c>
      <c r="J473" t="s">
        <v>655</v>
      </c>
      <c r="K473">
        <v>113</v>
      </c>
      <c r="L473" t="s">
        <v>663</v>
      </c>
      <c r="M473">
        <v>180</v>
      </c>
      <c r="N473">
        <v>0</v>
      </c>
      <c r="O473" t="s">
        <v>21</v>
      </c>
      <c r="P473" t="s">
        <v>648</v>
      </c>
      <c r="Q473" t="e">
        <f>NA()</f>
        <v>#N/A</v>
      </c>
      <c r="R473">
        <v>113</v>
      </c>
    </row>
    <row r="474" spans="1:18" x14ac:dyDescent="0.45">
      <c r="A474" t="s">
        <v>497</v>
      </c>
      <c r="B474" t="s">
        <v>14</v>
      </c>
      <c r="C474" t="s">
        <v>652</v>
      </c>
      <c r="D474" t="s">
        <v>30</v>
      </c>
      <c r="E474" t="s">
        <v>16</v>
      </c>
      <c r="F474" t="s">
        <v>650</v>
      </c>
      <c r="G474">
        <v>4691</v>
      </c>
      <c r="H474">
        <v>0</v>
      </c>
      <c r="I474">
        <v>4691</v>
      </c>
      <c r="J474" t="s">
        <v>655</v>
      </c>
      <c r="K474">
        <v>100</v>
      </c>
      <c r="L474" t="s">
        <v>663</v>
      </c>
      <c r="M474">
        <v>360</v>
      </c>
      <c r="N474">
        <v>1</v>
      </c>
      <c r="O474" t="s">
        <v>31</v>
      </c>
      <c r="P474" t="s">
        <v>647</v>
      </c>
      <c r="Q474">
        <v>100</v>
      </c>
      <c r="R474" t="e">
        <f>NA()</f>
        <v>#N/A</v>
      </c>
    </row>
    <row r="475" spans="1:18" x14ac:dyDescent="0.45">
      <c r="A475" t="s">
        <v>498</v>
      </c>
      <c r="B475" t="s">
        <v>42</v>
      </c>
      <c r="C475" t="s">
        <v>651</v>
      </c>
      <c r="D475">
        <v>0</v>
      </c>
      <c r="E475" t="s">
        <v>16</v>
      </c>
      <c r="F475" t="s">
        <v>649</v>
      </c>
      <c r="G475">
        <v>2500</v>
      </c>
      <c r="H475">
        <v>0</v>
      </c>
      <c r="I475">
        <v>2500</v>
      </c>
      <c r="J475" t="s">
        <v>659</v>
      </c>
      <c r="K475">
        <v>93</v>
      </c>
      <c r="L475" t="s">
        <v>662</v>
      </c>
      <c r="M475">
        <v>360</v>
      </c>
      <c r="N475" t="s">
        <v>639</v>
      </c>
      <c r="O475" t="s">
        <v>17</v>
      </c>
      <c r="P475" t="s">
        <v>647</v>
      </c>
      <c r="Q475">
        <v>93</v>
      </c>
      <c r="R475" t="e">
        <f>NA()</f>
        <v>#N/A</v>
      </c>
    </row>
    <row r="476" spans="1:18" x14ac:dyDescent="0.45">
      <c r="A476" t="s">
        <v>499</v>
      </c>
      <c r="B476" t="s">
        <v>14</v>
      </c>
      <c r="C476" t="s">
        <v>651</v>
      </c>
      <c r="D476">
        <v>2</v>
      </c>
      <c r="E476" t="s">
        <v>16</v>
      </c>
      <c r="F476" t="s">
        <v>650</v>
      </c>
      <c r="G476">
        <v>5532</v>
      </c>
      <c r="H476">
        <v>4648</v>
      </c>
      <c r="I476">
        <v>10180</v>
      </c>
      <c r="J476" t="s">
        <v>658</v>
      </c>
      <c r="K476">
        <v>162</v>
      </c>
      <c r="L476" t="s">
        <v>665</v>
      </c>
      <c r="M476">
        <v>360</v>
      </c>
      <c r="N476">
        <v>1</v>
      </c>
      <c r="O476" t="s">
        <v>21</v>
      </c>
      <c r="P476" t="s">
        <v>647</v>
      </c>
      <c r="Q476">
        <v>162</v>
      </c>
      <c r="R476" t="e">
        <f>NA()</f>
        <v>#N/A</v>
      </c>
    </row>
    <row r="477" spans="1:18" x14ac:dyDescent="0.45">
      <c r="A477" t="s">
        <v>500</v>
      </c>
      <c r="B477" t="s">
        <v>14</v>
      </c>
      <c r="C477" t="s">
        <v>652</v>
      </c>
      <c r="D477">
        <v>2</v>
      </c>
      <c r="E477" t="s">
        <v>16</v>
      </c>
      <c r="F477" t="s">
        <v>649</v>
      </c>
      <c r="G477">
        <v>16525</v>
      </c>
      <c r="H477">
        <v>1014</v>
      </c>
      <c r="I477">
        <v>17539</v>
      </c>
      <c r="J477" t="s">
        <v>658</v>
      </c>
      <c r="K477">
        <v>150</v>
      </c>
      <c r="L477" t="s">
        <v>665</v>
      </c>
      <c r="M477">
        <v>360</v>
      </c>
      <c r="N477">
        <v>1</v>
      </c>
      <c r="O477" t="s">
        <v>21</v>
      </c>
      <c r="P477" t="s">
        <v>647</v>
      </c>
      <c r="Q477">
        <v>150</v>
      </c>
      <c r="R477" t="e">
        <f>NA()</f>
        <v>#N/A</v>
      </c>
    </row>
    <row r="478" spans="1:18" x14ac:dyDescent="0.45">
      <c r="A478" t="s">
        <v>501</v>
      </c>
      <c r="B478" t="s">
        <v>14</v>
      </c>
      <c r="C478" t="s">
        <v>652</v>
      </c>
      <c r="D478">
        <v>2</v>
      </c>
      <c r="E478" t="s">
        <v>16</v>
      </c>
      <c r="F478" t="s">
        <v>650</v>
      </c>
      <c r="G478">
        <v>6700</v>
      </c>
      <c r="H478">
        <v>1750</v>
      </c>
      <c r="I478">
        <v>8450</v>
      </c>
      <c r="J478" t="s">
        <v>658</v>
      </c>
      <c r="K478">
        <v>230</v>
      </c>
      <c r="L478" t="s">
        <v>666</v>
      </c>
      <c r="M478">
        <v>300</v>
      </c>
      <c r="N478">
        <v>1</v>
      </c>
      <c r="O478" t="s">
        <v>31</v>
      </c>
      <c r="P478" t="s">
        <v>647</v>
      </c>
      <c r="Q478">
        <v>230</v>
      </c>
      <c r="R478" t="e">
        <f>NA()</f>
        <v>#N/A</v>
      </c>
    </row>
    <row r="479" spans="1:18" x14ac:dyDescent="0.45">
      <c r="A479" t="s">
        <v>502</v>
      </c>
      <c r="B479" t="s">
        <v>639</v>
      </c>
      <c r="C479" t="s">
        <v>652</v>
      </c>
      <c r="D479">
        <v>2</v>
      </c>
      <c r="E479" t="s">
        <v>16</v>
      </c>
      <c r="F479" t="s">
        <v>650</v>
      </c>
      <c r="G479">
        <v>2873</v>
      </c>
      <c r="H479">
        <v>1872</v>
      </c>
      <c r="I479">
        <v>4745</v>
      </c>
      <c r="J479" t="s">
        <v>655</v>
      </c>
      <c r="K479">
        <v>132</v>
      </c>
      <c r="L479" t="s">
        <v>664</v>
      </c>
      <c r="M479">
        <v>360</v>
      </c>
      <c r="N479">
        <v>0</v>
      </c>
      <c r="O479" t="s">
        <v>31</v>
      </c>
      <c r="P479" t="s">
        <v>648</v>
      </c>
      <c r="Q479" t="e">
        <f>NA()</f>
        <v>#N/A</v>
      </c>
      <c r="R479">
        <v>132</v>
      </c>
    </row>
    <row r="480" spans="1:18" x14ac:dyDescent="0.45">
      <c r="A480" t="s">
        <v>503</v>
      </c>
      <c r="B480" t="s">
        <v>14</v>
      </c>
      <c r="C480" t="s">
        <v>652</v>
      </c>
      <c r="D480">
        <v>1</v>
      </c>
      <c r="E480" t="s">
        <v>16</v>
      </c>
      <c r="F480" t="s">
        <v>649</v>
      </c>
      <c r="G480">
        <v>16667</v>
      </c>
      <c r="H480">
        <v>2250</v>
      </c>
      <c r="I480">
        <v>18917</v>
      </c>
      <c r="J480" t="s">
        <v>658</v>
      </c>
      <c r="K480">
        <v>86</v>
      </c>
      <c r="L480" t="s">
        <v>662</v>
      </c>
      <c r="M480">
        <v>360</v>
      </c>
      <c r="N480">
        <v>1</v>
      </c>
      <c r="O480" t="s">
        <v>31</v>
      </c>
      <c r="P480" t="s">
        <v>647</v>
      </c>
      <c r="Q480">
        <v>86</v>
      </c>
      <c r="R480" t="e">
        <f>NA()</f>
        <v>#N/A</v>
      </c>
    </row>
    <row r="481" spans="1:18" x14ac:dyDescent="0.45">
      <c r="A481" t="s">
        <v>504</v>
      </c>
      <c r="B481" t="s">
        <v>14</v>
      </c>
      <c r="C481" t="s">
        <v>652</v>
      </c>
      <c r="D481">
        <v>2</v>
      </c>
      <c r="E481" t="s">
        <v>16</v>
      </c>
      <c r="F481" t="s">
        <v>650</v>
      </c>
      <c r="G481">
        <v>2947</v>
      </c>
      <c r="H481">
        <v>1603</v>
      </c>
      <c r="I481">
        <v>4550</v>
      </c>
      <c r="J481" t="s">
        <v>655</v>
      </c>
      <c r="K481">
        <v>128</v>
      </c>
      <c r="L481" t="s">
        <v>664</v>
      </c>
      <c r="M481">
        <v>360</v>
      </c>
      <c r="N481">
        <v>1</v>
      </c>
      <c r="O481" t="s">
        <v>17</v>
      </c>
      <c r="P481" t="s">
        <v>648</v>
      </c>
      <c r="Q481" t="e">
        <f>NA()</f>
        <v>#N/A</v>
      </c>
      <c r="R481">
        <v>128</v>
      </c>
    </row>
    <row r="482" spans="1:18" x14ac:dyDescent="0.45">
      <c r="A482" t="s">
        <v>505</v>
      </c>
      <c r="B482" t="s">
        <v>42</v>
      </c>
      <c r="C482" t="s">
        <v>651</v>
      </c>
      <c r="D482">
        <v>0</v>
      </c>
      <c r="E482" t="s">
        <v>25</v>
      </c>
      <c r="F482" t="s">
        <v>650</v>
      </c>
      <c r="G482">
        <v>4350</v>
      </c>
      <c r="H482">
        <v>0</v>
      </c>
      <c r="I482">
        <v>4350</v>
      </c>
      <c r="J482" t="s">
        <v>655</v>
      </c>
      <c r="K482">
        <v>154</v>
      </c>
      <c r="L482" t="s">
        <v>665</v>
      </c>
      <c r="M482">
        <v>360</v>
      </c>
      <c r="N482">
        <v>1</v>
      </c>
      <c r="O482" t="s">
        <v>21</v>
      </c>
      <c r="P482" t="s">
        <v>647</v>
      </c>
      <c r="Q482">
        <v>154</v>
      </c>
      <c r="R482" t="e">
        <f>NA()</f>
        <v>#N/A</v>
      </c>
    </row>
    <row r="483" spans="1:18" x14ac:dyDescent="0.45">
      <c r="A483" t="s">
        <v>506</v>
      </c>
      <c r="B483" t="s">
        <v>14</v>
      </c>
      <c r="C483" t="s">
        <v>652</v>
      </c>
      <c r="D483" t="s">
        <v>30</v>
      </c>
      <c r="E483" t="s">
        <v>25</v>
      </c>
      <c r="F483" t="s">
        <v>650</v>
      </c>
      <c r="G483">
        <v>3095</v>
      </c>
      <c r="H483">
        <v>0</v>
      </c>
      <c r="I483">
        <v>3095</v>
      </c>
      <c r="J483" t="s">
        <v>659</v>
      </c>
      <c r="K483">
        <v>113</v>
      </c>
      <c r="L483" t="s">
        <v>663</v>
      </c>
      <c r="M483">
        <v>360</v>
      </c>
      <c r="N483">
        <v>1</v>
      </c>
      <c r="O483" t="s">
        <v>21</v>
      </c>
      <c r="P483" t="s">
        <v>647</v>
      </c>
      <c r="Q483">
        <v>113</v>
      </c>
      <c r="R483" t="e">
        <f>NA()</f>
        <v>#N/A</v>
      </c>
    </row>
    <row r="484" spans="1:18" x14ac:dyDescent="0.45">
      <c r="A484" t="s">
        <v>507</v>
      </c>
      <c r="B484" t="s">
        <v>14</v>
      </c>
      <c r="C484" t="s">
        <v>652</v>
      </c>
      <c r="D484">
        <v>0</v>
      </c>
      <c r="E484" t="s">
        <v>16</v>
      </c>
      <c r="F484" t="s">
        <v>650</v>
      </c>
      <c r="G484">
        <v>2083</v>
      </c>
      <c r="H484">
        <v>3150</v>
      </c>
      <c r="I484">
        <v>5233</v>
      </c>
      <c r="J484" t="s">
        <v>656</v>
      </c>
      <c r="K484">
        <v>128</v>
      </c>
      <c r="L484" t="s">
        <v>664</v>
      </c>
      <c r="M484">
        <v>360</v>
      </c>
      <c r="N484">
        <v>1</v>
      </c>
      <c r="O484" t="s">
        <v>31</v>
      </c>
      <c r="P484" t="s">
        <v>647</v>
      </c>
      <c r="Q484">
        <v>128</v>
      </c>
      <c r="R484" t="e">
        <f>NA()</f>
        <v>#N/A</v>
      </c>
    </row>
    <row r="485" spans="1:18" x14ac:dyDescent="0.45">
      <c r="A485" t="s">
        <v>508</v>
      </c>
      <c r="B485" t="s">
        <v>14</v>
      </c>
      <c r="C485" t="s">
        <v>652</v>
      </c>
      <c r="D485">
        <v>0</v>
      </c>
      <c r="E485" t="s">
        <v>16</v>
      </c>
      <c r="F485" t="s">
        <v>650</v>
      </c>
      <c r="G485">
        <v>10833</v>
      </c>
      <c r="H485">
        <v>0</v>
      </c>
      <c r="I485">
        <v>10833</v>
      </c>
      <c r="J485" t="s">
        <v>658</v>
      </c>
      <c r="K485">
        <v>234</v>
      </c>
      <c r="L485" t="s">
        <v>666</v>
      </c>
      <c r="M485">
        <v>360</v>
      </c>
      <c r="N485">
        <v>1</v>
      </c>
      <c r="O485" t="s">
        <v>31</v>
      </c>
      <c r="P485" t="s">
        <v>647</v>
      </c>
      <c r="Q485">
        <v>234</v>
      </c>
      <c r="R485" t="e">
        <f>NA()</f>
        <v>#N/A</v>
      </c>
    </row>
    <row r="486" spans="1:18" x14ac:dyDescent="0.45">
      <c r="A486" t="s">
        <v>509</v>
      </c>
      <c r="B486" t="s">
        <v>14</v>
      </c>
      <c r="C486" t="s">
        <v>652</v>
      </c>
      <c r="D486">
        <v>2</v>
      </c>
      <c r="E486" t="s">
        <v>16</v>
      </c>
      <c r="F486" t="s">
        <v>650</v>
      </c>
      <c r="G486">
        <v>8333</v>
      </c>
      <c r="H486">
        <v>0</v>
      </c>
      <c r="I486">
        <v>8333</v>
      </c>
      <c r="J486" t="s">
        <v>658</v>
      </c>
      <c r="K486">
        <v>246</v>
      </c>
      <c r="L486" t="s">
        <v>666</v>
      </c>
      <c r="M486">
        <v>360</v>
      </c>
      <c r="N486">
        <v>1</v>
      </c>
      <c r="O486" t="s">
        <v>31</v>
      </c>
      <c r="P486" t="s">
        <v>647</v>
      </c>
      <c r="Q486">
        <v>246</v>
      </c>
      <c r="R486" t="e">
        <f>NA()</f>
        <v>#N/A</v>
      </c>
    </row>
    <row r="487" spans="1:18" x14ac:dyDescent="0.45">
      <c r="A487" t="s">
        <v>510</v>
      </c>
      <c r="B487" t="s">
        <v>14</v>
      </c>
      <c r="C487" t="s">
        <v>652</v>
      </c>
      <c r="D487">
        <v>1</v>
      </c>
      <c r="E487" t="s">
        <v>25</v>
      </c>
      <c r="F487" t="s">
        <v>650</v>
      </c>
      <c r="G487">
        <v>1958</v>
      </c>
      <c r="H487">
        <v>2436</v>
      </c>
      <c r="I487">
        <v>4394</v>
      </c>
      <c r="J487" t="s">
        <v>655</v>
      </c>
      <c r="K487">
        <v>131</v>
      </c>
      <c r="L487" t="s">
        <v>664</v>
      </c>
      <c r="M487">
        <v>360</v>
      </c>
      <c r="N487">
        <v>1</v>
      </c>
      <c r="O487" t="s">
        <v>21</v>
      </c>
      <c r="P487" t="s">
        <v>647</v>
      </c>
      <c r="Q487">
        <v>131</v>
      </c>
      <c r="R487" t="e">
        <f>NA()</f>
        <v>#N/A</v>
      </c>
    </row>
    <row r="488" spans="1:18" x14ac:dyDescent="0.45">
      <c r="A488" t="s">
        <v>511</v>
      </c>
      <c r="B488" t="s">
        <v>14</v>
      </c>
      <c r="C488" t="s">
        <v>651</v>
      </c>
      <c r="D488">
        <v>2</v>
      </c>
      <c r="E488" t="s">
        <v>16</v>
      </c>
      <c r="F488" t="s">
        <v>650</v>
      </c>
      <c r="G488">
        <v>3547</v>
      </c>
      <c r="H488">
        <v>0</v>
      </c>
      <c r="I488">
        <v>3547</v>
      </c>
      <c r="J488" t="s">
        <v>659</v>
      </c>
      <c r="K488">
        <v>80</v>
      </c>
      <c r="L488" t="s">
        <v>662</v>
      </c>
      <c r="M488">
        <v>360</v>
      </c>
      <c r="N488">
        <v>0</v>
      </c>
      <c r="O488" t="s">
        <v>21</v>
      </c>
      <c r="P488" t="s">
        <v>648</v>
      </c>
      <c r="Q488" t="e">
        <f>NA()</f>
        <v>#N/A</v>
      </c>
      <c r="R488">
        <v>80</v>
      </c>
    </row>
    <row r="489" spans="1:18" x14ac:dyDescent="0.45">
      <c r="A489" t="s">
        <v>512</v>
      </c>
      <c r="B489" t="s">
        <v>14</v>
      </c>
      <c r="C489" t="s">
        <v>652</v>
      </c>
      <c r="D489">
        <v>1</v>
      </c>
      <c r="E489" t="s">
        <v>16</v>
      </c>
      <c r="F489" t="s">
        <v>650</v>
      </c>
      <c r="G489">
        <v>18333</v>
      </c>
      <c r="H489">
        <v>0</v>
      </c>
      <c r="I489">
        <v>18333</v>
      </c>
      <c r="J489" t="s">
        <v>658</v>
      </c>
      <c r="K489">
        <v>500</v>
      </c>
      <c r="L489" t="s">
        <v>666</v>
      </c>
      <c r="M489">
        <v>360</v>
      </c>
      <c r="N489">
        <v>1</v>
      </c>
      <c r="O489" t="s">
        <v>17</v>
      </c>
      <c r="P489" t="s">
        <v>648</v>
      </c>
      <c r="Q489" t="e">
        <f>NA()</f>
        <v>#N/A</v>
      </c>
      <c r="R489">
        <v>500</v>
      </c>
    </row>
    <row r="490" spans="1:18" x14ac:dyDescent="0.45">
      <c r="A490" t="s">
        <v>513</v>
      </c>
      <c r="B490" t="s">
        <v>14</v>
      </c>
      <c r="C490" t="s">
        <v>652</v>
      </c>
      <c r="D490">
        <v>2</v>
      </c>
      <c r="E490" t="s">
        <v>16</v>
      </c>
      <c r="F490" t="s">
        <v>649</v>
      </c>
      <c r="G490">
        <v>4583</v>
      </c>
      <c r="H490">
        <v>2083</v>
      </c>
      <c r="I490">
        <v>6666</v>
      </c>
      <c r="J490" t="s">
        <v>657</v>
      </c>
      <c r="K490">
        <v>160</v>
      </c>
      <c r="L490" t="s">
        <v>665</v>
      </c>
      <c r="M490">
        <v>360</v>
      </c>
      <c r="N490">
        <v>1</v>
      </c>
      <c r="O490" t="s">
        <v>31</v>
      </c>
      <c r="P490" t="s">
        <v>647</v>
      </c>
      <c r="Q490">
        <v>160</v>
      </c>
      <c r="R490" t="e">
        <f>NA()</f>
        <v>#N/A</v>
      </c>
    </row>
    <row r="491" spans="1:18" x14ac:dyDescent="0.45">
      <c r="A491" t="s">
        <v>514</v>
      </c>
      <c r="B491" t="s">
        <v>14</v>
      </c>
      <c r="C491" t="s">
        <v>651</v>
      </c>
      <c r="D491">
        <v>0</v>
      </c>
      <c r="E491" t="s">
        <v>16</v>
      </c>
      <c r="F491" t="s">
        <v>650</v>
      </c>
      <c r="G491">
        <v>2435</v>
      </c>
      <c r="H491">
        <v>0</v>
      </c>
      <c r="I491">
        <v>2435</v>
      </c>
      <c r="J491" t="s">
        <v>659</v>
      </c>
      <c r="K491">
        <v>75</v>
      </c>
      <c r="L491" t="s">
        <v>662</v>
      </c>
      <c r="M491">
        <v>360</v>
      </c>
      <c r="N491">
        <v>1</v>
      </c>
      <c r="O491" t="s">
        <v>17</v>
      </c>
      <c r="P491" t="s">
        <v>648</v>
      </c>
      <c r="Q491" t="e">
        <f>NA()</f>
        <v>#N/A</v>
      </c>
      <c r="R491">
        <v>75</v>
      </c>
    </row>
    <row r="492" spans="1:18" x14ac:dyDescent="0.45">
      <c r="A492" t="s">
        <v>515</v>
      </c>
      <c r="B492" t="s">
        <v>14</v>
      </c>
      <c r="C492" t="s">
        <v>651</v>
      </c>
      <c r="D492">
        <v>0</v>
      </c>
      <c r="E492" t="s">
        <v>25</v>
      </c>
      <c r="F492" t="s">
        <v>650</v>
      </c>
      <c r="G492">
        <v>2699</v>
      </c>
      <c r="H492">
        <v>2785</v>
      </c>
      <c r="I492">
        <v>5484</v>
      </c>
      <c r="J492" t="s">
        <v>656</v>
      </c>
      <c r="K492">
        <v>96</v>
      </c>
      <c r="L492" t="s">
        <v>663</v>
      </c>
      <c r="M492">
        <v>360</v>
      </c>
      <c r="N492" t="s">
        <v>639</v>
      </c>
      <c r="O492" t="s">
        <v>31</v>
      </c>
      <c r="P492" t="s">
        <v>647</v>
      </c>
      <c r="Q492">
        <v>96</v>
      </c>
      <c r="R492" t="e">
        <f>NA()</f>
        <v>#N/A</v>
      </c>
    </row>
    <row r="493" spans="1:18" x14ac:dyDescent="0.45">
      <c r="A493" t="s">
        <v>516</v>
      </c>
      <c r="B493" t="s">
        <v>14</v>
      </c>
      <c r="C493" t="s">
        <v>652</v>
      </c>
      <c r="D493">
        <v>1</v>
      </c>
      <c r="E493" t="s">
        <v>25</v>
      </c>
      <c r="F493" t="s">
        <v>650</v>
      </c>
      <c r="G493">
        <v>5333</v>
      </c>
      <c r="H493">
        <v>1131</v>
      </c>
      <c r="I493">
        <v>6464</v>
      </c>
      <c r="J493" t="s">
        <v>657</v>
      </c>
      <c r="K493">
        <v>186</v>
      </c>
      <c r="L493" t="s">
        <v>666</v>
      </c>
      <c r="M493">
        <v>360</v>
      </c>
      <c r="N493" t="s">
        <v>639</v>
      </c>
      <c r="O493" t="s">
        <v>17</v>
      </c>
      <c r="P493" t="s">
        <v>647</v>
      </c>
      <c r="Q493">
        <v>186</v>
      </c>
      <c r="R493" t="e">
        <f>NA()</f>
        <v>#N/A</v>
      </c>
    </row>
    <row r="494" spans="1:18" x14ac:dyDescent="0.45">
      <c r="A494" t="s">
        <v>517</v>
      </c>
      <c r="B494" t="s">
        <v>14</v>
      </c>
      <c r="C494" t="s">
        <v>651</v>
      </c>
      <c r="D494">
        <v>0</v>
      </c>
      <c r="E494" t="s">
        <v>25</v>
      </c>
      <c r="F494" t="s">
        <v>650</v>
      </c>
      <c r="G494">
        <v>3691</v>
      </c>
      <c r="H494">
        <v>0</v>
      </c>
      <c r="I494">
        <v>3691</v>
      </c>
      <c r="J494" t="s">
        <v>659</v>
      </c>
      <c r="K494">
        <v>110</v>
      </c>
      <c r="L494" t="s">
        <v>663</v>
      </c>
      <c r="M494">
        <v>360</v>
      </c>
      <c r="N494">
        <v>1</v>
      </c>
      <c r="O494" t="s">
        <v>21</v>
      </c>
      <c r="P494" t="s">
        <v>647</v>
      </c>
      <c r="Q494">
        <v>110</v>
      </c>
      <c r="R494" t="e">
        <f>NA()</f>
        <v>#N/A</v>
      </c>
    </row>
    <row r="495" spans="1:18" x14ac:dyDescent="0.45">
      <c r="A495" t="s">
        <v>518</v>
      </c>
      <c r="B495" t="s">
        <v>42</v>
      </c>
      <c r="C495" t="s">
        <v>651</v>
      </c>
      <c r="D495">
        <v>0</v>
      </c>
      <c r="E495" t="s">
        <v>25</v>
      </c>
      <c r="F495" t="s">
        <v>649</v>
      </c>
      <c r="G495">
        <v>17263</v>
      </c>
      <c r="H495">
        <v>0</v>
      </c>
      <c r="I495">
        <v>17263</v>
      </c>
      <c r="J495" t="s">
        <v>658</v>
      </c>
      <c r="K495">
        <v>225</v>
      </c>
      <c r="L495" t="s">
        <v>666</v>
      </c>
      <c r="M495">
        <v>360</v>
      </c>
      <c r="N495">
        <v>1</v>
      </c>
      <c r="O495" t="s">
        <v>31</v>
      </c>
      <c r="P495" t="s">
        <v>647</v>
      </c>
      <c r="Q495">
        <v>225</v>
      </c>
      <c r="R495" t="e">
        <f>NA()</f>
        <v>#N/A</v>
      </c>
    </row>
    <row r="496" spans="1:18" x14ac:dyDescent="0.45">
      <c r="A496" t="s">
        <v>519</v>
      </c>
      <c r="B496" t="s">
        <v>14</v>
      </c>
      <c r="C496" t="s">
        <v>652</v>
      </c>
      <c r="D496">
        <v>0</v>
      </c>
      <c r="E496" t="s">
        <v>16</v>
      </c>
      <c r="F496" t="s">
        <v>650</v>
      </c>
      <c r="G496">
        <v>3597</v>
      </c>
      <c r="H496">
        <v>2157</v>
      </c>
      <c r="I496">
        <v>5754</v>
      </c>
      <c r="J496" t="s">
        <v>656</v>
      </c>
      <c r="K496">
        <v>119</v>
      </c>
      <c r="L496" t="s">
        <v>663</v>
      </c>
      <c r="M496">
        <v>360</v>
      </c>
      <c r="N496">
        <v>0</v>
      </c>
      <c r="O496" t="s">
        <v>21</v>
      </c>
      <c r="P496" t="s">
        <v>648</v>
      </c>
      <c r="Q496" t="e">
        <f>NA()</f>
        <v>#N/A</v>
      </c>
      <c r="R496">
        <v>119</v>
      </c>
    </row>
    <row r="497" spans="1:18" x14ac:dyDescent="0.45">
      <c r="A497" t="s">
        <v>520</v>
      </c>
      <c r="B497" t="s">
        <v>42</v>
      </c>
      <c r="C497" t="s">
        <v>652</v>
      </c>
      <c r="D497">
        <v>1</v>
      </c>
      <c r="E497" t="s">
        <v>16</v>
      </c>
      <c r="F497" t="s">
        <v>650</v>
      </c>
      <c r="G497">
        <v>3326</v>
      </c>
      <c r="H497">
        <v>913</v>
      </c>
      <c r="I497">
        <v>4239</v>
      </c>
      <c r="J497" t="s">
        <v>655</v>
      </c>
      <c r="K497">
        <v>105</v>
      </c>
      <c r="L497" t="s">
        <v>663</v>
      </c>
      <c r="M497">
        <v>84</v>
      </c>
      <c r="N497">
        <v>1</v>
      </c>
      <c r="O497" t="s">
        <v>31</v>
      </c>
      <c r="P497" t="s">
        <v>647</v>
      </c>
      <c r="Q497">
        <v>105</v>
      </c>
      <c r="R497" t="e">
        <f>NA()</f>
        <v>#N/A</v>
      </c>
    </row>
    <row r="498" spans="1:18" x14ac:dyDescent="0.45">
      <c r="A498" t="s">
        <v>521</v>
      </c>
      <c r="B498" t="s">
        <v>14</v>
      </c>
      <c r="C498" t="s">
        <v>652</v>
      </c>
      <c r="D498">
        <v>0</v>
      </c>
      <c r="E498" t="s">
        <v>25</v>
      </c>
      <c r="F498" t="s">
        <v>650</v>
      </c>
      <c r="G498">
        <v>2600</v>
      </c>
      <c r="H498">
        <v>1700</v>
      </c>
      <c r="I498">
        <v>4300</v>
      </c>
      <c r="J498" t="s">
        <v>655</v>
      </c>
      <c r="K498">
        <v>107</v>
      </c>
      <c r="L498" t="s">
        <v>663</v>
      </c>
      <c r="M498">
        <v>360</v>
      </c>
      <c r="N498">
        <v>1</v>
      </c>
      <c r="O498" t="s">
        <v>21</v>
      </c>
      <c r="P498" t="s">
        <v>647</v>
      </c>
      <c r="Q498">
        <v>107</v>
      </c>
      <c r="R498" t="e">
        <f>NA()</f>
        <v>#N/A</v>
      </c>
    </row>
    <row r="499" spans="1:18" x14ac:dyDescent="0.45">
      <c r="A499" t="s">
        <v>522</v>
      </c>
      <c r="B499" t="s">
        <v>14</v>
      </c>
      <c r="C499" t="s">
        <v>652</v>
      </c>
      <c r="D499">
        <v>0</v>
      </c>
      <c r="E499" t="s">
        <v>16</v>
      </c>
      <c r="F499" t="s">
        <v>650</v>
      </c>
      <c r="G499">
        <v>4625</v>
      </c>
      <c r="H499">
        <v>2857</v>
      </c>
      <c r="I499">
        <v>7482</v>
      </c>
      <c r="J499" t="s">
        <v>657</v>
      </c>
      <c r="K499">
        <v>111</v>
      </c>
      <c r="L499" t="s">
        <v>663</v>
      </c>
      <c r="M499">
        <v>12</v>
      </c>
      <c r="N499" t="s">
        <v>639</v>
      </c>
      <c r="O499" t="s">
        <v>17</v>
      </c>
      <c r="P499" t="s">
        <v>647</v>
      </c>
      <c r="Q499">
        <v>111</v>
      </c>
      <c r="R499" t="e">
        <f>NA()</f>
        <v>#N/A</v>
      </c>
    </row>
    <row r="500" spans="1:18" x14ac:dyDescent="0.45">
      <c r="A500" t="s">
        <v>523</v>
      </c>
      <c r="B500" t="s">
        <v>14</v>
      </c>
      <c r="C500" t="s">
        <v>652</v>
      </c>
      <c r="D500">
        <v>1</v>
      </c>
      <c r="E500" t="s">
        <v>16</v>
      </c>
      <c r="F500" t="s">
        <v>649</v>
      </c>
      <c r="G500">
        <v>2895</v>
      </c>
      <c r="H500">
        <v>0</v>
      </c>
      <c r="I500">
        <v>2895</v>
      </c>
      <c r="J500" t="s">
        <v>659</v>
      </c>
      <c r="K500">
        <v>95</v>
      </c>
      <c r="L500" t="s">
        <v>663</v>
      </c>
      <c r="M500">
        <v>360</v>
      </c>
      <c r="N500">
        <v>1</v>
      </c>
      <c r="O500" t="s">
        <v>31</v>
      </c>
      <c r="P500" t="s">
        <v>647</v>
      </c>
      <c r="Q500">
        <v>95</v>
      </c>
      <c r="R500" t="e">
        <f>NA()</f>
        <v>#N/A</v>
      </c>
    </row>
    <row r="501" spans="1:18" x14ac:dyDescent="0.45">
      <c r="A501" t="s">
        <v>524</v>
      </c>
      <c r="B501" t="s">
        <v>14</v>
      </c>
      <c r="C501" t="s">
        <v>651</v>
      </c>
      <c r="D501">
        <v>0</v>
      </c>
      <c r="E501" t="s">
        <v>16</v>
      </c>
      <c r="F501" t="s">
        <v>650</v>
      </c>
      <c r="G501">
        <v>6283</v>
      </c>
      <c r="H501">
        <v>4416</v>
      </c>
      <c r="I501">
        <v>10699</v>
      </c>
      <c r="J501" t="s">
        <v>658</v>
      </c>
      <c r="K501">
        <v>209</v>
      </c>
      <c r="L501" t="s">
        <v>666</v>
      </c>
      <c r="M501">
        <v>360</v>
      </c>
      <c r="N501">
        <v>0</v>
      </c>
      <c r="O501" t="s">
        <v>21</v>
      </c>
      <c r="P501" t="s">
        <v>648</v>
      </c>
      <c r="Q501" t="e">
        <f>NA()</f>
        <v>#N/A</v>
      </c>
      <c r="R501">
        <v>209</v>
      </c>
    </row>
    <row r="502" spans="1:18" x14ac:dyDescent="0.45">
      <c r="A502" t="s">
        <v>525</v>
      </c>
      <c r="B502" t="s">
        <v>42</v>
      </c>
      <c r="C502" t="s">
        <v>651</v>
      </c>
      <c r="D502">
        <v>0</v>
      </c>
      <c r="E502" t="s">
        <v>16</v>
      </c>
      <c r="F502" t="s">
        <v>650</v>
      </c>
      <c r="G502">
        <v>645</v>
      </c>
      <c r="H502">
        <v>3683</v>
      </c>
      <c r="I502">
        <v>4328</v>
      </c>
      <c r="J502" t="s">
        <v>655</v>
      </c>
      <c r="K502">
        <v>113</v>
      </c>
      <c r="L502" t="s">
        <v>663</v>
      </c>
      <c r="M502">
        <v>480</v>
      </c>
      <c r="N502">
        <v>1</v>
      </c>
      <c r="O502" t="s">
        <v>21</v>
      </c>
      <c r="P502" t="s">
        <v>647</v>
      </c>
      <c r="Q502">
        <v>113</v>
      </c>
      <c r="R502" t="e">
        <f>NA()</f>
        <v>#N/A</v>
      </c>
    </row>
    <row r="503" spans="1:18" x14ac:dyDescent="0.45">
      <c r="A503" t="s">
        <v>526</v>
      </c>
      <c r="B503" t="s">
        <v>42</v>
      </c>
      <c r="C503" t="s">
        <v>651</v>
      </c>
      <c r="D503">
        <v>0</v>
      </c>
      <c r="E503" t="s">
        <v>16</v>
      </c>
      <c r="F503" t="s">
        <v>650</v>
      </c>
      <c r="G503">
        <v>3159</v>
      </c>
      <c r="H503">
        <v>0</v>
      </c>
      <c r="I503">
        <v>3159</v>
      </c>
      <c r="J503" t="s">
        <v>659</v>
      </c>
      <c r="K503">
        <v>100</v>
      </c>
      <c r="L503" t="s">
        <v>663</v>
      </c>
      <c r="M503">
        <v>360</v>
      </c>
      <c r="N503">
        <v>1</v>
      </c>
      <c r="O503" t="s">
        <v>31</v>
      </c>
      <c r="P503" t="s">
        <v>647</v>
      </c>
      <c r="Q503">
        <v>100</v>
      </c>
      <c r="R503" t="e">
        <f>NA()</f>
        <v>#N/A</v>
      </c>
    </row>
    <row r="504" spans="1:18" x14ac:dyDescent="0.45">
      <c r="A504" t="s">
        <v>527</v>
      </c>
      <c r="B504" t="s">
        <v>14</v>
      </c>
      <c r="C504" t="s">
        <v>652</v>
      </c>
      <c r="D504">
        <v>2</v>
      </c>
      <c r="E504" t="s">
        <v>16</v>
      </c>
      <c r="F504" t="s">
        <v>650</v>
      </c>
      <c r="G504">
        <v>4865</v>
      </c>
      <c r="H504">
        <v>5624</v>
      </c>
      <c r="I504">
        <v>10489</v>
      </c>
      <c r="J504" t="s">
        <v>658</v>
      </c>
      <c r="K504">
        <v>208</v>
      </c>
      <c r="L504" t="s">
        <v>666</v>
      </c>
      <c r="M504">
        <v>360</v>
      </c>
      <c r="N504">
        <v>1</v>
      </c>
      <c r="O504" t="s">
        <v>31</v>
      </c>
      <c r="P504" t="s">
        <v>647</v>
      </c>
      <c r="Q504">
        <v>208</v>
      </c>
      <c r="R504" t="e">
        <f>NA()</f>
        <v>#N/A</v>
      </c>
    </row>
    <row r="505" spans="1:18" x14ac:dyDescent="0.45">
      <c r="A505" t="s">
        <v>528</v>
      </c>
      <c r="B505" t="s">
        <v>14</v>
      </c>
      <c r="C505" t="s">
        <v>652</v>
      </c>
      <c r="D505">
        <v>1</v>
      </c>
      <c r="E505" t="s">
        <v>25</v>
      </c>
      <c r="F505" t="s">
        <v>650</v>
      </c>
      <c r="G505">
        <v>4050</v>
      </c>
      <c r="H505">
        <v>5302</v>
      </c>
      <c r="I505">
        <v>9352</v>
      </c>
      <c r="J505" t="s">
        <v>658</v>
      </c>
      <c r="K505">
        <v>138</v>
      </c>
      <c r="L505" t="s">
        <v>665</v>
      </c>
      <c r="M505">
        <v>360</v>
      </c>
      <c r="N505" t="s">
        <v>639</v>
      </c>
      <c r="O505" t="s">
        <v>21</v>
      </c>
      <c r="P505" t="s">
        <v>648</v>
      </c>
      <c r="Q505" t="e">
        <f>NA()</f>
        <v>#N/A</v>
      </c>
      <c r="R505">
        <v>138</v>
      </c>
    </row>
    <row r="506" spans="1:18" x14ac:dyDescent="0.45">
      <c r="A506" t="s">
        <v>529</v>
      </c>
      <c r="B506" t="s">
        <v>14</v>
      </c>
      <c r="C506" t="s">
        <v>652</v>
      </c>
      <c r="D506">
        <v>0</v>
      </c>
      <c r="E506" t="s">
        <v>25</v>
      </c>
      <c r="F506" t="s">
        <v>650</v>
      </c>
      <c r="G506">
        <v>3814</v>
      </c>
      <c r="H506">
        <v>1483</v>
      </c>
      <c r="I506">
        <v>5297</v>
      </c>
      <c r="J506" t="s">
        <v>656</v>
      </c>
      <c r="K506">
        <v>124</v>
      </c>
      <c r="L506" t="s">
        <v>664</v>
      </c>
      <c r="M506">
        <v>300</v>
      </c>
      <c r="N506">
        <v>1</v>
      </c>
      <c r="O506" t="s">
        <v>31</v>
      </c>
      <c r="P506" t="s">
        <v>647</v>
      </c>
      <c r="Q506">
        <v>124</v>
      </c>
      <c r="R506" t="e">
        <f>NA()</f>
        <v>#N/A</v>
      </c>
    </row>
    <row r="507" spans="1:18" x14ac:dyDescent="0.45">
      <c r="A507" t="s">
        <v>530</v>
      </c>
      <c r="B507" t="s">
        <v>14</v>
      </c>
      <c r="C507" t="s">
        <v>652</v>
      </c>
      <c r="D507">
        <v>2</v>
      </c>
      <c r="E507" t="s">
        <v>16</v>
      </c>
      <c r="F507" t="s">
        <v>650</v>
      </c>
      <c r="G507">
        <v>3510</v>
      </c>
      <c r="H507">
        <v>4416</v>
      </c>
      <c r="I507">
        <v>7926</v>
      </c>
      <c r="J507" t="s">
        <v>657</v>
      </c>
      <c r="K507">
        <v>243</v>
      </c>
      <c r="L507" t="s">
        <v>666</v>
      </c>
      <c r="M507">
        <v>360</v>
      </c>
      <c r="N507">
        <v>1</v>
      </c>
      <c r="O507" t="s">
        <v>21</v>
      </c>
      <c r="P507" t="s">
        <v>647</v>
      </c>
      <c r="Q507">
        <v>243</v>
      </c>
      <c r="R507" t="e">
        <f>NA()</f>
        <v>#N/A</v>
      </c>
    </row>
    <row r="508" spans="1:18" x14ac:dyDescent="0.45">
      <c r="A508" t="s">
        <v>531</v>
      </c>
      <c r="B508" t="s">
        <v>14</v>
      </c>
      <c r="C508" t="s">
        <v>652</v>
      </c>
      <c r="D508">
        <v>0</v>
      </c>
      <c r="E508" t="s">
        <v>16</v>
      </c>
      <c r="F508" t="s">
        <v>650</v>
      </c>
      <c r="G508">
        <v>20833</v>
      </c>
      <c r="H508">
        <v>6667</v>
      </c>
      <c r="I508">
        <v>27500</v>
      </c>
      <c r="J508" t="s">
        <v>658</v>
      </c>
      <c r="K508">
        <v>480</v>
      </c>
      <c r="L508" t="s">
        <v>666</v>
      </c>
      <c r="M508">
        <v>360</v>
      </c>
      <c r="N508" t="s">
        <v>639</v>
      </c>
      <c r="O508" t="s">
        <v>17</v>
      </c>
      <c r="P508" t="s">
        <v>647</v>
      </c>
      <c r="Q508">
        <v>480</v>
      </c>
      <c r="R508" t="e">
        <f>NA()</f>
        <v>#N/A</v>
      </c>
    </row>
    <row r="509" spans="1:18" x14ac:dyDescent="0.45">
      <c r="A509" t="s">
        <v>532</v>
      </c>
      <c r="B509" t="s">
        <v>639</v>
      </c>
      <c r="C509" t="s">
        <v>651</v>
      </c>
      <c r="D509">
        <v>0</v>
      </c>
      <c r="E509" t="s">
        <v>16</v>
      </c>
      <c r="F509" t="s">
        <v>650</v>
      </c>
      <c r="G509">
        <v>3583</v>
      </c>
      <c r="H509">
        <v>0</v>
      </c>
      <c r="I509">
        <v>3583</v>
      </c>
      <c r="J509" t="s">
        <v>659</v>
      </c>
      <c r="K509">
        <v>96</v>
      </c>
      <c r="L509" t="s">
        <v>663</v>
      </c>
      <c r="M509">
        <v>360</v>
      </c>
      <c r="N509">
        <v>1</v>
      </c>
      <c r="O509" t="s">
        <v>17</v>
      </c>
      <c r="P509" t="s">
        <v>648</v>
      </c>
      <c r="Q509" t="e">
        <f>NA()</f>
        <v>#N/A</v>
      </c>
      <c r="R509">
        <v>96</v>
      </c>
    </row>
    <row r="510" spans="1:18" x14ac:dyDescent="0.45">
      <c r="A510" t="s">
        <v>533</v>
      </c>
      <c r="B510" t="s">
        <v>14</v>
      </c>
      <c r="C510" t="s">
        <v>652</v>
      </c>
      <c r="D510">
        <v>0</v>
      </c>
      <c r="E510" t="s">
        <v>16</v>
      </c>
      <c r="F510" t="s">
        <v>649</v>
      </c>
      <c r="G510">
        <v>2479</v>
      </c>
      <c r="H510">
        <v>3013</v>
      </c>
      <c r="I510">
        <v>5492</v>
      </c>
      <c r="J510" t="s">
        <v>656</v>
      </c>
      <c r="K510">
        <v>188</v>
      </c>
      <c r="L510" t="s">
        <v>666</v>
      </c>
      <c r="M510">
        <v>360</v>
      </c>
      <c r="N510">
        <v>1</v>
      </c>
      <c r="O510" t="s">
        <v>17</v>
      </c>
      <c r="P510" t="s">
        <v>647</v>
      </c>
      <c r="Q510">
        <v>188</v>
      </c>
      <c r="R510" t="e">
        <f>NA()</f>
        <v>#N/A</v>
      </c>
    </row>
    <row r="511" spans="1:18" x14ac:dyDescent="0.45">
      <c r="A511" t="s">
        <v>534</v>
      </c>
      <c r="B511" t="s">
        <v>42</v>
      </c>
      <c r="C511" t="s">
        <v>651</v>
      </c>
      <c r="D511">
        <v>1</v>
      </c>
      <c r="E511" t="s">
        <v>16</v>
      </c>
      <c r="F511" t="s">
        <v>650</v>
      </c>
      <c r="G511">
        <v>13262</v>
      </c>
      <c r="H511">
        <v>0</v>
      </c>
      <c r="I511">
        <v>13262</v>
      </c>
      <c r="J511" t="s">
        <v>658</v>
      </c>
      <c r="K511">
        <v>40</v>
      </c>
      <c r="L511" t="s">
        <v>662</v>
      </c>
      <c r="M511">
        <v>360</v>
      </c>
      <c r="N511">
        <v>1</v>
      </c>
      <c r="O511" t="s">
        <v>17</v>
      </c>
      <c r="P511" t="s">
        <v>647</v>
      </c>
      <c r="Q511">
        <v>40</v>
      </c>
      <c r="R511" t="e">
        <f>NA()</f>
        <v>#N/A</v>
      </c>
    </row>
    <row r="512" spans="1:18" x14ac:dyDescent="0.45">
      <c r="A512" t="s">
        <v>535</v>
      </c>
      <c r="B512" t="s">
        <v>14</v>
      </c>
      <c r="C512" t="s">
        <v>651</v>
      </c>
      <c r="D512">
        <v>0</v>
      </c>
      <c r="E512" t="s">
        <v>25</v>
      </c>
      <c r="F512" t="s">
        <v>650</v>
      </c>
      <c r="G512">
        <v>3598</v>
      </c>
      <c r="H512">
        <v>1287</v>
      </c>
      <c r="I512">
        <v>4885</v>
      </c>
      <c r="J512" t="s">
        <v>656</v>
      </c>
      <c r="K512">
        <v>100</v>
      </c>
      <c r="L512" t="s">
        <v>663</v>
      </c>
      <c r="M512">
        <v>360</v>
      </c>
      <c r="N512">
        <v>1</v>
      </c>
      <c r="O512" t="s">
        <v>21</v>
      </c>
      <c r="P512" t="s">
        <v>648</v>
      </c>
      <c r="Q512" t="e">
        <f>NA()</f>
        <v>#N/A</v>
      </c>
      <c r="R512">
        <v>100</v>
      </c>
    </row>
    <row r="513" spans="1:18" x14ac:dyDescent="0.45">
      <c r="A513" t="s">
        <v>536</v>
      </c>
      <c r="B513" t="s">
        <v>14</v>
      </c>
      <c r="C513" t="s">
        <v>652</v>
      </c>
      <c r="D513">
        <v>1</v>
      </c>
      <c r="E513" t="s">
        <v>16</v>
      </c>
      <c r="F513" t="s">
        <v>650</v>
      </c>
      <c r="G513">
        <v>6065</v>
      </c>
      <c r="H513">
        <v>2004</v>
      </c>
      <c r="I513">
        <v>8069</v>
      </c>
      <c r="J513" t="s">
        <v>657</v>
      </c>
      <c r="K513">
        <v>250</v>
      </c>
      <c r="L513" t="s">
        <v>666</v>
      </c>
      <c r="M513">
        <v>360</v>
      </c>
      <c r="N513">
        <v>1</v>
      </c>
      <c r="O513" t="s">
        <v>31</v>
      </c>
      <c r="P513" t="s">
        <v>647</v>
      </c>
      <c r="Q513">
        <v>250</v>
      </c>
      <c r="R513" t="e">
        <f>NA()</f>
        <v>#N/A</v>
      </c>
    </row>
    <row r="514" spans="1:18" x14ac:dyDescent="0.45">
      <c r="A514" t="s">
        <v>537</v>
      </c>
      <c r="B514" t="s">
        <v>14</v>
      </c>
      <c r="C514" t="s">
        <v>652</v>
      </c>
      <c r="D514">
        <v>2</v>
      </c>
      <c r="E514" t="s">
        <v>16</v>
      </c>
      <c r="F514" t="s">
        <v>650</v>
      </c>
      <c r="G514">
        <v>3283</v>
      </c>
      <c r="H514">
        <v>2035</v>
      </c>
      <c r="I514">
        <v>5318</v>
      </c>
      <c r="J514" t="s">
        <v>656</v>
      </c>
      <c r="K514">
        <v>148</v>
      </c>
      <c r="L514" t="s">
        <v>665</v>
      </c>
      <c r="M514">
        <v>360</v>
      </c>
      <c r="N514">
        <v>1</v>
      </c>
      <c r="O514" t="s">
        <v>17</v>
      </c>
      <c r="P514" t="s">
        <v>647</v>
      </c>
      <c r="Q514">
        <v>148</v>
      </c>
      <c r="R514" t="e">
        <f>NA()</f>
        <v>#N/A</v>
      </c>
    </row>
    <row r="515" spans="1:18" x14ac:dyDescent="0.45">
      <c r="A515" t="s">
        <v>538</v>
      </c>
      <c r="B515" t="s">
        <v>14</v>
      </c>
      <c r="C515" t="s">
        <v>652</v>
      </c>
      <c r="D515">
        <v>0</v>
      </c>
      <c r="E515" t="s">
        <v>16</v>
      </c>
      <c r="F515" t="s">
        <v>650</v>
      </c>
      <c r="G515">
        <v>2130</v>
      </c>
      <c r="H515">
        <v>6666</v>
      </c>
      <c r="I515">
        <v>8796</v>
      </c>
      <c r="J515" t="s">
        <v>658</v>
      </c>
      <c r="K515">
        <v>70</v>
      </c>
      <c r="L515" t="s">
        <v>662</v>
      </c>
      <c r="M515">
        <v>180</v>
      </c>
      <c r="N515">
        <v>1</v>
      </c>
      <c r="O515" t="s">
        <v>31</v>
      </c>
      <c r="P515" t="s">
        <v>648</v>
      </c>
      <c r="Q515" t="e">
        <f>NA()</f>
        <v>#N/A</v>
      </c>
      <c r="R515">
        <v>70</v>
      </c>
    </row>
    <row r="516" spans="1:18" x14ac:dyDescent="0.45">
      <c r="A516" t="s">
        <v>539</v>
      </c>
      <c r="B516" t="s">
        <v>14</v>
      </c>
      <c r="C516" t="s">
        <v>651</v>
      </c>
      <c r="D516">
        <v>0</v>
      </c>
      <c r="E516" t="s">
        <v>16</v>
      </c>
      <c r="F516" t="s">
        <v>650</v>
      </c>
      <c r="G516">
        <v>5815</v>
      </c>
      <c r="H516">
        <v>3666</v>
      </c>
      <c r="I516">
        <v>9481</v>
      </c>
      <c r="J516" t="s">
        <v>658</v>
      </c>
      <c r="K516">
        <v>311</v>
      </c>
      <c r="L516" t="s">
        <v>666</v>
      </c>
      <c r="M516">
        <v>360</v>
      </c>
      <c r="N516">
        <v>1</v>
      </c>
      <c r="O516" t="s">
        <v>21</v>
      </c>
      <c r="P516" t="s">
        <v>648</v>
      </c>
      <c r="Q516" t="e">
        <f>NA()</f>
        <v>#N/A</v>
      </c>
      <c r="R516">
        <v>311</v>
      </c>
    </row>
    <row r="517" spans="1:18" x14ac:dyDescent="0.45">
      <c r="A517" t="s">
        <v>540</v>
      </c>
      <c r="B517" t="s">
        <v>14</v>
      </c>
      <c r="C517" t="s">
        <v>652</v>
      </c>
      <c r="D517" t="s">
        <v>30</v>
      </c>
      <c r="E517" t="s">
        <v>16</v>
      </c>
      <c r="F517" t="s">
        <v>650</v>
      </c>
      <c r="G517">
        <v>3466</v>
      </c>
      <c r="H517">
        <v>3428</v>
      </c>
      <c r="I517">
        <v>6894</v>
      </c>
      <c r="J517" t="s">
        <v>657</v>
      </c>
      <c r="K517">
        <v>150</v>
      </c>
      <c r="L517" t="s">
        <v>665</v>
      </c>
      <c r="M517">
        <v>360</v>
      </c>
      <c r="N517">
        <v>1</v>
      </c>
      <c r="O517" t="s">
        <v>21</v>
      </c>
      <c r="P517" t="s">
        <v>647</v>
      </c>
      <c r="Q517">
        <v>150</v>
      </c>
      <c r="R517" t="e">
        <f>NA()</f>
        <v>#N/A</v>
      </c>
    </row>
    <row r="518" spans="1:18" x14ac:dyDescent="0.45">
      <c r="A518" t="s">
        <v>541</v>
      </c>
      <c r="B518" t="s">
        <v>42</v>
      </c>
      <c r="C518" t="s">
        <v>652</v>
      </c>
      <c r="D518">
        <v>2</v>
      </c>
      <c r="E518" t="s">
        <v>16</v>
      </c>
      <c r="F518" t="s">
        <v>650</v>
      </c>
      <c r="G518">
        <v>2031</v>
      </c>
      <c r="H518">
        <v>1632</v>
      </c>
      <c r="I518">
        <v>3663</v>
      </c>
      <c r="J518" t="s">
        <v>659</v>
      </c>
      <c r="K518">
        <v>113</v>
      </c>
      <c r="L518" t="s">
        <v>663</v>
      </c>
      <c r="M518">
        <v>480</v>
      </c>
      <c r="N518">
        <v>1</v>
      </c>
      <c r="O518" t="s">
        <v>31</v>
      </c>
      <c r="P518" t="s">
        <v>647</v>
      </c>
      <c r="Q518">
        <v>113</v>
      </c>
      <c r="R518" t="e">
        <f>NA()</f>
        <v>#N/A</v>
      </c>
    </row>
    <row r="519" spans="1:18" x14ac:dyDescent="0.45">
      <c r="A519" t="s">
        <v>542</v>
      </c>
      <c r="B519" t="s">
        <v>14</v>
      </c>
      <c r="C519" t="s">
        <v>652</v>
      </c>
      <c r="D519" t="s">
        <v>639</v>
      </c>
      <c r="E519" t="s">
        <v>25</v>
      </c>
      <c r="F519" t="s">
        <v>650</v>
      </c>
      <c r="G519">
        <v>3074</v>
      </c>
      <c r="H519">
        <v>1800</v>
      </c>
      <c r="I519">
        <v>4874</v>
      </c>
      <c r="J519" t="s">
        <v>656</v>
      </c>
      <c r="K519">
        <v>123</v>
      </c>
      <c r="L519" t="s">
        <v>664</v>
      </c>
      <c r="M519">
        <v>360</v>
      </c>
      <c r="N519">
        <v>0</v>
      </c>
      <c r="O519" t="s">
        <v>31</v>
      </c>
      <c r="P519" t="s">
        <v>648</v>
      </c>
      <c r="Q519" t="e">
        <f>NA()</f>
        <v>#N/A</v>
      </c>
      <c r="R519">
        <v>123</v>
      </c>
    </row>
    <row r="520" spans="1:18" x14ac:dyDescent="0.45">
      <c r="A520" t="s">
        <v>543</v>
      </c>
      <c r="B520" t="s">
        <v>14</v>
      </c>
      <c r="C520" t="s">
        <v>651</v>
      </c>
      <c r="D520">
        <v>0</v>
      </c>
      <c r="E520" t="s">
        <v>16</v>
      </c>
      <c r="F520" t="s">
        <v>650</v>
      </c>
      <c r="G520">
        <v>4683</v>
      </c>
      <c r="H520">
        <v>1915</v>
      </c>
      <c r="I520">
        <v>6598</v>
      </c>
      <c r="J520" t="s">
        <v>657</v>
      </c>
      <c r="K520">
        <v>185</v>
      </c>
      <c r="L520" t="s">
        <v>666</v>
      </c>
      <c r="M520">
        <v>360</v>
      </c>
      <c r="N520">
        <v>1</v>
      </c>
      <c r="O520" t="s">
        <v>31</v>
      </c>
      <c r="P520" t="s">
        <v>648</v>
      </c>
      <c r="Q520" t="e">
        <f>NA()</f>
        <v>#N/A</v>
      </c>
      <c r="R520">
        <v>185</v>
      </c>
    </row>
    <row r="521" spans="1:18" x14ac:dyDescent="0.45">
      <c r="A521" t="s">
        <v>544</v>
      </c>
      <c r="B521" t="s">
        <v>42</v>
      </c>
      <c r="C521" t="s">
        <v>651</v>
      </c>
      <c r="D521">
        <v>0</v>
      </c>
      <c r="E521" t="s">
        <v>25</v>
      </c>
      <c r="F521" t="s">
        <v>650</v>
      </c>
      <c r="G521">
        <v>3400</v>
      </c>
      <c r="H521">
        <v>0</v>
      </c>
      <c r="I521">
        <v>3400</v>
      </c>
      <c r="J521" t="s">
        <v>659</v>
      </c>
      <c r="K521">
        <v>95</v>
      </c>
      <c r="L521" t="s">
        <v>663</v>
      </c>
      <c r="M521">
        <v>360</v>
      </c>
      <c r="N521">
        <v>1</v>
      </c>
      <c r="O521" t="s">
        <v>21</v>
      </c>
      <c r="P521" t="s">
        <v>648</v>
      </c>
      <c r="Q521" t="e">
        <f>NA()</f>
        <v>#N/A</v>
      </c>
      <c r="R521">
        <v>95</v>
      </c>
    </row>
    <row r="522" spans="1:18" x14ac:dyDescent="0.45">
      <c r="A522" t="s">
        <v>545</v>
      </c>
      <c r="B522" t="s">
        <v>14</v>
      </c>
      <c r="C522" t="s">
        <v>652</v>
      </c>
      <c r="D522">
        <v>2</v>
      </c>
      <c r="E522" t="s">
        <v>25</v>
      </c>
      <c r="F522" t="s">
        <v>650</v>
      </c>
      <c r="G522">
        <v>2192</v>
      </c>
      <c r="H522">
        <v>1742</v>
      </c>
      <c r="I522">
        <v>3934</v>
      </c>
      <c r="J522" t="s">
        <v>655</v>
      </c>
      <c r="K522">
        <v>45</v>
      </c>
      <c r="L522" t="s">
        <v>662</v>
      </c>
      <c r="M522">
        <v>360</v>
      </c>
      <c r="N522">
        <v>1</v>
      </c>
      <c r="O522" t="s">
        <v>31</v>
      </c>
      <c r="P522" t="s">
        <v>647</v>
      </c>
      <c r="Q522">
        <v>45</v>
      </c>
      <c r="R522" t="e">
        <f>NA()</f>
        <v>#N/A</v>
      </c>
    </row>
    <row r="523" spans="1:18" x14ac:dyDescent="0.45">
      <c r="A523" t="s">
        <v>546</v>
      </c>
      <c r="B523" t="s">
        <v>14</v>
      </c>
      <c r="C523" t="s">
        <v>651</v>
      </c>
      <c r="D523">
        <v>0</v>
      </c>
      <c r="E523" t="s">
        <v>16</v>
      </c>
      <c r="F523" t="s">
        <v>650</v>
      </c>
      <c r="G523">
        <v>2500</v>
      </c>
      <c r="H523">
        <v>0</v>
      </c>
      <c r="I523">
        <v>2500</v>
      </c>
      <c r="J523" t="s">
        <v>659</v>
      </c>
      <c r="K523">
        <v>55</v>
      </c>
      <c r="L523" t="s">
        <v>662</v>
      </c>
      <c r="M523">
        <v>360</v>
      </c>
      <c r="N523">
        <v>1</v>
      </c>
      <c r="O523" t="s">
        <v>31</v>
      </c>
      <c r="P523" t="s">
        <v>647</v>
      </c>
      <c r="Q523">
        <v>55</v>
      </c>
      <c r="R523" t="e">
        <f>NA()</f>
        <v>#N/A</v>
      </c>
    </row>
    <row r="524" spans="1:18" x14ac:dyDescent="0.45">
      <c r="A524" t="s">
        <v>547</v>
      </c>
      <c r="B524" t="s">
        <v>14</v>
      </c>
      <c r="C524" t="s">
        <v>652</v>
      </c>
      <c r="D524" t="s">
        <v>30</v>
      </c>
      <c r="E524" t="s">
        <v>16</v>
      </c>
      <c r="F524" t="s">
        <v>649</v>
      </c>
      <c r="G524">
        <v>5677</v>
      </c>
      <c r="H524">
        <v>1424</v>
      </c>
      <c r="I524">
        <v>7101</v>
      </c>
      <c r="J524" t="s">
        <v>657</v>
      </c>
      <c r="K524">
        <v>100</v>
      </c>
      <c r="L524" t="s">
        <v>663</v>
      </c>
      <c r="M524">
        <v>360</v>
      </c>
      <c r="N524">
        <v>1</v>
      </c>
      <c r="O524" t="s">
        <v>21</v>
      </c>
      <c r="P524" t="s">
        <v>647</v>
      </c>
      <c r="Q524">
        <v>100</v>
      </c>
      <c r="R524" t="e">
        <f>NA()</f>
        <v>#N/A</v>
      </c>
    </row>
    <row r="525" spans="1:18" x14ac:dyDescent="0.45">
      <c r="A525" t="s">
        <v>548</v>
      </c>
      <c r="B525" t="s">
        <v>14</v>
      </c>
      <c r="C525" t="s">
        <v>652</v>
      </c>
      <c r="D525">
        <v>2</v>
      </c>
      <c r="E525" t="s">
        <v>16</v>
      </c>
      <c r="F525" t="s">
        <v>649</v>
      </c>
      <c r="G525">
        <v>7948</v>
      </c>
      <c r="H525">
        <v>7166</v>
      </c>
      <c r="I525">
        <v>15114</v>
      </c>
      <c r="J525" t="s">
        <v>658</v>
      </c>
      <c r="K525">
        <v>480</v>
      </c>
      <c r="L525" t="s">
        <v>666</v>
      </c>
      <c r="M525">
        <v>360</v>
      </c>
      <c r="N525">
        <v>1</v>
      </c>
      <c r="O525" t="s">
        <v>21</v>
      </c>
      <c r="P525" t="s">
        <v>647</v>
      </c>
      <c r="Q525">
        <v>480</v>
      </c>
      <c r="R525" t="e">
        <f>NA()</f>
        <v>#N/A</v>
      </c>
    </row>
    <row r="526" spans="1:18" x14ac:dyDescent="0.45">
      <c r="A526" t="s">
        <v>549</v>
      </c>
      <c r="B526" t="s">
        <v>14</v>
      </c>
      <c r="C526" t="s">
        <v>651</v>
      </c>
      <c r="D526">
        <v>0</v>
      </c>
      <c r="E526" t="s">
        <v>16</v>
      </c>
      <c r="F526" t="s">
        <v>650</v>
      </c>
      <c r="G526">
        <v>4680</v>
      </c>
      <c r="H526">
        <v>2087</v>
      </c>
      <c r="I526">
        <v>6767</v>
      </c>
      <c r="J526" t="s">
        <v>657</v>
      </c>
      <c r="K526">
        <v>128</v>
      </c>
      <c r="L526" t="s">
        <v>664</v>
      </c>
      <c r="M526">
        <v>360</v>
      </c>
      <c r="N526">
        <v>1</v>
      </c>
      <c r="O526" t="s">
        <v>31</v>
      </c>
      <c r="P526" t="s">
        <v>648</v>
      </c>
      <c r="Q526" t="e">
        <f>NA()</f>
        <v>#N/A</v>
      </c>
      <c r="R526">
        <v>128</v>
      </c>
    </row>
    <row r="527" spans="1:18" x14ac:dyDescent="0.45">
      <c r="A527" t="s">
        <v>550</v>
      </c>
      <c r="B527" t="s">
        <v>14</v>
      </c>
      <c r="C527" t="s">
        <v>652</v>
      </c>
      <c r="D527">
        <v>2</v>
      </c>
      <c r="E527" t="s">
        <v>16</v>
      </c>
      <c r="F527" t="s">
        <v>649</v>
      </c>
      <c r="G527">
        <v>17500</v>
      </c>
      <c r="H527">
        <v>0</v>
      </c>
      <c r="I527">
        <v>17500</v>
      </c>
      <c r="J527" t="s">
        <v>658</v>
      </c>
      <c r="K527">
        <v>400</v>
      </c>
      <c r="L527" t="s">
        <v>666</v>
      </c>
      <c r="M527">
        <v>360</v>
      </c>
      <c r="N527">
        <v>1</v>
      </c>
      <c r="O527" t="s">
        <v>21</v>
      </c>
      <c r="P527" t="s">
        <v>647</v>
      </c>
      <c r="Q527">
        <v>400</v>
      </c>
      <c r="R527" t="e">
        <f>NA()</f>
        <v>#N/A</v>
      </c>
    </row>
    <row r="528" spans="1:18" x14ac:dyDescent="0.45">
      <c r="A528" t="s">
        <v>551</v>
      </c>
      <c r="B528" t="s">
        <v>14</v>
      </c>
      <c r="C528" t="s">
        <v>652</v>
      </c>
      <c r="D528">
        <v>0</v>
      </c>
      <c r="E528" t="s">
        <v>16</v>
      </c>
      <c r="F528" t="s">
        <v>650</v>
      </c>
      <c r="G528">
        <v>3775</v>
      </c>
      <c r="H528">
        <v>0</v>
      </c>
      <c r="I528">
        <v>3775</v>
      </c>
      <c r="J528" t="s">
        <v>659</v>
      </c>
      <c r="K528">
        <v>110</v>
      </c>
      <c r="L528" t="s">
        <v>663</v>
      </c>
      <c r="M528">
        <v>360</v>
      </c>
      <c r="N528">
        <v>1</v>
      </c>
      <c r="O528" t="s">
        <v>31</v>
      </c>
      <c r="P528" t="s">
        <v>647</v>
      </c>
      <c r="Q528">
        <v>110</v>
      </c>
      <c r="R528" t="e">
        <f>NA()</f>
        <v>#N/A</v>
      </c>
    </row>
    <row r="529" spans="1:18" x14ac:dyDescent="0.45">
      <c r="A529" t="s">
        <v>552</v>
      </c>
      <c r="B529" t="s">
        <v>14</v>
      </c>
      <c r="C529" t="s">
        <v>652</v>
      </c>
      <c r="D529">
        <v>1</v>
      </c>
      <c r="E529" t="s">
        <v>25</v>
      </c>
      <c r="F529" t="s">
        <v>650</v>
      </c>
      <c r="G529">
        <v>5285</v>
      </c>
      <c r="H529">
        <v>1430</v>
      </c>
      <c r="I529">
        <v>6715</v>
      </c>
      <c r="J529" t="s">
        <v>657</v>
      </c>
      <c r="K529">
        <v>161</v>
      </c>
      <c r="L529" t="s">
        <v>665</v>
      </c>
      <c r="M529">
        <v>360</v>
      </c>
      <c r="N529">
        <v>0</v>
      </c>
      <c r="O529" t="s">
        <v>31</v>
      </c>
      <c r="P529" t="s">
        <v>647</v>
      </c>
      <c r="Q529">
        <v>161</v>
      </c>
      <c r="R529" t="e">
        <f>NA()</f>
        <v>#N/A</v>
      </c>
    </row>
    <row r="530" spans="1:18" x14ac:dyDescent="0.45">
      <c r="A530" t="s">
        <v>553</v>
      </c>
      <c r="B530" t="s">
        <v>14</v>
      </c>
      <c r="C530" t="s">
        <v>651</v>
      </c>
      <c r="D530">
        <v>1</v>
      </c>
      <c r="E530" t="s">
        <v>25</v>
      </c>
      <c r="F530" t="s">
        <v>650</v>
      </c>
      <c r="G530">
        <v>2679</v>
      </c>
      <c r="H530">
        <v>1302</v>
      </c>
      <c r="I530">
        <v>3981</v>
      </c>
      <c r="J530" t="s">
        <v>655</v>
      </c>
      <c r="K530">
        <v>94</v>
      </c>
      <c r="L530" t="s">
        <v>662</v>
      </c>
      <c r="M530">
        <v>360</v>
      </c>
      <c r="N530">
        <v>1</v>
      </c>
      <c r="O530" t="s">
        <v>31</v>
      </c>
      <c r="P530" t="s">
        <v>647</v>
      </c>
      <c r="Q530">
        <v>94</v>
      </c>
      <c r="R530" t="e">
        <f>NA()</f>
        <v>#N/A</v>
      </c>
    </row>
    <row r="531" spans="1:18" x14ac:dyDescent="0.45">
      <c r="A531" t="s">
        <v>554</v>
      </c>
      <c r="B531" t="s">
        <v>14</v>
      </c>
      <c r="C531" t="s">
        <v>651</v>
      </c>
      <c r="D531">
        <v>0</v>
      </c>
      <c r="E531" t="s">
        <v>25</v>
      </c>
      <c r="F531" t="s">
        <v>650</v>
      </c>
      <c r="G531">
        <v>6783</v>
      </c>
      <c r="H531">
        <v>0</v>
      </c>
      <c r="I531">
        <v>6783</v>
      </c>
      <c r="J531" t="s">
        <v>657</v>
      </c>
      <c r="K531">
        <v>130</v>
      </c>
      <c r="L531" t="s">
        <v>664</v>
      </c>
      <c r="M531">
        <v>360</v>
      </c>
      <c r="N531">
        <v>1</v>
      </c>
      <c r="O531" t="s">
        <v>31</v>
      </c>
      <c r="P531" t="s">
        <v>647</v>
      </c>
      <c r="Q531">
        <v>130</v>
      </c>
      <c r="R531" t="e">
        <f>NA()</f>
        <v>#N/A</v>
      </c>
    </row>
    <row r="532" spans="1:18" x14ac:dyDescent="0.45">
      <c r="A532" t="s">
        <v>555</v>
      </c>
      <c r="B532" t="s">
        <v>14</v>
      </c>
      <c r="C532" t="s">
        <v>652</v>
      </c>
      <c r="D532">
        <v>0</v>
      </c>
      <c r="E532" t="s">
        <v>16</v>
      </c>
      <c r="F532" t="s">
        <v>650</v>
      </c>
      <c r="G532">
        <v>1025</v>
      </c>
      <c r="H532">
        <v>5500</v>
      </c>
      <c r="I532">
        <v>6525</v>
      </c>
      <c r="J532" t="s">
        <v>657</v>
      </c>
      <c r="K532">
        <v>216</v>
      </c>
      <c r="L532" t="s">
        <v>666</v>
      </c>
      <c r="M532">
        <v>360</v>
      </c>
      <c r="N532" t="s">
        <v>639</v>
      </c>
      <c r="O532" t="s">
        <v>21</v>
      </c>
      <c r="P532" t="s">
        <v>647</v>
      </c>
      <c r="Q532">
        <v>216</v>
      </c>
      <c r="R532" t="e">
        <f>NA()</f>
        <v>#N/A</v>
      </c>
    </row>
    <row r="533" spans="1:18" x14ac:dyDescent="0.45">
      <c r="A533" t="s">
        <v>556</v>
      </c>
      <c r="B533" t="s">
        <v>14</v>
      </c>
      <c r="C533" t="s">
        <v>652</v>
      </c>
      <c r="D533" t="s">
        <v>30</v>
      </c>
      <c r="E533" t="s">
        <v>16</v>
      </c>
      <c r="F533" t="s">
        <v>650</v>
      </c>
      <c r="G533">
        <v>4281</v>
      </c>
      <c r="H533">
        <v>0</v>
      </c>
      <c r="I533">
        <v>4281</v>
      </c>
      <c r="J533" t="s">
        <v>655</v>
      </c>
      <c r="K533">
        <v>100</v>
      </c>
      <c r="L533" t="s">
        <v>663</v>
      </c>
      <c r="M533">
        <v>360</v>
      </c>
      <c r="N533">
        <v>1</v>
      </c>
      <c r="O533" t="s">
        <v>17</v>
      </c>
      <c r="P533" t="s">
        <v>647</v>
      </c>
      <c r="Q533">
        <v>100</v>
      </c>
      <c r="R533" t="e">
        <f>NA()</f>
        <v>#N/A</v>
      </c>
    </row>
    <row r="534" spans="1:18" x14ac:dyDescent="0.45">
      <c r="A534" t="s">
        <v>557</v>
      </c>
      <c r="B534" t="s">
        <v>14</v>
      </c>
      <c r="C534" t="s">
        <v>651</v>
      </c>
      <c r="D534">
        <v>2</v>
      </c>
      <c r="E534" t="s">
        <v>16</v>
      </c>
      <c r="F534" t="s">
        <v>650</v>
      </c>
      <c r="G534">
        <v>3588</v>
      </c>
      <c r="H534">
        <v>0</v>
      </c>
      <c r="I534">
        <v>3588</v>
      </c>
      <c r="J534" t="s">
        <v>659</v>
      </c>
      <c r="K534">
        <v>110</v>
      </c>
      <c r="L534" t="s">
        <v>663</v>
      </c>
      <c r="M534">
        <v>360</v>
      </c>
      <c r="N534">
        <v>0</v>
      </c>
      <c r="O534" t="s">
        <v>21</v>
      </c>
      <c r="P534" t="s">
        <v>648</v>
      </c>
      <c r="Q534" t="e">
        <f>NA()</f>
        <v>#N/A</v>
      </c>
      <c r="R534">
        <v>110</v>
      </c>
    </row>
    <row r="535" spans="1:18" x14ac:dyDescent="0.45">
      <c r="A535" t="s">
        <v>558</v>
      </c>
      <c r="B535" t="s">
        <v>14</v>
      </c>
      <c r="C535" t="s">
        <v>651</v>
      </c>
      <c r="D535">
        <v>1</v>
      </c>
      <c r="E535" t="s">
        <v>16</v>
      </c>
      <c r="F535" t="s">
        <v>650</v>
      </c>
      <c r="G535">
        <v>11250</v>
      </c>
      <c r="H535">
        <v>0</v>
      </c>
      <c r="I535">
        <v>11250</v>
      </c>
      <c r="J535" t="s">
        <v>658</v>
      </c>
      <c r="K535">
        <v>196</v>
      </c>
      <c r="L535" t="s">
        <v>666</v>
      </c>
      <c r="M535">
        <v>360</v>
      </c>
      <c r="N535" t="s">
        <v>639</v>
      </c>
      <c r="O535" t="s">
        <v>31</v>
      </c>
      <c r="P535" t="s">
        <v>648</v>
      </c>
      <c r="Q535" t="e">
        <f>NA()</f>
        <v>#N/A</v>
      </c>
      <c r="R535">
        <v>196</v>
      </c>
    </row>
    <row r="536" spans="1:18" x14ac:dyDescent="0.45">
      <c r="A536" t="s">
        <v>559</v>
      </c>
      <c r="B536" t="s">
        <v>42</v>
      </c>
      <c r="C536" t="s">
        <v>651</v>
      </c>
      <c r="D536">
        <v>0</v>
      </c>
      <c r="E536" t="s">
        <v>25</v>
      </c>
      <c r="F536" t="s">
        <v>649</v>
      </c>
      <c r="G536">
        <v>18165</v>
      </c>
      <c r="H536">
        <v>0</v>
      </c>
      <c r="I536">
        <v>18165</v>
      </c>
      <c r="J536" t="s">
        <v>658</v>
      </c>
      <c r="K536">
        <v>125</v>
      </c>
      <c r="L536" t="s">
        <v>664</v>
      </c>
      <c r="M536">
        <v>360</v>
      </c>
      <c r="N536">
        <v>1</v>
      </c>
      <c r="O536" t="s">
        <v>17</v>
      </c>
      <c r="P536" t="s">
        <v>647</v>
      </c>
      <c r="Q536">
        <v>125</v>
      </c>
      <c r="R536" t="e">
        <f>NA()</f>
        <v>#N/A</v>
      </c>
    </row>
    <row r="537" spans="1:18" x14ac:dyDescent="0.45">
      <c r="A537" t="s">
        <v>560</v>
      </c>
      <c r="B537" t="s">
        <v>14</v>
      </c>
      <c r="C537" t="s">
        <v>651</v>
      </c>
      <c r="D537">
        <v>0</v>
      </c>
      <c r="E537" t="s">
        <v>25</v>
      </c>
      <c r="F537" t="s">
        <v>639</v>
      </c>
      <c r="G537">
        <v>2550</v>
      </c>
      <c r="H537">
        <v>2042</v>
      </c>
      <c r="I537">
        <v>4592</v>
      </c>
      <c r="J537" t="s">
        <v>655</v>
      </c>
      <c r="K537">
        <v>126</v>
      </c>
      <c r="L537" t="s">
        <v>664</v>
      </c>
      <c r="M537">
        <v>360</v>
      </c>
      <c r="N537">
        <v>1</v>
      </c>
      <c r="O537" t="s">
        <v>21</v>
      </c>
      <c r="P537" t="s">
        <v>647</v>
      </c>
      <c r="Q537">
        <v>126</v>
      </c>
      <c r="R537" t="e">
        <f>NA()</f>
        <v>#N/A</v>
      </c>
    </row>
    <row r="538" spans="1:18" x14ac:dyDescent="0.45">
      <c r="A538" t="s">
        <v>561</v>
      </c>
      <c r="B538" t="s">
        <v>14</v>
      </c>
      <c r="C538" t="s">
        <v>652</v>
      </c>
      <c r="D538">
        <v>0</v>
      </c>
      <c r="E538" t="s">
        <v>16</v>
      </c>
      <c r="F538" t="s">
        <v>650</v>
      </c>
      <c r="G538">
        <v>6133</v>
      </c>
      <c r="H538">
        <v>3906</v>
      </c>
      <c r="I538">
        <v>10039</v>
      </c>
      <c r="J538" t="s">
        <v>658</v>
      </c>
      <c r="K538">
        <v>324</v>
      </c>
      <c r="L538" t="s">
        <v>666</v>
      </c>
      <c r="M538">
        <v>360</v>
      </c>
      <c r="N538">
        <v>1</v>
      </c>
      <c r="O538" t="s">
        <v>17</v>
      </c>
      <c r="P538" t="s">
        <v>647</v>
      </c>
      <c r="Q538">
        <v>324</v>
      </c>
      <c r="R538" t="e">
        <f>NA()</f>
        <v>#N/A</v>
      </c>
    </row>
    <row r="539" spans="1:18" x14ac:dyDescent="0.45">
      <c r="A539" t="s">
        <v>562</v>
      </c>
      <c r="B539" t="s">
        <v>14</v>
      </c>
      <c r="C539" t="s">
        <v>651</v>
      </c>
      <c r="D539">
        <v>2</v>
      </c>
      <c r="E539" t="s">
        <v>16</v>
      </c>
      <c r="F539" t="s">
        <v>650</v>
      </c>
      <c r="G539">
        <v>3617</v>
      </c>
      <c r="H539">
        <v>0</v>
      </c>
      <c r="I539">
        <v>3617</v>
      </c>
      <c r="J539" t="s">
        <v>659</v>
      </c>
      <c r="K539">
        <v>107</v>
      </c>
      <c r="L539" t="s">
        <v>663</v>
      </c>
      <c r="M539">
        <v>360</v>
      </c>
      <c r="N539">
        <v>1</v>
      </c>
      <c r="O539" t="s">
        <v>31</v>
      </c>
      <c r="P539" t="s">
        <v>647</v>
      </c>
      <c r="Q539">
        <v>107</v>
      </c>
      <c r="R539" t="e">
        <f>NA()</f>
        <v>#N/A</v>
      </c>
    </row>
    <row r="540" spans="1:18" x14ac:dyDescent="0.45">
      <c r="A540" t="s">
        <v>563</v>
      </c>
      <c r="B540" t="s">
        <v>14</v>
      </c>
      <c r="C540" t="s">
        <v>652</v>
      </c>
      <c r="D540">
        <v>0</v>
      </c>
      <c r="E540" t="s">
        <v>25</v>
      </c>
      <c r="F540" t="s">
        <v>650</v>
      </c>
      <c r="G540">
        <v>2917</v>
      </c>
      <c r="H540">
        <v>536</v>
      </c>
      <c r="I540">
        <v>3453</v>
      </c>
      <c r="J540" t="s">
        <v>659</v>
      </c>
      <c r="K540">
        <v>66</v>
      </c>
      <c r="L540" t="s">
        <v>662</v>
      </c>
      <c r="M540">
        <v>360</v>
      </c>
      <c r="N540">
        <v>1</v>
      </c>
      <c r="O540" t="s">
        <v>21</v>
      </c>
      <c r="P540" t="s">
        <v>648</v>
      </c>
      <c r="Q540" t="e">
        <f>NA()</f>
        <v>#N/A</v>
      </c>
      <c r="R540">
        <v>66</v>
      </c>
    </row>
    <row r="541" spans="1:18" x14ac:dyDescent="0.45">
      <c r="A541" t="s">
        <v>564</v>
      </c>
      <c r="B541" t="s">
        <v>14</v>
      </c>
      <c r="C541" t="s">
        <v>652</v>
      </c>
      <c r="D541" t="s">
        <v>30</v>
      </c>
      <c r="E541" t="s">
        <v>16</v>
      </c>
      <c r="F541" t="s">
        <v>650</v>
      </c>
      <c r="G541">
        <v>6417</v>
      </c>
      <c r="H541">
        <v>0</v>
      </c>
      <c r="I541">
        <v>6417</v>
      </c>
      <c r="J541" t="s">
        <v>657</v>
      </c>
      <c r="K541">
        <v>157</v>
      </c>
      <c r="L541" t="s">
        <v>665</v>
      </c>
      <c r="M541">
        <v>180</v>
      </c>
      <c r="N541">
        <v>1</v>
      </c>
      <c r="O541" t="s">
        <v>21</v>
      </c>
      <c r="P541" t="s">
        <v>647</v>
      </c>
      <c r="Q541">
        <v>157</v>
      </c>
      <c r="R541" t="e">
        <f>NA()</f>
        <v>#N/A</v>
      </c>
    </row>
    <row r="542" spans="1:18" x14ac:dyDescent="0.45">
      <c r="A542" t="s">
        <v>565</v>
      </c>
      <c r="B542" t="s">
        <v>42</v>
      </c>
      <c r="C542" t="s">
        <v>652</v>
      </c>
      <c r="D542">
        <v>1</v>
      </c>
      <c r="E542" t="s">
        <v>16</v>
      </c>
      <c r="F542" t="s">
        <v>650</v>
      </c>
      <c r="G542">
        <v>4608</v>
      </c>
      <c r="H542">
        <v>2845</v>
      </c>
      <c r="I542">
        <v>7453</v>
      </c>
      <c r="J542" t="s">
        <v>657</v>
      </c>
      <c r="K542">
        <v>140</v>
      </c>
      <c r="L542" t="s">
        <v>665</v>
      </c>
      <c r="M542">
        <v>180</v>
      </c>
      <c r="N542">
        <v>1</v>
      </c>
      <c r="O542" t="s">
        <v>31</v>
      </c>
      <c r="P542" t="s">
        <v>647</v>
      </c>
      <c r="Q542">
        <v>140</v>
      </c>
      <c r="R542" t="e">
        <f>NA()</f>
        <v>#N/A</v>
      </c>
    </row>
    <row r="543" spans="1:18" x14ac:dyDescent="0.45">
      <c r="A543" t="s">
        <v>566</v>
      </c>
      <c r="B543" t="s">
        <v>42</v>
      </c>
      <c r="C543" t="s">
        <v>651</v>
      </c>
      <c r="D543">
        <v>0</v>
      </c>
      <c r="E543" t="s">
        <v>16</v>
      </c>
      <c r="F543" t="s">
        <v>650</v>
      </c>
      <c r="G543">
        <v>2138</v>
      </c>
      <c r="H543">
        <v>0</v>
      </c>
      <c r="I543">
        <v>2138</v>
      </c>
      <c r="J543" t="s">
        <v>659</v>
      </c>
      <c r="K543">
        <v>99</v>
      </c>
      <c r="L543" t="s">
        <v>663</v>
      </c>
      <c r="M543">
        <v>360</v>
      </c>
      <c r="N543">
        <v>0</v>
      </c>
      <c r="O543" t="s">
        <v>31</v>
      </c>
      <c r="P543" t="s">
        <v>648</v>
      </c>
      <c r="Q543" t="e">
        <f>NA()</f>
        <v>#N/A</v>
      </c>
      <c r="R543">
        <v>99</v>
      </c>
    </row>
    <row r="544" spans="1:18" x14ac:dyDescent="0.45">
      <c r="A544" t="s">
        <v>567</v>
      </c>
      <c r="B544" t="s">
        <v>42</v>
      </c>
      <c r="C544" t="s">
        <v>651</v>
      </c>
      <c r="D544">
        <v>1</v>
      </c>
      <c r="E544" t="s">
        <v>16</v>
      </c>
      <c r="F544" t="s">
        <v>639</v>
      </c>
      <c r="G544">
        <v>3652</v>
      </c>
      <c r="H544">
        <v>0</v>
      </c>
      <c r="I544">
        <v>3652</v>
      </c>
      <c r="J544" t="s">
        <v>659</v>
      </c>
      <c r="K544">
        <v>95</v>
      </c>
      <c r="L544" t="s">
        <v>663</v>
      </c>
      <c r="M544">
        <v>360</v>
      </c>
      <c r="N544">
        <v>1</v>
      </c>
      <c r="O544" t="s">
        <v>31</v>
      </c>
      <c r="P544" t="s">
        <v>647</v>
      </c>
      <c r="Q544">
        <v>95</v>
      </c>
      <c r="R544" t="e">
        <f>NA()</f>
        <v>#N/A</v>
      </c>
    </row>
    <row r="545" spans="1:18" x14ac:dyDescent="0.45">
      <c r="A545" t="s">
        <v>568</v>
      </c>
      <c r="B545" t="s">
        <v>14</v>
      </c>
      <c r="C545" t="s">
        <v>652</v>
      </c>
      <c r="D545">
        <v>1</v>
      </c>
      <c r="E545" t="s">
        <v>25</v>
      </c>
      <c r="F545" t="s">
        <v>650</v>
      </c>
      <c r="G545">
        <v>2239</v>
      </c>
      <c r="H545">
        <v>2524</v>
      </c>
      <c r="I545">
        <v>4763</v>
      </c>
      <c r="J545" t="s">
        <v>655</v>
      </c>
      <c r="K545">
        <v>128</v>
      </c>
      <c r="L545" t="s">
        <v>664</v>
      </c>
      <c r="M545">
        <v>360</v>
      </c>
      <c r="N545">
        <v>1</v>
      </c>
      <c r="O545" t="s">
        <v>17</v>
      </c>
      <c r="P545" t="s">
        <v>647</v>
      </c>
      <c r="Q545">
        <v>128</v>
      </c>
      <c r="R545" t="e">
        <f>NA()</f>
        <v>#N/A</v>
      </c>
    </row>
    <row r="546" spans="1:18" x14ac:dyDescent="0.45">
      <c r="A546" t="s">
        <v>569</v>
      </c>
      <c r="B546" t="s">
        <v>42</v>
      </c>
      <c r="C546" t="s">
        <v>652</v>
      </c>
      <c r="D546">
        <v>0</v>
      </c>
      <c r="E546" t="s">
        <v>25</v>
      </c>
      <c r="F546" t="s">
        <v>650</v>
      </c>
      <c r="G546">
        <v>3017</v>
      </c>
      <c r="H546">
        <v>663</v>
      </c>
      <c r="I546">
        <v>3680</v>
      </c>
      <c r="J546" t="s">
        <v>659</v>
      </c>
      <c r="K546">
        <v>102</v>
      </c>
      <c r="L546" t="s">
        <v>663</v>
      </c>
      <c r="M546">
        <v>360</v>
      </c>
      <c r="N546" t="s">
        <v>639</v>
      </c>
      <c r="O546" t="s">
        <v>31</v>
      </c>
      <c r="P546" t="s">
        <v>647</v>
      </c>
      <c r="Q546">
        <v>102</v>
      </c>
      <c r="R546" t="e">
        <f>NA()</f>
        <v>#N/A</v>
      </c>
    </row>
    <row r="547" spans="1:18" x14ac:dyDescent="0.45">
      <c r="A547" t="s">
        <v>570</v>
      </c>
      <c r="B547" t="s">
        <v>14</v>
      </c>
      <c r="C547" t="s">
        <v>652</v>
      </c>
      <c r="D547">
        <v>0</v>
      </c>
      <c r="E547" t="s">
        <v>16</v>
      </c>
      <c r="F547" t="s">
        <v>650</v>
      </c>
      <c r="G547">
        <v>2768</v>
      </c>
      <c r="H547">
        <v>1950</v>
      </c>
      <c r="I547">
        <v>4718</v>
      </c>
      <c r="J547" t="s">
        <v>655</v>
      </c>
      <c r="K547">
        <v>155</v>
      </c>
      <c r="L547" t="s">
        <v>665</v>
      </c>
      <c r="M547">
        <v>360</v>
      </c>
      <c r="N547">
        <v>1</v>
      </c>
      <c r="O547" t="s">
        <v>21</v>
      </c>
      <c r="P547" t="s">
        <v>647</v>
      </c>
      <c r="Q547">
        <v>155</v>
      </c>
      <c r="R547" t="e">
        <f>NA()</f>
        <v>#N/A</v>
      </c>
    </row>
    <row r="548" spans="1:18" x14ac:dyDescent="0.45">
      <c r="A548" t="s">
        <v>571</v>
      </c>
      <c r="B548" t="s">
        <v>14</v>
      </c>
      <c r="C548" t="s">
        <v>651</v>
      </c>
      <c r="D548">
        <v>0</v>
      </c>
      <c r="E548" t="s">
        <v>25</v>
      </c>
      <c r="F548" t="s">
        <v>650</v>
      </c>
      <c r="G548">
        <v>3358</v>
      </c>
      <c r="H548">
        <v>0</v>
      </c>
      <c r="I548">
        <v>3358</v>
      </c>
      <c r="J548" t="s">
        <v>659</v>
      </c>
      <c r="K548">
        <v>80</v>
      </c>
      <c r="L548" t="s">
        <v>662</v>
      </c>
      <c r="M548">
        <v>36</v>
      </c>
      <c r="N548">
        <v>1</v>
      </c>
      <c r="O548" t="s">
        <v>31</v>
      </c>
      <c r="P548" t="s">
        <v>648</v>
      </c>
      <c r="Q548" t="e">
        <f>NA()</f>
        <v>#N/A</v>
      </c>
      <c r="R548">
        <v>80</v>
      </c>
    </row>
    <row r="549" spans="1:18" x14ac:dyDescent="0.45">
      <c r="A549" t="s">
        <v>572</v>
      </c>
      <c r="B549" t="s">
        <v>14</v>
      </c>
      <c r="C549" t="s">
        <v>651</v>
      </c>
      <c r="D549">
        <v>0</v>
      </c>
      <c r="E549" t="s">
        <v>16</v>
      </c>
      <c r="F549" t="s">
        <v>650</v>
      </c>
      <c r="G549">
        <v>2526</v>
      </c>
      <c r="H549">
        <v>1783</v>
      </c>
      <c r="I549">
        <v>4309</v>
      </c>
      <c r="J549" t="s">
        <v>655</v>
      </c>
      <c r="K549">
        <v>145</v>
      </c>
      <c r="L549" t="s">
        <v>665</v>
      </c>
      <c r="M549">
        <v>360</v>
      </c>
      <c r="N549">
        <v>1</v>
      </c>
      <c r="O549" t="s">
        <v>21</v>
      </c>
      <c r="P549" t="s">
        <v>647</v>
      </c>
      <c r="Q549">
        <v>145</v>
      </c>
      <c r="R549" t="e">
        <f>NA()</f>
        <v>#N/A</v>
      </c>
    </row>
    <row r="550" spans="1:18" x14ac:dyDescent="0.45">
      <c r="A550" t="s">
        <v>573</v>
      </c>
      <c r="B550" t="s">
        <v>42</v>
      </c>
      <c r="C550" t="s">
        <v>651</v>
      </c>
      <c r="D550">
        <v>0</v>
      </c>
      <c r="E550" t="s">
        <v>16</v>
      </c>
      <c r="F550" t="s">
        <v>650</v>
      </c>
      <c r="G550">
        <v>5000</v>
      </c>
      <c r="H550">
        <v>0</v>
      </c>
      <c r="I550">
        <v>5000</v>
      </c>
      <c r="J550" t="s">
        <v>656</v>
      </c>
      <c r="K550">
        <v>103</v>
      </c>
      <c r="L550" t="s">
        <v>663</v>
      </c>
      <c r="M550">
        <v>360</v>
      </c>
      <c r="N550">
        <v>0</v>
      </c>
      <c r="O550" t="s">
        <v>31</v>
      </c>
      <c r="P550" t="s">
        <v>648</v>
      </c>
      <c r="Q550" t="e">
        <f>NA()</f>
        <v>#N/A</v>
      </c>
      <c r="R550">
        <v>103</v>
      </c>
    </row>
    <row r="551" spans="1:18" x14ac:dyDescent="0.45">
      <c r="A551" t="s">
        <v>574</v>
      </c>
      <c r="B551" t="s">
        <v>14</v>
      </c>
      <c r="C551" t="s">
        <v>652</v>
      </c>
      <c r="D551">
        <v>0</v>
      </c>
      <c r="E551" t="s">
        <v>16</v>
      </c>
      <c r="F551" t="s">
        <v>650</v>
      </c>
      <c r="G551">
        <v>2785</v>
      </c>
      <c r="H551">
        <v>2016</v>
      </c>
      <c r="I551">
        <v>4801</v>
      </c>
      <c r="J551" t="s">
        <v>656</v>
      </c>
      <c r="K551">
        <v>110</v>
      </c>
      <c r="L551" t="s">
        <v>663</v>
      </c>
      <c r="M551">
        <v>360</v>
      </c>
      <c r="N551">
        <v>1</v>
      </c>
      <c r="O551" t="s">
        <v>21</v>
      </c>
      <c r="P551" t="s">
        <v>647</v>
      </c>
      <c r="Q551">
        <v>110</v>
      </c>
      <c r="R551" t="e">
        <f>NA()</f>
        <v>#N/A</v>
      </c>
    </row>
    <row r="552" spans="1:18" x14ac:dyDescent="0.45">
      <c r="A552" t="s">
        <v>575</v>
      </c>
      <c r="B552" t="s">
        <v>14</v>
      </c>
      <c r="C552" t="s">
        <v>652</v>
      </c>
      <c r="D552">
        <v>2</v>
      </c>
      <c r="E552" t="s">
        <v>16</v>
      </c>
      <c r="F552" t="s">
        <v>649</v>
      </c>
      <c r="G552">
        <v>6633</v>
      </c>
      <c r="H552">
        <v>0</v>
      </c>
      <c r="I552">
        <v>6633</v>
      </c>
      <c r="J552" t="s">
        <v>657</v>
      </c>
      <c r="K552">
        <v>128</v>
      </c>
      <c r="L552" t="s">
        <v>664</v>
      </c>
      <c r="M552">
        <v>360</v>
      </c>
      <c r="N552">
        <v>0</v>
      </c>
      <c r="O552" t="s">
        <v>21</v>
      </c>
      <c r="P552" t="s">
        <v>648</v>
      </c>
      <c r="Q552" t="e">
        <f>NA()</f>
        <v>#N/A</v>
      </c>
      <c r="R552">
        <v>128</v>
      </c>
    </row>
    <row r="553" spans="1:18" x14ac:dyDescent="0.45">
      <c r="A553" t="s">
        <v>576</v>
      </c>
      <c r="B553" t="s">
        <v>14</v>
      </c>
      <c r="C553" t="s">
        <v>652</v>
      </c>
      <c r="D553">
        <v>1</v>
      </c>
      <c r="E553" t="s">
        <v>25</v>
      </c>
      <c r="F553" t="s">
        <v>650</v>
      </c>
      <c r="G553">
        <v>2492</v>
      </c>
      <c r="H553">
        <v>2375</v>
      </c>
      <c r="I553">
        <v>4867</v>
      </c>
      <c r="J553" t="s">
        <v>656</v>
      </c>
      <c r="K553">
        <v>128</v>
      </c>
      <c r="L553" t="s">
        <v>664</v>
      </c>
      <c r="M553">
        <v>360</v>
      </c>
      <c r="N553">
        <v>1</v>
      </c>
      <c r="O553" t="s">
        <v>21</v>
      </c>
      <c r="P553" t="s">
        <v>647</v>
      </c>
      <c r="Q553">
        <v>128</v>
      </c>
      <c r="R553" t="e">
        <f>NA()</f>
        <v>#N/A</v>
      </c>
    </row>
    <row r="554" spans="1:18" x14ac:dyDescent="0.45">
      <c r="A554" t="s">
        <v>577</v>
      </c>
      <c r="B554" t="s">
        <v>14</v>
      </c>
      <c r="C554" t="s">
        <v>652</v>
      </c>
      <c r="D554">
        <v>1</v>
      </c>
      <c r="E554" t="s">
        <v>16</v>
      </c>
      <c r="F554" t="s">
        <v>650</v>
      </c>
      <c r="G554">
        <v>3333</v>
      </c>
      <c r="H554">
        <v>3250</v>
      </c>
      <c r="I554">
        <v>6583</v>
      </c>
      <c r="J554" t="s">
        <v>657</v>
      </c>
      <c r="K554">
        <v>158</v>
      </c>
      <c r="L554" t="s">
        <v>665</v>
      </c>
      <c r="M554">
        <v>360</v>
      </c>
      <c r="N554">
        <v>1</v>
      </c>
      <c r="O554" t="s">
        <v>17</v>
      </c>
      <c r="P554" t="s">
        <v>647</v>
      </c>
      <c r="Q554">
        <v>158</v>
      </c>
      <c r="R554" t="e">
        <f>NA()</f>
        <v>#N/A</v>
      </c>
    </row>
    <row r="555" spans="1:18" x14ac:dyDescent="0.45">
      <c r="A555" t="s">
        <v>578</v>
      </c>
      <c r="B555" t="s">
        <v>14</v>
      </c>
      <c r="C555" t="s">
        <v>652</v>
      </c>
      <c r="D555">
        <v>0</v>
      </c>
      <c r="E555" t="s">
        <v>25</v>
      </c>
      <c r="F555" t="s">
        <v>650</v>
      </c>
      <c r="G555">
        <v>2454</v>
      </c>
      <c r="H555">
        <v>2333</v>
      </c>
      <c r="I555">
        <v>4787</v>
      </c>
      <c r="J555" t="s">
        <v>655</v>
      </c>
      <c r="K555">
        <v>181</v>
      </c>
      <c r="L555" t="s">
        <v>666</v>
      </c>
      <c r="M555">
        <v>360</v>
      </c>
      <c r="N555">
        <v>0</v>
      </c>
      <c r="O555" t="s">
        <v>17</v>
      </c>
      <c r="P555" t="s">
        <v>648</v>
      </c>
      <c r="Q555" t="e">
        <f>NA()</f>
        <v>#N/A</v>
      </c>
      <c r="R555">
        <v>181</v>
      </c>
    </row>
    <row r="556" spans="1:18" x14ac:dyDescent="0.45">
      <c r="A556" t="s">
        <v>579</v>
      </c>
      <c r="B556" t="s">
        <v>14</v>
      </c>
      <c r="C556" t="s">
        <v>652</v>
      </c>
      <c r="D556">
        <v>0</v>
      </c>
      <c r="E556" t="s">
        <v>16</v>
      </c>
      <c r="F556" t="s">
        <v>650</v>
      </c>
      <c r="G556">
        <v>3593</v>
      </c>
      <c r="H556">
        <v>4266</v>
      </c>
      <c r="I556">
        <v>7859</v>
      </c>
      <c r="J556" t="s">
        <v>657</v>
      </c>
      <c r="K556">
        <v>132</v>
      </c>
      <c r="L556" t="s">
        <v>664</v>
      </c>
      <c r="M556">
        <v>180</v>
      </c>
      <c r="N556">
        <v>0</v>
      </c>
      <c r="O556" t="s">
        <v>21</v>
      </c>
      <c r="P556" t="s">
        <v>648</v>
      </c>
      <c r="Q556" t="e">
        <f>NA()</f>
        <v>#N/A</v>
      </c>
      <c r="R556">
        <v>132</v>
      </c>
    </row>
    <row r="557" spans="1:18" x14ac:dyDescent="0.45">
      <c r="A557" t="s">
        <v>580</v>
      </c>
      <c r="B557" t="s">
        <v>14</v>
      </c>
      <c r="C557" t="s">
        <v>652</v>
      </c>
      <c r="D557">
        <v>1</v>
      </c>
      <c r="E557" t="s">
        <v>16</v>
      </c>
      <c r="F557" t="s">
        <v>650</v>
      </c>
      <c r="G557">
        <v>5468</v>
      </c>
      <c r="H557">
        <v>1032</v>
      </c>
      <c r="I557">
        <v>6500</v>
      </c>
      <c r="J557" t="s">
        <v>657</v>
      </c>
      <c r="K557">
        <v>26</v>
      </c>
      <c r="L557" t="s">
        <v>662</v>
      </c>
      <c r="M557">
        <v>360</v>
      </c>
      <c r="N557">
        <v>1</v>
      </c>
      <c r="O557" t="s">
        <v>31</v>
      </c>
      <c r="P557" t="s">
        <v>647</v>
      </c>
      <c r="Q557">
        <v>26</v>
      </c>
      <c r="R557" t="e">
        <f>NA()</f>
        <v>#N/A</v>
      </c>
    </row>
    <row r="558" spans="1:18" x14ac:dyDescent="0.45">
      <c r="A558" t="s">
        <v>581</v>
      </c>
      <c r="B558" t="s">
        <v>42</v>
      </c>
      <c r="C558" t="s">
        <v>651</v>
      </c>
      <c r="D558">
        <v>0</v>
      </c>
      <c r="E558" t="s">
        <v>16</v>
      </c>
      <c r="F558" t="s">
        <v>650</v>
      </c>
      <c r="G558">
        <v>2667</v>
      </c>
      <c r="H558">
        <v>1625</v>
      </c>
      <c r="I558">
        <v>4292</v>
      </c>
      <c r="J558" t="s">
        <v>655</v>
      </c>
      <c r="K558">
        <v>84</v>
      </c>
      <c r="L558" t="s">
        <v>662</v>
      </c>
      <c r="M558">
        <v>360</v>
      </c>
      <c r="N558" t="s">
        <v>639</v>
      </c>
      <c r="O558" t="s">
        <v>17</v>
      </c>
      <c r="P558" t="s">
        <v>647</v>
      </c>
      <c r="Q558">
        <v>84</v>
      </c>
      <c r="R558" t="e">
        <f>NA()</f>
        <v>#N/A</v>
      </c>
    </row>
    <row r="559" spans="1:18" x14ac:dyDescent="0.45">
      <c r="A559" t="s">
        <v>582</v>
      </c>
      <c r="B559" t="s">
        <v>14</v>
      </c>
      <c r="C559" t="s">
        <v>652</v>
      </c>
      <c r="D559" t="s">
        <v>30</v>
      </c>
      <c r="E559" t="s">
        <v>16</v>
      </c>
      <c r="F559" t="s">
        <v>649</v>
      </c>
      <c r="G559">
        <v>10139</v>
      </c>
      <c r="H559">
        <v>0</v>
      </c>
      <c r="I559">
        <v>10139</v>
      </c>
      <c r="J559" t="s">
        <v>658</v>
      </c>
      <c r="K559">
        <v>260</v>
      </c>
      <c r="L559" t="s">
        <v>666</v>
      </c>
      <c r="M559">
        <v>360</v>
      </c>
      <c r="N559">
        <v>1</v>
      </c>
      <c r="O559" t="s">
        <v>31</v>
      </c>
      <c r="P559" t="s">
        <v>647</v>
      </c>
      <c r="Q559">
        <v>260</v>
      </c>
      <c r="R559" t="e">
        <f>NA()</f>
        <v>#N/A</v>
      </c>
    </row>
    <row r="560" spans="1:18" x14ac:dyDescent="0.45">
      <c r="A560" t="s">
        <v>583</v>
      </c>
      <c r="B560" t="s">
        <v>14</v>
      </c>
      <c r="C560" t="s">
        <v>652</v>
      </c>
      <c r="D560">
        <v>0</v>
      </c>
      <c r="E560" t="s">
        <v>16</v>
      </c>
      <c r="F560" t="s">
        <v>650</v>
      </c>
      <c r="G560">
        <v>3887</v>
      </c>
      <c r="H560">
        <v>2669</v>
      </c>
      <c r="I560">
        <v>6556</v>
      </c>
      <c r="J560" t="s">
        <v>657</v>
      </c>
      <c r="K560">
        <v>162</v>
      </c>
      <c r="L560" t="s">
        <v>665</v>
      </c>
      <c r="M560">
        <v>360</v>
      </c>
      <c r="N560">
        <v>1</v>
      </c>
      <c r="O560" t="s">
        <v>31</v>
      </c>
      <c r="P560" t="s">
        <v>647</v>
      </c>
      <c r="Q560">
        <v>162</v>
      </c>
      <c r="R560" t="e">
        <f>NA()</f>
        <v>#N/A</v>
      </c>
    </row>
    <row r="561" spans="1:18" x14ac:dyDescent="0.45">
      <c r="A561" t="s">
        <v>584</v>
      </c>
      <c r="B561" t="s">
        <v>42</v>
      </c>
      <c r="C561" t="s">
        <v>652</v>
      </c>
      <c r="D561">
        <v>0</v>
      </c>
      <c r="E561" t="s">
        <v>16</v>
      </c>
      <c r="F561" t="s">
        <v>650</v>
      </c>
      <c r="G561">
        <v>4180</v>
      </c>
      <c r="H561">
        <v>2306</v>
      </c>
      <c r="I561">
        <v>6486</v>
      </c>
      <c r="J561" t="s">
        <v>657</v>
      </c>
      <c r="K561">
        <v>182</v>
      </c>
      <c r="L561" t="s">
        <v>666</v>
      </c>
      <c r="M561">
        <v>360</v>
      </c>
      <c r="N561">
        <v>1</v>
      </c>
      <c r="O561" t="s">
        <v>31</v>
      </c>
      <c r="P561" t="s">
        <v>647</v>
      </c>
      <c r="Q561">
        <v>182</v>
      </c>
      <c r="R561" t="e">
        <f>NA()</f>
        <v>#N/A</v>
      </c>
    </row>
    <row r="562" spans="1:18" x14ac:dyDescent="0.45">
      <c r="A562" t="s">
        <v>585</v>
      </c>
      <c r="B562" t="s">
        <v>14</v>
      </c>
      <c r="C562" t="s">
        <v>652</v>
      </c>
      <c r="D562">
        <v>2</v>
      </c>
      <c r="E562" t="s">
        <v>25</v>
      </c>
      <c r="F562" t="s">
        <v>650</v>
      </c>
      <c r="G562">
        <v>3675</v>
      </c>
      <c r="H562">
        <v>242</v>
      </c>
      <c r="I562">
        <v>3917</v>
      </c>
      <c r="J562" t="s">
        <v>655</v>
      </c>
      <c r="K562">
        <v>108</v>
      </c>
      <c r="L562" t="s">
        <v>663</v>
      </c>
      <c r="M562">
        <v>360</v>
      </c>
      <c r="N562">
        <v>1</v>
      </c>
      <c r="O562" t="s">
        <v>31</v>
      </c>
      <c r="P562" t="s">
        <v>647</v>
      </c>
      <c r="Q562">
        <v>108</v>
      </c>
      <c r="R562" t="e">
        <f>NA()</f>
        <v>#N/A</v>
      </c>
    </row>
    <row r="563" spans="1:18" x14ac:dyDescent="0.45">
      <c r="A563" t="s">
        <v>586</v>
      </c>
      <c r="B563" t="s">
        <v>42</v>
      </c>
      <c r="C563" t="s">
        <v>652</v>
      </c>
      <c r="D563">
        <v>1</v>
      </c>
      <c r="E563" t="s">
        <v>16</v>
      </c>
      <c r="F563" t="s">
        <v>649</v>
      </c>
      <c r="G563">
        <v>19484</v>
      </c>
      <c r="H563">
        <v>0</v>
      </c>
      <c r="I563">
        <v>19484</v>
      </c>
      <c r="J563" t="s">
        <v>658</v>
      </c>
      <c r="K563">
        <v>600</v>
      </c>
      <c r="L563" t="s">
        <v>666</v>
      </c>
      <c r="M563">
        <v>360</v>
      </c>
      <c r="N563">
        <v>1</v>
      </c>
      <c r="O563" t="s">
        <v>31</v>
      </c>
      <c r="P563" t="s">
        <v>647</v>
      </c>
      <c r="Q563">
        <v>600</v>
      </c>
      <c r="R563" t="e">
        <f>NA()</f>
        <v>#N/A</v>
      </c>
    </row>
    <row r="564" spans="1:18" x14ac:dyDescent="0.45">
      <c r="A564" t="s">
        <v>587</v>
      </c>
      <c r="B564" t="s">
        <v>14</v>
      </c>
      <c r="C564" t="s">
        <v>652</v>
      </c>
      <c r="D564">
        <v>0</v>
      </c>
      <c r="E564" t="s">
        <v>16</v>
      </c>
      <c r="F564" t="s">
        <v>650</v>
      </c>
      <c r="G564">
        <v>5923</v>
      </c>
      <c r="H564">
        <v>2054</v>
      </c>
      <c r="I564">
        <v>7977</v>
      </c>
      <c r="J564" t="s">
        <v>657</v>
      </c>
      <c r="K564">
        <v>211</v>
      </c>
      <c r="L564" t="s">
        <v>666</v>
      </c>
      <c r="M564">
        <v>360</v>
      </c>
      <c r="N564">
        <v>1</v>
      </c>
      <c r="O564" t="s">
        <v>21</v>
      </c>
      <c r="P564" t="s">
        <v>647</v>
      </c>
      <c r="Q564">
        <v>211</v>
      </c>
      <c r="R564" t="e">
        <f>NA()</f>
        <v>#N/A</v>
      </c>
    </row>
    <row r="565" spans="1:18" x14ac:dyDescent="0.45">
      <c r="A565" t="s">
        <v>588</v>
      </c>
      <c r="B565" t="s">
        <v>14</v>
      </c>
      <c r="C565" t="s">
        <v>651</v>
      </c>
      <c r="D565">
        <v>0</v>
      </c>
      <c r="E565" t="s">
        <v>25</v>
      </c>
      <c r="F565" t="s">
        <v>649</v>
      </c>
      <c r="G565">
        <v>5800</v>
      </c>
      <c r="H565">
        <v>0</v>
      </c>
      <c r="I565">
        <v>5800</v>
      </c>
      <c r="J565" t="s">
        <v>656</v>
      </c>
      <c r="K565">
        <v>132</v>
      </c>
      <c r="L565" t="s">
        <v>664</v>
      </c>
      <c r="M565">
        <v>360</v>
      </c>
      <c r="N565">
        <v>1</v>
      </c>
      <c r="O565" t="s">
        <v>31</v>
      </c>
      <c r="P565" t="s">
        <v>647</v>
      </c>
      <c r="Q565">
        <v>132</v>
      </c>
      <c r="R565" t="e">
        <f>NA()</f>
        <v>#N/A</v>
      </c>
    </row>
    <row r="566" spans="1:18" x14ac:dyDescent="0.45">
      <c r="A566" t="s">
        <v>589</v>
      </c>
      <c r="B566" t="s">
        <v>14</v>
      </c>
      <c r="C566" t="s">
        <v>652</v>
      </c>
      <c r="D566">
        <v>2</v>
      </c>
      <c r="E566" t="s">
        <v>16</v>
      </c>
      <c r="F566" t="s">
        <v>650</v>
      </c>
      <c r="G566">
        <v>8799</v>
      </c>
      <c r="H566">
        <v>0</v>
      </c>
      <c r="I566">
        <v>8799</v>
      </c>
      <c r="J566" t="s">
        <v>658</v>
      </c>
      <c r="K566">
        <v>258</v>
      </c>
      <c r="L566" t="s">
        <v>666</v>
      </c>
      <c r="M566">
        <v>360</v>
      </c>
      <c r="N566">
        <v>0</v>
      </c>
      <c r="O566" t="s">
        <v>17</v>
      </c>
      <c r="P566" t="s">
        <v>648</v>
      </c>
      <c r="Q566" t="e">
        <f>NA()</f>
        <v>#N/A</v>
      </c>
      <c r="R566">
        <v>258</v>
      </c>
    </row>
    <row r="567" spans="1:18" x14ac:dyDescent="0.45">
      <c r="A567" t="s">
        <v>590</v>
      </c>
      <c r="B567" t="s">
        <v>14</v>
      </c>
      <c r="C567" t="s">
        <v>652</v>
      </c>
      <c r="D567">
        <v>0</v>
      </c>
      <c r="E567" t="s">
        <v>25</v>
      </c>
      <c r="F567" t="s">
        <v>650</v>
      </c>
      <c r="G567">
        <v>4467</v>
      </c>
      <c r="H567">
        <v>0</v>
      </c>
      <c r="I567">
        <v>4467</v>
      </c>
      <c r="J567" t="s">
        <v>655</v>
      </c>
      <c r="K567">
        <v>120</v>
      </c>
      <c r="L567" t="s">
        <v>664</v>
      </c>
      <c r="M567">
        <v>360</v>
      </c>
      <c r="N567" t="s">
        <v>639</v>
      </c>
      <c r="O567" t="s">
        <v>21</v>
      </c>
      <c r="P567" t="s">
        <v>647</v>
      </c>
      <c r="Q567">
        <v>120</v>
      </c>
      <c r="R567" t="e">
        <f>NA()</f>
        <v>#N/A</v>
      </c>
    </row>
    <row r="568" spans="1:18" x14ac:dyDescent="0.45">
      <c r="A568" t="s">
        <v>591</v>
      </c>
      <c r="B568" t="s">
        <v>14</v>
      </c>
      <c r="C568" t="s">
        <v>651</v>
      </c>
      <c r="D568">
        <v>0</v>
      </c>
      <c r="E568" t="s">
        <v>16</v>
      </c>
      <c r="F568" t="s">
        <v>650</v>
      </c>
      <c r="G568">
        <v>3333</v>
      </c>
      <c r="H568">
        <v>0</v>
      </c>
      <c r="I568">
        <v>3333</v>
      </c>
      <c r="J568" t="s">
        <v>659</v>
      </c>
      <c r="K568">
        <v>70</v>
      </c>
      <c r="L568" t="s">
        <v>662</v>
      </c>
      <c r="M568">
        <v>360</v>
      </c>
      <c r="N568">
        <v>1</v>
      </c>
      <c r="O568" t="s">
        <v>17</v>
      </c>
      <c r="P568" t="s">
        <v>647</v>
      </c>
      <c r="Q568">
        <v>70</v>
      </c>
      <c r="R568" t="e">
        <f>NA()</f>
        <v>#N/A</v>
      </c>
    </row>
    <row r="569" spans="1:18" x14ac:dyDescent="0.45">
      <c r="A569" t="s">
        <v>592</v>
      </c>
      <c r="B569" t="s">
        <v>14</v>
      </c>
      <c r="C569" t="s">
        <v>652</v>
      </c>
      <c r="D569" t="s">
        <v>30</v>
      </c>
      <c r="E569" t="s">
        <v>16</v>
      </c>
      <c r="F569" t="s">
        <v>650</v>
      </c>
      <c r="G569">
        <v>3400</v>
      </c>
      <c r="H569">
        <v>2500</v>
      </c>
      <c r="I569">
        <v>5900</v>
      </c>
      <c r="J569" t="s">
        <v>656</v>
      </c>
      <c r="K569">
        <v>123</v>
      </c>
      <c r="L569" t="s">
        <v>664</v>
      </c>
      <c r="M569">
        <v>360</v>
      </c>
      <c r="N569">
        <v>0</v>
      </c>
      <c r="O569" t="s">
        <v>21</v>
      </c>
      <c r="P569" t="s">
        <v>648</v>
      </c>
      <c r="Q569" t="e">
        <f>NA()</f>
        <v>#N/A</v>
      </c>
      <c r="R569">
        <v>123</v>
      </c>
    </row>
    <row r="570" spans="1:18" x14ac:dyDescent="0.45">
      <c r="A570" t="s">
        <v>593</v>
      </c>
      <c r="B570" t="s">
        <v>42</v>
      </c>
      <c r="C570" t="s">
        <v>651</v>
      </c>
      <c r="D570">
        <v>0</v>
      </c>
      <c r="E570" t="s">
        <v>16</v>
      </c>
      <c r="F570" t="s">
        <v>650</v>
      </c>
      <c r="G570">
        <v>2378</v>
      </c>
      <c r="H570">
        <v>0</v>
      </c>
      <c r="I570">
        <v>2378</v>
      </c>
      <c r="J570" t="s">
        <v>659</v>
      </c>
      <c r="K570">
        <v>9</v>
      </c>
      <c r="L570" t="s">
        <v>662</v>
      </c>
      <c r="M570">
        <v>360</v>
      </c>
      <c r="N570">
        <v>1</v>
      </c>
      <c r="O570" t="s">
        <v>17</v>
      </c>
      <c r="P570" t="s">
        <v>648</v>
      </c>
      <c r="Q570" t="e">
        <f>NA()</f>
        <v>#N/A</v>
      </c>
      <c r="R570">
        <v>9</v>
      </c>
    </row>
    <row r="571" spans="1:18" x14ac:dyDescent="0.45">
      <c r="A571" t="s">
        <v>594</v>
      </c>
      <c r="B571" t="s">
        <v>14</v>
      </c>
      <c r="C571" t="s">
        <v>652</v>
      </c>
      <c r="D571">
        <v>0</v>
      </c>
      <c r="E571" t="s">
        <v>16</v>
      </c>
      <c r="F571" t="s">
        <v>650</v>
      </c>
      <c r="G571">
        <v>3166</v>
      </c>
      <c r="H571">
        <v>2064</v>
      </c>
      <c r="I571">
        <v>5230</v>
      </c>
      <c r="J571" t="s">
        <v>656</v>
      </c>
      <c r="K571">
        <v>104</v>
      </c>
      <c r="L571" t="s">
        <v>663</v>
      </c>
      <c r="M571">
        <v>360</v>
      </c>
      <c r="N571">
        <v>0</v>
      </c>
      <c r="O571" t="s">
        <v>17</v>
      </c>
      <c r="P571" t="s">
        <v>648</v>
      </c>
      <c r="Q571" t="e">
        <f>NA()</f>
        <v>#N/A</v>
      </c>
      <c r="R571">
        <v>104</v>
      </c>
    </row>
    <row r="572" spans="1:18" x14ac:dyDescent="0.45">
      <c r="A572" t="s">
        <v>595</v>
      </c>
      <c r="B572" t="s">
        <v>14</v>
      </c>
      <c r="C572" t="s">
        <v>652</v>
      </c>
      <c r="D572">
        <v>1</v>
      </c>
      <c r="E572" t="s">
        <v>16</v>
      </c>
      <c r="F572" t="s">
        <v>650</v>
      </c>
      <c r="G572">
        <v>3417</v>
      </c>
      <c r="H572">
        <v>1750</v>
      </c>
      <c r="I572">
        <v>5167</v>
      </c>
      <c r="J572" t="s">
        <v>656</v>
      </c>
      <c r="K572">
        <v>186</v>
      </c>
      <c r="L572" t="s">
        <v>666</v>
      </c>
      <c r="M572">
        <v>360</v>
      </c>
      <c r="N572">
        <v>1</v>
      </c>
      <c r="O572" t="s">
        <v>17</v>
      </c>
      <c r="P572" t="s">
        <v>647</v>
      </c>
      <c r="Q572">
        <v>186</v>
      </c>
      <c r="R572" t="e">
        <f>NA()</f>
        <v>#N/A</v>
      </c>
    </row>
    <row r="573" spans="1:18" x14ac:dyDescent="0.45">
      <c r="A573" t="s">
        <v>596</v>
      </c>
      <c r="B573" t="s">
        <v>14</v>
      </c>
      <c r="C573" t="s">
        <v>652</v>
      </c>
      <c r="D573" t="s">
        <v>639</v>
      </c>
      <c r="E573" t="s">
        <v>16</v>
      </c>
      <c r="F573" t="s">
        <v>650</v>
      </c>
      <c r="G573">
        <v>5116</v>
      </c>
      <c r="H573">
        <v>1451</v>
      </c>
      <c r="I573">
        <v>6567</v>
      </c>
      <c r="J573" t="s">
        <v>657</v>
      </c>
      <c r="K573">
        <v>165</v>
      </c>
      <c r="L573" t="s">
        <v>665</v>
      </c>
      <c r="M573">
        <v>360</v>
      </c>
      <c r="N573">
        <v>0</v>
      </c>
      <c r="O573" t="s">
        <v>17</v>
      </c>
      <c r="P573" t="s">
        <v>648</v>
      </c>
      <c r="Q573" t="e">
        <f>NA()</f>
        <v>#N/A</v>
      </c>
      <c r="R573">
        <v>165</v>
      </c>
    </row>
    <row r="574" spans="1:18" x14ac:dyDescent="0.45">
      <c r="A574" t="s">
        <v>597</v>
      </c>
      <c r="B574" t="s">
        <v>14</v>
      </c>
      <c r="C574" t="s">
        <v>652</v>
      </c>
      <c r="D574">
        <v>2</v>
      </c>
      <c r="E574" t="s">
        <v>16</v>
      </c>
      <c r="F574" t="s">
        <v>650</v>
      </c>
      <c r="G574">
        <v>16666</v>
      </c>
      <c r="H574">
        <v>0</v>
      </c>
      <c r="I574">
        <v>16666</v>
      </c>
      <c r="J574" t="s">
        <v>658</v>
      </c>
      <c r="K574">
        <v>275</v>
      </c>
      <c r="L574" t="s">
        <v>666</v>
      </c>
      <c r="M574">
        <v>360</v>
      </c>
      <c r="N574">
        <v>1</v>
      </c>
      <c r="O574" t="s">
        <v>17</v>
      </c>
      <c r="P574" t="s">
        <v>647</v>
      </c>
      <c r="Q574">
        <v>275</v>
      </c>
      <c r="R574" t="e">
        <f>NA()</f>
        <v>#N/A</v>
      </c>
    </row>
    <row r="575" spans="1:18" x14ac:dyDescent="0.45">
      <c r="A575" t="s">
        <v>598</v>
      </c>
      <c r="B575" t="s">
        <v>14</v>
      </c>
      <c r="C575" t="s">
        <v>652</v>
      </c>
      <c r="D575">
        <v>2</v>
      </c>
      <c r="E575" t="s">
        <v>25</v>
      </c>
      <c r="F575" t="s">
        <v>650</v>
      </c>
      <c r="G575">
        <v>6125</v>
      </c>
      <c r="H575">
        <v>1625</v>
      </c>
      <c r="I575">
        <v>7750</v>
      </c>
      <c r="J575" t="s">
        <v>657</v>
      </c>
      <c r="K575">
        <v>187</v>
      </c>
      <c r="L575" t="s">
        <v>666</v>
      </c>
      <c r="M575">
        <v>480</v>
      </c>
      <c r="N575">
        <v>1</v>
      </c>
      <c r="O575" t="s">
        <v>31</v>
      </c>
      <c r="P575" t="s">
        <v>648</v>
      </c>
      <c r="Q575" t="e">
        <f>NA()</f>
        <v>#N/A</v>
      </c>
      <c r="R575">
        <v>187</v>
      </c>
    </row>
    <row r="576" spans="1:18" x14ac:dyDescent="0.45">
      <c r="A576" t="s">
        <v>599</v>
      </c>
      <c r="B576" t="s">
        <v>14</v>
      </c>
      <c r="C576" t="s">
        <v>652</v>
      </c>
      <c r="D576" t="s">
        <v>30</v>
      </c>
      <c r="E576" t="s">
        <v>16</v>
      </c>
      <c r="F576" t="s">
        <v>650</v>
      </c>
      <c r="G576">
        <v>6406</v>
      </c>
      <c r="H576">
        <v>0</v>
      </c>
      <c r="I576">
        <v>6406</v>
      </c>
      <c r="J576" t="s">
        <v>657</v>
      </c>
      <c r="K576">
        <v>150</v>
      </c>
      <c r="L576" t="s">
        <v>665</v>
      </c>
      <c r="M576">
        <v>360</v>
      </c>
      <c r="N576">
        <v>1</v>
      </c>
      <c r="O576" t="s">
        <v>31</v>
      </c>
      <c r="P576" t="s">
        <v>648</v>
      </c>
      <c r="Q576" t="e">
        <f>NA()</f>
        <v>#N/A</v>
      </c>
      <c r="R576">
        <v>150</v>
      </c>
    </row>
    <row r="577" spans="1:18" x14ac:dyDescent="0.45">
      <c r="A577" t="s">
        <v>600</v>
      </c>
      <c r="B577" t="s">
        <v>14</v>
      </c>
      <c r="C577" t="s">
        <v>652</v>
      </c>
      <c r="D577">
        <v>2</v>
      </c>
      <c r="E577" t="s">
        <v>16</v>
      </c>
      <c r="F577" t="s">
        <v>650</v>
      </c>
      <c r="G577">
        <v>3159</v>
      </c>
      <c r="H577">
        <v>461</v>
      </c>
      <c r="I577">
        <v>3620</v>
      </c>
      <c r="J577" t="s">
        <v>659</v>
      </c>
      <c r="K577">
        <v>108</v>
      </c>
      <c r="L577" t="s">
        <v>663</v>
      </c>
      <c r="M577">
        <v>84</v>
      </c>
      <c r="N577">
        <v>1</v>
      </c>
      <c r="O577" t="s">
        <v>17</v>
      </c>
      <c r="P577" t="s">
        <v>647</v>
      </c>
      <c r="Q577">
        <v>108</v>
      </c>
      <c r="R577" t="e">
        <f>NA()</f>
        <v>#N/A</v>
      </c>
    </row>
    <row r="578" spans="1:18" x14ac:dyDescent="0.45">
      <c r="A578" t="s">
        <v>601</v>
      </c>
      <c r="B578" t="s">
        <v>639</v>
      </c>
      <c r="C578" t="s">
        <v>652</v>
      </c>
      <c r="D578">
        <v>0</v>
      </c>
      <c r="E578" t="s">
        <v>16</v>
      </c>
      <c r="F578" t="s">
        <v>650</v>
      </c>
      <c r="G578">
        <v>3087</v>
      </c>
      <c r="H578">
        <v>2210</v>
      </c>
      <c r="I578">
        <v>5297</v>
      </c>
      <c r="J578" t="s">
        <v>656</v>
      </c>
      <c r="K578">
        <v>136</v>
      </c>
      <c r="L578" t="s">
        <v>665</v>
      </c>
      <c r="M578">
        <v>360</v>
      </c>
      <c r="N578">
        <v>0</v>
      </c>
      <c r="O578" t="s">
        <v>31</v>
      </c>
      <c r="P578" t="s">
        <v>648</v>
      </c>
      <c r="Q578" t="e">
        <f>NA()</f>
        <v>#N/A</v>
      </c>
      <c r="R578">
        <v>136</v>
      </c>
    </row>
    <row r="579" spans="1:18" x14ac:dyDescent="0.45">
      <c r="A579" t="s">
        <v>602</v>
      </c>
      <c r="B579" t="s">
        <v>14</v>
      </c>
      <c r="C579" t="s">
        <v>651</v>
      </c>
      <c r="D579">
        <v>0</v>
      </c>
      <c r="E579" t="s">
        <v>16</v>
      </c>
      <c r="F579" t="s">
        <v>650</v>
      </c>
      <c r="G579">
        <v>3229</v>
      </c>
      <c r="H579">
        <v>2739</v>
      </c>
      <c r="I579">
        <v>5968</v>
      </c>
      <c r="J579" t="s">
        <v>656</v>
      </c>
      <c r="K579">
        <v>110</v>
      </c>
      <c r="L579" t="s">
        <v>663</v>
      </c>
      <c r="M579">
        <v>360</v>
      </c>
      <c r="N579">
        <v>1</v>
      </c>
      <c r="O579" t="s">
        <v>17</v>
      </c>
      <c r="P579" t="s">
        <v>647</v>
      </c>
      <c r="Q579">
        <v>110</v>
      </c>
      <c r="R579" t="e">
        <f>NA()</f>
        <v>#N/A</v>
      </c>
    </row>
    <row r="580" spans="1:18" x14ac:dyDescent="0.45">
      <c r="A580" t="s">
        <v>603</v>
      </c>
      <c r="B580" t="s">
        <v>14</v>
      </c>
      <c r="C580" t="s">
        <v>652</v>
      </c>
      <c r="D580">
        <v>1</v>
      </c>
      <c r="E580" t="s">
        <v>16</v>
      </c>
      <c r="F580" t="s">
        <v>650</v>
      </c>
      <c r="G580">
        <v>1782</v>
      </c>
      <c r="H580">
        <v>2232</v>
      </c>
      <c r="I580">
        <v>4014</v>
      </c>
      <c r="J580" t="s">
        <v>655</v>
      </c>
      <c r="K580">
        <v>107</v>
      </c>
      <c r="L580" t="s">
        <v>663</v>
      </c>
      <c r="M580">
        <v>360</v>
      </c>
      <c r="N580">
        <v>1</v>
      </c>
      <c r="O580" t="s">
        <v>21</v>
      </c>
      <c r="P580" t="s">
        <v>647</v>
      </c>
      <c r="Q580">
        <v>107</v>
      </c>
      <c r="R580" t="e">
        <f>NA()</f>
        <v>#N/A</v>
      </c>
    </row>
    <row r="581" spans="1:18" x14ac:dyDescent="0.45">
      <c r="A581" t="s">
        <v>604</v>
      </c>
      <c r="B581" t="s">
        <v>14</v>
      </c>
      <c r="C581" t="s">
        <v>651</v>
      </c>
      <c r="D581">
        <v>0</v>
      </c>
      <c r="E581" t="s">
        <v>16</v>
      </c>
      <c r="F581" t="s">
        <v>639</v>
      </c>
      <c r="G581">
        <v>3182</v>
      </c>
      <c r="H581">
        <v>2917</v>
      </c>
      <c r="I581">
        <v>6099</v>
      </c>
      <c r="J581" t="s">
        <v>657</v>
      </c>
      <c r="K581">
        <v>161</v>
      </c>
      <c r="L581" t="s">
        <v>665</v>
      </c>
      <c r="M581">
        <v>360</v>
      </c>
      <c r="N581">
        <v>1</v>
      </c>
      <c r="O581" t="s">
        <v>17</v>
      </c>
      <c r="P581" t="s">
        <v>647</v>
      </c>
      <c r="Q581">
        <v>161</v>
      </c>
      <c r="R581" t="e">
        <f>NA()</f>
        <v>#N/A</v>
      </c>
    </row>
    <row r="582" spans="1:18" x14ac:dyDescent="0.45">
      <c r="A582" t="s">
        <v>605</v>
      </c>
      <c r="B582" t="s">
        <v>14</v>
      </c>
      <c r="C582" t="s">
        <v>652</v>
      </c>
      <c r="D582">
        <v>2</v>
      </c>
      <c r="E582" t="s">
        <v>16</v>
      </c>
      <c r="F582" t="s">
        <v>650</v>
      </c>
      <c r="G582">
        <v>6540</v>
      </c>
      <c r="H582">
        <v>0</v>
      </c>
      <c r="I582">
        <v>6540</v>
      </c>
      <c r="J582" t="s">
        <v>657</v>
      </c>
      <c r="K582">
        <v>205</v>
      </c>
      <c r="L582" t="s">
        <v>666</v>
      </c>
      <c r="M582">
        <v>360</v>
      </c>
      <c r="N582">
        <v>1</v>
      </c>
      <c r="O582" t="s">
        <v>31</v>
      </c>
      <c r="P582" t="s">
        <v>647</v>
      </c>
      <c r="Q582">
        <v>205</v>
      </c>
      <c r="R582" t="e">
        <f>NA()</f>
        <v>#N/A</v>
      </c>
    </row>
    <row r="583" spans="1:18" x14ac:dyDescent="0.45">
      <c r="A583" t="s">
        <v>606</v>
      </c>
      <c r="B583" t="s">
        <v>14</v>
      </c>
      <c r="C583" t="s">
        <v>651</v>
      </c>
      <c r="D583">
        <v>0</v>
      </c>
      <c r="E583" t="s">
        <v>16</v>
      </c>
      <c r="F583" t="s">
        <v>650</v>
      </c>
      <c r="G583">
        <v>1836</v>
      </c>
      <c r="H583">
        <v>33837</v>
      </c>
      <c r="I583">
        <v>35673</v>
      </c>
      <c r="J583" t="s">
        <v>658</v>
      </c>
      <c r="K583">
        <v>90</v>
      </c>
      <c r="L583" t="s">
        <v>662</v>
      </c>
      <c r="M583">
        <v>360</v>
      </c>
      <c r="N583">
        <v>1</v>
      </c>
      <c r="O583" t="s">
        <v>17</v>
      </c>
      <c r="P583" t="s">
        <v>648</v>
      </c>
      <c r="Q583" t="e">
        <f>NA()</f>
        <v>#N/A</v>
      </c>
      <c r="R583">
        <v>90</v>
      </c>
    </row>
    <row r="584" spans="1:18" x14ac:dyDescent="0.45">
      <c r="A584" t="s">
        <v>607</v>
      </c>
      <c r="B584" t="s">
        <v>42</v>
      </c>
      <c r="C584" t="s">
        <v>652</v>
      </c>
      <c r="D584">
        <v>0</v>
      </c>
      <c r="E584" t="s">
        <v>16</v>
      </c>
      <c r="F584" t="s">
        <v>650</v>
      </c>
      <c r="G584">
        <v>3166</v>
      </c>
      <c r="H584">
        <v>0</v>
      </c>
      <c r="I584">
        <v>3166</v>
      </c>
      <c r="J584" t="s">
        <v>659</v>
      </c>
      <c r="K584">
        <v>36</v>
      </c>
      <c r="L584" t="s">
        <v>662</v>
      </c>
      <c r="M584">
        <v>360</v>
      </c>
      <c r="N584">
        <v>1</v>
      </c>
      <c r="O584" t="s">
        <v>31</v>
      </c>
      <c r="P584" t="s">
        <v>647</v>
      </c>
      <c r="Q584">
        <v>36</v>
      </c>
      <c r="R584" t="e">
        <f>NA()</f>
        <v>#N/A</v>
      </c>
    </row>
    <row r="585" spans="1:18" x14ac:dyDescent="0.45">
      <c r="A585" t="s">
        <v>608</v>
      </c>
      <c r="B585" t="s">
        <v>14</v>
      </c>
      <c r="C585" t="s">
        <v>652</v>
      </c>
      <c r="D585">
        <v>1</v>
      </c>
      <c r="E585" t="s">
        <v>16</v>
      </c>
      <c r="F585" t="s">
        <v>650</v>
      </c>
      <c r="G585">
        <v>1880</v>
      </c>
      <c r="H585">
        <v>0</v>
      </c>
      <c r="I585">
        <v>1880</v>
      </c>
      <c r="J585" t="s">
        <v>659</v>
      </c>
      <c r="K585">
        <v>61</v>
      </c>
      <c r="L585" t="s">
        <v>662</v>
      </c>
      <c r="M585">
        <v>360</v>
      </c>
      <c r="N585" t="s">
        <v>639</v>
      </c>
      <c r="O585" t="s">
        <v>21</v>
      </c>
      <c r="P585" t="s">
        <v>648</v>
      </c>
      <c r="Q585" t="e">
        <f>NA()</f>
        <v>#N/A</v>
      </c>
      <c r="R585">
        <v>61</v>
      </c>
    </row>
    <row r="586" spans="1:18" x14ac:dyDescent="0.45">
      <c r="A586" t="s">
        <v>609</v>
      </c>
      <c r="B586" t="s">
        <v>14</v>
      </c>
      <c r="C586" t="s">
        <v>652</v>
      </c>
      <c r="D586">
        <v>1</v>
      </c>
      <c r="E586" t="s">
        <v>16</v>
      </c>
      <c r="F586" t="s">
        <v>650</v>
      </c>
      <c r="G586">
        <v>2787</v>
      </c>
      <c r="H586">
        <v>1917</v>
      </c>
      <c r="I586">
        <v>4704</v>
      </c>
      <c r="J586" t="s">
        <v>655</v>
      </c>
      <c r="K586">
        <v>146</v>
      </c>
      <c r="L586" t="s">
        <v>665</v>
      </c>
      <c r="M586">
        <v>360</v>
      </c>
      <c r="N586">
        <v>0</v>
      </c>
      <c r="O586" t="s">
        <v>21</v>
      </c>
      <c r="P586" t="s">
        <v>648</v>
      </c>
      <c r="Q586" t="e">
        <f>NA()</f>
        <v>#N/A</v>
      </c>
      <c r="R586">
        <v>146</v>
      </c>
    </row>
    <row r="587" spans="1:18" x14ac:dyDescent="0.45">
      <c r="A587" t="s">
        <v>610</v>
      </c>
      <c r="B587" t="s">
        <v>14</v>
      </c>
      <c r="C587" t="s">
        <v>652</v>
      </c>
      <c r="D587">
        <v>1</v>
      </c>
      <c r="E587" t="s">
        <v>16</v>
      </c>
      <c r="F587" t="s">
        <v>650</v>
      </c>
      <c r="G587">
        <v>4283</v>
      </c>
      <c r="H587">
        <v>3000</v>
      </c>
      <c r="I587">
        <v>7283</v>
      </c>
      <c r="J587" t="s">
        <v>657</v>
      </c>
      <c r="K587">
        <v>172</v>
      </c>
      <c r="L587" t="s">
        <v>665</v>
      </c>
      <c r="M587">
        <v>84</v>
      </c>
      <c r="N587">
        <v>1</v>
      </c>
      <c r="O587" t="s">
        <v>21</v>
      </c>
      <c r="P587" t="s">
        <v>648</v>
      </c>
      <c r="Q587" t="e">
        <f>NA()</f>
        <v>#N/A</v>
      </c>
      <c r="R587">
        <v>172</v>
      </c>
    </row>
    <row r="588" spans="1:18" x14ac:dyDescent="0.45">
      <c r="A588" t="s">
        <v>611</v>
      </c>
      <c r="B588" t="s">
        <v>14</v>
      </c>
      <c r="C588" t="s">
        <v>652</v>
      </c>
      <c r="D588">
        <v>0</v>
      </c>
      <c r="E588" t="s">
        <v>16</v>
      </c>
      <c r="F588" t="s">
        <v>650</v>
      </c>
      <c r="G588">
        <v>2297</v>
      </c>
      <c r="H588">
        <v>1522</v>
      </c>
      <c r="I588">
        <v>3819</v>
      </c>
      <c r="J588" t="s">
        <v>655</v>
      </c>
      <c r="K588">
        <v>104</v>
      </c>
      <c r="L588" t="s">
        <v>663</v>
      </c>
      <c r="M588">
        <v>360</v>
      </c>
      <c r="N588">
        <v>1</v>
      </c>
      <c r="O588" t="s">
        <v>17</v>
      </c>
      <c r="P588" t="s">
        <v>647</v>
      </c>
      <c r="Q588">
        <v>104</v>
      </c>
      <c r="R588" t="e">
        <f>NA()</f>
        <v>#N/A</v>
      </c>
    </row>
    <row r="589" spans="1:18" x14ac:dyDescent="0.45">
      <c r="A589" t="s">
        <v>612</v>
      </c>
      <c r="B589" t="s">
        <v>42</v>
      </c>
      <c r="C589" t="s">
        <v>651</v>
      </c>
      <c r="D589">
        <v>0</v>
      </c>
      <c r="E589" t="s">
        <v>25</v>
      </c>
      <c r="F589" t="s">
        <v>650</v>
      </c>
      <c r="G589">
        <v>2165</v>
      </c>
      <c r="H589">
        <v>0</v>
      </c>
      <c r="I589">
        <v>2165</v>
      </c>
      <c r="J589" t="s">
        <v>659</v>
      </c>
      <c r="K589">
        <v>70</v>
      </c>
      <c r="L589" t="s">
        <v>662</v>
      </c>
      <c r="M589">
        <v>360</v>
      </c>
      <c r="N589">
        <v>1</v>
      </c>
      <c r="O589" t="s">
        <v>31</v>
      </c>
      <c r="P589" t="s">
        <v>647</v>
      </c>
      <c r="Q589">
        <v>70</v>
      </c>
      <c r="R589" t="e">
        <f>NA()</f>
        <v>#N/A</v>
      </c>
    </row>
    <row r="590" spans="1:18" x14ac:dyDescent="0.45">
      <c r="A590" t="s">
        <v>613</v>
      </c>
      <c r="B590" t="s">
        <v>639</v>
      </c>
      <c r="C590" t="s">
        <v>651</v>
      </c>
      <c r="D590">
        <v>0</v>
      </c>
      <c r="E590" t="s">
        <v>16</v>
      </c>
      <c r="F590" t="s">
        <v>650</v>
      </c>
      <c r="G590">
        <v>4750</v>
      </c>
      <c r="H590">
        <v>0</v>
      </c>
      <c r="I590">
        <v>4750</v>
      </c>
      <c r="J590" t="s">
        <v>655</v>
      </c>
      <c r="K590">
        <v>94</v>
      </c>
      <c r="L590" t="s">
        <v>662</v>
      </c>
      <c r="M590">
        <v>360</v>
      </c>
      <c r="N590">
        <v>1</v>
      </c>
      <c r="O590" t="s">
        <v>31</v>
      </c>
      <c r="P590" t="s">
        <v>647</v>
      </c>
      <c r="Q590">
        <v>94</v>
      </c>
      <c r="R590" t="e">
        <f>NA()</f>
        <v>#N/A</v>
      </c>
    </row>
    <row r="591" spans="1:18" x14ac:dyDescent="0.45">
      <c r="A591" t="s">
        <v>614</v>
      </c>
      <c r="B591" t="s">
        <v>14</v>
      </c>
      <c r="C591" t="s">
        <v>652</v>
      </c>
      <c r="D591">
        <v>2</v>
      </c>
      <c r="E591" t="s">
        <v>16</v>
      </c>
      <c r="F591" t="s">
        <v>649</v>
      </c>
      <c r="G591">
        <v>2726</v>
      </c>
      <c r="H591">
        <v>0</v>
      </c>
      <c r="I591">
        <v>2726</v>
      </c>
      <c r="J591" t="s">
        <v>659</v>
      </c>
      <c r="K591">
        <v>106</v>
      </c>
      <c r="L591" t="s">
        <v>663</v>
      </c>
      <c r="M591">
        <v>360</v>
      </c>
      <c r="N591">
        <v>0</v>
      </c>
      <c r="O591" t="s">
        <v>31</v>
      </c>
      <c r="P591" t="s">
        <v>648</v>
      </c>
      <c r="Q591" t="e">
        <f>NA()</f>
        <v>#N/A</v>
      </c>
      <c r="R591">
        <v>106</v>
      </c>
    </row>
    <row r="592" spans="1:18" x14ac:dyDescent="0.45">
      <c r="A592" t="s">
        <v>615</v>
      </c>
      <c r="B592" t="s">
        <v>14</v>
      </c>
      <c r="C592" t="s">
        <v>652</v>
      </c>
      <c r="D592">
        <v>0</v>
      </c>
      <c r="E592" t="s">
        <v>16</v>
      </c>
      <c r="F592" t="s">
        <v>650</v>
      </c>
      <c r="G592">
        <v>3000</v>
      </c>
      <c r="H592">
        <v>3416</v>
      </c>
      <c r="I592">
        <v>6416</v>
      </c>
      <c r="J592" t="s">
        <v>657</v>
      </c>
      <c r="K592">
        <v>56</v>
      </c>
      <c r="L592" t="s">
        <v>662</v>
      </c>
      <c r="M592">
        <v>180</v>
      </c>
      <c r="N592">
        <v>1</v>
      </c>
      <c r="O592" t="s">
        <v>31</v>
      </c>
      <c r="P592" t="s">
        <v>647</v>
      </c>
      <c r="Q592">
        <v>56</v>
      </c>
      <c r="R592" t="e">
        <f>NA()</f>
        <v>#N/A</v>
      </c>
    </row>
    <row r="593" spans="1:18" x14ac:dyDescent="0.45">
      <c r="A593" t="s">
        <v>616</v>
      </c>
      <c r="B593" t="s">
        <v>14</v>
      </c>
      <c r="C593" t="s">
        <v>652</v>
      </c>
      <c r="D593">
        <v>2</v>
      </c>
      <c r="E593" t="s">
        <v>16</v>
      </c>
      <c r="F593" t="s">
        <v>649</v>
      </c>
      <c r="G593">
        <v>6000</v>
      </c>
      <c r="H593">
        <v>0</v>
      </c>
      <c r="I593">
        <v>6000</v>
      </c>
      <c r="J593" t="s">
        <v>657</v>
      </c>
      <c r="K593">
        <v>205</v>
      </c>
      <c r="L593" t="s">
        <v>666</v>
      </c>
      <c r="M593">
        <v>240</v>
      </c>
      <c r="N593">
        <v>1</v>
      </c>
      <c r="O593" t="s">
        <v>31</v>
      </c>
      <c r="P593" t="s">
        <v>648</v>
      </c>
      <c r="Q593" t="e">
        <f>NA()</f>
        <v>#N/A</v>
      </c>
      <c r="R593">
        <v>205</v>
      </c>
    </row>
    <row r="594" spans="1:18" x14ac:dyDescent="0.45">
      <c r="A594" t="s">
        <v>617</v>
      </c>
      <c r="B594" t="s">
        <v>639</v>
      </c>
      <c r="C594" t="s">
        <v>651</v>
      </c>
      <c r="D594" t="s">
        <v>30</v>
      </c>
      <c r="E594" t="s">
        <v>16</v>
      </c>
      <c r="F594" t="s">
        <v>649</v>
      </c>
      <c r="G594">
        <v>9357</v>
      </c>
      <c r="H594">
        <v>0</v>
      </c>
      <c r="I594">
        <v>9357</v>
      </c>
      <c r="J594" t="s">
        <v>658</v>
      </c>
      <c r="K594">
        <v>292</v>
      </c>
      <c r="L594" t="s">
        <v>666</v>
      </c>
      <c r="M594">
        <v>360</v>
      </c>
      <c r="N594">
        <v>1</v>
      </c>
      <c r="O594" t="s">
        <v>31</v>
      </c>
      <c r="P594" t="s">
        <v>647</v>
      </c>
      <c r="Q594">
        <v>292</v>
      </c>
      <c r="R594" t="e">
        <f>NA()</f>
        <v>#N/A</v>
      </c>
    </row>
    <row r="595" spans="1:18" x14ac:dyDescent="0.45">
      <c r="A595" t="s">
        <v>618</v>
      </c>
      <c r="B595" t="s">
        <v>14</v>
      </c>
      <c r="C595" t="s">
        <v>652</v>
      </c>
      <c r="D595">
        <v>0</v>
      </c>
      <c r="E595" t="s">
        <v>16</v>
      </c>
      <c r="F595" t="s">
        <v>650</v>
      </c>
      <c r="G595">
        <v>3859</v>
      </c>
      <c r="H595">
        <v>3300</v>
      </c>
      <c r="I595">
        <v>7159</v>
      </c>
      <c r="J595" t="s">
        <v>657</v>
      </c>
      <c r="K595">
        <v>142</v>
      </c>
      <c r="L595" t="s">
        <v>665</v>
      </c>
      <c r="M595">
        <v>180</v>
      </c>
      <c r="N595">
        <v>1</v>
      </c>
      <c r="O595" t="s">
        <v>21</v>
      </c>
      <c r="P595" t="s">
        <v>647</v>
      </c>
      <c r="Q595">
        <v>142</v>
      </c>
      <c r="R595" t="e">
        <f>NA()</f>
        <v>#N/A</v>
      </c>
    </row>
    <row r="596" spans="1:18" x14ac:dyDescent="0.45">
      <c r="A596" t="s">
        <v>619</v>
      </c>
      <c r="B596" t="s">
        <v>14</v>
      </c>
      <c r="C596" t="s">
        <v>652</v>
      </c>
      <c r="D596">
        <v>0</v>
      </c>
      <c r="E596" t="s">
        <v>16</v>
      </c>
      <c r="F596" t="s">
        <v>649</v>
      </c>
      <c r="G596">
        <v>16120</v>
      </c>
      <c r="H596">
        <v>0</v>
      </c>
      <c r="I596">
        <v>16120</v>
      </c>
      <c r="J596" t="s">
        <v>658</v>
      </c>
      <c r="K596">
        <v>260</v>
      </c>
      <c r="L596" t="s">
        <v>666</v>
      </c>
      <c r="M596">
        <v>360</v>
      </c>
      <c r="N596">
        <v>1</v>
      </c>
      <c r="O596" t="s">
        <v>17</v>
      </c>
      <c r="P596" t="s">
        <v>647</v>
      </c>
      <c r="Q596">
        <v>260</v>
      </c>
      <c r="R596" t="e">
        <f>NA()</f>
        <v>#N/A</v>
      </c>
    </row>
    <row r="597" spans="1:18" x14ac:dyDescent="0.45">
      <c r="A597" t="s">
        <v>620</v>
      </c>
      <c r="B597" t="s">
        <v>14</v>
      </c>
      <c r="C597" t="s">
        <v>651</v>
      </c>
      <c r="D597">
        <v>0</v>
      </c>
      <c r="E597" t="s">
        <v>25</v>
      </c>
      <c r="F597" t="s">
        <v>650</v>
      </c>
      <c r="G597">
        <v>3833</v>
      </c>
      <c r="H597">
        <v>0</v>
      </c>
      <c r="I597">
        <v>3833</v>
      </c>
      <c r="J597" t="s">
        <v>655</v>
      </c>
      <c r="K597">
        <v>110</v>
      </c>
      <c r="L597" t="s">
        <v>663</v>
      </c>
      <c r="M597">
        <v>360</v>
      </c>
      <c r="N597">
        <v>1</v>
      </c>
      <c r="O597" t="s">
        <v>21</v>
      </c>
      <c r="P597" t="s">
        <v>647</v>
      </c>
      <c r="Q597">
        <v>110</v>
      </c>
      <c r="R597" t="e">
        <f>NA()</f>
        <v>#N/A</v>
      </c>
    </row>
    <row r="598" spans="1:18" x14ac:dyDescent="0.45">
      <c r="A598" t="s">
        <v>621</v>
      </c>
      <c r="B598" t="s">
        <v>14</v>
      </c>
      <c r="C598" t="s">
        <v>652</v>
      </c>
      <c r="D598">
        <v>2</v>
      </c>
      <c r="E598" t="s">
        <v>25</v>
      </c>
      <c r="F598" t="s">
        <v>649</v>
      </c>
      <c r="G598">
        <v>6383</v>
      </c>
      <c r="H598">
        <v>1000</v>
      </c>
      <c r="I598">
        <v>7383</v>
      </c>
      <c r="J598" t="s">
        <v>657</v>
      </c>
      <c r="K598">
        <v>187</v>
      </c>
      <c r="L598" t="s">
        <v>666</v>
      </c>
      <c r="M598">
        <v>360</v>
      </c>
      <c r="N598">
        <v>1</v>
      </c>
      <c r="O598" t="s">
        <v>21</v>
      </c>
      <c r="P598" t="s">
        <v>648</v>
      </c>
      <c r="Q598" t="e">
        <f>NA()</f>
        <v>#N/A</v>
      </c>
      <c r="R598">
        <v>187</v>
      </c>
    </row>
    <row r="599" spans="1:18" x14ac:dyDescent="0.45">
      <c r="A599" t="s">
        <v>622</v>
      </c>
      <c r="B599" t="s">
        <v>14</v>
      </c>
      <c r="C599" t="s">
        <v>651</v>
      </c>
      <c r="D599" t="s">
        <v>639</v>
      </c>
      <c r="E599" t="s">
        <v>16</v>
      </c>
      <c r="F599" t="s">
        <v>650</v>
      </c>
      <c r="G599">
        <v>2987</v>
      </c>
      <c r="H599">
        <v>0</v>
      </c>
      <c r="I599">
        <v>2987</v>
      </c>
      <c r="J599" t="s">
        <v>659</v>
      </c>
      <c r="K599">
        <v>88</v>
      </c>
      <c r="L599" t="s">
        <v>662</v>
      </c>
      <c r="M599">
        <v>360</v>
      </c>
      <c r="N599">
        <v>0</v>
      </c>
      <c r="O599" t="s">
        <v>31</v>
      </c>
      <c r="P599" t="s">
        <v>648</v>
      </c>
      <c r="Q599" t="e">
        <f>NA()</f>
        <v>#N/A</v>
      </c>
      <c r="R599">
        <v>88</v>
      </c>
    </row>
    <row r="600" spans="1:18" x14ac:dyDescent="0.45">
      <c r="A600" t="s">
        <v>623</v>
      </c>
      <c r="B600" t="s">
        <v>14</v>
      </c>
      <c r="C600" t="s">
        <v>652</v>
      </c>
      <c r="D600">
        <v>0</v>
      </c>
      <c r="E600" t="s">
        <v>16</v>
      </c>
      <c r="F600" t="s">
        <v>649</v>
      </c>
      <c r="G600">
        <v>9963</v>
      </c>
      <c r="H600">
        <v>0</v>
      </c>
      <c r="I600">
        <v>9963</v>
      </c>
      <c r="J600" t="s">
        <v>658</v>
      </c>
      <c r="K600">
        <v>180</v>
      </c>
      <c r="L600" t="s">
        <v>666</v>
      </c>
      <c r="M600">
        <v>360</v>
      </c>
      <c r="N600">
        <v>1</v>
      </c>
      <c r="O600" t="s">
        <v>21</v>
      </c>
      <c r="P600" t="s">
        <v>647</v>
      </c>
      <c r="Q600">
        <v>180</v>
      </c>
      <c r="R600" t="e">
        <f>NA()</f>
        <v>#N/A</v>
      </c>
    </row>
    <row r="601" spans="1:18" x14ac:dyDescent="0.45">
      <c r="A601" t="s">
        <v>624</v>
      </c>
      <c r="B601" t="s">
        <v>14</v>
      </c>
      <c r="C601" t="s">
        <v>652</v>
      </c>
      <c r="D601">
        <v>2</v>
      </c>
      <c r="E601" t="s">
        <v>16</v>
      </c>
      <c r="F601" t="s">
        <v>650</v>
      </c>
      <c r="G601">
        <v>5780</v>
      </c>
      <c r="H601">
        <v>0</v>
      </c>
      <c r="I601">
        <v>5780</v>
      </c>
      <c r="J601" t="s">
        <v>656</v>
      </c>
      <c r="K601">
        <v>192</v>
      </c>
      <c r="L601" t="s">
        <v>666</v>
      </c>
      <c r="M601">
        <v>360</v>
      </c>
      <c r="N601">
        <v>1</v>
      </c>
      <c r="O601" t="s">
        <v>17</v>
      </c>
      <c r="P601" t="s">
        <v>647</v>
      </c>
      <c r="Q601">
        <v>192</v>
      </c>
      <c r="R601" t="e">
        <f>NA()</f>
        <v>#N/A</v>
      </c>
    </row>
    <row r="602" spans="1:18" x14ac:dyDescent="0.45">
      <c r="A602" t="s">
        <v>625</v>
      </c>
      <c r="B602" t="s">
        <v>42</v>
      </c>
      <c r="C602" t="s">
        <v>651</v>
      </c>
      <c r="D602" t="s">
        <v>30</v>
      </c>
      <c r="E602" t="s">
        <v>16</v>
      </c>
      <c r="F602" t="s">
        <v>639</v>
      </c>
      <c r="G602">
        <v>416</v>
      </c>
      <c r="H602">
        <v>41667</v>
      </c>
      <c r="I602">
        <v>42083</v>
      </c>
      <c r="J602" t="s">
        <v>658</v>
      </c>
      <c r="K602">
        <v>350</v>
      </c>
      <c r="L602" t="s">
        <v>666</v>
      </c>
      <c r="M602">
        <v>180</v>
      </c>
      <c r="N602" t="s">
        <v>639</v>
      </c>
      <c r="O602" t="s">
        <v>17</v>
      </c>
      <c r="P602" t="s">
        <v>648</v>
      </c>
      <c r="Q602" t="e">
        <f>NA()</f>
        <v>#N/A</v>
      </c>
      <c r="R602">
        <v>350</v>
      </c>
    </row>
    <row r="603" spans="1:18" x14ac:dyDescent="0.45">
      <c r="A603" t="s">
        <v>626</v>
      </c>
      <c r="B603" t="s">
        <v>14</v>
      </c>
      <c r="C603" t="s">
        <v>652</v>
      </c>
      <c r="D603">
        <v>0</v>
      </c>
      <c r="E603" t="s">
        <v>25</v>
      </c>
      <c r="F603" t="s">
        <v>639</v>
      </c>
      <c r="G603">
        <v>2894</v>
      </c>
      <c r="H603">
        <v>2792</v>
      </c>
      <c r="I603">
        <v>5686</v>
      </c>
      <c r="J603" t="s">
        <v>656</v>
      </c>
      <c r="K603">
        <v>155</v>
      </c>
      <c r="L603" t="s">
        <v>665</v>
      </c>
      <c r="M603">
        <v>360</v>
      </c>
      <c r="N603">
        <v>1</v>
      </c>
      <c r="O603" t="s">
        <v>21</v>
      </c>
      <c r="P603" t="s">
        <v>647</v>
      </c>
      <c r="Q603">
        <v>155</v>
      </c>
      <c r="R603" t="e">
        <f>NA()</f>
        <v>#N/A</v>
      </c>
    </row>
    <row r="604" spans="1:18" x14ac:dyDescent="0.45">
      <c r="A604" t="s">
        <v>627</v>
      </c>
      <c r="B604" t="s">
        <v>14</v>
      </c>
      <c r="C604" t="s">
        <v>652</v>
      </c>
      <c r="D604" t="s">
        <v>30</v>
      </c>
      <c r="E604" t="s">
        <v>16</v>
      </c>
      <c r="F604" t="s">
        <v>650</v>
      </c>
      <c r="G604">
        <v>5703</v>
      </c>
      <c r="H604">
        <v>0</v>
      </c>
      <c r="I604">
        <v>5703</v>
      </c>
      <c r="J604" t="s">
        <v>656</v>
      </c>
      <c r="K604">
        <v>128</v>
      </c>
      <c r="L604" t="s">
        <v>664</v>
      </c>
      <c r="M604">
        <v>360</v>
      </c>
      <c r="N604">
        <v>1</v>
      </c>
      <c r="O604" t="s">
        <v>17</v>
      </c>
      <c r="P604" t="s">
        <v>647</v>
      </c>
      <c r="Q604">
        <v>128</v>
      </c>
      <c r="R604" t="e">
        <f>NA()</f>
        <v>#N/A</v>
      </c>
    </row>
    <row r="605" spans="1:18" x14ac:dyDescent="0.45">
      <c r="A605" t="s">
        <v>628</v>
      </c>
      <c r="B605" t="s">
        <v>14</v>
      </c>
      <c r="C605" t="s">
        <v>651</v>
      </c>
      <c r="D605">
        <v>0</v>
      </c>
      <c r="E605" t="s">
        <v>16</v>
      </c>
      <c r="F605" t="s">
        <v>650</v>
      </c>
      <c r="G605">
        <v>3676</v>
      </c>
      <c r="H605">
        <v>4301</v>
      </c>
      <c r="I605">
        <v>7977</v>
      </c>
      <c r="J605" t="s">
        <v>657</v>
      </c>
      <c r="K605">
        <v>172</v>
      </c>
      <c r="L605" t="s">
        <v>665</v>
      </c>
      <c r="M605">
        <v>360</v>
      </c>
      <c r="N605">
        <v>1</v>
      </c>
      <c r="O605" t="s">
        <v>21</v>
      </c>
      <c r="P605" t="s">
        <v>647</v>
      </c>
      <c r="Q605">
        <v>172</v>
      </c>
      <c r="R605" t="e">
        <f>NA()</f>
        <v>#N/A</v>
      </c>
    </row>
    <row r="606" spans="1:18" x14ac:dyDescent="0.45">
      <c r="A606" t="s">
        <v>629</v>
      </c>
      <c r="B606" t="s">
        <v>42</v>
      </c>
      <c r="C606" t="s">
        <v>652</v>
      </c>
      <c r="D606">
        <v>1</v>
      </c>
      <c r="E606" t="s">
        <v>16</v>
      </c>
      <c r="F606" t="s">
        <v>650</v>
      </c>
      <c r="G606">
        <v>12000</v>
      </c>
      <c r="H606">
        <v>0</v>
      </c>
      <c r="I606">
        <v>12000</v>
      </c>
      <c r="J606" t="s">
        <v>658</v>
      </c>
      <c r="K606">
        <v>496</v>
      </c>
      <c r="L606" t="s">
        <v>666</v>
      </c>
      <c r="M606">
        <v>360</v>
      </c>
      <c r="N606">
        <v>1</v>
      </c>
      <c r="O606" t="s">
        <v>31</v>
      </c>
      <c r="P606" t="s">
        <v>647</v>
      </c>
      <c r="Q606">
        <v>496</v>
      </c>
      <c r="R606" t="e">
        <f>NA()</f>
        <v>#N/A</v>
      </c>
    </row>
    <row r="607" spans="1:18" x14ac:dyDescent="0.45">
      <c r="A607" t="s">
        <v>630</v>
      </c>
      <c r="B607" t="s">
        <v>14</v>
      </c>
      <c r="C607" t="s">
        <v>652</v>
      </c>
      <c r="D607">
        <v>0</v>
      </c>
      <c r="E607" t="s">
        <v>25</v>
      </c>
      <c r="F607" t="s">
        <v>650</v>
      </c>
      <c r="G607">
        <v>2400</v>
      </c>
      <c r="H607">
        <v>3800</v>
      </c>
      <c r="I607">
        <v>6200</v>
      </c>
      <c r="J607" t="s">
        <v>657</v>
      </c>
      <c r="K607">
        <v>128</v>
      </c>
      <c r="L607" t="s">
        <v>664</v>
      </c>
      <c r="M607">
        <v>180</v>
      </c>
      <c r="N607">
        <v>1</v>
      </c>
      <c r="O607" t="s">
        <v>17</v>
      </c>
      <c r="P607" t="s">
        <v>648</v>
      </c>
      <c r="Q607" t="e">
        <f>NA()</f>
        <v>#N/A</v>
      </c>
      <c r="R607">
        <v>128</v>
      </c>
    </row>
    <row r="608" spans="1:18" x14ac:dyDescent="0.45">
      <c r="A608" t="s">
        <v>631</v>
      </c>
      <c r="B608" t="s">
        <v>14</v>
      </c>
      <c r="C608" t="s">
        <v>652</v>
      </c>
      <c r="D608">
        <v>1</v>
      </c>
      <c r="E608" t="s">
        <v>16</v>
      </c>
      <c r="F608" t="s">
        <v>650</v>
      </c>
      <c r="G608">
        <v>3400</v>
      </c>
      <c r="H608">
        <v>2500</v>
      </c>
      <c r="I608">
        <v>5900</v>
      </c>
      <c r="J608" t="s">
        <v>656</v>
      </c>
      <c r="K608">
        <v>173</v>
      </c>
      <c r="L608" t="s">
        <v>665</v>
      </c>
      <c r="M608">
        <v>360</v>
      </c>
      <c r="N608">
        <v>1</v>
      </c>
      <c r="O608" t="s">
        <v>31</v>
      </c>
      <c r="P608" t="s">
        <v>647</v>
      </c>
      <c r="Q608">
        <v>173</v>
      </c>
      <c r="R608" t="e">
        <f>NA()</f>
        <v>#N/A</v>
      </c>
    </row>
    <row r="609" spans="1:18" x14ac:dyDescent="0.45">
      <c r="A609" t="s">
        <v>632</v>
      </c>
      <c r="B609" t="s">
        <v>14</v>
      </c>
      <c r="C609" t="s">
        <v>652</v>
      </c>
      <c r="D609">
        <v>2</v>
      </c>
      <c r="E609" t="s">
        <v>25</v>
      </c>
      <c r="F609" t="s">
        <v>650</v>
      </c>
      <c r="G609">
        <v>3987</v>
      </c>
      <c r="H609">
        <v>1411</v>
      </c>
      <c r="I609">
        <v>5398</v>
      </c>
      <c r="J609" t="s">
        <v>656</v>
      </c>
      <c r="K609">
        <v>157</v>
      </c>
      <c r="L609" t="s">
        <v>665</v>
      </c>
      <c r="M609">
        <v>360</v>
      </c>
      <c r="N609">
        <v>1</v>
      </c>
      <c r="O609" t="s">
        <v>21</v>
      </c>
      <c r="P609" t="s">
        <v>647</v>
      </c>
      <c r="Q609">
        <v>157</v>
      </c>
      <c r="R609" t="e">
        <f>NA()</f>
        <v>#N/A</v>
      </c>
    </row>
    <row r="610" spans="1:18" x14ac:dyDescent="0.45">
      <c r="A610" t="s">
        <v>633</v>
      </c>
      <c r="B610" t="s">
        <v>14</v>
      </c>
      <c r="C610" t="s">
        <v>652</v>
      </c>
      <c r="D610">
        <v>0</v>
      </c>
      <c r="E610" t="s">
        <v>16</v>
      </c>
      <c r="F610" t="s">
        <v>650</v>
      </c>
      <c r="G610">
        <v>3232</v>
      </c>
      <c r="H610">
        <v>1950</v>
      </c>
      <c r="I610">
        <v>5182</v>
      </c>
      <c r="J610" t="s">
        <v>656</v>
      </c>
      <c r="K610">
        <v>108</v>
      </c>
      <c r="L610" t="s">
        <v>663</v>
      </c>
      <c r="M610">
        <v>360</v>
      </c>
      <c r="N610">
        <v>1</v>
      </c>
      <c r="O610" t="s">
        <v>21</v>
      </c>
      <c r="P610" t="s">
        <v>647</v>
      </c>
      <c r="Q610">
        <v>108</v>
      </c>
      <c r="R610" t="e">
        <f>NA()</f>
        <v>#N/A</v>
      </c>
    </row>
    <row r="611" spans="1:18" x14ac:dyDescent="0.45">
      <c r="A611" t="s">
        <v>634</v>
      </c>
      <c r="B611" t="s">
        <v>42</v>
      </c>
      <c r="C611" t="s">
        <v>651</v>
      </c>
      <c r="D611">
        <v>0</v>
      </c>
      <c r="E611" t="s">
        <v>16</v>
      </c>
      <c r="F611" t="s">
        <v>650</v>
      </c>
      <c r="G611">
        <v>2900</v>
      </c>
      <c r="H611">
        <v>0</v>
      </c>
      <c r="I611">
        <v>2900</v>
      </c>
      <c r="J611" t="s">
        <v>659</v>
      </c>
      <c r="K611">
        <v>71</v>
      </c>
      <c r="L611" t="s">
        <v>662</v>
      </c>
      <c r="M611">
        <v>360</v>
      </c>
      <c r="N611">
        <v>1</v>
      </c>
      <c r="O611" t="s">
        <v>21</v>
      </c>
      <c r="P611" t="s">
        <v>647</v>
      </c>
      <c r="Q611">
        <v>71</v>
      </c>
      <c r="R611" t="e">
        <f>NA()</f>
        <v>#N/A</v>
      </c>
    </row>
    <row r="612" spans="1:18" x14ac:dyDescent="0.45">
      <c r="A612" t="s">
        <v>635</v>
      </c>
      <c r="B612" t="s">
        <v>14</v>
      </c>
      <c r="C612" t="s">
        <v>652</v>
      </c>
      <c r="D612" t="s">
        <v>30</v>
      </c>
      <c r="E612" t="s">
        <v>16</v>
      </c>
      <c r="F612" t="s">
        <v>650</v>
      </c>
      <c r="G612">
        <v>4106</v>
      </c>
      <c r="H612">
        <v>0</v>
      </c>
      <c r="I612">
        <v>4106</v>
      </c>
      <c r="J612" t="s">
        <v>655</v>
      </c>
      <c r="K612">
        <v>40</v>
      </c>
      <c r="L612" t="s">
        <v>662</v>
      </c>
      <c r="M612">
        <v>180</v>
      </c>
      <c r="N612">
        <v>1</v>
      </c>
      <c r="O612" t="s">
        <v>21</v>
      </c>
      <c r="P612" t="s">
        <v>647</v>
      </c>
      <c r="Q612">
        <v>40</v>
      </c>
      <c r="R612" t="e">
        <f>NA()</f>
        <v>#N/A</v>
      </c>
    </row>
    <row r="613" spans="1:18" x14ac:dyDescent="0.45">
      <c r="A613" t="s">
        <v>636</v>
      </c>
      <c r="B613" t="s">
        <v>14</v>
      </c>
      <c r="C613" t="s">
        <v>652</v>
      </c>
      <c r="D613">
        <v>1</v>
      </c>
      <c r="E613" t="s">
        <v>16</v>
      </c>
      <c r="F613" t="s">
        <v>650</v>
      </c>
      <c r="G613">
        <v>8072</v>
      </c>
      <c r="H613">
        <v>240</v>
      </c>
      <c r="I613">
        <v>8312</v>
      </c>
      <c r="J613" t="s">
        <v>658</v>
      </c>
      <c r="K613">
        <v>253</v>
      </c>
      <c r="L613" t="s">
        <v>666</v>
      </c>
      <c r="M613">
        <v>360</v>
      </c>
      <c r="N613">
        <v>1</v>
      </c>
      <c r="O613" t="s">
        <v>17</v>
      </c>
      <c r="P613" t="s">
        <v>647</v>
      </c>
      <c r="Q613">
        <v>253</v>
      </c>
      <c r="R613" t="e">
        <f>NA()</f>
        <v>#N/A</v>
      </c>
    </row>
    <row r="614" spans="1:18" x14ac:dyDescent="0.45">
      <c r="A614" t="s">
        <v>637</v>
      </c>
      <c r="B614" t="s">
        <v>14</v>
      </c>
      <c r="C614" t="s">
        <v>652</v>
      </c>
      <c r="D614">
        <v>2</v>
      </c>
      <c r="E614" t="s">
        <v>16</v>
      </c>
      <c r="F614" t="s">
        <v>650</v>
      </c>
      <c r="G614">
        <v>7583</v>
      </c>
      <c r="H614">
        <v>0</v>
      </c>
      <c r="I614">
        <v>7583</v>
      </c>
      <c r="J614" t="s">
        <v>657</v>
      </c>
      <c r="K614">
        <v>187</v>
      </c>
      <c r="L614" t="s">
        <v>666</v>
      </c>
      <c r="M614">
        <v>360</v>
      </c>
      <c r="N614">
        <v>1</v>
      </c>
      <c r="O614" t="s">
        <v>17</v>
      </c>
      <c r="P614" t="s">
        <v>647</v>
      </c>
      <c r="Q614">
        <v>187</v>
      </c>
      <c r="R614" t="e">
        <f>NA()</f>
        <v>#N/A</v>
      </c>
    </row>
    <row r="615" spans="1:18" x14ac:dyDescent="0.45">
      <c r="A615" t="s">
        <v>638</v>
      </c>
      <c r="B615" t="s">
        <v>42</v>
      </c>
      <c r="C615" t="s">
        <v>651</v>
      </c>
      <c r="D615">
        <v>0</v>
      </c>
      <c r="E615" t="s">
        <v>16</v>
      </c>
      <c r="F615" t="s">
        <v>649</v>
      </c>
      <c r="G615">
        <v>4583</v>
      </c>
      <c r="H615">
        <v>0</v>
      </c>
      <c r="I615">
        <v>4583</v>
      </c>
      <c r="J615" t="s">
        <v>655</v>
      </c>
      <c r="K615">
        <v>133</v>
      </c>
      <c r="L615" t="s">
        <v>664</v>
      </c>
      <c r="M615">
        <v>360</v>
      </c>
      <c r="N615">
        <v>0</v>
      </c>
      <c r="O615" t="s">
        <v>31</v>
      </c>
      <c r="P615" t="s">
        <v>648</v>
      </c>
      <c r="Q615" t="e">
        <f>NA()</f>
        <v>#N/A</v>
      </c>
      <c r="R615">
        <v>133</v>
      </c>
    </row>
  </sheetData>
  <phoneticPr fontId="18"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B1FF7-BFDA-4708-A706-E46E0B858FE8}">
  <sheetPr codeName="Sheet6"/>
  <dimension ref="B2:H23"/>
  <sheetViews>
    <sheetView workbookViewId="0">
      <selection activeCell="B21" sqref="B21"/>
    </sheetView>
  </sheetViews>
  <sheetFormatPr defaultRowHeight="14.25" x14ac:dyDescent="0.45"/>
  <cols>
    <col min="2" max="2" width="14.796875" bestFit="1" customWidth="1"/>
    <col min="3" max="3" width="14.73046875" bestFit="1" customWidth="1"/>
    <col min="4" max="4" width="6.53125" bestFit="1" customWidth="1"/>
    <col min="5" max="5" width="10.19921875" bestFit="1" customWidth="1"/>
    <col min="6" max="6" width="23.1328125" customWidth="1"/>
    <col min="7" max="8" width="12.33203125" customWidth="1"/>
    <col min="9" max="9" width="20.6640625" bestFit="1" customWidth="1"/>
    <col min="10" max="10" width="14.73046875" bestFit="1" customWidth="1"/>
    <col min="11" max="12" width="11.73046875" bestFit="1" customWidth="1"/>
    <col min="13" max="13" width="22.3984375" customWidth="1"/>
    <col min="15" max="15" width="21.86328125" customWidth="1"/>
    <col min="16" max="16" width="13.9296875" customWidth="1"/>
    <col min="17" max="17" width="16" customWidth="1"/>
    <col min="18" max="18" width="12.33203125" customWidth="1"/>
  </cols>
  <sheetData>
    <row r="2" spans="2:8" x14ac:dyDescent="0.45">
      <c r="B2" s="1" t="s">
        <v>646</v>
      </c>
      <c r="C2" s="1" t="s">
        <v>645</v>
      </c>
    </row>
    <row r="3" spans="2:8" x14ac:dyDescent="0.45">
      <c r="B3" s="1" t="s">
        <v>643</v>
      </c>
      <c r="C3" t="s">
        <v>647</v>
      </c>
      <c r="D3" t="s">
        <v>648</v>
      </c>
      <c r="E3" t="s">
        <v>644</v>
      </c>
    </row>
    <row r="4" spans="2:8" x14ac:dyDescent="0.45">
      <c r="B4" s="2" t="s">
        <v>658</v>
      </c>
      <c r="C4" s="5">
        <v>88</v>
      </c>
      <c r="D4" s="5">
        <v>41</v>
      </c>
      <c r="E4" s="5">
        <v>129</v>
      </c>
      <c r="F4" s="2" t="s">
        <v>658</v>
      </c>
      <c r="G4" s="6">
        <f>GETPIVOTDATA("Loan_Status",$B$2,"Income_Bracket","High (&gt; $8300)","Loan_Status","Approved")/GETPIVOTDATA("Loan_Status",$B$2,"Income_Bracket","High (&gt; $8300)")</f>
        <v>0.68217054263565891</v>
      </c>
      <c r="H4" s="6"/>
    </row>
    <row r="5" spans="2:8" x14ac:dyDescent="0.45">
      <c r="B5" s="2" t="s">
        <v>657</v>
      </c>
      <c r="C5" s="5">
        <v>82</v>
      </c>
      <c r="D5" s="5">
        <v>41</v>
      </c>
      <c r="E5" s="5">
        <v>123</v>
      </c>
      <c r="F5" s="2" t="s">
        <v>657</v>
      </c>
      <c r="G5" s="6">
        <f>GETPIVOTDATA("Loan_Status",$B$2,"Income_Bracket","Mid-high ($6000-$8299)","Loan_Status","Approved")/GETPIVOTDATA("Loan_Status",$B$2,"Income_Bracket","Mid-high ($6000-$8299)")</f>
        <v>0.66666666666666663</v>
      </c>
      <c r="H5" s="6"/>
    </row>
    <row r="6" spans="2:8" x14ac:dyDescent="0.45">
      <c r="B6" s="2" t="s">
        <v>656</v>
      </c>
      <c r="C6" s="5">
        <v>87</v>
      </c>
      <c r="D6" s="5">
        <v>30</v>
      </c>
      <c r="E6" s="5">
        <v>117</v>
      </c>
      <c r="F6" s="2" t="s">
        <v>656</v>
      </c>
      <c r="G6" s="6">
        <f>GETPIVOTDATA("Loan_Status",$B$2,"Income_Bracket","Middle ($4800-$5999)","Loan_Status","Approved")/GETPIVOTDATA("Loan_Status",$B$2,"Income_Bracket","Middle ($4800-$5999)")</f>
        <v>0.74358974358974361</v>
      </c>
      <c r="H6" s="6"/>
    </row>
    <row r="7" spans="2:8" x14ac:dyDescent="0.45">
      <c r="B7" s="2" t="s">
        <v>655</v>
      </c>
      <c r="C7" s="5">
        <v>86</v>
      </c>
      <c r="D7" s="5">
        <v>37</v>
      </c>
      <c r="E7" s="5">
        <v>123</v>
      </c>
      <c r="F7" s="2" t="s">
        <v>655</v>
      </c>
      <c r="G7" s="6">
        <f>GETPIVOTDATA("Loan_Status",$B$2,"Income_Bracket","Mid-low ($3800-$4799)","Loan_Status","Approved")/GETPIVOTDATA("Loan_Status",$B$2,"Income_Bracket","Mid-low ($3800-$4799)")</f>
        <v>0.69918699186991873</v>
      </c>
      <c r="H7" s="6"/>
    </row>
    <row r="8" spans="2:8" x14ac:dyDescent="0.45">
      <c r="B8" s="2" t="s">
        <v>659</v>
      </c>
      <c r="C8" s="5">
        <v>79</v>
      </c>
      <c r="D8" s="5">
        <v>43</v>
      </c>
      <c r="E8" s="5">
        <v>122</v>
      </c>
      <c r="F8" s="2" t="s">
        <v>659</v>
      </c>
      <c r="G8" s="6">
        <f>GETPIVOTDATA("Loan_Status",$B$2,"Income_Bracket","Low (&lt; $3800)","Loan_Status","Approved")/GETPIVOTDATA("Loan_Status",$B$2,"Income_Bracket","Low (&lt; $3800)")</f>
        <v>0.64754098360655743</v>
      </c>
      <c r="H8" s="6"/>
    </row>
    <row r="9" spans="2:8" x14ac:dyDescent="0.45">
      <c r="B9" s="2" t="s">
        <v>644</v>
      </c>
      <c r="C9" s="5">
        <v>422</v>
      </c>
      <c r="D9" s="5">
        <v>192</v>
      </c>
      <c r="E9" s="5">
        <v>614</v>
      </c>
    </row>
    <row r="11" spans="2:8" x14ac:dyDescent="0.45">
      <c r="B11" s="1" t="s">
        <v>646</v>
      </c>
      <c r="C11" s="1" t="s">
        <v>645</v>
      </c>
    </row>
    <row r="12" spans="2:8" x14ac:dyDescent="0.45">
      <c r="B12" s="1" t="s">
        <v>643</v>
      </c>
      <c r="C12" t="s">
        <v>647</v>
      </c>
      <c r="D12" t="s">
        <v>648</v>
      </c>
      <c r="E12" t="s">
        <v>644</v>
      </c>
    </row>
    <row r="13" spans="2:8" x14ac:dyDescent="0.45">
      <c r="B13" s="2" t="s">
        <v>666</v>
      </c>
      <c r="C13">
        <v>83</v>
      </c>
      <c r="D13">
        <v>44</v>
      </c>
      <c r="E13">
        <v>127</v>
      </c>
      <c r="F13" s="2" t="s">
        <v>666</v>
      </c>
      <c r="G13" s="6">
        <f>GETPIVOTDATA("Loan_Status",$B$11,"Loan_Bracket","High (&gt; $180k)","Loan_Status","Approved")/GETPIVOTDATA("Loan_Status",$B$11,"Loan_Bracket","High (&gt; $180k)")</f>
        <v>0.65354330708661412</v>
      </c>
    </row>
    <row r="14" spans="2:8" x14ac:dyDescent="0.45">
      <c r="B14" s="2" t="s">
        <v>665</v>
      </c>
      <c r="C14">
        <v>87</v>
      </c>
      <c r="D14">
        <v>40</v>
      </c>
      <c r="E14">
        <v>127</v>
      </c>
      <c r="F14" s="2" t="s">
        <v>665</v>
      </c>
      <c r="G14" s="6">
        <f>GETPIVOTDATA("Loan_Status",$B$11,"Loan_Bracket","Mid-high ($135k-$180k)","Loan_Status","Approved")/GETPIVOTDATA("Loan_Status",$B$11,"Loan_Bracket","Mid-high ($135k-$180k)")</f>
        <v>0.68503937007874016</v>
      </c>
    </row>
    <row r="15" spans="2:8" x14ac:dyDescent="0.45">
      <c r="B15" s="2" t="s">
        <v>664</v>
      </c>
      <c r="C15">
        <v>82</v>
      </c>
      <c r="D15">
        <v>32</v>
      </c>
      <c r="E15">
        <v>114</v>
      </c>
      <c r="F15" s="2" t="s">
        <v>664</v>
      </c>
      <c r="G15" s="6">
        <f>GETPIVOTDATA("Loan_Status",$B$11,"Loan_Bracket","Middle ($120k-$134k)","Loan_Status","Approved")/GETPIVOTDATA("Loan_Status",$B$11,"Loan_Bracket","Middle ($120k-$134k)")</f>
        <v>0.7192982456140351</v>
      </c>
    </row>
    <row r="16" spans="2:8" x14ac:dyDescent="0.45">
      <c r="B16" s="2" t="s">
        <v>663</v>
      </c>
      <c r="C16">
        <v>95</v>
      </c>
      <c r="D16">
        <v>40</v>
      </c>
      <c r="E16">
        <v>135</v>
      </c>
      <c r="F16" s="2" t="s">
        <v>663</v>
      </c>
      <c r="G16" s="6">
        <f>GETPIVOTDATA("Loan_Status",$B$11,"Loan_Bracket","Mid-low ($95k-$119k)","Loan_Status","Approved")/GETPIVOTDATA("Loan_Status",$B$11,"Loan_Bracket","Mid-low ($95k-$119k)")</f>
        <v>0.70370370370370372</v>
      </c>
    </row>
    <row r="17" spans="2:7" x14ac:dyDescent="0.45">
      <c r="B17" s="2" t="s">
        <v>662</v>
      </c>
      <c r="C17">
        <v>75</v>
      </c>
      <c r="D17">
        <v>36</v>
      </c>
      <c r="E17">
        <v>111</v>
      </c>
      <c r="F17" s="2" t="s">
        <v>662</v>
      </c>
      <c r="G17" s="6">
        <f>GETPIVOTDATA("Loan_Status",$B$11,"Loan_Bracket","Low (&lt; $95k)","Loan_Status","Approved")/GETPIVOTDATA("Loan_Status",$B$11,"Loan_Bracket","Low (&lt; $95k)")</f>
        <v>0.67567567567567566</v>
      </c>
    </row>
    <row r="18" spans="2:7" x14ac:dyDescent="0.45">
      <c r="B18" s="2" t="s">
        <v>644</v>
      </c>
      <c r="C18">
        <v>422</v>
      </c>
      <c r="D18">
        <v>192</v>
      </c>
      <c r="E18">
        <v>614</v>
      </c>
    </row>
    <row r="20" spans="2:7" x14ac:dyDescent="0.45">
      <c r="B20" t="s">
        <v>667</v>
      </c>
      <c r="F20" s="2"/>
      <c r="G20" s="6"/>
    </row>
    <row r="21" spans="2:7" x14ac:dyDescent="0.45">
      <c r="B21">
        <v>614</v>
      </c>
      <c r="F21" s="2"/>
      <c r="G21" s="6"/>
    </row>
    <row r="22" spans="2:7" x14ac:dyDescent="0.45">
      <c r="F22" s="2"/>
      <c r="G22" s="6"/>
    </row>
    <row r="23" spans="2:7" x14ac:dyDescent="0.45">
      <c r="F23" s="2"/>
      <c r="G23" s="6"/>
    </row>
  </sheetData>
  <pageMargins left="0.7" right="0.7" top="0.75" bottom="0.75" header="0.3" footer="0.3"/>
  <pageSetup orientation="portrait"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7 2 f 3 9 0 7 - e 3 2 8 - 4 0 6 7 - b b 5 7 - 2 b 6 6 5 7 e d d 7 6 f "   x m l n s = " h t t p : / / s c h e m a s . m i c r o s o f t . c o m / D a t a M a s h u p " > A A A A A D 8 E A A B Q S w M E F A A C A A g A E H P V 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E H P V 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B z 1 V Z d 0 A 8 + O Q E A A J g C A A A T A B w A R m 9 y b X V s Y X M v U 2 V j d G l v b j E u b S C i G A A o o B Q A A A A A A A A A A A A A A A A A A A A A A A A A A A C F U k 1 L w 0 A Q v Q f y H 5 Z 4 a S E U F P F S e q h p s Q U V I Q E P p Y T t Z m p D s 7 N h d g I N o f / d T Y I H T d S 9 L L y v m X 2 s B c W 5 Q R H 3 9 + 3 c 9 3 z P n i R B J j Z G w 7 O R + G 7 o b E 8 A L B a i A P Y 9 4 U 5 s K l L g k P V F Q T G L K i J A b q U H Y 8 6 T a b N 7 l R o W Q S I P B d w F + + s u M s h O s g / 7 g J s g O k n 8 c H O S u o T A J X X S W U I S 7 d G Q j k x R a W x J O + m n h U 0 T t A u l 2 1 U Q C n a M Y L j w N R R N 8 A S Y A Q 3 g F 0 m U Q z b A V 1 C 2 B m T 7 R U m s O 2 a d V U q 2 X Q w 8 M R T H d K 3 L w t Q j i c u y L H I l k b e o X H G O 3 y I / 3 M / a B 3 S C y M j / J f q Q I 2 S / 8 T 2 e P p J U Z + D B C m 0 3 S 2 0 q 5 K G 1 6 + 0 v Y 9 o 7 0 w R I j 2 z m P k T O 6 S a 3 b K j + 2 d k b m R K I 6 3 R J I M f T Y 5 Z c 2 W / c d e p 7 O Y 7 + h v k n U E s B A i 0 A F A A C A A g A E H P V V v p j i G u k A A A A 9 g A A A B I A A A A A A A A A A A A A A A A A A A A A A E N v b m Z p Z y 9 Q Y W N r Y W d l L n h t b F B L A Q I t A B Q A A g A I A B B z 1 V Y P y u m r p A A A A O k A A A A T A A A A A A A A A A A A A A A A A P A A A A B b Q 2 9 u d G V u d F 9 U e X B l c 1 0 u e G 1 s U E s B A i 0 A F A A C A A g A E H P V V l 3 Q D z 4 5 A Q A A m A I A A B M A A A A A A A A A A A A A A A A A 4 Q E A A E Z v c m 1 1 b G F z L 1 N l Y 3 R p b 2 4 x L m 1 Q S w U G A A A A A A M A A w D C A A A A Z 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x Q A A A A A A A B 9 F 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t Z U x v Y W 5 X b 3 J r c 2 h l Z X 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V f S G 9 t Z U x v Y W 5 X b 3 J r c 2 h l Z X Q i I C 8 + P E V u d H J 5 I F R 5 c G U 9 I k Z p b G x l Z E N v b X B s Z X R l U m V z d W x 0 V G 9 X b 3 J r c 2 h l Z X Q i I F Z h b H V l P S J s M S I g L z 4 8 R W 5 0 c n k g V H l w Z T 0 i R m l s b F N 0 Y X R 1 c y I g V m F s d W U 9 I n N D b 2 1 w b G V 0 Z S I g L z 4 8 R W 5 0 c n k g V H l w Z T 0 i R m l s b E N v b H V t b k 5 h b W V z I i B W Y W x 1 Z T 0 i c 1 s m c X V v d D t M b 2 F u X 0 l E J n F 1 b 3 Q 7 L C Z x d W 9 0 O 0 d l b m R l c i Z x d W 9 0 O y w m c X V v d D t N Y X J y a W V k J n F 1 b 3 Q 7 L C Z x d W 9 0 O 0 R l c G V u Z G V u d H M m c X V v d D s s J n F 1 b 3 Q 7 R W R 1 Y 2 F 0 a W 9 u J n F 1 b 3 Q 7 L C Z x d W 9 0 O 1 N l b G Z f R W 1 w b G 9 5 Z W Q m c X V v d D s s J n F 1 b 3 Q 7 Q X B w b G l j Y W 5 0 S W 5 j b 2 1 l J n F 1 b 3 Q 7 L C Z x d W 9 0 O 0 N v Y X B w b G l j Y W 5 0 S W 5 j b 2 1 l J n F 1 b 3 Q 7 L C Z x d W 9 0 O 0 N v b W J p b m V k S W 5 j b 2 1 l J n F 1 b 3 Q 7 L C Z x d W 9 0 O 0 l u Y 2 9 t Z V 9 C c m F j a 2 V 0 J n F 1 b 3 Q 7 L C Z x d W 9 0 O 0 x v Y W 5 B b W 9 1 b n Q m c X V v d D s s J n F 1 b 3 Q 7 T G 9 h b l 9 C c m F j a 2 V 0 J n F 1 b 3 Q 7 L C Z x d W 9 0 O 0 x v Y W 5 f Q W 1 v d W 5 0 X 1 R l c m 0 m c X V v d D s s J n F 1 b 3 Q 7 Q 3 J l Z G l 0 X 0 h p c 3 R v c n k m c X V v d D s s J n F 1 b 3 Q 7 U H J v c G V y d H l f Q X J l Y S Z x d W 9 0 O y w m c X V v d D t M b 2 F u X 1 N 0 Y X R 1 c y Z x d W 9 0 O y w m c X V v d D t M b 2 F u X 0 F w c H J v d m V k J n F 1 b 3 Q 7 L C Z x d W 9 0 O 0 x v Y W 5 f R G V u a W V k J n F 1 b 3 Q 7 X S I g L z 4 8 R W 5 0 c n k g V H l w Z T 0 i R m l s b E N v b H V t b l R 5 c G V z I i B W Y W x 1 Z T 0 i c 0 J n W U d B Q V l H Q X d N R E J n T U d B d 0 F H Q m d B Q S I g L z 4 8 R W 5 0 c n k g V H l w Z T 0 i R m l s b E x h c 3 R V c G R h d G V k I i B W Y W x 1 Z T 0 i Z D I w M j M t M D Y t M j F U M j A 6 M j Q 6 M z M u M T g 5 N j M 3 O V o i I C 8 + P E V u d H J 5 I F R 5 c G U 9 I k Z p b G x F c n J v c k N v d W 5 0 I i B W Y W x 1 Z T 0 i b D Y x N C I g L z 4 8 R W 5 0 c n k g V H l w Z T 0 i R m l s b E V y c m 9 y Q 2 9 k Z S I g V m F s d W U 9 I n N V b m t u b 3 d u I i A v P j x F b n R y e S B U e X B l P S J G a W x s Q 2 9 1 b n Q i I F Z h b H V l P S J s N j E 0 I i A v P j x F b n R y e S B U e X B l P S J B Z G R l Z F R v R G F 0 Y U 1 v Z G V s I i B W Y W x 1 Z T 0 i b D A i I C 8 + P E V u d H J 5 I F R 5 c G U 9 I l F 1 Z X J 5 S U Q i I F Z h b H V l P S J z M D Y z Y m V i Z G M t N G I 1 N y 0 0 M j Y y L W E 1 N G Q t N 2 Y 5 N D U 5 N D d k Z m Q 1 I i A v P j x F b n R y e S B U e X B l P S J S Z W x h d G l v b n N o a X B J b m Z v Q 2 9 u d G F p b m V y I i B W Y W x 1 Z T 0 i c 3 s m c X V v d D t j b 2 x 1 b W 5 D b 3 V u d C Z x d W 9 0 O z o x O C w m c X V v d D t r Z X l D b 2 x 1 b W 5 O Y W 1 l c y Z x d W 9 0 O z p b X S w m c X V v d D t x d W V y e V J l b G F 0 a W 9 u c 2 h p c H M m c X V v d D s 6 W 1 0 s J n F 1 b 3 Q 7 Y 2 9 s d W 1 u S W R l b n R p d G l l c y Z x d W 9 0 O z p b J n F 1 b 3 Q 7 U 2 V j d G l v b j E v S G 9 t Z U x v Y W 5 X b 3 J r c 2 h l Z X Q v Q X V 0 b 1 J l b W 9 2 Z W R D b 2 x 1 b W 5 z M S 5 7 T G 9 h b l 9 J R C w w f S Z x d W 9 0 O y w m c X V v d D t T Z W N 0 a W 9 u M S 9 I b 2 1 l T G 9 h b l d v c m t z a G V l d C 9 B d X R v U m V t b 3 Z l Z E N v b H V t b n M x L n t H Z W 5 k Z X I s M X 0 m c X V v d D s s J n F 1 b 3 Q 7 U 2 V j d G l v b j E v S G 9 t Z U x v Y W 5 X b 3 J r c 2 h l Z X Q v Q X V 0 b 1 J l b W 9 2 Z W R D b 2 x 1 b W 5 z M S 5 7 T W F y c m l l Z C w y f S Z x d W 9 0 O y w m c X V v d D t T Z W N 0 a W 9 u M S 9 I b 2 1 l T G 9 h b l d v c m t z a G V l d C 9 B d X R v U m V t b 3 Z l Z E N v b H V t b n M x L n t E Z X B l b m R l b n R z L D N 9 J n F 1 b 3 Q 7 L C Z x d W 9 0 O 1 N l Y 3 R p b 2 4 x L 0 h v b W V M b 2 F u V 2 9 y a 3 N o Z W V 0 L 0 F 1 d G 9 S Z W 1 v d m V k Q 2 9 s d W 1 u c z E u e 0 V k d W N h d G l v b i w 0 f S Z x d W 9 0 O y w m c X V v d D t T Z W N 0 a W 9 u M S 9 I b 2 1 l T G 9 h b l d v c m t z a G V l d C 9 B d X R v U m V t b 3 Z l Z E N v b H V t b n M x L n t T Z W x m X 0 V t c G x v e W V k L D V 9 J n F 1 b 3 Q 7 L C Z x d W 9 0 O 1 N l Y 3 R p b 2 4 x L 0 h v b W V M b 2 F u V 2 9 y a 3 N o Z W V 0 L 0 F 1 d G 9 S Z W 1 v d m V k Q 2 9 s d W 1 u c z E u e 0 F w c G x p Y 2 F u d E l u Y 2 9 t Z S w 2 f S Z x d W 9 0 O y w m c X V v d D t T Z W N 0 a W 9 u M S 9 I b 2 1 l T G 9 h b l d v c m t z a G V l d C 9 B d X R v U m V t b 3 Z l Z E N v b H V t b n M x L n t D b 2 F w c G x p Y 2 F u d E l u Y 2 9 t Z S w 3 f S Z x d W 9 0 O y w m c X V v d D t T Z W N 0 a W 9 u M S 9 I b 2 1 l T G 9 h b l d v c m t z a G V l d C 9 B d X R v U m V t b 3 Z l Z E N v b H V t b n M x L n t D b 2 1 i a W 5 l Z E l u Y 2 9 t Z S w 4 f S Z x d W 9 0 O y w m c X V v d D t T Z W N 0 a W 9 u M S 9 I b 2 1 l T G 9 h b l d v c m t z a G V l d C 9 B d X R v U m V t b 3 Z l Z E N v b H V t b n M x L n t J b m N v b W V f Q n J h Y 2 t l d C w 5 f S Z x d W 9 0 O y w m c X V v d D t T Z W N 0 a W 9 u M S 9 I b 2 1 l T G 9 h b l d v c m t z a G V l d C 9 B d X R v U m V t b 3 Z l Z E N v b H V t b n M x L n t M b 2 F u Q W 1 v d W 5 0 L D E w f S Z x d W 9 0 O y w m c X V v d D t T Z W N 0 a W 9 u M S 9 I b 2 1 l T G 9 h b l d v c m t z a G V l d C 9 B d X R v U m V t b 3 Z l Z E N v b H V t b n M x L n t M b 2 F u X 0 J y Y W N r Z X Q s M T F 9 J n F 1 b 3 Q 7 L C Z x d W 9 0 O 1 N l Y 3 R p b 2 4 x L 0 h v b W V M b 2 F u V 2 9 y a 3 N o Z W V 0 L 0 F 1 d G 9 S Z W 1 v d m V k Q 2 9 s d W 1 u c z E u e 0 x v Y W 5 f Q W 1 v d W 5 0 X 1 R l c m 0 s M T J 9 J n F 1 b 3 Q 7 L C Z x d W 9 0 O 1 N l Y 3 R p b 2 4 x L 0 h v b W V M b 2 F u V 2 9 y a 3 N o Z W V 0 L 0 F 1 d G 9 S Z W 1 v d m V k Q 2 9 s d W 1 u c z E u e 0 N y Z W R p d F 9 I a X N 0 b 3 J 5 L D E z f S Z x d W 9 0 O y w m c X V v d D t T Z W N 0 a W 9 u M S 9 I b 2 1 l T G 9 h b l d v c m t z a G V l d C 9 B d X R v U m V t b 3 Z l Z E N v b H V t b n M x L n t Q c m 9 w Z X J 0 e V 9 B c m V h L D E 0 f S Z x d W 9 0 O y w m c X V v d D t T Z W N 0 a W 9 u M S 9 I b 2 1 l T G 9 h b l d v c m t z a G V l d C 9 B d X R v U m V t b 3 Z l Z E N v b H V t b n M x L n t M b 2 F u X 1 N 0 Y X R 1 c y w x N X 0 m c X V v d D s s J n F 1 b 3 Q 7 U 2 V j d G l v b j E v S G 9 t Z U x v Y W 5 X b 3 J r c 2 h l Z X Q v Q X V 0 b 1 J l b W 9 2 Z W R D b 2 x 1 b W 5 z M S 5 7 T G 9 h b l 9 B c H B y b 3 Z l Z C w x N n 0 m c X V v d D s s J n F 1 b 3 Q 7 U 2 V j d G l v b j E v S G 9 t Z U x v Y W 5 X b 3 J r c 2 h l Z X Q v Q X V 0 b 1 J l b W 9 2 Z W R D b 2 x 1 b W 5 z M S 5 7 T G 9 h b l 9 E Z W 5 p Z W Q s M T d 9 J n F 1 b 3 Q 7 X S w m c X V v d D t D b 2 x 1 b W 5 D b 3 V u d C Z x d W 9 0 O z o x O C w m c X V v d D t L Z X l D b 2 x 1 b W 5 O Y W 1 l c y Z x d W 9 0 O z p b X S w m c X V v d D t D b 2 x 1 b W 5 J Z G V u d G l 0 a W V z J n F 1 b 3 Q 7 O l s m c X V v d D t T Z W N 0 a W 9 u M S 9 I b 2 1 l T G 9 h b l d v c m t z a G V l d C 9 B d X R v U m V t b 3 Z l Z E N v b H V t b n M x L n t M b 2 F u X 0 l E L D B 9 J n F 1 b 3 Q 7 L C Z x d W 9 0 O 1 N l Y 3 R p b 2 4 x L 0 h v b W V M b 2 F u V 2 9 y a 3 N o Z W V 0 L 0 F 1 d G 9 S Z W 1 v d m V k Q 2 9 s d W 1 u c z E u e 0 d l b m R l c i w x f S Z x d W 9 0 O y w m c X V v d D t T Z W N 0 a W 9 u M S 9 I b 2 1 l T G 9 h b l d v c m t z a G V l d C 9 B d X R v U m V t b 3 Z l Z E N v b H V t b n M x L n t N Y X J y a W V k L D J 9 J n F 1 b 3 Q 7 L C Z x d W 9 0 O 1 N l Y 3 R p b 2 4 x L 0 h v b W V M b 2 F u V 2 9 y a 3 N o Z W V 0 L 0 F 1 d G 9 S Z W 1 v d m V k Q 2 9 s d W 1 u c z E u e 0 R l c G V u Z G V u d H M s M 3 0 m c X V v d D s s J n F 1 b 3 Q 7 U 2 V j d G l v b j E v S G 9 t Z U x v Y W 5 X b 3 J r c 2 h l Z X Q v Q X V 0 b 1 J l b W 9 2 Z W R D b 2 x 1 b W 5 z M S 5 7 R W R 1 Y 2 F 0 a W 9 u L D R 9 J n F 1 b 3 Q 7 L C Z x d W 9 0 O 1 N l Y 3 R p b 2 4 x L 0 h v b W V M b 2 F u V 2 9 y a 3 N o Z W V 0 L 0 F 1 d G 9 S Z W 1 v d m V k Q 2 9 s d W 1 u c z E u e 1 N l b G Z f R W 1 w b G 9 5 Z W Q s N X 0 m c X V v d D s s J n F 1 b 3 Q 7 U 2 V j d G l v b j E v S G 9 t Z U x v Y W 5 X b 3 J r c 2 h l Z X Q v Q X V 0 b 1 J l b W 9 2 Z W R D b 2 x 1 b W 5 z M S 5 7 Q X B w b G l j Y W 5 0 S W 5 j b 2 1 l L D Z 9 J n F 1 b 3 Q 7 L C Z x d W 9 0 O 1 N l Y 3 R p b 2 4 x L 0 h v b W V M b 2 F u V 2 9 y a 3 N o Z W V 0 L 0 F 1 d G 9 S Z W 1 v d m V k Q 2 9 s d W 1 u c z E u e 0 N v Y X B w b G l j Y W 5 0 S W 5 j b 2 1 l L D d 9 J n F 1 b 3 Q 7 L C Z x d W 9 0 O 1 N l Y 3 R p b 2 4 x L 0 h v b W V M b 2 F u V 2 9 y a 3 N o Z W V 0 L 0 F 1 d G 9 S Z W 1 v d m V k Q 2 9 s d W 1 u c z E u e 0 N v b W J p b m V k S W 5 j b 2 1 l L D h 9 J n F 1 b 3 Q 7 L C Z x d W 9 0 O 1 N l Y 3 R p b 2 4 x L 0 h v b W V M b 2 F u V 2 9 y a 3 N o Z W V 0 L 0 F 1 d G 9 S Z W 1 v d m V k Q 2 9 s d W 1 u c z E u e 0 l u Y 2 9 t Z V 9 C c m F j a 2 V 0 L D l 9 J n F 1 b 3 Q 7 L C Z x d W 9 0 O 1 N l Y 3 R p b 2 4 x L 0 h v b W V M b 2 F u V 2 9 y a 3 N o Z W V 0 L 0 F 1 d G 9 S Z W 1 v d m V k Q 2 9 s d W 1 u c z E u e 0 x v Y W 5 B b W 9 1 b n Q s M T B 9 J n F 1 b 3 Q 7 L C Z x d W 9 0 O 1 N l Y 3 R p b 2 4 x L 0 h v b W V M b 2 F u V 2 9 y a 3 N o Z W V 0 L 0 F 1 d G 9 S Z W 1 v d m V k Q 2 9 s d W 1 u c z E u e 0 x v Y W 5 f Q n J h Y 2 t l d C w x M X 0 m c X V v d D s s J n F 1 b 3 Q 7 U 2 V j d G l v b j E v S G 9 t Z U x v Y W 5 X b 3 J r c 2 h l Z X Q v Q X V 0 b 1 J l b W 9 2 Z W R D b 2 x 1 b W 5 z M S 5 7 T G 9 h b l 9 B b W 9 1 b n R f V G V y b S w x M n 0 m c X V v d D s s J n F 1 b 3 Q 7 U 2 V j d G l v b j E v S G 9 t Z U x v Y W 5 X b 3 J r c 2 h l Z X Q v Q X V 0 b 1 J l b W 9 2 Z W R D b 2 x 1 b W 5 z M S 5 7 Q 3 J l Z G l 0 X 0 h p c 3 R v c n k s M T N 9 J n F 1 b 3 Q 7 L C Z x d W 9 0 O 1 N l Y 3 R p b 2 4 x L 0 h v b W V M b 2 F u V 2 9 y a 3 N o Z W V 0 L 0 F 1 d G 9 S Z W 1 v d m V k Q 2 9 s d W 1 u c z E u e 1 B y b 3 B l c n R 5 X 0 F y Z W E s M T R 9 J n F 1 b 3 Q 7 L C Z x d W 9 0 O 1 N l Y 3 R p b 2 4 x L 0 h v b W V M b 2 F u V 2 9 y a 3 N o Z W V 0 L 0 F 1 d G 9 S Z W 1 v d m V k Q 2 9 s d W 1 u c z E u e 0 x v Y W 5 f U 3 R h d H V z L D E 1 f S Z x d W 9 0 O y w m c X V v d D t T Z W N 0 a W 9 u M S 9 I b 2 1 l T G 9 h b l d v c m t z a G V l d C 9 B d X R v U m V t b 3 Z l Z E N v b H V t b n M x L n t M b 2 F u X 0 F w c H J v d m V k L D E 2 f S Z x d W 9 0 O y w m c X V v d D t T Z W N 0 a W 9 u M S 9 I b 2 1 l T G 9 h b l d v c m t z a G V l d C 9 B d X R v U m V t b 3 Z l Z E N v b H V t b n M x L n t M b 2 F u X 0 R l b m l l Z C w x N 3 0 m c X V v d D t d L C Z x d W 9 0 O 1 J l b G F 0 a W 9 u c 2 h p c E l u Z m 8 m c X V v d D s 6 W 1 1 9 I i A v P j w v U 3 R h Y m x l R W 5 0 c m l l c z 4 8 L 0 l 0 Z W 0 + P E l 0 Z W 0 + P E l 0 Z W 1 M b 2 N h d G l v b j 4 8 S X R l b V R 5 c G U + R m 9 y b X V s Y T w v S X R l b V R 5 c G U + P E l 0 Z W 1 Q Y X R o P l N l Y 3 R p b 2 4 x L 0 h v b W V M b 2 F u V 2 9 y a 3 N o Z W V 0 L 1 N v d X J j Z T w v S X R l b V B h d G g + P C 9 J d G V t T G 9 j Y X R p b 2 4 + P F N 0 Y W J s Z U V u d H J p Z X M g L z 4 8 L 0 l 0 Z W 0 + P E l 0 Z W 0 + P E l 0 Z W 1 M b 2 N h d G l v b j 4 8 S X R l b V R 5 c G U + R m 9 y b X V s Y T w v S X R l b V R 5 c G U + P E l 0 Z W 1 Q Y X R o P l N l Y 3 R p b 2 4 x L 0 h v b W V M b 2 F u V 2 9 y a 3 N o Z W V 0 L 0 N o Y W 5 n Z W Q l M j B U e X B l P C 9 J d G V t U G F 0 a D 4 8 L 0 l 0 Z W 1 M b 2 N h d G l v b j 4 8 U 3 R h Y m x l R W 5 0 c m l l c y A v P j w v S X R l b T 4 8 L 0 l 0 Z W 1 z P j w v T G 9 j Y W x Q Y W N r Y W d l T W V 0 Y W R h d G F G a W x l P h Y A A A B Q S w U G A A A A A A A A A A A A A A A A A A A A A A A A J g E A A A E A A A D Q j J 3 f A R X R E Y x 6 A M B P w p f r A Q A A A N 7 G z m I B H f J N v X e 3 + m Z k P F U A A A A A A g A A A A A A E G Y A A A A B A A A g A A A A N W U g I K C m s A C 6 / Q Z A 3 M O n t O A b h O 0 D m W w E M g 9 T 5 G 2 C d 7 k A A A A A D o A A A A A C A A A g A A A A k r k i 6 M d Q A o F E j o 8 x x c J 2 A h h o 3 j 8 7 M V k z g J v l p r H 6 r T N Q A A A A A 0 t 2 k J W a z 4 S M L 8 c v F 6 Y Y d w 0 D X 9 q R j 2 m d / y O Q k w f p 4 P 5 v Z m m q 7 9 + w z Y 3 7 V 8 Z w Q K G a a E N h 7 R y 8 y M p 9 H J R 5 t e k K l m f U z S e E 9 6 O 4 7 9 t c K y J 1 O k 9 A A A A A l G 8 n e t g z x / U 7 W H Z x m L r G n G B i N p x W r E W 4 E i f B h J O x P P 4 L J o + w / l r 6 0 g G O i c u N V l d H O L A m G v F P a o D 3 l i h B F X g K / g = = < / D a t a M a s h u p > 
</file>

<file path=customXml/itemProps1.xml><?xml version="1.0" encoding="utf-8"?>
<ds:datastoreItem xmlns:ds="http://schemas.openxmlformats.org/officeDocument/2006/customXml" ds:itemID="{96976A47-E61D-48DA-BB67-83552FF999B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Dashboard_Overview</vt:lpstr>
      <vt:lpstr>loan_sanction_train</vt:lpstr>
      <vt:lpstr>Worksheet</vt:lpstr>
      <vt:lpstr>VLOOKUP tables</vt:lpstr>
      <vt:lpstr>HomeLoanWorksheet</vt:lpstr>
      <vt:lpstr>Pivot_tables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Verhoef</dc:creator>
  <cp:lastModifiedBy>Ryan Verhoef</cp:lastModifiedBy>
  <dcterms:created xsi:type="dcterms:W3CDTF">2023-06-19T19:06:40Z</dcterms:created>
  <dcterms:modified xsi:type="dcterms:W3CDTF">2023-07-11T02:26:15Z</dcterms:modified>
</cp:coreProperties>
</file>