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mga8\Documents\Portfolio\Estudos\DataAnalysis\Data Analystic da Preditiva\Exercicios\"/>
    </mc:Choice>
  </mc:AlternateContent>
  <xr:revisionPtr revIDLastSave="0" documentId="13_ncr:1_{91320E58-038D-4D6B-AFD0-4CBD87EB96E4}" xr6:coauthVersionLast="44" xr6:coauthVersionMax="44" xr10:uidLastSave="{00000000-0000-0000-0000-000000000000}"/>
  <bookViews>
    <workbookView xWindow="20370" yWindow="-1260" windowWidth="25440" windowHeight="15390" xr2:uid="{30A9F6B8-7562-4205-85F8-86FF300F32D4}"/>
  </bookViews>
  <sheets>
    <sheet name="Contextualização" sheetId="2" r:id="rId1"/>
    <sheet name="altura_suecia" sheetId="1" r:id="rId2"/>
  </sheets>
  <definedNames>
    <definedName name="_xlchart.v1.0" hidden="1">altura_suecia!$B$4:$B$53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5" i="1" l="1"/>
  <c r="R4" i="1"/>
  <c r="Q11" i="1"/>
  <c r="Q10" i="1"/>
  <c r="O12" i="1"/>
  <c r="O13" i="1"/>
  <c r="F12" i="1" l="1"/>
  <c r="F11" i="1"/>
  <c r="F8" i="1"/>
  <c r="F9" i="1" s="1"/>
  <c r="F7" i="1"/>
  <c r="G11" i="1" s="1"/>
  <c r="F4" i="1"/>
  <c r="J7" i="1" l="1"/>
  <c r="K7" i="1" s="1"/>
  <c r="Q4" i="1"/>
  <c r="G12" i="1"/>
  <c r="J8" i="1"/>
  <c r="K8" i="1" s="1"/>
  <c r="K9" i="1" s="1"/>
  <c r="J11" i="1" l="1"/>
  <c r="K11" i="1" s="1"/>
  <c r="Q5" i="1"/>
  <c r="J10" i="1"/>
  <c r="K10" i="1" s="1"/>
  <c r="K12" i="1"/>
</calcChain>
</file>

<file path=xl/sharedStrings.xml><?xml version="1.0" encoding="utf-8"?>
<sst xmlns="http://schemas.openxmlformats.org/spreadsheetml/2006/main" count="39" uniqueCount="36">
  <si>
    <t>Altura</t>
  </si>
  <si>
    <t>ID</t>
  </si>
  <si>
    <t>Amostra da altura dos habitantes da Suécia</t>
  </si>
  <si>
    <t>a) Estimativa Pontual da altura média dos habitantes da Suécia.</t>
  </si>
  <si>
    <t>b) Intervalos de Confiança considerando o coeficiente de confiança igual a 90% e 99%.</t>
  </si>
  <si>
    <t>c) Por que o Intervalo de Confiança com coeficiente de confiança igual a 99% é maior do que o com coeficiente de confiança igual 90%?</t>
  </si>
  <si>
    <t>d) Esse novo modelo foi desenvolvido para a altura média do brasileiro, que segundo o IBGE, é de 1,73m. Nesse caso, será necessária uma adaptação do ajuste dos bancos para exportação?</t>
  </si>
  <si>
    <t>Média amostral =</t>
  </si>
  <si>
    <t>Tamanho da amostra =</t>
  </si>
  <si>
    <t xml:space="preserve">Variância da amostra = </t>
  </si>
  <si>
    <t>Desvio padrão =</t>
  </si>
  <si>
    <t>T-student =</t>
  </si>
  <si>
    <t>Probabilidade de 90%</t>
  </si>
  <si>
    <t>Probabilidade de 99%</t>
  </si>
  <si>
    <t xml:space="preserve">Limite inferior de 90% = </t>
  </si>
  <si>
    <t xml:space="preserve">Limite superior de 90% = </t>
  </si>
  <si>
    <t xml:space="preserve">Limite inferior de 99% = </t>
  </si>
  <si>
    <t xml:space="preserve">Limite superior de 99% = </t>
  </si>
  <si>
    <t>Altura média do brasileiro = 1,73</t>
  </si>
  <si>
    <t>É 90% confiante de que o intervalo entre 1,75 e 1,89 contém o verdadeiro valor do parâmetro populacional.</t>
  </si>
  <si>
    <t>É 99% confiante de que o intervalo entre 1,71 e 1,92 contém o verdadeiro valor do parâmetro populacional.</t>
  </si>
  <si>
    <t>Altura média do suecos = 1,82</t>
  </si>
  <si>
    <t>Amplitude</t>
  </si>
  <si>
    <t>Porque com um intervalo de confiança com um nível de confiança igual a 99% a margem de erro seria maior, pois a distância entre a média amostral e os limites do intervalo de confiança seriam maiores (Amplitude maior do intervalo: 0,21 &gt; 0,13), com isso teriamos menos precisão. Para reduzir a margem de erro e consequentemente ser mais preciso, preservariamos o nível de confiança de 90% e aumentariamos o tamanho da amostra.</t>
  </si>
  <si>
    <t xml:space="preserve">Com um nível de confiança de 99%, o intervalo de confiança das alturas ficou entre 1,71 e 1,92, por tanto, analisando apenas essas variáveis, não será necessário realizar adaptações, pois as duas médias de alturas estão contidas nesse intervalo. </t>
  </si>
  <si>
    <t>A média não seria a melhor medida para analisar para chegarmos a conclusão sobre ajuste do modelo. Teste de hipotese e outras medidas seriam mais eficazes.</t>
  </si>
  <si>
    <t>Aplicação 5: Adequação de automóveis aos suecos - Parte 2</t>
  </si>
  <si>
    <t>a) A Margem de Erro para os dois Intervalos de Confiança calculados no exercício 2.</t>
  </si>
  <si>
    <t>b) O número de pessoas que devem ter sua altura medida para que a Margem de Erro seja inferior a 1 cm, considerando os coeficientes de confiança de 90% e 99%.</t>
  </si>
  <si>
    <r>
      <t>Preocupado com a estimativa da altura média dos Suecos, o fabricante de automóveis decidiu solicitar uma nova análise para ter mais acurácia na tomada de decisão de adaptar ou não o ajuste dos bancos para exportação de seu novo modelo. Para isso solicitou os seguintes cálculos (considere o mesmo arquivo </t>
    </r>
    <r>
      <rPr>
        <sz val="11"/>
        <color theme="1"/>
        <rFont val="Calibri"/>
        <family val="2"/>
        <scheme val="minor"/>
      </rPr>
      <t>altura_suecia.xlsx</t>
    </r>
    <r>
      <rPr>
        <sz val="11"/>
        <color theme="1"/>
        <rFont val="Calibri"/>
        <family val="2"/>
        <scheme val="minor"/>
      </rPr>
      <t> utilizado no exercício anterior e com os valores já calculados):</t>
    </r>
  </si>
  <si>
    <t xml:space="preserve">Margem de erro de 90% = </t>
  </si>
  <si>
    <t xml:space="preserve">Margem de erro de 99% = </t>
  </si>
  <si>
    <t>Z² de 90%</t>
  </si>
  <si>
    <t>Z² de 99%</t>
  </si>
  <si>
    <t xml:space="preserve">Tamanho de 90% = (S² * Z²) / E² </t>
  </si>
  <si>
    <t xml:space="preserve">Tamanho de 99% = (S² * Z²) / E²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</si>
</sst>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3" fillId="0" borderId="0" xfId="0" applyNumberFormat="1" applyFont="1"/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justify" vertical="justify" wrapText="1"/>
    </xf>
    <xf numFmtId="0" fontId="8" fillId="0" borderId="0" xfId="0" applyFont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2" fillId="0" borderId="7" xfId="0" applyFont="1" applyBorder="1"/>
    <xf numFmtId="0" fontId="0" fillId="0" borderId="0" xfId="0" applyBorder="1"/>
    <xf numFmtId="0" fontId="0" fillId="0" borderId="8" xfId="0" applyBorder="1"/>
    <xf numFmtId="0" fontId="0" fillId="0" borderId="7" xfId="0" applyFont="1" applyBorder="1" applyAlignment="1">
      <alignment horizontal="justify" vertical="justify" wrapText="1"/>
    </xf>
    <xf numFmtId="0" fontId="0" fillId="0" borderId="0" xfId="0" applyFont="1" applyBorder="1" applyAlignment="1">
      <alignment horizontal="justify" vertical="justify" wrapText="1"/>
    </xf>
    <xf numFmtId="0" fontId="0" fillId="0" borderId="7" xfId="0" applyFont="1" applyBorder="1" applyAlignment="1">
      <alignment horizontal="justify" vertical="justify" wrapText="1"/>
    </xf>
    <xf numFmtId="0" fontId="0" fillId="0" borderId="0" xfId="0" applyFont="1" applyBorder="1" applyAlignment="1">
      <alignment horizontal="justify" vertical="justify" wrapText="1"/>
    </xf>
    <xf numFmtId="0" fontId="0" fillId="0" borderId="7" xfId="0" applyBorder="1"/>
    <xf numFmtId="0" fontId="0" fillId="0" borderId="7" xfId="0" applyBorder="1" applyAlignment="1">
      <alignment horizontal="justify" vertical="justify" wrapText="1"/>
    </xf>
    <xf numFmtId="0" fontId="0" fillId="0" borderId="0" xfId="0" applyBorder="1" applyAlignment="1">
      <alignment horizontal="justify" vertical="justify"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0" xfId="0" applyNumberFormat="1"/>
    <xf numFmtId="0" fontId="1" fillId="0" borderId="4" xfId="0" applyFont="1" applyBorder="1"/>
    <xf numFmtId="0" fontId="0" fillId="0" borderId="5" xfId="0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3" fillId="0" borderId="7" xfId="0" applyFont="1" applyBorder="1"/>
    <xf numFmtId="164" fontId="3" fillId="0" borderId="0" xfId="0" applyNumberFormat="1" applyFont="1" applyBorder="1"/>
    <xf numFmtId="2" fontId="3" fillId="0" borderId="0" xfId="0" applyNumberFormat="1" applyFont="1" applyBorder="1" applyAlignment="1">
      <alignment horizontal="center" vertical="center"/>
    </xf>
    <xf numFmtId="2" fontId="0" fillId="0" borderId="0" xfId="0" applyNumberFormat="1" applyBorder="1"/>
    <xf numFmtId="165" fontId="0" fillId="0" borderId="0" xfId="0" applyNumberFormat="1" applyBorder="1" applyAlignment="1">
      <alignment horizontal="center" vertical="center"/>
    </xf>
    <xf numFmtId="0" fontId="1" fillId="0" borderId="7" xfId="0" applyFont="1" applyBorder="1" applyAlignment="1">
      <alignment horizontal="justify" vertical="justify" wrapText="1"/>
    </xf>
    <xf numFmtId="0" fontId="1" fillId="0" borderId="0" xfId="0" applyFont="1" applyBorder="1" applyAlignment="1">
      <alignment horizontal="justify" vertical="justify" wrapText="1"/>
    </xf>
    <xf numFmtId="0" fontId="3" fillId="0" borderId="7" xfId="0" applyFont="1" applyBorder="1" applyAlignment="1"/>
    <xf numFmtId="0" fontId="1" fillId="0" borderId="0" xfId="0" applyFont="1" applyBorder="1" applyAlignment="1"/>
    <xf numFmtId="0" fontId="3" fillId="0" borderId="0" xfId="0" applyFont="1" applyBorder="1" applyAlignment="1"/>
    <xf numFmtId="164" fontId="2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3" fillId="0" borderId="9" xfId="0" applyFont="1" applyBorder="1" applyAlignment="1"/>
    <xf numFmtId="164" fontId="3" fillId="0" borderId="10" xfId="0" applyNumberFormat="1" applyFont="1" applyBorder="1"/>
    <xf numFmtId="0" fontId="5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Box plot das Alturas dos suecos (Amostra)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das Alturas dos suecos (Amostra)</a:t>
          </a:r>
        </a:p>
      </cx:txPr>
    </cx:title>
    <cx:plotArea>
      <cx:plotAreaRegion>
        <cx:series layoutId="boxWhisker" uniqueId="{B1F8105C-F195-4503-8E26-1DE86AACCEE8}">
          <cx:spPr>
            <a:solidFill>
              <a:schemeClr val="accent1">
                <a:alpha val="50000"/>
              </a:schemeClr>
            </a:solidFill>
          </cx:spPr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 hidden="1">
        <cx:valScaling/>
        <cx:tickLabels/>
      </cx:axis>
    </cx:plotArea>
  </cx:chart>
  <cx:spPr>
    <a:ln>
      <a:solidFill>
        <a:sysClr val="windowText" lastClr="000000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123825</xdr:colOff>
      <xdr:row>12</xdr:row>
      <xdr:rowOff>47625</xdr:rowOff>
    </xdr:from>
    <xdr:to>
      <xdr:col>5</xdr:col>
      <xdr:colOff>613050</xdr:colOff>
      <xdr:row>17</xdr:row>
      <xdr:rowOff>114300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B72871C-32C0-42BC-AEB1-B51EB8B4E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5" y="2790825"/>
          <a:ext cx="1879875" cy="1066800"/>
        </a:xfrm>
        <a:prstGeom prst="rect">
          <a:avLst/>
        </a:prstGeom>
      </xdr:spPr>
    </xdr:pic>
    <xdr:clientData/>
  </xdr:twoCellAnchor>
  <xdr:twoCellAnchor>
    <xdr:from>
      <xdr:col>3</xdr:col>
      <xdr:colOff>4761</xdr:colOff>
      <xdr:row>31</xdr:row>
      <xdr:rowOff>61911</xdr:rowOff>
    </xdr:from>
    <xdr:to>
      <xdr:col>8</xdr:col>
      <xdr:colOff>328161</xdr:colOff>
      <xdr:row>42</xdr:row>
      <xdr:rowOff>126411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5" name="Gráfico 24">
              <a:extLst>
                <a:ext uri="{FF2B5EF4-FFF2-40B4-BE49-F238E27FC236}">
                  <a16:creationId xmlns:a16="http://schemas.microsoft.com/office/drawing/2014/main" id="{7B2384AD-A3A0-4812-B737-6DE3B47AD1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28811" y="6519861"/>
              <a:ext cx="36000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4D0FA-E3C3-4DDB-AA8F-F99EC996D504}">
  <dimension ref="A1:N11"/>
  <sheetViews>
    <sheetView showGridLines="0" tabSelected="1" workbookViewId="0">
      <selection activeCell="H16" sqref="H16"/>
    </sheetView>
  </sheetViews>
  <sheetFormatPr defaultRowHeight="15" x14ac:dyDescent="0.25"/>
  <sheetData>
    <row r="1" spans="1:14" ht="18.75" x14ac:dyDescent="0.3">
      <c r="A1" s="25" t="s">
        <v>26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7"/>
    </row>
    <row r="2" spans="1:14" ht="18.75" x14ac:dyDescent="0.3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4" ht="16.5" customHeight="1" x14ac:dyDescent="0.25">
      <c r="A3" s="31" t="s">
        <v>29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0"/>
    </row>
    <row r="4" spans="1:14" ht="16.5" customHeight="1" x14ac:dyDescent="0.25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0"/>
    </row>
    <row r="5" spans="1:14" x14ac:dyDescent="0.25">
      <c r="A5" s="31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0"/>
    </row>
    <row r="6" spans="1:14" x14ac:dyDescent="0.25">
      <c r="A6" s="33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0"/>
    </row>
    <row r="7" spans="1:14" x14ac:dyDescent="0.25">
      <c r="A7" s="35" t="s">
        <v>27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30"/>
    </row>
    <row r="8" spans="1:14" x14ac:dyDescent="0.25">
      <c r="A8" s="35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30"/>
    </row>
    <row r="9" spans="1:14" x14ac:dyDescent="0.25">
      <c r="A9" s="36" t="s">
        <v>28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0"/>
    </row>
    <row r="10" spans="1:14" x14ac:dyDescent="0.25">
      <c r="A10" s="3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0"/>
    </row>
    <row r="11" spans="1:14" ht="15.75" thickBot="1" x14ac:dyDescent="0.3">
      <c r="A11" s="38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40"/>
    </row>
  </sheetData>
  <mergeCells count="2">
    <mergeCell ref="A3:M5"/>
    <mergeCell ref="A9:M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18FC6-501E-481E-935C-4559C208413D}">
  <dimension ref="A1:V1003"/>
  <sheetViews>
    <sheetView showGridLines="0" zoomScale="90" zoomScaleNormal="90" workbookViewId="0">
      <selection activeCell="Q18" sqref="Q18"/>
    </sheetView>
  </sheetViews>
  <sheetFormatPr defaultRowHeight="15" x14ac:dyDescent="0.25"/>
  <cols>
    <col min="2" max="2" width="10.5703125" bestFit="1" customWidth="1"/>
    <col min="5" max="5" width="11.7109375" customWidth="1"/>
    <col min="6" max="6" width="10" bestFit="1" customWidth="1"/>
    <col min="9" max="9" width="14.42578125" customWidth="1"/>
    <col min="10" max="10" width="12" bestFit="1" customWidth="1"/>
    <col min="11" max="11" width="4.5703125" bestFit="1" customWidth="1"/>
    <col min="13" max="13" width="9.140625" customWidth="1"/>
  </cols>
  <sheetData>
    <row r="1" spans="1:22" ht="21" x14ac:dyDescent="0.35">
      <c r="A1" s="24" t="s">
        <v>2</v>
      </c>
    </row>
    <row r="2" spans="1:22" ht="15.75" thickBot="1" x14ac:dyDescent="0.3">
      <c r="O2" s="20"/>
      <c r="P2" s="19"/>
      <c r="Q2" s="19"/>
      <c r="R2" s="19"/>
    </row>
    <row r="3" spans="1:22" x14ac:dyDescent="0.25">
      <c r="A3" s="2" t="s">
        <v>1</v>
      </c>
      <c r="B3" s="2" t="s">
        <v>0</v>
      </c>
      <c r="D3" s="11" t="s">
        <v>3</v>
      </c>
      <c r="G3" s="1"/>
      <c r="N3" s="42" t="s">
        <v>27</v>
      </c>
      <c r="O3" s="43"/>
      <c r="P3" s="44"/>
      <c r="Q3" s="44"/>
      <c r="R3" s="44"/>
      <c r="S3" s="26"/>
      <c r="T3" s="26"/>
      <c r="U3" s="27"/>
    </row>
    <row r="4" spans="1:22" x14ac:dyDescent="0.25">
      <c r="A4" s="3">
        <v>1</v>
      </c>
      <c r="B4" s="4">
        <v>1.412312263356873</v>
      </c>
      <c r="D4" s="13" t="s">
        <v>7</v>
      </c>
      <c r="E4" s="10"/>
      <c r="F4" s="12">
        <f>AVERAGE(B4:B53)</f>
        <v>1.8198610868049994</v>
      </c>
      <c r="N4" s="45" t="s">
        <v>30</v>
      </c>
      <c r="O4" s="29"/>
      <c r="P4" s="29"/>
      <c r="Q4" s="46">
        <f>$G$11*($F$9/SQRT($F$7))</f>
        <v>6.5759781053005076E-2</v>
      </c>
      <c r="R4" s="47">
        <f>Q4</f>
        <v>6.5759781053005076E-2</v>
      </c>
      <c r="S4" s="29"/>
      <c r="T4" s="29"/>
      <c r="U4" s="30"/>
      <c r="V4" s="41"/>
    </row>
    <row r="5" spans="1:22" x14ac:dyDescent="0.25">
      <c r="A5" s="5">
        <v>2</v>
      </c>
      <c r="B5" s="6">
        <v>1.966063761733676</v>
      </c>
      <c r="N5" s="45" t="s">
        <v>31</v>
      </c>
      <c r="O5" s="48"/>
      <c r="P5" s="29"/>
      <c r="Q5" s="46">
        <f>$G$12*($F$9/SQRT($F$7))</f>
        <v>0.10511643624698169</v>
      </c>
      <c r="R5" s="47">
        <f>Q5</f>
        <v>0.10511643624698169</v>
      </c>
      <c r="S5" s="29"/>
      <c r="T5" s="29"/>
      <c r="U5" s="30"/>
      <c r="V5" s="41"/>
    </row>
    <row r="6" spans="1:22" x14ac:dyDescent="0.25">
      <c r="A6" s="5">
        <v>3</v>
      </c>
      <c r="B6" s="6">
        <v>2.6658157225733214</v>
      </c>
      <c r="D6" s="14" t="s">
        <v>4</v>
      </c>
      <c r="N6" s="35"/>
      <c r="O6" s="29"/>
      <c r="P6" s="29"/>
      <c r="Q6" s="29"/>
      <c r="R6" s="49"/>
      <c r="S6" s="29"/>
      <c r="T6" s="29"/>
      <c r="U6" s="30"/>
    </row>
    <row r="7" spans="1:22" x14ac:dyDescent="0.25">
      <c r="A7" s="5">
        <v>4</v>
      </c>
      <c r="B7" s="6">
        <v>1.999599158662495</v>
      </c>
      <c r="D7" s="15" t="s">
        <v>8</v>
      </c>
      <c r="E7" s="15"/>
      <c r="F7" s="16">
        <f>COUNT(A4:A53)</f>
        <v>50</v>
      </c>
      <c r="H7" s="15" t="s">
        <v>14</v>
      </c>
      <c r="J7" s="15">
        <f>$F$4-$G$11*($F$9/SQRT($F$7))</f>
        <v>1.7541013057519943</v>
      </c>
      <c r="K7" s="18">
        <f>J7</f>
        <v>1.7541013057519943</v>
      </c>
      <c r="N7" s="50" t="s">
        <v>28</v>
      </c>
      <c r="O7" s="51"/>
      <c r="P7" s="51"/>
      <c r="Q7" s="51"/>
      <c r="R7" s="51"/>
      <c r="S7" s="51"/>
      <c r="T7" s="51"/>
      <c r="U7" s="30"/>
    </row>
    <row r="8" spans="1:22" x14ac:dyDescent="0.25">
      <c r="A8" s="5">
        <v>5</v>
      </c>
      <c r="B8" s="6">
        <v>1.4017569293043182</v>
      </c>
      <c r="D8" s="15" t="s">
        <v>9</v>
      </c>
      <c r="F8" s="17">
        <f>_xlfn.VAR.S(B4:B53)</f>
        <v>7.6923181659886528E-2</v>
      </c>
      <c r="H8" s="15" t="s">
        <v>15</v>
      </c>
      <c r="J8" s="15">
        <f>$F$4+$G$11*($F$9/SQRT($F$7))</f>
        <v>1.8856208678580044</v>
      </c>
      <c r="K8" s="18">
        <f t="shared" ref="K8:K11" si="0">J8</f>
        <v>1.8856208678580044</v>
      </c>
      <c r="N8" s="50"/>
      <c r="O8" s="51"/>
      <c r="P8" s="51"/>
      <c r="Q8" s="51"/>
      <c r="R8" s="51"/>
      <c r="S8" s="51"/>
      <c r="T8" s="51"/>
      <c r="U8" s="30"/>
    </row>
    <row r="9" spans="1:22" x14ac:dyDescent="0.25">
      <c r="A9" s="5">
        <v>6</v>
      </c>
      <c r="B9" s="6">
        <v>1.3073208476337315</v>
      </c>
      <c r="D9" s="15" t="s">
        <v>10</v>
      </c>
      <c r="F9" s="17">
        <f>SQRT(F8)</f>
        <v>0.27735028692951902</v>
      </c>
      <c r="H9" s="9"/>
      <c r="I9" s="9"/>
      <c r="J9" t="s">
        <v>22</v>
      </c>
      <c r="K9" s="1">
        <f>K8-K7</f>
        <v>0.13151956210601012</v>
      </c>
      <c r="N9" s="50"/>
      <c r="O9" s="51"/>
      <c r="P9" s="51"/>
      <c r="Q9" s="51"/>
      <c r="R9" s="51"/>
      <c r="S9" s="51"/>
      <c r="T9" s="51"/>
      <c r="U9" s="30"/>
    </row>
    <row r="10" spans="1:22" x14ac:dyDescent="0.25">
      <c r="A10" s="5">
        <v>7</v>
      </c>
      <c r="B10" s="6">
        <v>1.6600245850843518</v>
      </c>
      <c r="D10" s="15" t="s">
        <v>11</v>
      </c>
      <c r="G10" s="1"/>
      <c r="H10" s="15" t="s">
        <v>16</v>
      </c>
      <c r="I10" s="1"/>
      <c r="J10" s="15">
        <f>$F$4-$G$12*($F$9/SQRT($F$7))</f>
        <v>1.7147446505580177</v>
      </c>
      <c r="K10" s="18">
        <f t="shared" si="0"/>
        <v>1.7147446505580177</v>
      </c>
      <c r="N10" s="52" t="s">
        <v>34</v>
      </c>
      <c r="O10" s="53"/>
      <c r="P10" s="29"/>
      <c r="Q10" s="54">
        <f>_xlfn.CEILING.MATH(($F$8*O12)/(0.01^2))</f>
        <v>2082</v>
      </c>
      <c r="R10" s="53"/>
      <c r="S10" s="53"/>
      <c r="T10" s="53"/>
      <c r="U10" s="30"/>
    </row>
    <row r="11" spans="1:22" x14ac:dyDescent="0.25">
      <c r="A11" s="5">
        <v>8</v>
      </c>
      <c r="B11" s="6">
        <v>1.9464346139589455</v>
      </c>
      <c r="D11" s="15" t="s">
        <v>12</v>
      </c>
      <c r="F11" s="17">
        <f>(1 - 0.9)/2</f>
        <v>4.9999999999999989E-2</v>
      </c>
      <c r="G11" s="17">
        <f>ABS(_xlfn.T.INV(F11, $F$7-1))</f>
        <v>1.6765508926168529</v>
      </c>
      <c r="H11" s="15" t="s">
        <v>17</v>
      </c>
      <c r="I11" s="1"/>
      <c r="J11" s="15">
        <f>$F$4+$G$12*($F$9/SQRT($F$7))</f>
        <v>1.924977523051981</v>
      </c>
      <c r="K11" s="18">
        <f t="shared" si="0"/>
        <v>1.924977523051981</v>
      </c>
      <c r="N11" s="52" t="s">
        <v>35</v>
      </c>
      <c r="O11" s="29"/>
      <c r="P11" s="29"/>
      <c r="Q11" s="54">
        <f>_xlfn.CEILING.MATH(($F$8*O13)/(0.01^2))</f>
        <v>5104</v>
      </c>
      <c r="R11" s="53"/>
      <c r="S11" s="53"/>
      <c r="T11" s="53"/>
      <c r="U11" s="30"/>
    </row>
    <row r="12" spans="1:22" ht="18.75" x14ac:dyDescent="0.25">
      <c r="A12" s="5">
        <v>9</v>
      </c>
      <c r="B12" s="6">
        <v>2.1459309118743848</v>
      </c>
      <c r="D12" s="15" t="s">
        <v>13</v>
      </c>
      <c r="F12" s="17">
        <f>(1 - 0.99)/2</f>
        <v>5.0000000000000044E-3</v>
      </c>
      <c r="G12" s="17">
        <f>ABS(_xlfn.T.INV(F12, $F$7-1))</f>
        <v>2.6799519736315514</v>
      </c>
      <c r="J12" t="s">
        <v>22</v>
      </c>
      <c r="K12" s="1">
        <f>K11-K10</f>
        <v>0.21023287249396327</v>
      </c>
      <c r="N12" s="52" t="s">
        <v>32</v>
      </c>
      <c r="O12" s="46">
        <f>(_xlfn.NORM.S.INV(F11) ^ 2)</f>
        <v>2.7055434540954142</v>
      </c>
      <c r="P12" s="55"/>
      <c r="Q12" s="56"/>
      <c r="R12" s="55"/>
      <c r="S12" s="29"/>
      <c r="T12" s="29"/>
      <c r="U12" s="30"/>
    </row>
    <row r="13" spans="1:22" ht="19.5" thickBot="1" x14ac:dyDescent="0.35">
      <c r="A13" s="5">
        <v>10</v>
      </c>
      <c r="B13" s="6">
        <v>1.7552949508596367</v>
      </c>
      <c r="N13" s="57" t="s">
        <v>33</v>
      </c>
      <c r="O13" s="58">
        <f>(_xlfn.NORM.S.INV(F12) ^ 2)</f>
        <v>6.6348966010212109</v>
      </c>
      <c r="P13" s="59"/>
      <c r="Q13" s="59"/>
      <c r="R13" s="59"/>
      <c r="S13" s="39"/>
      <c r="T13" s="39"/>
      <c r="U13" s="40"/>
    </row>
    <row r="14" spans="1:22" x14ac:dyDescent="0.25">
      <c r="A14" s="5">
        <v>11</v>
      </c>
      <c r="B14" s="6">
        <v>1.9491567257788696</v>
      </c>
    </row>
    <row r="15" spans="1:22" x14ac:dyDescent="0.25">
      <c r="A15" s="5">
        <v>12</v>
      </c>
      <c r="B15" s="6">
        <v>1.671586519407203</v>
      </c>
    </row>
    <row r="16" spans="1:22" x14ac:dyDescent="0.25">
      <c r="A16" s="5">
        <v>13</v>
      </c>
      <c r="B16" s="6">
        <v>1.9308797013345416</v>
      </c>
    </row>
    <row r="17" spans="1:16" x14ac:dyDescent="0.25">
      <c r="A17" s="5">
        <v>14</v>
      </c>
      <c r="B17" s="6">
        <v>1.4301110644203923</v>
      </c>
    </row>
    <row r="18" spans="1:16" x14ac:dyDescent="0.25">
      <c r="A18" s="5">
        <v>15</v>
      </c>
      <c r="B18" s="6">
        <v>2.0120006580342404</v>
      </c>
    </row>
    <row r="19" spans="1:16" x14ac:dyDescent="0.25">
      <c r="A19" s="5">
        <v>16</v>
      </c>
      <c r="B19" s="6">
        <v>1.637835624355658</v>
      </c>
      <c r="D19" s="15" t="s">
        <v>19</v>
      </c>
    </row>
    <row r="20" spans="1:16" x14ac:dyDescent="0.25">
      <c r="A20" s="5">
        <v>17</v>
      </c>
      <c r="B20" s="6">
        <v>2.2099700363530754</v>
      </c>
      <c r="D20" s="15" t="s">
        <v>20</v>
      </c>
    </row>
    <row r="21" spans="1:16" x14ac:dyDescent="0.25">
      <c r="A21" s="5">
        <v>18</v>
      </c>
      <c r="B21" s="6">
        <v>1.9811999169885912</v>
      </c>
    </row>
    <row r="22" spans="1:16" x14ac:dyDescent="0.25">
      <c r="A22" s="5">
        <v>19</v>
      </c>
      <c r="B22" s="6">
        <v>1.675367688429966</v>
      </c>
      <c r="D22" s="14" t="s">
        <v>5</v>
      </c>
    </row>
    <row r="23" spans="1:16" ht="15" customHeight="1" x14ac:dyDescent="0.25">
      <c r="A23" s="5">
        <v>20</v>
      </c>
      <c r="B23" s="6">
        <v>1.7957915029690155</v>
      </c>
      <c r="D23" s="22" t="s">
        <v>23</v>
      </c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</row>
    <row r="24" spans="1:16" x14ac:dyDescent="0.25">
      <c r="A24" s="5">
        <v>21</v>
      </c>
      <c r="B24" s="6">
        <v>1.6417086463466573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</row>
    <row r="25" spans="1:16" x14ac:dyDescent="0.25">
      <c r="A25" s="5">
        <v>22</v>
      </c>
      <c r="B25" s="6">
        <v>1.7080023183395543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</row>
    <row r="26" spans="1:16" x14ac:dyDescent="0.25">
      <c r="A26" s="5">
        <v>23</v>
      </c>
      <c r="B26" s="6">
        <v>1.8114353110876744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</row>
    <row r="27" spans="1:16" x14ac:dyDescent="0.25">
      <c r="A27" s="5">
        <v>24</v>
      </c>
      <c r="B27" s="6">
        <v>1.8389379802432206</v>
      </c>
      <c r="D27" s="11" t="s">
        <v>6</v>
      </c>
    </row>
    <row r="28" spans="1:16" x14ac:dyDescent="0.25">
      <c r="A28" s="5">
        <v>25</v>
      </c>
      <c r="B28" s="6">
        <v>1.4944021470684137</v>
      </c>
      <c r="D28" s="15" t="s">
        <v>18</v>
      </c>
    </row>
    <row r="29" spans="1:16" x14ac:dyDescent="0.25">
      <c r="A29" s="5">
        <v>26</v>
      </c>
      <c r="B29" s="6">
        <v>1.3818617317478581</v>
      </c>
      <c r="D29" s="15" t="s">
        <v>21</v>
      </c>
    </row>
    <row r="30" spans="1:16" x14ac:dyDescent="0.25">
      <c r="A30" s="5">
        <v>27</v>
      </c>
      <c r="B30" s="6">
        <v>1.6553267041789794</v>
      </c>
      <c r="D30" s="23" t="s">
        <v>24</v>
      </c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</row>
    <row r="31" spans="1:16" x14ac:dyDescent="0.25">
      <c r="A31" s="5">
        <v>28</v>
      </c>
      <c r="B31" s="6">
        <v>2.112038825206652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</row>
    <row r="32" spans="1:16" x14ac:dyDescent="0.25">
      <c r="A32" s="5">
        <v>29</v>
      </c>
      <c r="B32" s="6">
        <v>1.6476246899796556</v>
      </c>
    </row>
    <row r="33" spans="1:16" x14ac:dyDescent="0.25">
      <c r="A33" s="5">
        <v>30</v>
      </c>
      <c r="B33" s="6">
        <v>2.078215398805324</v>
      </c>
    </row>
    <row r="34" spans="1:16" x14ac:dyDescent="0.25">
      <c r="A34" s="5">
        <v>31</v>
      </c>
      <c r="B34" s="6">
        <v>2.5033640778586426</v>
      </c>
    </row>
    <row r="35" spans="1:16" x14ac:dyDescent="0.25">
      <c r="A35" s="5">
        <v>32</v>
      </c>
      <c r="B35" s="6">
        <v>1.7448661913352359</v>
      </c>
    </row>
    <row r="36" spans="1:16" x14ac:dyDescent="0.25">
      <c r="A36" s="5">
        <v>33</v>
      </c>
      <c r="B36" s="6">
        <v>1.8631574288405464</v>
      </c>
    </row>
    <row r="37" spans="1:16" x14ac:dyDescent="0.25">
      <c r="A37" s="5">
        <v>34</v>
      </c>
      <c r="B37" s="6">
        <v>2.1312574747442312</v>
      </c>
    </row>
    <row r="38" spans="1:16" x14ac:dyDescent="0.25">
      <c r="A38" s="5">
        <v>35</v>
      </c>
      <c r="B38" s="6">
        <v>1.4537766974580073</v>
      </c>
    </row>
    <row r="39" spans="1:16" x14ac:dyDescent="0.25">
      <c r="A39" s="5">
        <v>36</v>
      </c>
      <c r="B39" s="6">
        <v>1.8271937080701501</v>
      </c>
    </row>
    <row r="40" spans="1:16" x14ac:dyDescent="0.25">
      <c r="A40" s="5">
        <v>37</v>
      </c>
      <c r="B40" s="6">
        <v>1.9341548479948891</v>
      </c>
    </row>
    <row r="41" spans="1:16" x14ac:dyDescent="0.25">
      <c r="A41" s="5">
        <v>38</v>
      </c>
      <c r="B41" s="6">
        <v>1.7683147212379231</v>
      </c>
    </row>
    <row r="42" spans="1:16" x14ac:dyDescent="0.25">
      <c r="A42" s="5">
        <v>39</v>
      </c>
      <c r="B42" s="6">
        <v>1.5485880339708353</v>
      </c>
    </row>
    <row r="43" spans="1:16" x14ac:dyDescent="0.25">
      <c r="A43" s="5">
        <v>40</v>
      </c>
      <c r="B43" s="6">
        <v>1.8672485029015793</v>
      </c>
    </row>
    <row r="44" spans="1:16" ht="15" customHeight="1" x14ac:dyDescent="0.25">
      <c r="A44" s="5">
        <v>41</v>
      </c>
      <c r="B44" s="6">
        <v>1.4751848835141206</v>
      </c>
      <c r="D44" s="21" t="s">
        <v>25</v>
      </c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</row>
    <row r="45" spans="1:16" x14ac:dyDescent="0.25">
      <c r="A45" s="5">
        <v>42</v>
      </c>
      <c r="B45" s="6">
        <v>2.0948105231143996</v>
      </c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</row>
    <row r="46" spans="1:16" x14ac:dyDescent="0.25">
      <c r="A46" s="5">
        <v>43</v>
      </c>
      <c r="B46" s="6">
        <v>1.5884243468815928</v>
      </c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</row>
    <row r="47" spans="1:16" x14ac:dyDescent="0.25">
      <c r="A47" s="5">
        <v>44</v>
      </c>
      <c r="B47" s="6">
        <v>2.0824578653263566</v>
      </c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</row>
    <row r="48" spans="1:16" x14ac:dyDescent="0.25">
      <c r="A48" s="5">
        <v>45</v>
      </c>
      <c r="B48" s="6">
        <v>1.854018822402864</v>
      </c>
    </row>
    <row r="49" spans="1:2" x14ac:dyDescent="0.25">
      <c r="A49" s="5">
        <v>46</v>
      </c>
      <c r="B49" s="6">
        <v>1.9794435850228189</v>
      </c>
    </row>
    <row r="50" spans="1:2" x14ac:dyDescent="0.25">
      <c r="A50" s="5">
        <v>47</v>
      </c>
      <c r="B50" s="6">
        <v>1.7604630186125483</v>
      </c>
    </row>
    <row r="51" spans="1:2" x14ac:dyDescent="0.25">
      <c r="A51" s="5">
        <v>48</v>
      </c>
      <c r="B51" s="6">
        <v>1.9832880206997459</v>
      </c>
    </row>
    <row r="52" spans="1:2" x14ac:dyDescent="0.25">
      <c r="A52" s="5">
        <v>49</v>
      </c>
      <c r="B52" s="6">
        <v>1.9606622103904401</v>
      </c>
    </row>
    <row r="53" spans="1:2" x14ac:dyDescent="0.25">
      <c r="A53" s="7">
        <v>50</v>
      </c>
      <c r="B53" s="8">
        <v>1.6483724437557292</v>
      </c>
    </row>
    <row r="54" spans="1:2" x14ac:dyDescent="0.25">
      <c r="A54" s="5"/>
      <c r="B54" s="6"/>
    </row>
    <row r="55" spans="1:2" x14ac:dyDescent="0.25">
      <c r="A55" s="5"/>
      <c r="B55" s="6"/>
    </row>
    <row r="56" spans="1:2" x14ac:dyDescent="0.25">
      <c r="A56" s="5"/>
      <c r="B56" s="6"/>
    </row>
    <row r="57" spans="1:2" x14ac:dyDescent="0.25">
      <c r="A57" s="5"/>
      <c r="B57" s="6"/>
    </row>
    <row r="58" spans="1:2" x14ac:dyDescent="0.25">
      <c r="A58" s="5"/>
      <c r="B58" s="6"/>
    </row>
    <row r="59" spans="1:2" x14ac:dyDescent="0.25">
      <c r="A59" s="5"/>
      <c r="B59" s="6"/>
    </row>
    <row r="60" spans="1:2" x14ac:dyDescent="0.25">
      <c r="A60" s="5"/>
      <c r="B60" s="6"/>
    </row>
    <row r="61" spans="1:2" x14ac:dyDescent="0.25">
      <c r="A61" s="5"/>
      <c r="B61" s="6"/>
    </row>
    <row r="62" spans="1:2" x14ac:dyDescent="0.25">
      <c r="A62" s="5"/>
      <c r="B62" s="6"/>
    </row>
    <row r="63" spans="1:2" x14ac:dyDescent="0.25">
      <c r="A63" s="5"/>
      <c r="B63" s="6"/>
    </row>
    <row r="64" spans="1:2" x14ac:dyDescent="0.25">
      <c r="A64" s="5"/>
      <c r="B64" s="6"/>
    </row>
    <row r="65" spans="1:2" x14ac:dyDescent="0.25">
      <c r="A65" s="5"/>
      <c r="B65" s="6"/>
    </row>
    <row r="66" spans="1:2" x14ac:dyDescent="0.25">
      <c r="A66" s="5"/>
      <c r="B66" s="6"/>
    </row>
    <row r="67" spans="1:2" x14ac:dyDescent="0.25">
      <c r="A67" s="5"/>
      <c r="B67" s="6"/>
    </row>
    <row r="68" spans="1:2" x14ac:dyDescent="0.25">
      <c r="A68" s="5"/>
      <c r="B68" s="6"/>
    </row>
    <row r="69" spans="1:2" x14ac:dyDescent="0.25">
      <c r="A69" s="5"/>
      <c r="B69" s="6"/>
    </row>
    <row r="70" spans="1:2" x14ac:dyDescent="0.25">
      <c r="A70" s="5"/>
      <c r="B70" s="6"/>
    </row>
    <row r="71" spans="1:2" x14ac:dyDescent="0.25">
      <c r="A71" s="5"/>
      <c r="B71" s="6"/>
    </row>
    <row r="72" spans="1:2" x14ac:dyDescent="0.25">
      <c r="A72" s="5"/>
      <c r="B72" s="6"/>
    </row>
    <row r="73" spans="1:2" x14ac:dyDescent="0.25">
      <c r="A73" s="5"/>
      <c r="B73" s="6"/>
    </row>
    <row r="74" spans="1:2" x14ac:dyDescent="0.25">
      <c r="A74" s="5"/>
      <c r="B74" s="6"/>
    </row>
    <row r="75" spans="1:2" x14ac:dyDescent="0.25">
      <c r="A75" s="5"/>
      <c r="B75" s="6"/>
    </row>
    <row r="76" spans="1:2" x14ac:dyDescent="0.25">
      <c r="A76" s="5"/>
      <c r="B76" s="6"/>
    </row>
    <row r="77" spans="1:2" x14ac:dyDescent="0.25">
      <c r="A77" s="5"/>
      <c r="B77" s="6"/>
    </row>
    <row r="78" spans="1:2" x14ac:dyDescent="0.25">
      <c r="A78" s="5"/>
      <c r="B78" s="6"/>
    </row>
    <row r="79" spans="1:2" x14ac:dyDescent="0.25">
      <c r="A79" s="5"/>
      <c r="B79" s="6"/>
    </row>
    <row r="80" spans="1:2" x14ac:dyDescent="0.25">
      <c r="A80" s="5"/>
      <c r="B80" s="6"/>
    </row>
    <row r="81" spans="1:2" x14ac:dyDescent="0.25">
      <c r="A81" s="5"/>
      <c r="B81" s="6"/>
    </row>
    <row r="82" spans="1:2" x14ac:dyDescent="0.25">
      <c r="A82" s="5"/>
      <c r="B82" s="6"/>
    </row>
    <row r="83" spans="1:2" x14ac:dyDescent="0.25">
      <c r="A83" s="5"/>
      <c r="B83" s="6"/>
    </row>
    <row r="84" spans="1:2" x14ac:dyDescent="0.25">
      <c r="A84" s="5"/>
      <c r="B84" s="6"/>
    </row>
    <row r="85" spans="1:2" x14ac:dyDescent="0.25">
      <c r="A85" s="5"/>
      <c r="B85" s="6"/>
    </row>
    <row r="86" spans="1:2" x14ac:dyDescent="0.25">
      <c r="A86" s="5"/>
      <c r="B86" s="6"/>
    </row>
    <row r="87" spans="1:2" x14ac:dyDescent="0.25">
      <c r="A87" s="5"/>
      <c r="B87" s="6"/>
    </row>
    <row r="88" spans="1:2" x14ac:dyDescent="0.25">
      <c r="A88" s="5"/>
      <c r="B88" s="6"/>
    </row>
    <row r="89" spans="1:2" x14ac:dyDescent="0.25">
      <c r="A89" s="5"/>
      <c r="B89" s="6"/>
    </row>
    <row r="90" spans="1:2" x14ac:dyDescent="0.25">
      <c r="A90" s="5"/>
      <c r="B90" s="6"/>
    </row>
    <row r="91" spans="1:2" x14ac:dyDescent="0.25">
      <c r="A91" s="5"/>
      <c r="B91" s="6"/>
    </row>
    <row r="92" spans="1:2" x14ac:dyDescent="0.25">
      <c r="A92" s="5"/>
      <c r="B92" s="6"/>
    </row>
    <row r="93" spans="1:2" x14ac:dyDescent="0.25">
      <c r="A93" s="5"/>
      <c r="B93" s="6"/>
    </row>
    <row r="94" spans="1:2" x14ac:dyDescent="0.25">
      <c r="A94" s="5"/>
      <c r="B94" s="6"/>
    </row>
    <row r="95" spans="1:2" x14ac:dyDescent="0.25">
      <c r="A95" s="5"/>
      <c r="B95" s="6"/>
    </row>
    <row r="96" spans="1:2" x14ac:dyDescent="0.25">
      <c r="A96" s="5"/>
      <c r="B96" s="6"/>
    </row>
    <row r="97" spans="1:2" x14ac:dyDescent="0.25">
      <c r="A97" s="5"/>
      <c r="B97" s="6"/>
    </row>
    <row r="98" spans="1:2" x14ac:dyDescent="0.25">
      <c r="A98" s="5"/>
      <c r="B98" s="6"/>
    </row>
    <row r="99" spans="1:2" x14ac:dyDescent="0.25">
      <c r="A99" s="5"/>
      <c r="B99" s="6"/>
    </row>
    <row r="100" spans="1:2" x14ac:dyDescent="0.25">
      <c r="A100" s="5"/>
      <c r="B100" s="6"/>
    </row>
    <row r="101" spans="1:2" x14ac:dyDescent="0.25">
      <c r="A101" s="5"/>
      <c r="B101" s="6"/>
    </row>
    <row r="102" spans="1:2" x14ac:dyDescent="0.25">
      <c r="A102" s="5"/>
      <c r="B102" s="6"/>
    </row>
    <row r="103" spans="1:2" x14ac:dyDescent="0.25">
      <c r="A103" s="7"/>
      <c r="B103" s="8"/>
    </row>
    <row r="104" spans="1:2" x14ac:dyDescent="0.25">
      <c r="B104" s="1"/>
    </row>
    <row r="105" spans="1:2" x14ac:dyDescent="0.25">
      <c r="B105" s="1"/>
    </row>
    <row r="106" spans="1:2" x14ac:dyDescent="0.25">
      <c r="B106" s="1"/>
    </row>
    <row r="107" spans="1:2" x14ac:dyDescent="0.25">
      <c r="B107" s="1"/>
    </row>
    <row r="108" spans="1:2" x14ac:dyDescent="0.25">
      <c r="B108" s="1"/>
    </row>
    <row r="109" spans="1:2" x14ac:dyDescent="0.25">
      <c r="B109" s="1"/>
    </row>
    <row r="110" spans="1:2" x14ac:dyDescent="0.25">
      <c r="B110" s="1"/>
    </row>
    <row r="111" spans="1:2" x14ac:dyDescent="0.25">
      <c r="B111" s="1"/>
    </row>
    <row r="112" spans="1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1"/>
    </row>
    <row r="255" spans="2:2" x14ac:dyDescent="0.25">
      <c r="B255" s="1"/>
    </row>
    <row r="256" spans="2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0" spans="2:2" x14ac:dyDescent="0.25">
      <c r="B800" s="1"/>
    </row>
    <row r="801" spans="2:2" x14ac:dyDescent="0.25">
      <c r="B801" s="1"/>
    </row>
    <row r="802" spans="2:2" x14ac:dyDescent="0.25">
      <c r="B802" s="1"/>
    </row>
    <row r="803" spans="2:2" x14ac:dyDescent="0.25">
      <c r="B803" s="1"/>
    </row>
    <row r="804" spans="2:2" x14ac:dyDescent="0.25">
      <c r="B804" s="1"/>
    </row>
    <row r="805" spans="2:2" x14ac:dyDescent="0.25">
      <c r="B805" s="1"/>
    </row>
    <row r="806" spans="2:2" x14ac:dyDescent="0.25">
      <c r="B806" s="1"/>
    </row>
    <row r="807" spans="2:2" x14ac:dyDescent="0.25">
      <c r="B807" s="1"/>
    </row>
    <row r="808" spans="2:2" x14ac:dyDescent="0.25">
      <c r="B808" s="1"/>
    </row>
    <row r="809" spans="2:2" x14ac:dyDescent="0.25">
      <c r="B809" s="1"/>
    </row>
    <row r="810" spans="2:2" x14ac:dyDescent="0.25">
      <c r="B810" s="1"/>
    </row>
    <row r="811" spans="2:2" x14ac:dyDescent="0.25">
      <c r="B811" s="1"/>
    </row>
    <row r="812" spans="2:2" x14ac:dyDescent="0.25">
      <c r="B812" s="1"/>
    </row>
    <row r="813" spans="2:2" x14ac:dyDescent="0.25">
      <c r="B813" s="1"/>
    </row>
    <row r="814" spans="2:2" x14ac:dyDescent="0.25">
      <c r="B814" s="1"/>
    </row>
    <row r="815" spans="2:2" x14ac:dyDescent="0.25">
      <c r="B815" s="1"/>
    </row>
    <row r="816" spans="2:2" x14ac:dyDescent="0.25">
      <c r="B816" s="1"/>
    </row>
    <row r="817" spans="2:2" x14ac:dyDescent="0.25">
      <c r="B817" s="1"/>
    </row>
    <row r="818" spans="2:2" x14ac:dyDescent="0.25">
      <c r="B818" s="1"/>
    </row>
    <row r="819" spans="2:2" x14ac:dyDescent="0.25">
      <c r="B819" s="1"/>
    </row>
    <row r="820" spans="2:2" x14ac:dyDescent="0.25">
      <c r="B820" s="1"/>
    </row>
    <row r="821" spans="2:2" x14ac:dyDescent="0.25">
      <c r="B821" s="1"/>
    </row>
    <row r="822" spans="2:2" x14ac:dyDescent="0.25">
      <c r="B822" s="1"/>
    </row>
    <row r="823" spans="2:2" x14ac:dyDescent="0.25">
      <c r="B823" s="1"/>
    </row>
    <row r="824" spans="2:2" x14ac:dyDescent="0.25">
      <c r="B824" s="1"/>
    </row>
    <row r="825" spans="2:2" x14ac:dyDescent="0.25">
      <c r="B825" s="1"/>
    </row>
    <row r="826" spans="2:2" x14ac:dyDescent="0.25">
      <c r="B826" s="1"/>
    </row>
    <row r="827" spans="2:2" x14ac:dyDescent="0.25">
      <c r="B827" s="1"/>
    </row>
    <row r="828" spans="2:2" x14ac:dyDescent="0.25">
      <c r="B828" s="1"/>
    </row>
    <row r="829" spans="2:2" x14ac:dyDescent="0.25">
      <c r="B829" s="1"/>
    </row>
    <row r="830" spans="2:2" x14ac:dyDescent="0.25">
      <c r="B830" s="1"/>
    </row>
    <row r="831" spans="2:2" x14ac:dyDescent="0.25">
      <c r="B831" s="1"/>
    </row>
    <row r="832" spans="2:2" x14ac:dyDescent="0.25">
      <c r="B832" s="1"/>
    </row>
    <row r="833" spans="2:2" x14ac:dyDescent="0.25">
      <c r="B833" s="1"/>
    </row>
    <row r="834" spans="2:2" x14ac:dyDescent="0.25">
      <c r="B834" s="1"/>
    </row>
    <row r="835" spans="2:2" x14ac:dyDescent="0.25">
      <c r="B835" s="1"/>
    </row>
    <row r="836" spans="2:2" x14ac:dyDescent="0.25">
      <c r="B836" s="1"/>
    </row>
    <row r="837" spans="2:2" x14ac:dyDescent="0.25">
      <c r="B837" s="1"/>
    </row>
    <row r="838" spans="2:2" x14ac:dyDescent="0.25">
      <c r="B838" s="1"/>
    </row>
    <row r="839" spans="2:2" x14ac:dyDescent="0.25">
      <c r="B839" s="1"/>
    </row>
    <row r="840" spans="2:2" x14ac:dyDescent="0.25">
      <c r="B840" s="1"/>
    </row>
    <row r="841" spans="2:2" x14ac:dyDescent="0.25">
      <c r="B841" s="1"/>
    </row>
    <row r="842" spans="2:2" x14ac:dyDescent="0.25">
      <c r="B842" s="1"/>
    </row>
    <row r="843" spans="2:2" x14ac:dyDescent="0.25">
      <c r="B843" s="1"/>
    </row>
    <row r="844" spans="2:2" x14ac:dyDescent="0.25">
      <c r="B844" s="1"/>
    </row>
    <row r="845" spans="2:2" x14ac:dyDescent="0.25">
      <c r="B845" s="1"/>
    </row>
    <row r="846" spans="2:2" x14ac:dyDescent="0.25">
      <c r="B846" s="1"/>
    </row>
    <row r="847" spans="2:2" x14ac:dyDescent="0.25">
      <c r="B847" s="1"/>
    </row>
    <row r="848" spans="2:2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2" spans="2:2" x14ac:dyDescent="0.25">
      <c r="B902" s="1"/>
    </row>
    <row r="903" spans="2:2" x14ac:dyDescent="0.25">
      <c r="B903" s="1"/>
    </row>
    <row r="904" spans="2:2" x14ac:dyDescent="0.25">
      <c r="B904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  <row r="910" spans="2:2" x14ac:dyDescent="0.25">
      <c r="B910" s="1"/>
    </row>
    <row r="911" spans="2:2" x14ac:dyDescent="0.25">
      <c r="B911" s="1"/>
    </row>
    <row r="912" spans="2:2" x14ac:dyDescent="0.25">
      <c r="B912" s="1"/>
    </row>
    <row r="913" spans="2:2" x14ac:dyDescent="0.25">
      <c r="B913" s="1"/>
    </row>
    <row r="914" spans="2:2" x14ac:dyDescent="0.25">
      <c r="B914" s="1"/>
    </row>
    <row r="915" spans="2:2" x14ac:dyDescent="0.25">
      <c r="B915" s="1"/>
    </row>
    <row r="916" spans="2:2" x14ac:dyDescent="0.25">
      <c r="B916" s="1"/>
    </row>
    <row r="917" spans="2:2" x14ac:dyDescent="0.25">
      <c r="B917" s="1"/>
    </row>
    <row r="918" spans="2:2" x14ac:dyDescent="0.25">
      <c r="B918" s="1"/>
    </row>
    <row r="919" spans="2:2" x14ac:dyDescent="0.25">
      <c r="B919" s="1"/>
    </row>
    <row r="920" spans="2:2" x14ac:dyDescent="0.25">
      <c r="B920" s="1"/>
    </row>
    <row r="921" spans="2:2" x14ac:dyDescent="0.25">
      <c r="B921" s="1"/>
    </row>
    <row r="922" spans="2:2" x14ac:dyDescent="0.25">
      <c r="B922" s="1"/>
    </row>
    <row r="923" spans="2:2" x14ac:dyDescent="0.25">
      <c r="B923" s="1"/>
    </row>
    <row r="924" spans="2:2" x14ac:dyDescent="0.25">
      <c r="B924" s="1"/>
    </row>
    <row r="925" spans="2:2" x14ac:dyDescent="0.25">
      <c r="B925" s="1"/>
    </row>
    <row r="926" spans="2:2" x14ac:dyDescent="0.25">
      <c r="B926" s="1"/>
    </row>
    <row r="927" spans="2:2" x14ac:dyDescent="0.25">
      <c r="B927" s="1"/>
    </row>
    <row r="928" spans="2:2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4" spans="2:2" x14ac:dyDescent="0.25">
      <c r="B934" s="1"/>
    </row>
    <row r="935" spans="2:2" x14ac:dyDescent="0.25">
      <c r="B935" s="1"/>
    </row>
    <row r="936" spans="2:2" x14ac:dyDescent="0.25">
      <c r="B936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  <row r="940" spans="2:2" x14ac:dyDescent="0.25">
      <c r="B940" s="1"/>
    </row>
    <row r="941" spans="2:2" x14ac:dyDescent="0.25">
      <c r="B941" s="1"/>
    </row>
    <row r="942" spans="2:2" x14ac:dyDescent="0.25">
      <c r="B942" s="1"/>
    </row>
    <row r="943" spans="2:2" x14ac:dyDescent="0.25">
      <c r="B943" s="1"/>
    </row>
    <row r="944" spans="2:2" x14ac:dyDescent="0.25">
      <c r="B944" s="1"/>
    </row>
    <row r="945" spans="2:2" x14ac:dyDescent="0.25">
      <c r="B945" s="1"/>
    </row>
    <row r="946" spans="2:2" x14ac:dyDescent="0.25">
      <c r="B946" s="1"/>
    </row>
    <row r="947" spans="2:2" x14ac:dyDescent="0.25">
      <c r="B947" s="1"/>
    </row>
    <row r="948" spans="2:2" x14ac:dyDescent="0.25">
      <c r="B948" s="1"/>
    </row>
    <row r="949" spans="2:2" x14ac:dyDescent="0.25">
      <c r="B949" s="1"/>
    </row>
    <row r="950" spans="2:2" x14ac:dyDescent="0.25">
      <c r="B950" s="1"/>
    </row>
    <row r="951" spans="2:2" x14ac:dyDescent="0.25">
      <c r="B951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5" spans="2:2" x14ac:dyDescent="0.25">
      <c r="B955" s="1"/>
    </row>
    <row r="956" spans="2:2" x14ac:dyDescent="0.25">
      <c r="B956" s="1"/>
    </row>
    <row r="957" spans="2:2" x14ac:dyDescent="0.25">
      <c r="B957" s="1"/>
    </row>
    <row r="958" spans="2:2" x14ac:dyDescent="0.25">
      <c r="B958" s="1"/>
    </row>
    <row r="959" spans="2:2" x14ac:dyDescent="0.25">
      <c r="B959" s="1"/>
    </row>
    <row r="960" spans="2:2" x14ac:dyDescent="0.25">
      <c r="B960" s="1"/>
    </row>
    <row r="961" spans="2:2" x14ac:dyDescent="0.25">
      <c r="B961" s="1"/>
    </row>
    <row r="962" spans="2:2" x14ac:dyDescent="0.25">
      <c r="B962" s="1"/>
    </row>
    <row r="963" spans="2:2" x14ac:dyDescent="0.25">
      <c r="B963" s="1"/>
    </row>
    <row r="964" spans="2:2" x14ac:dyDescent="0.25">
      <c r="B964" s="1"/>
    </row>
    <row r="965" spans="2:2" x14ac:dyDescent="0.25">
      <c r="B965" s="1"/>
    </row>
    <row r="966" spans="2:2" x14ac:dyDescent="0.25">
      <c r="B966" s="1"/>
    </row>
    <row r="967" spans="2:2" x14ac:dyDescent="0.25">
      <c r="B967" s="1"/>
    </row>
    <row r="968" spans="2:2" x14ac:dyDescent="0.25">
      <c r="B968" s="1"/>
    </row>
    <row r="969" spans="2:2" x14ac:dyDescent="0.25">
      <c r="B969" s="1"/>
    </row>
    <row r="970" spans="2:2" x14ac:dyDescent="0.25">
      <c r="B970" s="1"/>
    </row>
    <row r="971" spans="2:2" x14ac:dyDescent="0.25">
      <c r="B971" s="1"/>
    </row>
    <row r="972" spans="2:2" x14ac:dyDescent="0.25">
      <c r="B972" s="1"/>
    </row>
    <row r="973" spans="2:2" x14ac:dyDescent="0.25">
      <c r="B973" s="1"/>
    </row>
    <row r="974" spans="2:2" x14ac:dyDescent="0.25">
      <c r="B974" s="1"/>
    </row>
    <row r="975" spans="2:2" x14ac:dyDescent="0.25">
      <c r="B975" s="1"/>
    </row>
    <row r="976" spans="2:2" x14ac:dyDescent="0.25">
      <c r="B976" s="1"/>
    </row>
    <row r="977" spans="2:2" x14ac:dyDescent="0.25">
      <c r="B977" s="1"/>
    </row>
    <row r="978" spans="2:2" x14ac:dyDescent="0.25">
      <c r="B978" s="1"/>
    </row>
    <row r="979" spans="2:2" x14ac:dyDescent="0.25">
      <c r="B979" s="1"/>
    </row>
    <row r="980" spans="2:2" x14ac:dyDescent="0.25">
      <c r="B980" s="1"/>
    </row>
    <row r="981" spans="2:2" x14ac:dyDescent="0.25">
      <c r="B981" s="1"/>
    </row>
    <row r="982" spans="2:2" x14ac:dyDescent="0.25">
      <c r="B982" s="1"/>
    </row>
    <row r="983" spans="2:2" x14ac:dyDescent="0.25">
      <c r="B983" s="1"/>
    </row>
    <row r="984" spans="2:2" x14ac:dyDescent="0.25">
      <c r="B984" s="1"/>
    </row>
    <row r="985" spans="2:2" x14ac:dyDescent="0.25">
      <c r="B985" s="1"/>
    </row>
    <row r="986" spans="2:2" x14ac:dyDescent="0.25">
      <c r="B986" s="1"/>
    </row>
    <row r="987" spans="2:2" x14ac:dyDescent="0.25">
      <c r="B987" s="1"/>
    </row>
    <row r="988" spans="2:2" x14ac:dyDescent="0.25">
      <c r="B988" s="1"/>
    </row>
    <row r="989" spans="2:2" x14ac:dyDescent="0.25">
      <c r="B989" s="1"/>
    </row>
    <row r="990" spans="2:2" x14ac:dyDescent="0.25">
      <c r="B990" s="1"/>
    </row>
    <row r="991" spans="2:2" x14ac:dyDescent="0.25">
      <c r="B991" s="1"/>
    </row>
    <row r="992" spans="2:2" x14ac:dyDescent="0.25">
      <c r="B992" s="1"/>
    </row>
    <row r="993" spans="2:2" x14ac:dyDescent="0.25">
      <c r="B993" s="1"/>
    </row>
    <row r="994" spans="2:2" x14ac:dyDescent="0.25">
      <c r="B994" s="1"/>
    </row>
    <row r="995" spans="2:2" x14ac:dyDescent="0.25">
      <c r="B995" s="1"/>
    </row>
    <row r="996" spans="2:2" x14ac:dyDescent="0.25">
      <c r="B996" s="1"/>
    </row>
    <row r="997" spans="2:2" x14ac:dyDescent="0.25">
      <c r="B997" s="1"/>
    </row>
    <row r="998" spans="2:2" x14ac:dyDescent="0.25">
      <c r="B998" s="1"/>
    </row>
    <row r="999" spans="2:2" x14ac:dyDescent="0.25">
      <c r="B999" s="1"/>
    </row>
    <row r="1000" spans="2:2" x14ac:dyDescent="0.25">
      <c r="B1000" s="1"/>
    </row>
    <row r="1001" spans="2:2" x14ac:dyDescent="0.25">
      <c r="B1001" s="1"/>
    </row>
    <row r="1002" spans="2:2" x14ac:dyDescent="0.25">
      <c r="B1002" s="1"/>
    </row>
    <row r="1003" spans="2:2" x14ac:dyDescent="0.25">
      <c r="B1003" s="1"/>
    </row>
  </sheetData>
  <mergeCells count="3">
    <mergeCell ref="D23:P26"/>
    <mergeCell ref="D30:P31"/>
    <mergeCell ref="N7:T9"/>
  </mergeCells>
  <pageMargins left="0.511811024" right="0.511811024" top="0.78740157499999996" bottom="0.78740157499999996" header="0.31496062000000002" footer="0.31496062000000002"/>
  <ignoredErrors>
    <ignoredError sqref="K9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Contextualização</vt:lpstr>
      <vt:lpstr>altura_suecia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Fernanda Guimarães</cp:lastModifiedBy>
  <dcterms:created xsi:type="dcterms:W3CDTF">2019-07-21T23:15:26Z</dcterms:created>
  <dcterms:modified xsi:type="dcterms:W3CDTF">2023-11-24T00:26:34Z</dcterms:modified>
</cp:coreProperties>
</file>