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enaherrera_vaca\Documents\UOL-ownCloud\Diss\DataEvaluation\1_Indicators\"/>
    </mc:Choice>
  </mc:AlternateContent>
  <xr:revisionPtr revIDLastSave="0" documentId="13_ncr:1_{5569FA87-9104-44B4-8676-C3859A8FC231}" xr6:coauthVersionLast="47" xr6:coauthVersionMax="47" xr10:uidLastSave="{00000000-0000-0000-0000-000000000000}"/>
  <bookViews>
    <workbookView xWindow="-110" yWindow="-110" windowWidth="19420" windowHeight="10420" xr2:uid="{7CDF4FC6-C00E-4DDB-B526-F219D53D96F6}"/>
  </bookViews>
  <sheets>
    <sheet name="ADP-Elements" sheetId="1" r:id="rId1"/>
    <sheet name="CritMats" sheetId="4" r:id="rId2"/>
    <sheet name="MatsCategory" sheetId="3" r:id="rId3"/>
    <sheet name="Flows" sheetId="2" r:id="rId4"/>
    <sheet name="Tabelle2" sheetId="6" r:id="rId5"/>
    <sheet name="Tabelle1" sheetId="5" r:id="rId6"/>
    <sheet name="ADP" sheetId="7" r:id="rId7"/>
    <sheet name="CEX" sheetId="8" r:id="rId8"/>
    <sheet name="E99-Min" sheetId="9" r:id="rId9"/>
    <sheet name="ReciPE MDP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C55" i="2"/>
  <c r="C56" i="2"/>
  <c r="C57" i="2"/>
  <c r="C58" i="2"/>
  <c r="C59" i="2"/>
  <c r="C60" i="2"/>
  <c r="C61" i="2"/>
  <c r="C64" i="2"/>
  <c r="C68" i="2"/>
  <c r="C70" i="2"/>
  <c r="C71" i="2"/>
  <c r="C72" i="2"/>
  <c r="C74" i="2"/>
  <c r="C78" i="2"/>
  <c r="C79" i="2"/>
  <c r="C80" i="2"/>
  <c r="C82" i="2"/>
  <c r="C86" i="2"/>
  <c r="C87" i="2"/>
  <c r="C88" i="2"/>
  <c r="C89" i="2"/>
  <c r="C90" i="2"/>
  <c r="C91" i="2"/>
  <c r="C92" i="2"/>
  <c r="C93" i="2"/>
  <c r="C95" i="2"/>
  <c r="C98" i="2"/>
  <c r="C99" i="2"/>
  <c r="C100" i="2"/>
  <c r="C101" i="2"/>
  <c r="C105" i="2"/>
  <c r="C106" i="2"/>
  <c r="C107" i="2"/>
  <c r="C108" i="2"/>
  <c r="C111" i="2"/>
  <c r="C112" i="2"/>
  <c r="C113" i="2"/>
  <c r="C114" i="2"/>
  <c r="C115" i="2"/>
  <c r="C116" i="2"/>
  <c r="C117" i="2"/>
  <c r="C118" i="2"/>
  <c r="C124" i="2"/>
  <c r="C125" i="2"/>
  <c r="C126" i="2"/>
  <c r="C127" i="2"/>
  <c r="C128" i="2"/>
  <c r="C129" i="2"/>
  <c r="C130" i="2"/>
  <c r="C131" i="2"/>
  <c r="C132" i="2"/>
  <c r="C133" i="2"/>
  <c r="C135" i="2"/>
  <c r="C136" i="2"/>
  <c r="C137" i="2"/>
  <c r="C138" i="2"/>
  <c r="C139" i="2"/>
  <c r="C140" i="2"/>
  <c r="C144" i="2"/>
  <c r="C147" i="2"/>
  <c r="C148" i="2"/>
  <c r="C150" i="2"/>
  <c r="A49" i="1"/>
  <c r="E49" i="1" s="1"/>
  <c r="M45" i="4"/>
  <c r="O45" i="4" s="1"/>
  <c r="L44" i="3"/>
  <c r="L45" i="3"/>
  <c r="L46" i="3"/>
  <c r="L47" i="3"/>
  <c r="L48" i="3"/>
  <c r="L50" i="3"/>
  <c r="L51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L29" i="3"/>
  <c r="L52" i="3"/>
  <c r="L30" i="3"/>
  <c r="L3" i="3"/>
  <c r="L4" i="3"/>
  <c r="L5" i="3"/>
  <c r="L49" i="3"/>
  <c r="L31" i="3"/>
  <c r="L32" i="3"/>
  <c r="L33" i="3"/>
  <c r="L53" i="3"/>
  <c r="L6" i="3"/>
  <c r="L7" i="3"/>
  <c r="L8" i="3"/>
  <c r="L9" i="3"/>
  <c r="L10" i="3"/>
  <c r="L34" i="3"/>
  <c r="L35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11" i="3"/>
  <c r="L12" i="3"/>
  <c r="L36" i="3"/>
  <c r="L37" i="3"/>
  <c r="L13" i="3"/>
  <c r="L14" i="3"/>
  <c r="L15" i="3"/>
  <c r="L38" i="3"/>
  <c r="L39" i="3"/>
  <c r="L68" i="3"/>
  <c r="L40" i="3"/>
  <c r="L41" i="3"/>
  <c r="L42" i="3"/>
  <c r="L69" i="3"/>
  <c r="L43" i="3"/>
  <c r="H26" i="3"/>
  <c r="I26" i="3"/>
  <c r="J26" i="3"/>
  <c r="K26" i="3"/>
  <c r="H27" i="3"/>
  <c r="I27" i="3"/>
  <c r="J27" i="3"/>
  <c r="K27" i="3"/>
  <c r="H28" i="3"/>
  <c r="I28" i="3"/>
  <c r="J28" i="3"/>
  <c r="K28" i="3"/>
  <c r="H2" i="3"/>
  <c r="I2" i="3"/>
  <c r="J2" i="3"/>
  <c r="K2" i="3"/>
  <c r="H29" i="3"/>
  <c r="I29" i="3"/>
  <c r="J29" i="3"/>
  <c r="K29" i="3"/>
  <c r="H52" i="3"/>
  <c r="I52" i="3"/>
  <c r="J52" i="3"/>
  <c r="K52" i="3"/>
  <c r="H30" i="3"/>
  <c r="I30" i="3"/>
  <c r="J30" i="3"/>
  <c r="K30" i="3"/>
  <c r="H22" i="3"/>
  <c r="I22" i="3"/>
  <c r="J22" i="3"/>
  <c r="K22" i="3"/>
  <c r="H17" i="3"/>
  <c r="I17" i="3"/>
  <c r="J17" i="3"/>
  <c r="K17" i="3"/>
  <c r="H18" i="3"/>
  <c r="I18" i="3"/>
  <c r="J18" i="3"/>
  <c r="K18" i="3"/>
  <c r="H24" i="3"/>
  <c r="I24" i="3"/>
  <c r="J24" i="3"/>
  <c r="K24" i="3"/>
  <c r="H16" i="3"/>
  <c r="I16" i="3"/>
  <c r="J16" i="3"/>
  <c r="K16" i="3"/>
  <c r="H21" i="3"/>
  <c r="I21" i="3"/>
  <c r="J21" i="3"/>
  <c r="K21" i="3"/>
  <c r="H3" i="3"/>
  <c r="I3" i="3"/>
  <c r="J3" i="3"/>
  <c r="K3" i="3"/>
  <c r="H4" i="3"/>
  <c r="I4" i="3"/>
  <c r="J4" i="3"/>
  <c r="K4" i="3"/>
  <c r="H5" i="3"/>
  <c r="I5" i="3"/>
  <c r="J5" i="3"/>
  <c r="K5" i="3"/>
  <c r="H49" i="3"/>
  <c r="I49" i="3"/>
  <c r="J49" i="3"/>
  <c r="K49" i="3"/>
  <c r="H31" i="3"/>
  <c r="I31" i="3"/>
  <c r="J31" i="3"/>
  <c r="K31" i="3"/>
  <c r="H32" i="3"/>
  <c r="I32" i="3"/>
  <c r="J32" i="3"/>
  <c r="K32" i="3"/>
  <c r="H33" i="3"/>
  <c r="I33" i="3"/>
  <c r="J33" i="3"/>
  <c r="K33" i="3"/>
  <c r="H53" i="3"/>
  <c r="I53" i="3"/>
  <c r="J53" i="3"/>
  <c r="K53" i="3"/>
  <c r="H6" i="3"/>
  <c r="I6" i="3"/>
  <c r="J6" i="3"/>
  <c r="K6" i="3"/>
  <c r="H20" i="3"/>
  <c r="I20" i="3"/>
  <c r="J20" i="3"/>
  <c r="K20" i="3"/>
  <c r="H19" i="3"/>
  <c r="I19" i="3"/>
  <c r="J19" i="3"/>
  <c r="K19" i="3"/>
  <c r="H43" i="3"/>
  <c r="I43" i="3"/>
  <c r="J43" i="3"/>
  <c r="K43" i="3"/>
  <c r="H44" i="3"/>
  <c r="I44" i="3"/>
  <c r="J44" i="3"/>
  <c r="K44" i="3"/>
  <c r="H45" i="3"/>
  <c r="I45" i="3"/>
  <c r="J45" i="3"/>
  <c r="K45" i="3"/>
  <c r="H50" i="3"/>
  <c r="I50" i="3"/>
  <c r="J50" i="3"/>
  <c r="K50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34" i="3"/>
  <c r="I34" i="3"/>
  <c r="J34" i="3"/>
  <c r="K34" i="3"/>
  <c r="H35" i="3"/>
  <c r="I35" i="3"/>
  <c r="J35" i="3"/>
  <c r="K35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11" i="3"/>
  <c r="I11" i="3"/>
  <c r="J11" i="3"/>
  <c r="K11" i="3"/>
  <c r="H12" i="3"/>
  <c r="I12" i="3"/>
  <c r="J12" i="3"/>
  <c r="K12" i="3"/>
  <c r="H23" i="3"/>
  <c r="I23" i="3"/>
  <c r="J23" i="3"/>
  <c r="K23" i="3"/>
  <c r="H36" i="3"/>
  <c r="I36" i="3"/>
  <c r="J36" i="3"/>
  <c r="K36" i="3"/>
  <c r="H46" i="3"/>
  <c r="I46" i="3"/>
  <c r="J46" i="3"/>
  <c r="K46" i="3"/>
  <c r="H47" i="3"/>
  <c r="I47" i="3"/>
  <c r="J47" i="3"/>
  <c r="K47" i="3"/>
  <c r="H48" i="3"/>
  <c r="I48" i="3"/>
  <c r="J48" i="3"/>
  <c r="K48" i="3"/>
  <c r="H51" i="3"/>
  <c r="I51" i="3"/>
  <c r="J51" i="3"/>
  <c r="K51" i="3"/>
  <c r="H37" i="3"/>
  <c r="I37" i="3"/>
  <c r="J37" i="3"/>
  <c r="K37" i="3"/>
  <c r="H13" i="3"/>
  <c r="I13" i="3"/>
  <c r="J13" i="3"/>
  <c r="K13" i="3"/>
  <c r="H14" i="3"/>
  <c r="I14" i="3"/>
  <c r="J14" i="3"/>
  <c r="K14" i="3"/>
  <c r="H15" i="3"/>
  <c r="I15" i="3"/>
  <c r="J15" i="3"/>
  <c r="K15" i="3"/>
  <c r="H38" i="3"/>
  <c r="I38" i="3"/>
  <c r="J38" i="3"/>
  <c r="K38" i="3"/>
  <c r="H39" i="3"/>
  <c r="I39" i="3"/>
  <c r="J39" i="3"/>
  <c r="K39" i="3"/>
  <c r="H68" i="3"/>
  <c r="I68" i="3"/>
  <c r="J68" i="3"/>
  <c r="K68" i="3"/>
  <c r="H40" i="3"/>
  <c r="I40" i="3"/>
  <c r="J40" i="3"/>
  <c r="K40" i="3"/>
  <c r="H41" i="3"/>
  <c r="I41" i="3"/>
  <c r="J41" i="3"/>
  <c r="K41" i="3"/>
  <c r="H42" i="3"/>
  <c r="I42" i="3"/>
  <c r="J42" i="3"/>
  <c r="K42" i="3"/>
  <c r="K25" i="3"/>
  <c r="J25" i="3"/>
  <c r="I25" i="3"/>
  <c r="H25" i="3"/>
  <c r="C160" i="2"/>
  <c r="C159" i="2"/>
  <c r="C156" i="2"/>
  <c r="C154" i="2"/>
  <c r="C52" i="2"/>
  <c r="C51" i="2"/>
  <c r="C50" i="2"/>
  <c r="C46" i="2"/>
  <c r="C45" i="2"/>
  <c r="C44" i="2"/>
  <c r="C42" i="2"/>
  <c r="C39" i="2"/>
  <c r="C38" i="2"/>
  <c r="C37" i="2"/>
  <c r="C36" i="2"/>
  <c r="C35" i="2"/>
  <c r="C34" i="2"/>
  <c r="C33" i="2"/>
  <c r="C32" i="2"/>
  <c r="C31" i="2"/>
  <c r="C29" i="2"/>
  <c r="C28" i="2"/>
  <c r="C27" i="2"/>
  <c r="C26" i="2"/>
  <c r="C25" i="2"/>
  <c r="C23" i="2"/>
  <c r="C22" i="2"/>
  <c r="C21" i="2"/>
  <c r="C17" i="2"/>
  <c r="C15" i="2"/>
  <c r="C8" i="2"/>
  <c r="C5" i="2"/>
  <c r="C4" i="2"/>
  <c r="O84" i="4"/>
  <c r="N84" i="4"/>
  <c r="M84" i="4"/>
  <c r="L84" i="4"/>
  <c r="K84" i="4"/>
  <c r="N83" i="4"/>
  <c r="M83" i="4"/>
  <c r="O83" i="4" s="1"/>
  <c r="L83" i="4"/>
  <c r="K83" i="4"/>
  <c r="B83" i="4"/>
  <c r="O82" i="4"/>
  <c r="N82" i="4"/>
  <c r="L82" i="4"/>
  <c r="K82" i="4"/>
  <c r="B82" i="4"/>
  <c r="N81" i="4"/>
  <c r="M81" i="4"/>
  <c r="O81" i="4" s="1"/>
  <c r="L81" i="4"/>
  <c r="K81" i="4"/>
  <c r="B81" i="4"/>
  <c r="N80" i="4"/>
  <c r="M80" i="4"/>
  <c r="O80" i="4" s="1"/>
  <c r="L80" i="4"/>
  <c r="K80" i="4"/>
  <c r="B80" i="4"/>
  <c r="N79" i="4"/>
  <c r="M79" i="4"/>
  <c r="O79" i="4" s="1"/>
  <c r="L79" i="4"/>
  <c r="K79" i="4"/>
  <c r="B79" i="4"/>
  <c r="N78" i="4"/>
  <c r="M78" i="4"/>
  <c r="O78" i="4" s="1"/>
  <c r="L78" i="4"/>
  <c r="K78" i="4"/>
  <c r="B78" i="4"/>
  <c r="N77" i="4"/>
  <c r="M77" i="4"/>
  <c r="O77" i="4" s="1"/>
  <c r="L77" i="4"/>
  <c r="K77" i="4"/>
  <c r="B77" i="4"/>
  <c r="O76" i="4"/>
  <c r="N76" i="4"/>
  <c r="M76" i="4"/>
  <c r="L76" i="4"/>
  <c r="K76" i="4"/>
  <c r="B76" i="4"/>
  <c r="N75" i="4"/>
  <c r="M75" i="4"/>
  <c r="O75" i="4" s="1"/>
  <c r="L75" i="4"/>
  <c r="K75" i="4"/>
  <c r="B75" i="4"/>
  <c r="N74" i="4"/>
  <c r="M74" i="4"/>
  <c r="O74" i="4" s="1"/>
  <c r="L74" i="4"/>
  <c r="K74" i="4"/>
  <c r="B74" i="4"/>
  <c r="O73" i="4"/>
  <c r="N73" i="4"/>
  <c r="L73" i="4"/>
  <c r="K73" i="4"/>
  <c r="B73" i="4"/>
  <c r="O72" i="4"/>
  <c r="N72" i="4"/>
  <c r="L72" i="4"/>
  <c r="K72" i="4"/>
  <c r="N71" i="4"/>
  <c r="M71" i="4"/>
  <c r="O71" i="4" s="1"/>
  <c r="L71" i="4"/>
  <c r="K71" i="4"/>
  <c r="B71" i="4"/>
  <c r="O70" i="4"/>
  <c r="N70" i="4"/>
  <c r="L70" i="4"/>
  <c r="K70" i="4"/>
  <c r="B70" i="4"/>
  <c r="N69" i="4"/>
  <c r="M69" i="4"/>
  <c r="O69" i="4" s="1"/>
  <c r="L69" i="4"/>
  <c r="K69" i="4"/>
  <c r="B69" i="4"/>
  <c r="N68" i="4"/>
  <c r="M68" i="4"/>
  <c r="O68" i="4" s="1"/>
  <c r="L68" i="4"/>
  <c r="K68" i="4"/>
  <c r="B68" i="4"/>
  <c r="N67" i="4"/>
  <c r="M67" i="4"/>
  <c r="O67" i="4" s="1"/>
  <c r="L67" i="4"/>
  <c r="K67" i="4"/>
  <c r="B67" i="4"/>
  <c r="N66" i="4"/>
  <c r="M66" i="4"/>
  <c r="O66" i="4" s="1"/>
  <c r="L66" i="4"/>
  <c r="K66" i="4"/>
  <c r="B66" i="4"/>
  <c r="O65" i="4"/>
  <c r="N65" i="4"/>
  <c r="L65" i="4"/>
  <c r="K65" i="4"/>
  <c r="B65" i="4"/>
  <c r="O64" i="4"/>
  <c r="N64" i="4"/>
  <c r="L64" i="4"/>
  <c r="K64" i="4"/>
  <c r="B64" i="4"/>
  <c r="O63" i="4"/>
  <c r="N63" i="4"/>
  <c r="L63" i="4"/>
  <c r="K63" i="4"/>
  <c r="B63" i="4"/>
  <c r="N62" i="4"/>
  <c r="M62" i="4"/>
  <c r="O62" i="4" s="1"/>
  <c r="L62" i="4"/>
  <c r="K62" i="4"/>
  <c r="B62" i="4"/>
  <c r="O61" i="4"/>
  <c r="N61" i="4"/>
  <c r="L61" i="4"/>
  <c r="K61" i="4"/>
  <c r="B61" i="4"/>
  <c r="N60" i="4"/>
  <c r="M60" i="4"/>
  <c r="O60" i="4" s="1"/>
  <c r="L60" i="4"/>
  <c r="K60" i="4"/>
  <c r="B60" i="4"/>
  <c r="O59" i="4"/>
  <c r="N59" i="4"/>
  <c r="L59" i="4"/>
  <c r="K59" i="4"/>
  <c r="B59" i="4"/>
  <c r="O58" i="4"/>
  <c r="N58" i="4"/>
  <c r="L58" i="4"/>
  <c r="K58" i="4"/>
  <c r="B58" i="4"/>
  <c r="N57" i="4"/>
  <c r="M57" i="4"/>
  <c r="O57" i="4" s="1"/>
  <c r="L57" i="4"/>
  <c r="K57" i="4"/>
  <c r="B57" i="4"/>
  <c r="N56" i="4"/>
  <c r="M56" i="4"/>
  <c r="O56" i="4" s="1"/>
  <c r="L56" i="4"/>
  <c r="K56" i="4"/>
  <c r="B56" i="4"/>
  <c r="O55" i="4"/>
  <c r="N55" i="4"/>
  <c r="L55" i="4"/>
  <c r="K55" i="4"/>
  <c r="B55" i="4"/>
  <c r="N54" i="4"/>
  <c r="M54" i="4"/>
  <c r="O54" i="4" s="1"/>
  <c r="L54" i="4"/>
  <c r="K54" i="4"/>
  <c r="B54" i="4"/>
  <c r="N53" i="4"/>
  <c r="M53" i="4"/>
  <c r="O53" i="4" s="1"/>
  <c r="L53" i="4"/>
  <c r="K53" i="4"/>
  <c r="B53" i="4"/>
  <c r="O52" i="4"/>
  <c r="N52" i="4"/>
  <c r="L52" i="4"/>
  <c r="K52" i="4"/>
  <c r="B52" i="4"/>
  <c r="N51" i="4"/>
  <c r="M51" i="4"/>
  <c r="O51" i="4" s="1"/>
  <c r="L51" i="4"/>
  <c r="K51" i="4"/>
  <c r="B51" i="4"/>
  <c r="N50" i="4"/>
  <c r="M50" i="4"/>
  <c r="O50" i="4" s="1"/>
  <c r="L50" i="4"/>
  <c r="K50" i="4"/>
  <c r="B50" i="4"/>
  <c r="O49" i="4"/>
  <c r="N49" i="4"/>
  <c r="M49" i="4"/>
  <c r="L49" i="4"/>
  <c r="K49" i="4"/>
  <c r="B49" i="4"/>
  <c r="N48" i="4"/>
  <c r="M48" i="4"/>
  <c r="O48" i="4" s="1"/>
  <c r="L48" i="4"/>
  <c r="K48" i="4"/>
  <c r="B48" i="4"/>
  <c r="N47" i="4"/>
  <c r="M47" i="4"/>
  <c r="O47" i="4" s="1"/>
  <c r="L47" i="4"/>
  <c r="K47" i="4"/>
  <c r="B47" i="4"/>
  <c r="N46" i="4"/>
  <c r="M46" i="4"/>
  <c r="O46" i="4" s="1"/>
  <c r="L46" i="4"/>
  <c r="K46" i="4"/>
  <c r="B46" i="4"/>
  <c r="N45" i="4"/>
  <c r="L45" i="4"/>
  <c r="K45" i="4"/>
  <c r="B45" i="4"/>
  <c r="N44" i="4"/>
  <c r="M44" i="4"/>
  <c r="O44" i="4" s="1"/>
  <c r="L44" i="4"/>
  <c r="K44" i="4"/>
  <c r="B44" i="4"/>
  <c r="N43" i="4"/>
  <c r="M43" i="4"/>
  <c r="O43" i="4" s="1"/>
  <c r="L43" i="4"/>
  <c r="K43" i="4"/>
  <c r="B43" i="4"/>
  <c r="N42" i="4"/>
  <c r="M42" i="4"/>
  <c r="O42" i="4" s="1"/>
  <c r="L42" i="4"/>
  <c r="K42" i="4"/>
  <c r="B42" i="4"/>
  <c r="O41" i="4"/>
  <c r="N41" i="4"/>
  <c r="L41" i="4"/>
  <c r="K41" i="4"/>
  <c r="B41" i="4"/>
  <c r="O40" i="4"/>
  <c r="N40" i="4"/>
  <c r="L40" i="4"/>
  <c r="K40" i="4"/>
  <c r="B40" i="4"/>
  <c r="O39" i="4"/>
  <c r="N39" i="4"/>
  <c r="L39" i="4"/>
  <c r="K39" i="4"/>
  <c r="B39" i="4"/>
  <c r="N38" i="4"/>
  <c r="M38" i="4"/>
  <c r="O38" i="4" s="1"/>
  <c r="L38" i="4"/>
  <c r="K38" i="4"/>
  <c r="B38" i="4"/>
  <c r="O37" i="4"/>
  <c r="N37" i="4"/>
  <c r="L37" i="4"/>
  <c r="K37" i="4"/>
  <c r="B37" i="4"/>
  <c r="N36" i="4"/>
  <c r="M36" i="4"/>
  <c r="O36" i="4" s="1"/>
  <c r="L36" i="4"/>
  <c r="K36" i="4"/>
  <c r="B36" i="4"/>
  <c r="N35" i="4"/>
  <c r="M35" i="4"/>
  <c r="O35" i="4" s="1"/>
  <c r="L35" i="4"/>
  <c r="K35" i="4"/>
  <c r="N34" i="4"/>
  <c r="M34" i="4"/>
  <c r="O34" i="4" s="1"/>
  <c r="L34" i="4"/>
  <c r="K34" i="4"/>
  <c r="N33" i="4"/>
  <c r="M33" i="4"/>
  <c r="O33" i="4" s="1"/>
  <c r="L33" i="4"/>
  <c r="K33" i="4"/>
  <c r="N32" i="4"/>
  <c r="M32" i="4"/>
  <c r="O32" i="4" s="1"/>
  <c r="L32" i="4"/>
  <c r="K32" i="4"/>
  <c r="N31" i="4"/>
  <c r="M31" i="4"/>
  <c r="O31" i="4" s="1"/>
  <c r="L31" i="4"/>
  <c r="K31" i="4"/>
  <c r="O30" i="4"/>
  <c r="N30" i="4"/>
  <c r="M30" i="4"/>
  <c r="L30" i="4"/>
  <c r="K30" i="4"/>
  <c r="B30" i="4"/>
  <c r="N29" i="4"/>
  <c r="M29" i="4"/>
  <c r="O29" i="4" s="1"/>
  <c r="L29" i="4"/>
  <c r="K29" i="4"/>
  <c r="B29" i="4"/>
  <c r="N28" i="4"/>
  <c r="M28" i="4"/>
  <c r="O28" i="4" s="1"/>
  <c r="L28" i="4"/>
  <c r="K28" i="4"/>
  <c r="B28" i="4"/>
  <c r="N27" i="4"/>
  <c r="M27" i="4"/>
  <c r="O27" i="4" s="1"/>
  <c r="L27" i="4"/>
  <c r="K27" i="4"/>
  <c r="B27" i="4"/>
  <c r="O26" i="4"/>
  <c r="N26" i="4"/>
  <c r="L26" i="4"/>
  <c r="K26" i="4"/>
  <c r="B26" i="4"/>
  <c r="N25" i="4"/>
  <c r="M25" i="4"/>
  <c r="O25" i="4" s="1"/>
  <c r="L25" i="4"/>
  <c r="K25" i="4"/>
  <c r="B25" i="4"/>
  <c r="O24" i="4"/>
  <c r="N24" i="4"/>
  <c r="L24" i="4"/>
  <c r="K24" i="4"/>
  <c r="B24" i="4"/>
  <c r="N23" i="4"/>
  <c r="M23" i="4"/>
  <c r="O23" i="4" s="1"/>
  <c r="L23" i="4"/>
  <c r="K23" i="4"/>
  <c r="B23" i="4"/>
  <c r="N22" i="4"/>
  <c r="M22" i="4"/>
  <c r="O22" i="4" s="1"/>
  <c r="L22" i="4"/>
  <c r="K22" i="4"/>
  <c r="B22" i="4"/>
  <c r="O21" i="4"/>
  <c r="N21" i="4"/>
  <c r="L21" i="4"/>
  <c r="K21" i="4"/>
  <c r="B21" i="4"/>
  <c r="N20" i="4"/>
  <c r="M20" i="4"/>
  <c r="L20" i="4"/>
  <c r="K20" i="4"/>
  <c r="B20" i="4"/>
  <c r="N19" i="4"/>
  <c r="M19" i="4"/>
  <c r="L19" i="4"/>
  <c r="K19" i="4"/>
  <c r="B19" i="4"/>
  <c r="N18" i="4"/>
  <c r="M18" i="4"/>
  <c r="O18" i="4" s="1"/>
  <c r="L18" i="4"/>
  <c r="K18" i="4"/>
  <c r="B18" i="4"/>
  <c r="N17" i="4"/>
  <c r="M17" i="4"/>
  <c r="O17" i="4" s="1"/>
  <c r="L17" i="4"/>
  <c r="K17" i="4"/>
  <c r="B17" i="4"/>
  <c r="N16" i="4"/>
  <c r="M16" i="4"/>
  <c r="O16" i="4" s="1"/>
  <c r="L16" i="4"/>
  <c r="K16" i="4"/>
  <c r="B16" i="4"/>
  <c r="N15" i="4"/>
  <c r="M15" i="4"/>
  <c r="O15" i="4" s="1"/>
  <c r="L15" i="4"/>
  <c r="K15" i="4"/>
  <c r="B15" i="4"/>
  <c r="N14" i="4"/>
  <c r="M14" i="4"/>
  <c r="O14" i="4" s="1"/>
  <c r="L14" i="4"/>
  <c r="K14" i="4"/>
  <c r="B14" i="4"/>
  <c r="O13" i="4"/>
  <c r="N13" i="4"/>
  <c r="L13" i="4"/>
  <c r="K13" i="4"/>
  <c r="B13" i="4"/>
  <c r="O12" i="4"/>
  <c r="N12" i="4"/>
  <c r="L12" i="4"/>
  <c r="K12" i="4"/>
  <c r="N11" i="4"/>
  <c r="M11" i="4"/>
  <c r="O11" i="4" s="1"/>
  <c r="L11" i="4"/>
  <c r="K11" i="4"/>
  <c r="B11" i="4"/>
  <c r="N10" i="4"/>
  <c r="M10" i="4"/>
  <c r="O10" i="4" s="1"/>
  <c r="L10" i="4"/>
  <c r="K10" i="4"/>
  <c r="B10" i="4"/>
  <c r="N9" i="4"/>
  <c r="M9" i="4"/>
  <c r="O9" i="4" s="1"/>
  <c r="L9" i="4"/>
  <c r="K9" i="4"/>
  <c r="B9" i="4"/>
  <c r="N8" i="4"/>
  <c r="M8" i="4"/>
  <c r="O8" i="4" s="1"/>
  <c r="L8" i="4"/>
  <c r="K8" i="4"/>
  <c r="B8" i="4"/>
  <c r="N7" i="4"/>
  <c r="M7" i="4"/>
  <c r="O7" i="4" s="1"/>
  <c r="L7" i="4"/>
  <c r="K7" i="4"/>
  <c r="B7" i="4"/>
  <c r="N6" i="4"/>
  <c r="M6" i="4"/>
  <c r="O6" i="4" s="1"/>
  <c r="L6" i="4"/>
  <c r="K6" i="4"/>
  <c r="B6" i="4"/>
  <c r="N5" i="4"/>
  <c r="M5" i="4"/>
  <c r="O5" i="4" s="1"/>
  <c r="L5" i="4"/>
  <c r="K5" i="4"/>
  <c r="N4" i="4"/>
  <c r="M4" i="4"/>
  <c r="O4" i="4" s="1"/>
  <c r="L4" i="4"/>
  <c r="K4" i="4"/>
  <c r="B4" i="4"/>
  <c r="N3" i="4"/>
  <c r="M3" i="4"/>
  <c r="O3" i="4" s="1"/>
  <c r="L3" i="4"/>
  <c r="K3" i="4"/>
  <c r="B3" i="4"/>
  <c r="N2" i="4"/>
  <c r="M2" i="4"/>
  <c r="O2" i="4" s="1"/>
  <c r="L2" i="4"/>
  <c r="K2" i="4"/>
  <c r="B2" i="4"/>
  <c r="A53" i="1"/>
  <c r="D53" i="1" s="1"/>
  <c r="A47" i="1"/>
  <c r="F47" i="1" s="1"/>
  <c r="A29" i="1"/>
  <c r="E29" i="1" s="1"/>
  <c r="A46" i="1"/>
  <c r="E46" i="1" s="1"/>
  <c r="A77" i="1"/>
  <c r="G77" i="1" s="1"/>
  <c r="A76" i="1"/>
  <c r="G76" i="1" s="1"/>
  <c r="A75" i="1"/>
  <c r="E75" i="1" s="1"/>
  <c r="A32" i="1"/>
  <c r="E32" i="1" s="1"/>
  <c r="A28" i="1"/>
  <c r="F28" i="1" s="1"/>
  <c r="A45" i="1"/>
  <c r="G45" i="1" s="1"/>
  <c r="A74" i="1"/>
  <c r="G74" i="1" s="1"/>
  <c r="A44" i="1"/>
  <c r="E44" i="1" s="1"/>
  <c r="A9" i="1"/>
  <c r="F9" i="1" s="1"/>
  <c r="A8" i="1"/>
  <c r="F8" i="1" s="1"/>
  <c r="A57" i="1"/>
  <c r="E57" i="1" s="1"/>
  <c r="A51" i="1"/>
  <c r="E51" i="1" s="1"/>
  <c r="A73" i="1"/>
  <c r="F73" i="1" s="1"/>
  <c r="A19" i="1"/>
  <c r="F19" i="1" s="1"/>
  <c r="A55" i="1"/>
  <c r="E55" i="1" s="1"/>
  <c r="A11" i="1"/>
  <c r="E11" i="1" s="1"/>
  <c r="A2" i="1"/>
  <c r="F2" i="1" s="1"/>
  <c r="A72" i="1"/>
  <c r="G72" i="1" s="1"/>
  <c r="A12" i="1"/>
  <c r="E12" i="1" s="1"/>
  <c r="A14" i="1"/>
  <c r="E14" i="1" s="1"/>
  <c r="A5" i="1"/>
  <c r="F5" i="1" s="1"/>
  <c r="A18" i="1"/>
  <c r="F18" i="1" s="1"/>
  <c r="A71" i="1"/>
  <c r="G71" i="1" s="1"/>
  <c r="A24" i="1"/>
  <c r="E24" i="1" s="1"/>
  <c r="A56" i="1"/>
  <c r="F56" i="1" s="1"/>
  <c r="A25" i="1"/>
  <c r="F25" i="1" s="1"/>
  <c r="A70" i="1"/>
  <c r="E70" i="1" s="1"/>
  <c r="A69" i="1"/>
  <c r="E69" i="1" s="1"/>
  <c r="A68" i="1"/>
  <c r="F68" i="1" s="1"/>
  <c r="A15" i="1"/>
  <c r="F15" i="1" s="1"/>
  <c r="A30" i="1"/>
  <c r="E30" i="1" s="1"/>
  <c r="A16" i="1"/>
  <c r="E16" i="1" s="1"/>
  <c r="A27" i="1"/>
  <c r="F27" i="1" s="1"/>
  <c r="A67" i="1"/>
  <c r="G67" i="1" s="1"/>
  <c r="A36" i="1"/>
  <c r="E36" i="1" s="1"/>
  <c r="A26" i="1"/>
  <c r="E26" i="1" s="1"/>
  <c r="A43" i="1"/>
  <c r="F43" i="1" s="1"/>
  <c r="A21" i="1"/>
  <c r="F21" i="1" s="1"/>
  <c r="A52" i="1"/>
  <c r="E52" i="1" s="1"/>
  <c r="A17" i="1"/>
  <c r="E17" i="1" s="1"/>
  <c r="A54" i="1"/>
  <c r="F54" i="1" s="1"/>
  <c r="A10" i="1"/>
  <c r="F10" i="1" s="1"/>
  <c r="A66" i="1"/>
  <c r="E66" i="1" s="1"/>
  <c r="A7" i="1"/>
  <c r="E7" i="1" s="1"/>
  <c r="A42" i="1"/>
  <c r="F42" i="1" s="1"/>
  <c r="A41" i="1"/>
  <c r="G41" i="1" s="1"/>
  <c r="A3" i="1"/>
  <c r="E3" i="1" s="1"/>
  <c r="A13" i="1"/>
  <c r="E13" i="1" s="1"/>
  <c r="A20" i="1"/>
  <c r="F20" i="1" s="1"/>
  <c r="A6" i="1"/>
  <c r="F6" i="1" s="1"/>
  <c r="A37" i="1"/>
  <c r="E37" i="1" s="1"/>
  <c r="A65" i="1"/>
  <c r="E65" i="1" s="1"/>
  <c r="A40" i="1"/>
  <c r="F40" i="1" s="1"/>
  <c r="A39" i="1"/>
  <c r="F39" i="1" s="1"/>
  <c r="A38" i="1"/>
  <c r="E38" i="1" s="1"/>
  <c r="A48" i="1"/>
  <c r="E48" i="1" s="1"/>
  <c r="A22" i="1"/>
  <c r="F22" i="1" s="1"/>
  <c r="A35" i="1"/>
  <c r="F35" i="1" s="1"/>
  <c r="A64" i="1"/>
  <c r="E64" i="1" s="1"/>
  <c r="A63" i="1"/>
  <c r="E63" i="1" s="1"/>
  <c r="A31" i="1"/>
  <c r="F31" i="1" s="1"/>
  <c r="A62" i="1"/>
  <c r="G62" i="1" s="1"/>
  <c r="A33" i="1"/>
  <c r="D33" i="1" s="1"/>
  <c r="A50" i="1"/>
  <c r="E50" i="1" s="1"/>
  <c r="A61" i="1"/>
  <c r="D61" i="1" s="1"/>
  <c r="A60" i="1"/>
  <c r="G60" i="1" s="1"/>
  <c r="A59" i="1"/>
  <c r="E59" i="1" s="1"/>
  <c r="A4" i="1"/>
  <c r="E4" i="1" s="1"/>
  <c r="A34" i="1"/>
  <c r="F34" i="1" s="1"/>
  <c r="A58" i="1"/>
  <c r="E58" i="1" s="1"/>
  <c r="A23" i="1"/>
  <c r="E23" i="1" s="1"/>
  <c r="D23" i="1" l="1"/>
  <c r="E8" i="1"/>
  <c r="D31" i="1"/>
  <c r="D22" i="2"/>
  <c r="D42" i="2"/>
  <c r="D70" i="2"/>
  <c r="D108" i="2"/>
  <c r="E15" i="1"/>
  <c r="F71" i="1"/>
  <c r="D67" i="2"/>
  <c r="D47" i="2"/>
  <c r="D18" i="2"/>
  <c r="D7" i="2"/>
  <c r="D81" i="2"/>
  <c r="D97" i="2"/>
  <c r="D172" i="2"/>
  <c r="D164" i="2"/>
  <c r="E149" i="2"/>
  <c r="D68" i="2"/>
  <c r="D105" i="2"/>
  <c r="D79" i="2"/>
  <c r="D23" i="2"/>
  <c r="D44" i="2"/>
  <c r="D71" i="2"/>
  <c r="D144" i="2"/>
  <c r="E67" i="1"/>
  <c r="F70" i="1"/>
  <c r="E43" i="2"/>
  <c r="E6" i="2"/>
  <c r="E77" i="2"/>
  <c r="E96" i="2"/>
  <c r="D149" i="2"/>
  <c r="D25" i="2"/>
  <c r="D45" i="2"/>
  <c r="D74" i="2"/>
  <c r="D147" i="2"/>
  <c r="E21" i="1"/>
  <c r="F30" i="1"/>
  <c r="D66" i="2"/>
  <c r="D43" i="2"/>
  <c r="D16" i="2"/>
  <c r="D6" i="2"/>
  <c r="D77" i="2"/>
  <c r="D96" i="2"/>
  <c r="D171" i="2"/>
  <c r="D163" i="2"/>
  <c r="E146" i="2"/>
  <c r="D148" i="2"/>
  <c r="D26" i="2"/>
  <c r="D46" i="2"/>
  <c r="D80" i="2"/>
  <c r="D150" i="2"/>
  <c r="E10" i="1"/>
  <c r="E66" i="2" s="1"/>
  <c r="F36" i="1"/>
  <c r="E65" i="2"/>
  <c r="E14" i="2"/>
  <c r="E3" i="2"/>
  <c r="E76" i="2"/>
  <c r="D146" i="2"/>
  <c r="D99" i="2"/>
  <c r="D72" i="2"/>
  <c r="D27" i="2"/>
  <c r="D50" i="2"/>
  <c r="D82" i="2"/>
  <c r="D154" i="2"/>
  <c r="E41" i="1"/>
  <c r="F52" i="1"/>
  <c r="D65" i="2"/>
  <c r="D41" i="2"/>
  <c r="D14" i="2"/>
  <c r="D3" i="2"/>
  <c r="D76" i="2"/>
  <c r="D178" i="2"/>
  <c r="D170" i="2"/>
  <c r="D162" i="2"/>
  <c r="D145" i="2"/>
  <c r="D28" i="2"/>
  <c r="D51" i="2"/>
  <c r="D86" i="2"/>
  <c r="D156" i="2"/>
  <c r="E6" i="1"/>
  <c r="F66" i="1"/>
  <c r="E63" i="2"/>
  <c r="E40" i="2"/>
  <c r="E73" i="2"/>
  <c r="E75" i="2"/>
  <c r="D95" i="2"/>
  <c r="D29" i="2"/>
  <c r="D52" i="2"/>
  <c r="D87" i="2"/>
  <c r="D159" i="2"/>
  <c r="E39" i="1"/>
  <c r="E41" i="2" s="1"/>
  <c r="F3" i="1"/>
  <c r="D63" i="2"/>
  <c r="D40" i="2"/>
  <c r="D13" i="2"/>
  <c r="D73" i="2"/>
  <c r="D75" i="2"/>
  <c r="D177" i="2"/>
  <c r="D169" i="2"/>
  <c r="D161" i="2"/>
  <c r="D143" i="2"/>
  <c r="D31" i="2"/>
  <c r="D53" i="2"/>
  <c r="D88" i="2"/>
  <c r="D160" i="2"/>
  <c r="E35" i="1"/>
  <c r="F37" i="1"/>
  <c r="E62" i="2"/>
  <c r="E30" i="2"/>
  <c r="E94" i="2"/>
  <c r="E110" i="2"/>
  <c r="E158" i="2"/>
  <c r="D142" i="2"/>
  <c r="E32" i="2"/>
  <c r="D55" i="2"/>
  <c r="D89" i="2"/>
  <c r="E47" i="1"/>
  <c r="E163" i="2" s="1"/>
  <c r="E62" i="1"/>
  <c r="F38" i="1"/>
  <c r="D62" i="2"/>
  <c r="D30" i="2"/>
  <c r="D12" i="2"/>
  <c r="D94" i="2"/>
  <c r="D110" i="2"/>
  <c r="D176" i="2"/>
  <c r="D168" i="2"/>
  <c r="D158" i="2"/>
  <c r="E141" i="2"/>
  <c r="D33" i="2"/>
  <c r="E56" i="2"/>
  <c r="D90" i="2"/>
  <c r="E76" i="1"/>
  <c r="E60" i="1"/>
  <c r="E12" i="2" s="1"/>
  <c r="G75" i="1"/>
  <c r="E54" i="2"/>
  <c r="E11" i="2"/>
  <c r="E85" i="2"/>
  <c r="E109" i="2"/>
  <c r="E157" i="2"/>
  <c r="D141" i="2"/>
  <c r="D4" i="2"/>
  <c r="D34" i="2"/>
  <c r="D57" i="2"/>
  <c r="D91" i="2"/>
  <c r="E45" i="1"/>
  <c r="E143" i="2" s="1"/>
  <c r="F29" i="1"/>
  <c r="D54" i="2"/>
  <c r="D24" i="2"/>
  <c r="D11" i="2"/>
  <c r="D85" i="2"/>
  <c r="D109" i="2"/>
  <c r="D175" i="2"/>
  <c r="D167" i="2"/>
  <c r="D157" i="2"/>
  <c r="D152" i="2"/>
  <c r="D5" i="2"/>
  <c r="D35" i="2"/>
  <c r="D58" i="2"/>
  <c r="D92" i="2"/>
  <c r="F75" i="1"/>
  <c r="E49" i="2"/>
  <c r="E20" i="2"/>
  <c r="E10" i="2"/>
  <c r="E84" i="2"/>
  <c r="E166" i="2"/>
  <c r="D151" i="2"/>
  <c r="D8" i="2"/>
  <c r="D36" i="2"/>
  <c r="D59" i="2"/>
  <c r="D93" i="2"/>
  <c r="E19" i="1"/>
  <c r="E127" i="2" s="1"/>
  <c r="F74" i="1"/>
  <c r="D78" i="2"/>
  <c r="D49" i="2"/>
  <c r="D20" i="2"/>
  <c r="D10" i="2"/>
  <c r="D84" i="2"/>
  <c r="D103" i="2"/>
  <c r="D174" i="2"/>
  <c r="D166" i="2"/>
  <c r="D155" i="2"/>
  <c r="E145" i="2"/>
  <c r="D15" i="2"/>
  <c r="D37" i="2"/>
  <c r="D60" i="2"/>
  <c r="D98" i="2"/>
  <c r="E72" i="1"/>
  <c r="F57" i="1"/>
  <c r="E48" i="2"/>
  <c r="E19" i="2"/>
  <c r="E83" i="2"/>
  <c r="E102" i="2"/>
  <c r="E173" i="2"/>
  <c r="E165" i="2"/>
  <c r="E153" i="2"/>
  <c r="D17" i="2"/>
  <c r="D38" i="2"/>
  <c r="D61" i="2"/>
  <c r="D101" i="2"/>
  <c r="E18" i="1"/>
  <c r="E111" i="2" s="1"/>
  <c r="F55" i="1"/>
  <c r="D69" i="2"/>
  <c r="D48" i="2"/>
  <c r="D19" i="2"/>
  <c r="D9" i="2"/>
  <c r="D83" i="2"/>
  <c r="D102" i="2"/>
  <c r="D173" i="2"/>
  <c r="D165" i="2"/>
  <c r="D153" i="2"/>
  <c r="D104" i="2"/>
  <c r="D107" i="2"/>
  <c r="D21" i="2"/>
  <c r="D39" i="2"/>
  <c r="D64" i="2"/>
  <c r="D106" i="2"/>
  <c r="E25" i="1"/>
  <c r="E105" i="2" s="1"/>
  <c r="F12" i="1"/>
  <c r="E47" i="2"/>
  <c r="E81" i="2"/>
  <c r="E97" i="2"/>
  <c r="E172" i="2"/>
  <c r="E164" i="2"/>
  <c r="E152" i="2"/>
  <c r="D100" i="2"/>
  <c r="E104" i="2"/>
  <c r="E151" i="2"/>
  <c r="D56" i="2"/>
  <c r="E28" i="2"/>
  <c r="E36" i="2"/>
  <c r="E70" i="2"/>
  <c r="E44" i="2"/>
  <c r="E82" i="2"/>
  <c r="E51" i="2"/>
  <c r="E23" i="2"/>
  <c r="E64" i="2"/>
  <c r="E50" i="2"/>
  <c r="E60" i="2"/>
  <c r="D32" i="2"/>
  <c r="E99" i="2"/>
  <c r="E71" i="2"/>
  <c r="E37" i="2"/>
  <c r="E79" i="2"/>
  <c r="E46" i="2"/>
  <c r="E74" i="2"/>
  <c r="E26" i="2"/>
  <c r="E22" i="2"/>
  <c r="E58" i="2"/>
  <c r="E33" i="2"/>
  <c r="E87" i="2"/>
  <c r="E78" i="2"/>
  <c r="E100" i="2"/>
  <c r="E160" i="2"/>
  <c r="E156" i="2"/>
  <c r="E154" i="2"/>
  <c r="E150" i="2"/>
  <c r="E148" i="2"/>
  <c r="E159" i="2"/>
  <c r="E147" i="2"/>
  <c r="E72" i="2"/>
  <c r="E52" i="2"/>
  <c r="E38" i="2"/>
  <c r="E34" i="2"/>
  <c r="E4" i="2"/>
  <c r="E95" i="2"/>
  <c r="E101" i="2"/>
  <c r="E61" i="2"/>
  <c r="E59" i="2"/>
  <c r="E57" i="2"/>
  <c r="E55" i="2"/>
  <c r="E53" i="2"/>
  <c r="E45" i="2"/>
  <c r="E39" i="2"/>
  <c r="E35" i="2"/>
  <c r="E31" i="2"/>
  <c r="E29" i="2"/>
  <c r="E27" i="2"/>
  <c r="E21" i="2"/>
  <c r="E17" i="2"/>
  <c r="E5" i="2"/>
  <c r="E86" i="2"/>
  <c r="E80" i="2"/>
  <c r="E106" i="2"/>
  <c r="E98" i="2"/>
  <c r="E53" i="1"/>
  <c r="E178" i="2" s="1"/>
  <c r="E77" i="1"/>
  <c r="E155" i="2" s="1"/>
  <c r="E28" i="1"/>
  <c r="E144" i="2" s="1"/>
  <c r="E9" i="1"/>
  <c r="E140" i="2" s="1"/>
  <c r="E73" i="1"/>
  <c r="E133" i="2" s="1"/>
  <c r="E2" i="1"/>
  <c r="E5" i="1"/>
  <c r="E56" i="1"/>
  <c r="E108" i="2" s="1"/>
  <c r="E68" i="1"/>
  <c r="E27" i="1"/>
  <c r="E88" i="2" s="1"/>
  <c r="E43" i="1"/>
  <c r="E54" i="1"/>
  <c r="E69" i="2" s="1"/>
  <c r="E42" i="1"/>
  <c r="E20" i="1"/>
  <c r="E40" i="1"/>
  <c r="E42" i="2" s="1"/>
  <c r="E22" i="1"/>
  <c r="E24" i="2" s="1"/>
  <c r="E31" i="1"/>
  <c r="E18" i="2" s="1"/>
  <c r="E61" i="1"/>
  <c r="E13" i="2" s="1"/>
  <c r="E34" i="1"/>
  <c r="E8" i="2" s="1"/>
  <c r="F76" i="1"/>
  <c r="F45" i="1"/>
  <c r="F72" i="1"/>
  <c r="F67" i="1"/>
  <c r="F41" i="1"/>
  <c r="F62" i="1"/>
  <c r="F60" i="1"/>
  <c r="F58" i="1"/>
  <c r="G44" i="1"/>
  <c r="G70" i="1"/>
  <c r="G43" i="1"/>
  <c r="G65" i="1"/>
  <c r="G61" i="1"/>
  <c r="F64" i="1"/>
  <c r="F33" i="1"/>
  <c r="F59" i="1"/>
  <c r="F23" i="1"/>
  <c r="G73" i="1"/>
  <c r="G69" i="1"/>
  <c r="G66" i="1"/>
  <c r="G64" i="1"/>
  <c r="E74" i="1"/>
  <c r="E142" i="2" s="1"/>
  <c r="E71" i="1"/>
  <c r="E33" i="1"/>
  <c r="E16" i="2" s="1"/>
  <c r="F46" i="1"/>
  <c r="F32" i="1"/>
  <c r="F44" i="1"/>
  <c r="F51" i="1"/>
  <c r="F11" i="1"/>
  <c r="F14" i="1"/>
  <c r="F24" i="1"/>
  <c r="F69" i="1"/>
  <c r="F16" i="1"/>
  <c r="F26" i="1"/>
  <c r="F17" i="1"/>
  <c r="F7" i="1"/>
  <c r="F13" i="1"/>
  <c r="F65" i="1"/>
  <c r="F48" i="1"/>
  <c r="F63" i="1"/>
  <c r="F50" i="1"/>
  <c r="F4" i="1"/>
  <c r="G46" i="1"/>
  <c r="G68" i="1"/>
  <c r="G42" i="1"/>
  <c r="G63" i="1"/>
  <c r="D34" i="1"/>
  <c r="F53" i="1"/>
  <c r="F77" i="1"/>
  <c r="F61" i="1"/>
  <c r="F49" i="1"/>
  <c r="P30" i="4"/>
  <c r="P6" i="4"/>
  <c r="G34" i="1" s="1"/>
  <c r="P42" i="4"/>
  <c r="P12" i="4"/>
  <c r="G50" i="1" s="1"/>
  <c r="P26" i="4"/>
  <c r="G20" i="1" s="1"/>
  <c r="P15" i="4"/>
  <c r="G22" i="1" s="1"/>
  <c r="P3" i="4"/>
  <c r="G49" i="1" s="1"/>
  <c r="P36" i="4"/>
  <c r="G7" i="1" s="1"/>
  <c r="P10" i="4"/>
  <c r="G59" i="1" s="1"/>
  <c r="P49" i="4"/>
  <c r="D59" i="1"/>
  <c r="D62" i="1"/>
  <c r="D63" i="1"/>
  <c r="E138" i="2"/>
  <c r="E134" i="2"/>
  <c r="E122" i="2"/>
  <c r="E118" i="2"/>
  <c r="E137" i="2"/>
  <c r="E139" i="2"/>
  <c r="E130" i="2"/>
  <c r="E121" i="2"/>
  <c r="E179" i="2"/>
  <c r="E128" i="2"/>
  <c r="E124" i="2"/>
  <c r="E136" i="2"/>
  <c r="E123" i="2"/>
  <c r="E135" i="2"/>
  <c r="E131" i="2"/>
  <c r="E119" i="2"/>
  <c r="E115" i="2"/>
  <c r="E117" i="2"/>
  <c r="E112" i="2"/>
  <c r="P4" i="4"/>
  <c r="G23" i="1" s="1"/>
  <c r="P7" i="4"/>
  <c r="P11" i="4"/>
  <c r="P16" i="4"/>
  <c r="P19" i="4"/>
  <c r="G38" i="1" s="1"/>
  <c r="P21" i="4"/>
  <c r="G40" i="1" s="1"/>
  <c r="P24" i="4"/>
  <c r="G37" i="1" s="1"/>
  <c r="P27" i="4"/>
  <c r="G13" i="1" s="1"/>
  <c r="P45" i="4"/>
  <c r="G26" i="1" s="1"/>
  <c r="P48" i="4"/>
  <c r="P2" i="4"/>
  <c r="P5" i="4"/>
  <c r="G58" i="1" s="1"/>
  <c r="P9" i="4"/>
  <c r="G4" i="1" s="1"/>
  <c r="P14" i="4"/>
  <c r="G35" i="1" s="1"/>
  <c r="P18" i="4"/>
  <c r="P20" i="4"/>
  <c r="G39" i="1" s="1"/>
  <c r="P23" i="4"/>
  <c r="G33" i="1" s="1"/>
  <c r="P29" i="4"/>
  <c r="G3" i="1" s="1"/>
  <c r="P80" i="4"/>
  <c r="P41" i="4"/>
  <c r="G52" i="1" s="1"/>
  <c r="P50" i="4"/>
  <c r="P8" i="4"/>
  <c r="P13" i="4"/>
  <c r="G31" i="1" s="1"/>
  <c r="P17" i="4"/>
  <c r="G48" i="1" s="1"/>
  <c r="P22" i="4"/>
  <c r="P25" i="4"/>
  <c r="G6" i="1" s="1"/>
  <c r="P28" i="4"/>
  <c r="P37" i="4"/>
  <c r="G10" i="1" s="1"/>
  <c r="P39" i="4"/>
  <c r="P46" i="4"/>
  <c r="G36" i="1" s="1"/>
  <c r="P75" i="4"/>
  <c r="G8" i="1" s="1"/>
  <c r="P63" i="4"/>
  <c r="G14" i="1" s="1"/>
  <c r="P65" i="4"/>
  <c r="P79" i="4"/>
  <c r="G32" i="1" s="1"/>
  <c r="P56" i="4"/>
  <c r="P58" i="4"/>
  <c r="G56" i="1" s="1"/>
  <c r="P70" i="4"/>
  <c r="G55" i="1" s="1"/>
  <c r="P72" i="4"/>
  <c r="G51" i="1" s="1"/>
  <c r="P83" i="4"/>
  <c r="G47" i="1" s="1"/>
  <c r="P53" i="4"/>
  <c r="G30" i="1" s="1"/>
  <c r="P55" i="4"/>
  <c r="G25" i="1" s="1"/>
  <c r="P62" i="4"/>
  <c r="G5" i="1" s="1"/>
  <c r="P64" i="4"/>
  <c r="G12" i="1" s="1"/>
  <c r="P69" i="4"/>
  <c r="P52" i="4"/>
  <c r="G16" i="1" s="1"/>
  <c r="P59" i="4"/>
  <c r="G24" i="1" s="1"/>
  <c r="P61" i="4"/>
  <c r="G18" i="1" s="1"/>
  <c r="P66" i="4"/>
  <c r="P38" i="4"/>
  <c r="G54" i="1" s="1"/>
  <c r="P40" i="4"/>
  <c r="G17" i="1" s="1"/>
  <c r="P43" i="4"/>
  <c r="G21" i="1" s="1"/>
  <c r="P47" i="4"/>
  <c r="G27" i="1" s="1"/>
  <c r="P51" i="4"/>
  <c r="P54" i="4"/>
  <c r="G15" i="1" s="1"/>
  <c r="P57" i="4"/>
  <c r="P60" i="4"/>
  <c r="P68" i="4"/>
  <c r="G11" i="1" s="1"/>
  <c r="P74" i="4"/>
  <c r="P78" i="4"/>
  <c r="G28" i="1" s="1"/>
  <c r="P82" i="4"/>
  <c r="G29" i="1" s="1"/>
  <c r="P67" i="4"/>
  <c r="G2" i="1" s="1"/>
  <c r="P71" i="4"/>
  <c r="G19" i="1" s="1"/>
  <c r="P73" i="4"/>
  <c r="G57" i="1" s="1"/>
  <c r="P81" i="4"/>
  <c r="P84" i="4"/>
  <c r="G53" i="1" s="1"/>
  <c r="P76" i="4"/>
  <c r="G9" i="1" s="1"/>
  <c r="D64" i="1"/>
  <c r="D38" i="1"/>
  <c r="D37" i="1"/>
  <c r="D3" i="1"/>
  <c r="D66" i="1"/>
  <c r="D52" i="1"/>
  <c r="D36" i="1"/>
  <c r="D30" i="1"/>
  <c r="D70" i="1"/>
  <c r="D71" i="1"/>
  <c r="D12" i="1"/>
  <c r="D55" i="1"/>
  <c r="D57" i="1"/>
  <c r="D74" i="1"/>
  <c r="D75" i="1"/>
  <c r="D29" i="1"/>
  <c r="D35" i="1"/>
  <c r="D39" i="1"/>
  <c r="D6" i="1"/>
  <c r="D41" i="1"/>
  <c r="D10" i="1"/>
  <c r="D21" i="1"/>
  <c r="D67" i="1"/>
  <c r="D15" i="1"/>
  <c r="D25" i="1"/>
  <c r="D18" i="1"/>
  <c r="D72" i="1"/>
  <c r="D19" i="1"/>
  <c r="D8" i="1"/>
  <c r="D45" i="1"/>
  <c r="D180" i="2"/>
  <c r="D132" i="2"/>
  <c r="D130" i="2"/>
  <c r="D128" i="2"/>
  <c r="D126" i="2"/>
  <c r="D124" i="2"/>
  <c r="D121" i="2"/>
  <c r="D2" i="2"/>
  <c r="D179" i="2"/>
  <c r="D140" i="2"/>
  <c r="D138" i="2"/>
  <c r="D136" i="2"/>
  <c r="D134" i="2"/>
  <c r="D120" i="2"/>
  <c r="D117" i="2"/>
  <c r="D115" i="2"/>
  <c r="D113" i="2"/>
  <c r="D111" i="2"/>
  <c r="D133" i="2"/>
  <c r="D131" i="2"/>
  <c r="D129" i="2"/>
  <c r="D127" i="2"/>
  <c r="D125" i="2"/>
  <c r="D123" i="2"/>
  <c r="D119" i="2"/>
  <c r="D139" i="2"/>
  <c r="D137" i="2"/>
  <c r="D135" i="2"/>
  <c r="D122" i="2"/>
  <c r="D118" i="2"/>
  <c r="D116" i="2"/>
  <c r="D114" i="2"/>
  <c r="D112" i="2"/>
  <c r="D22" i="1"/>
  <c r="D40" i="1"/>
  <c r="D20" i="1"/>
  <c r="D42" i="1"/>
  <c r="D54" i="1"/>
  <c r="D43" i="1"/>
  <c r="D27" i="1"/>
  <c r="D68" i="1"/>
  <c r="D56" i="1"/>
  <c r="D5" i="1"/>
  <c r="D2" i="1"/>
  <c r="D73" i="1"/>
  <c r="D9" i="1"/>
  <c r="D28" i="1"/>
  <c r="D77" i="1"/>
  <c r="D49" i="1"/>
  <c r="D58" i="1"/>
  <c r="D4" i="1"/>
  <c r="D60" i="1"/>
  <c r="D50" i="1"/>
  <c r="D48" i="1"/>
  <c r="D65" i="1"/>
  <c r="D13" i="1"/>
  <c r="D7" i="1"/>
  <c r="D17" i="1"/>
  <c r="D26" i="1"/>
  <c r="D16" i="1"/>
  <c r="D69" i="1"/>
  <c r="D24" i="1"/>
  <c r="D14" i="1"/>
  <c r="D11" i="1"/>
  <c r="D51" i="1"/>
  <c r="D44" i="1"/>
  <c r="D32" i="1"/>
  <c r="D76" i="1"/>
  <c r="D46" i="1"/>
  <c r="D47" i="1"/>
  <c r="E114" i="2" l="1"/>
  <c r="E171" i="2"/>
  <c r="E91" i="2"/>
  <c r="E174" i="2"/>
  <c r="E162" i="2"/>
  <c r="E93" i="2"/>
  <c r="E15" i="2"/>
  <c r="E161" i="2"/>
  <c r="E132" i="2"/>
  <c r="E168" i="2"/>
  <c r="E176" i="2"/>
  <c r="E167" i="2"/>
  <c r="E180" i="2"/>
  <c r="E175" i="2"/>
  <c r="E90" i="2"/>
  <c r="E92" i="2"/>
  <c r="E169" i="2"/>
  <c r="E170" i="2"/>
  <c r="E177" i="2"/>
  <c r="E25" i="2"/>
  <c r="E103" i="2"/>
  <c r="E107" i="2"/>
  <c r="E68" i="2"/>
  <c r="E7" i="2"/>
  <c r="E9" i="2"/>
  <c r="E89" i="2"/>
  <c r="E67" i="2"/>
  <c r="E116" i="2"/>
  <c r="E125" i="2"/>
  <c r="E126" i="2"/>
  <c r="E2" i="2"/>
  <c r="E120" i="2"/>
  <c r="E113" i="2"/>
  <c r="E129" i="2"/>
</calcChain>
</file>

<file path=xl/sharedStrings.xml><?xml version="1.0" encoding="utf-8"?>
<sst xmlns="http://schemas.openxmlformats.org/spreadsheetml/2006/main" count="4784" uniqueCount="697">
  <si>
    <t>Antimony</t>
  </si>
  <si>
    <t>Arsenic</t>
  </si>
  <si>
    <t>Barium</t>
  </si>
  <si>
    <t>Beryllium</t>
  </si>
  <si>
    <t>Bismuth</t>
  </si>
  <si>
    <t>Boron</t>
  </si>
  <si>
    <t>Bromine</t>
  </si>
  <si>
    <t>Carbon</t>
  </si>
  <si>
    <t>Cesium</t>
  </si>
  <si>
    <t>Chlorine</t>
  </si>
  <si>
    <t>Chromium</t>
  </si>
  <si>
    <t>Cobalt</t>
  </si>
  <si>
    <t>Europium</t>
  </si>
  <si>
    <t>Gadolinium</t>
  </si>
  <si>
    <t>Gallium</t>
  </si>
  <si>
    <t>Germanium</t>
  </si>
  <si>
    <t>Gold</t>
  </si>
  <si>
    <t>Hydrogen</t>
  </si>
  <si>
    <t>Indium</t>
  </si>
  <si>
    <t>Iodine</t>
  </si>
  <si>
    <t>Iridium</t>
  </si>
  <si>
    <t>Lanthanum</t>
  </si>
  <si>
    <t>Lead</t>
  </si>
  <si>
    <t>Lithium</t>
  </si>
  <si>
    <t>Magnesium</t>
  </si>
  <si>
    <t>Manganese</t>
  </si>
  <si>
    <t>Mercury</t>
  </si>
  <si>
    <t>Neodymium</t>
  </si>
  <si>
    <t>Nickel</t>
  </si>
  <si>
    <t>Niobium</t>
  </si>
  <si>
    <t>Nitrogen</t>
  </si>
  <si>
    <t>Osmium</t>
  </si>
  <si>
    <t>Oxygen</t>
  </si>
  <si>
    <t>Palladium</t>
  </si>
  <si>
    <t>Phosphorus</t>
  </si>
  <si>
    <t>Platinum</t>
  </si>
  <si>
    <t>Potassium</t>
  </si>
  <si>
    <t>Praseodymium</t>
  </si>
  <si>
    <t>Rhenium</t>
  </si>
  <si>
    <t>Rhodium</t>
  </si>
  <si>
    <t>Ruthenium</t>
  </si>
  <si>
    <t>Samarium</t>
  </si>
  <si>
    <t>Scandium</t>
  </si>
  <si>
    <t>Selenium</t>
  </si>
  <si>
    <t>Silicon</t>
  </si>
  <si>
    <t>Silver</t>
  </si>
  <si>
    <t>Sodium</t>
  </si>
  <si>
    <t>Strontium</t>
  </si>
  <si>
    <t>Sulfur</t>
  </si>
  <si>
    <t>Tantalum</t>
  </si>
  <si>
    <t>Tellurium</t>
  </si>
  <si>
    <t>Terbium</t>
  </si>
  <si>
    <t>Thallium</t>
  </si>
  <si>
    <t>Thulium</t>
  </si>
  <si>
    <t>Tin</t>
  </si>
  <si>
    <t>Titanium</t>
  </si>
  <si>
    <t>Tungsten</t>
  </si>
  <si>
    <t>Vanadium</t>
  </si>
  <si>
    <t>Ytterbium</t>
  </si>
  <si>
    <t>Yttrium</t>
  </si>
  <si>
    <t>Zinc</t>
  </si>
  <si>
    <t>Zirconium</t>
  </si>
  <si>
    <t>Element</t>
  </si>
  <si>
    <t>Atomic</t>
  </si>
  <si>
    <t>Number</t>
  </si>
  <si>
    <t>Symbol</t>
  </si>
  <si>
    <t>Name</t>
  </si>
  <si>
    <t>Atomic Mass</t>
  </si>
  <si>
    <t>(amu, g/mol)</t>
  </si>
  <si>
    <t>H</t>
  </si>
  <si>
    <t>He</t>
  </si>
  <si>
    <t>Helium</t>
  </si>
  <si>
    <t>Li</t>
  </si>
  <si>
    <t>Be</t>
  </si>
  <si>
    <t>B</t>
  </si>
  <si>
    <t>C</t>
  </si>
  <si>
    <t>N</t>
  </si>
  <si>
    <t>O</t>
  </si>
  <si>
    <t>F</t>
  </si>
  <si>
    <t>Fluorine</t>
  </si>
  <si>
    <t>Ne</t>
  </si>
  <si>
    <t>Neon</t>
  </si>
  <si>
    <t>Na</t>
  </si>
  <si>
    <t>Mg</t>
  </si>
  <si>
    <t>Al</t>
  </si>
  <si>
    <t>Si</t>
  </si>
  <si>
    <t>P</t>
  </si>
  <si>
    <t>S</t>
  </si>
  <si>
    <t>Cl</t>
  </si>
  <si>
    <t>Ar</t>
  </si>
  <si>
    <t>Argon</t>
  </si>
  <si>
    <t>K</t>
  </si>
  <si>
    <t>Ca</t>
  </si>
  <si>
    <t>Calcium</t>
  </si>
  <si>
    <t>Sc</t>
  </si>
  <si>
    <t>Ti</t>
  </si>
  <si>
    <t>V</t>
  </si>
  <si>
    <t>Cr</t>
  </si>
  <si>
    <t>Mn</t>
  </si>
  <si>
    <t>Fe</t>
  </si>
  <si>
    <t>Iron</t>
  </si>
  <si>
    <t>Co</t>
  </si>
  <si>
    <t>Ni</t>
  </si>
  <si>
    <t>Cu</t>
  </si>
  <si>
    <t>Copper</t>
  </si>
  <si>
    <t>Zn</t>
  </si>
  <si>
    <t>Ga</t>
  </si>
  <si>
    <t>Ge</t>
  </si>
  <si>
    <t>As</t>
  </si>
  <si>
    <t>Se</t>
  </si>
  <si>
    <t>Br</t>
  </si>
  <si>
    <t>Kr</t>
  </si>
  <si>
    <t>Krypton</t>
  </si>
  <si>
    <t>Rb</t>
  </si>
  <si>
    <t>Rubidium</t>
  </si>
  <si>
    <t>Sr</t>
  </si>
  <si>
    <t>Y</t>
  </si>
  <si>
    <t>Zr</t>
  </si>
  <si>
    <t>Nb</t>
  </si>
  <si>
    <t>Mo</t>
  </si>
  <si>
    <t>Molybdenum</t>
  </si>
  <si>
    <t>Tc</t>
  </si>
  <si>
    <t>Technetium</t>
  </si>
  <si>
    <t>Ru</t>
  </si>
  <si>
    <t>Rh</t>
  </si>
  <si>
    <t>Pd</t>
  </si>
  <si>
    <t>Ag</t>
  </si>
  <si>
    <t>Cd</t>
  </si>
  <si>
    <t>Cadmium</t>
  </si>
  <si>
    <t>In</t>
  </si>
  <si>
    <t>Sn</t>
  </si>
  <si>
    <t>Sb</t>
  </si>
  <si>
    <t>Te</t>
  </si>
  <si>
    <t>I</t>
  </si>
  <si>
    <t>Xe</t>
  </si>
  <si>
    <t>Xenon</t>
  </si>
  <si>
    <t>Cs</t>
  </si>
  <si>
    <t>Ba</t>
  </si>
  <si>
    <t>La</t>
  </si>
  <si>
    <t>Ce</t>
  </si>
  <si>
    <t>Cerium</t>
  </si>
  <si>
    <t>Pr</t>
  </si>
  <si>
    <t>Nd</t>
  </si>
  <si>
    <t>Pm</t>
  </si>
  <si>
    <t>Promethium</t>
  </si>
  <si>
    <t>Sm</t>
  </si>
  <si>
    <t>Eu</t>
  </si>
  <si>
    <t>Gd</t>
  </si>
  <si>
    <t>Tb</t>
  </si>
  <si>
    <t>Dy</t>
  </si>
  <si>
    <t>Dysprosium</t>
  </si>
  <si>
    <t>Ho</t>
  </si>
  <si>
    <t>Holmium</t>
  </si>
  <si>
    <t>Er</t>
  </si>
  <si>
    <t>Erbium</t>
  </si>
  <si>
    <t>Tm</t>
  </si>
  <si>
    <t>Yb</t>
  </si>
  <si>
    <t>Lu</t>
  </si>
  <si>
    <t>Lutetium</t>
  </si>
  <si>
    <t>Hf</t>
  </si>
  <si>
    <t>Hafnium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</si>
  <si>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</si>
  <si>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</si>
  <si>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</si>
  <si>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</si>
  <si>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</si>
  <si>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</si>
  <si>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</si>
  <si>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</si>
  <si>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</si>
  <si>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</si>
  <si>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</si>
  <si>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</si>
  <si>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</si>
  <si>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</si>
  <si>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</si>
  <si>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</si>
  <si>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</si>
  <si>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</si>
  <si>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</si>
  <si>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</si>
  <si>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</si>
  <si>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</si>
  <si>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</si>
  <si>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</si>
  <si>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</si>
  <si>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</si>
  <si>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</si>
  <si>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</si>
  <si>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</si>
  <si>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</si>
  <si>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</si>
  <si>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</si>
  <si>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</si>
  <si>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</si>
  <si>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</si>
  <si>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</si>
  <si>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</si>
  <si>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</si>
  <si>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</si>
  <si>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</si>
  <si>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</si>
  <si>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</si>
  <si>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</si>
  <si>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</si>
  <si>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</si>
  <si>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</si>
  <si>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</si>
  <si>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</si>
  <si>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</si>
  <si>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</si>
  <si>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</si>
  <si>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</si>
  <si>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</si>
  <si>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</si>
  <si>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</si>
  <si>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</si>
  <si>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</si>
  <si>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</si>
  <si>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</si>
  <si>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</si>
  <si>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</si>
  <si>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</si>
  <si>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</si>
  <si>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</si>
  <si>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</si>
  <si>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</si>
  <si>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Roentgenium</t>
  </si>
  <si>
    <t>Uub</t>
  </si>
  <si>
    <t>Ununbiium</t>
  </si>
  <si>
    <t>—</t>
  </si>
  <si>
    <t>——</t>
  </si>
  <si>
    <t>———</t>
  </si>
  <si>
    <t>Uuq</t>
  </si>
  <si>
    <t>Ununquadium</t>
  </si>
  <si>
    <t>Flow</t>
  </si>
  <si>
    <t>Old</t>
  </si>
  <si>
    <t>Aluminium, 24% in bauxite, 11% in crude ore, in ground</t>
  </si>
  <si>
    <t>Aluminium, in ground</t>
  </si>
  <si>
    <t>Anhydrite, in ground</t>
  </si>
  <si>
    <t>Barite, 15% in crude ore, in ground</t>
  </si>
  <si>
    <t>Borax, in ground</t>
  </si>
  <si>
    <t>Bo</t>
  </si>
  <si>
    <t>Bromine, 0.23% in water</t>
  </si>
  <si>
    <t>Cadmium, 0.30% in sulfide, Cd 0.18%, Pb, Zn, Ag, In, in ground</t>
  </si>
  <si>
    <t>Calcite, in ground</t>
  </si>
  <si>
    <t>Cerium, 24% in bastnasite, 2.4% in crude ore, in ground</t>
  </si>
  <si>
    <t>Chromium, 25.5% in chromite, 11.6% in crude ore, in ground</t>
  </si>
  <si>
    <t>Chrysotile, in ground</t>
  </si>
  <si>
    <t>other</t>
  </si>
  <si>
    <t>Cinnabar, in ground</t>
  </si>
  <si>
    <t>Cobalt, in ground</t>
  </si>
  <si>
    <t>Colemanite, in ground</t>
  </si>
  <si>
    <t>Colemanite</t>
  </si>
  <si>
    <t>Copper, 0.52% in sulfide, Cu 0.27% and Mo 8.2E-3% in crude ore, in ground</t>
  </si>
  <si>
    <t>Copper, 0.59% in sulfide, Cu 0.22% and Mo 8.2E-3% in crude ore, in ground</t>
  </si>
  <si>
    <t>Copper, 0.97% in sulfide, Cu 0.36% and Mo 4.1E-2% in crude ore, in ground</t>
  </si>
  <si>
    <t>Copper, 0.99% in sulfide, Cu 0.36% and Mo 8.2E-3% in crude ore, in ground</t>
  </si>
  <si>
    <t>Copper, 1.13% in sulfide, Cu 0.76% and Ni 0.76% in crude ore, in ground</t>
  </si>
  <si>
    <t>Copper, 1.18% in sulfide, Cu 0.39% and Mo 8.2E-3% in crude ore, in ground</t>
  </si>
  <si>
    <t>Copper, 1.42% in sulfide, Cu 0.81% and Mo 8.2E-3% in crude ore, in ground</t>
  </si>
  <si>
    <t>Copper, 2.19% in sulfide, Cu 1.83% and Mo 8.2E-3% in crude ore, in ground</t>
  </si>
  <si>
    <t>Copper, Cu 0.38%, in mixed ore, in ground</t>
  </si>
  <si>
    <t>Cu, Cu 3.2E+0%, Pt 2.5E-4%, Pd 7.3E-4%, Rh 2.0E-5%, Ni 2.3E+0% in ore, in ground</t>
  </si>
  <si>
    <t>Cu, Cu 5.2E-2%, Pt 4.8E-4%, Pd 2.0E-4%, Rh 2.4E-5%, Ni 3.7E-2% in ore, in ground</t>
  </si>
  <si>
    <t>Diatomite, in ground</t>
  </si>
  <si>
    <t>Dia</t>
  </si>
  <si>
    <t>Dolomite, in ground</t>
  </si>
  <si>
    <t>Do</t>
  </si>
  <si>
    <t>Europium, 0.06% in bastnasite, 0.006% in crude ore, in ground</t>
  </si>
  <si>
    <t>Fluorine, 4.5% in apatite, 1% in crude ore, in ground</t>
  </si>
  <si>
    <t>Fluorine, 4.5% in apatite, 3% in crude ore, in ground</t>
  </si>
  <si>
    <t>Fluorspar, 92%, in ground</t>
  </si>
  <si>
    <t>Gadolinium, 0.15% in bastnasite, 0.015% in crude ore, in ground</t>
  </si>
  <si>
    <t>Gallium, 0.014% in bauxite, in ground</t>
  </si>
  <si>
    <t>Gold, Au 1.1E-4%, Ag 4.2E-3%, in ore, in ground</t>
  </si>
  <si>
    <t>Gold, Au 1.3E-4%, Ag 4.6E-5%, in ore, in ground</t>
  </si>
  <si>
    <t>Gold, Au 1.4E-4%, in ore, in ground</t>
  </si>
  <si>
    <t>Gold, Au 2.1E-4%, Ag 2.1E-4%, in ore, in ground</t>
  </si>
  <si>
    <t>Gold, Au 4.3E-4%, in ore, in ground</t>
  </si>
  <si>
    <t>Gold, Au 4.9E-5%, in ore, in ground</t>
  </si>
  <si>
    <t>Gold, Au 6.7E-4%, in ore, in ground</t>
  </si>
  <si>
    <t>Gold, Au 7.1E-4%, in ore, in ground</t>
  </si>
  <si>
    <t>Gold, Au 9.7E-4%, in mixed ore, in ground</t>
  </si>
  <si>
    <t>Gypsum, in ground</t>
  </si>
  <si>
    <t>Gypsum</t>
  </si>
  <si>
    <t>Helium, 0.08% in natural gas, in ground</t>
  </si>
  <si>
    <t>Indium, 0.005% in sulfide, In 0.003%, Pb, Zn, Ag, Cd, in ground</t>
  </si>
  <si>
    <t>Iodine, 0.03% in water</t>
  </si>
  <si>
    <t>Io</t>
  </si>
  <si>
    <t>Iron, 46% in ore, 25% in crude ore, in ground</t>
  </si>
  <si>
    <t>Kaolinite, 24% in crude ore, in ground</t>
  </si>
  <si>
    <t>Kao</t>
  </si>
  <si>
    <t>Kieserite, 25% in crude ore, in ground</t>
  </si>
  <si>
    <t>Krypton, in air</t>
  </si>
  <si>
    <t>Lanthanum, 7.2% in bastnasite, 0.72% in crude ore, in ground</t>
  </si>
  <si>
    <t>Lead, 5.0% in sulfide, Pb 3.0%, Zn, Ag, Cd, In, in ground</t>
  </si>
  <si>
    <t>Lead, Pb 0.014%, in mixed ore, in ground</t>
  </si>
  <si>
    <t>Lithium, 0.15% in brine, in ground</t>
  </si>
  <si>
    <t>Magnesite, 60% in crude ore, in ground</t>
  </si>
  <si>
    <t>Magnesium, 0.13% in water</t>
  </si>
  <si>
    <t>Manganese, 35.7% in sedimentary deposit, 14.2% in crude ore, in ground</t>
  </si>
  <si>
    <t>Molybdenum, 0.010% in sulfide, Mo 8.2E-3% and Cu 1.83% in crude ore, in ground</t>
  </si>
  <si>
    <t>Molybdenum, 0.014% in sulfide, Mo 8.2E-3% and Cu 0.81% in crude ore, in ground</t>
  </si>
  <si>
    <t>Molybdenum, 0.016% in sulfide, Mo 8.2E-3% and Cu 0.27% in crude ore, in ground</t>
  </si>
  <si>
    <t>Molybdenum, 0.022% in sulfide, Mo 8.2E-3% and Cu 0.22% in crude ore, in ground</t>
  </si>
  <si>
    <t>Molybdenum, 0.022% in sulfide, Mo 8.2E-3% and Cu 0.36% in crude ore, in ground</t>
  </si>
  <si>
    <t>Molybdenum, 0.025% in sulfide, Mo 8.2E-3% and Cu 0.39% in crude ore, in ground</t>
  </si>
  <si>
    <t>Molybdenum, 0.11% in sulfide, Mo 4.1E-2% and Cu 0.36% in crude ore, in ground</t>
  </si>
  <si>
    <t>Neodymium, 4% in bastnasite, 0.4% in crude ore, in ground</t>
  </si>
  <si>
    <t>Ni, Ni 2.3E+0%, Pt 2.5E-4%, Pd 7.3E-4%, Rh 2.0E-5%, Cu 3.2E+0% in ore, in ground</t>
  </si>
  <si>
    <t>Ni, Ni 3.7E-2%, Pt 4.8E-4%, Pd 2.0E-4%, Rh 2.4E-5%, Cu 5.2E-2% in ore, in ground</t>
  </si>
  <si>
    <t>Nickel, 1.13% in sulfide, Ni 0.76% and Cu 0.76% in crude ore, in ground</t>
  </si>
  <si>
    <t>Nickel, 1.98% in silicates, 1.04% in crude ore, in ground</t>
  </si>
  <si>
    <t>Pd, Pd 2.0E-4%, Pt 4.8E-4%, Rh 2.4E-5%, Ni 3.7E-2%, Cu 5.2E-2% in ore, in ground</t>
  </si>
  <si>
    <t>Pd, Pd 7.3E-4%, Pt 2.5E-4%, Rh 2.0E-5%, Ni 2.3E+0%, Cu 3.2E+0% in ore, in ground</t>
  </si>
  <si>
    <t>Phosphorus, 18% in apatite, 12% in crude ore, in ground</t>
  </si>
  <si>
    <t>Phosphorus, 18% in apatite, 4% in crude ore, in ground</t>
  </si>
  <si>
    <t>Praseodymium, 0.42% in bastnasite, 0.042% in crude ore, in ground</t>
  </si>
  <si>
    <t>Pt, Pt 2.5E-4%, Pd 7.3E-4%, Rh 2.0E-5%, Ni 2.3E+0%, Cu 3.2E+0% in ore, in ground</t>
  </si>
  <si>
    <t>Pt, Pt 4.8E-4%, Pd 2.0E-4%, Rh 2.4E-5%, Ni 3.7E-2%, Cu 5.2E-2% in ore, in ground</t>
  </si>
  <si>
    <t>Pyrite, in ground</t>
  </si>
  <si>
    <t>Pyrolusite, in ground</t>
  </si>
  <si>
    <t>Rh, Rh 2.0E-5%, Pt 2.5E-4%, Pd 7.3E-4%, Ni 2.3E+0%, Cu 3.2E+0% in ore, in ground</t>
  </si>
  <si>
    <t>Rh, Rh 2.4E-5%, Pt 4.8E-4%, Pd 2.0E-4%, Ni 3.7E-2%, Cu 5.2E-2% in ore, in ground</t>
  </si>
  <si>
    <t>Rhenium, in crude ore, in ground</t>
  </si>
  <si>
    <t>Samarium, 0.3% in bastnasite, 0.03% in crude ore, in ground</t>
  </si>
  <si>
    <t>Sa</t>
  </si>
  <si>
    <t>Silver, 0.007% in sulfide, Ag 0.004%, Pb, Zn, Cd, In, in ground</t>
  </si>
  <si>
    <t>Silver, 0.01% in crude ore, in ground</t>
  </si>
  <si>
    <t>Silver, 3.2ppm in sulfide, Ag 1.2ppm, Cu and Te, in crude ore, in ground</t>
  </si>
  <si>
    <t>Silver, Ag 2.1E-4%, Au 2.1E-4%, in ore, in ground</t>
  </si>
  <si>
    <t>Silver, Ag 4.2E-3%, Au 1.1E-4%, in ore, in ground</t>
  </si>
  <si>
    <t>Silver, Ag 4.6E-5%, Au 1.3E-4%, in ore, in ground</t>
  </si>
  <si>
    <t>Silver, Ag 9.7E-4%, in mixed ore, in ground</t>
  </si>
  <si>
    <t>Sodium chloride, in ground</t>
  </si>
  <si>
    <t>Sodium nitrate, in ground</t>
  </si>
  <si>
    <t>Sodium sulphate, various forms, in ground</t>
  </si>
  <si>
    <t>Spodumene, in ground</t>
  </si>
  <si>
    <t>Stibnite, in ground</t>
  </si>
  <si>
    <t>Sulfur, in ground</t>
  </si>
  <si>
    <t>Sylvite, 25 % in sylvinite, in ground</t>
  </si>
  <si>
    <t>KCl</t>
  </si>
  <si>
    <t>Talc, in ground</t>
  </si>
  <si>
    <t>Tantalum, 81.9% in tantalite, 1.6E-4% in crude ore, in ground</t>
  </si>
  <si>
    <t>Tellurium, 0.5ppm in sulfide, Te 0.2ppm, Cu and Ag, in crude ore, in ground</t>
  </si>
  <si>
    <t>Tin, 79% in cassiterite, 0.1% in crude ore, in ground</t>
  </si>
  <si>
    <t>TiO2, 54% in ilmenite, 2.6% in crude ore, in ground</t>
  </si>
  <si>
    <t>TiO2, 95% in rutile, 0.40% in crude ore, in ground</t>
  </si>
  <si>
    <t>Ulexite, in ground</t>
  </si>
  <si>
    <t>Uranium, in ground</t>
  </si>
  <si>
    <t>Xenon, in air</t>
  </si>
  <si>
    <t>Zinc, 9.0% in sulfide, Zn 5.3%, Pb, Ag, Cd, In, in ground</t>
  </si>
  <si>
    <t>Zinc, Zn 0.63%, in mixed ore, in ground</t>
  </si>
  <si>
    <t>Zirconia, as baddeleyite, in ground</t>
  </si>
  <si>
    <t>Zi</t>
  </si>
  <si>
    <t>Zirconium, 50% in zircon, 0.39% in crude ore, in ground</t>
  </si>
  <si>
    <t>Old Symbol</t>
  </si>
  <si>
    <t>Category</t>
  </si>
  <si>
    <t>Flow property</t>
  </si>
  <si>
    <t>Factor</t>
  </si>
  <si>
    <t>Unit</t>
  </si>
  <si>
    <t>Uncertainty</t>
  </si>
  <si>
    <t>Resource/in ground</t>
  </si>
  <si>
    <t>Mass</t>
  </si>
  <si>
    <t>kg antimony-Eq/kg</t>
  </si>
  <si>
    <t>none</t>
  </si>
  <si>
    <t>Resources/in ground</t>
  </si>
  <si>
    <t>Barite</t>
  </si>
  <si>
    <t>Resource/in water</t>
  </si>
  <si>
    <t>Cerium, in ground</t>
  </si>
  <si>
    <t>Chromium ore, in ground</t>
  </si>
  <si>
    <t>Cobalt, Co 5.0E-2%, in mixed ore, in ground</t>
  </si>
  <si>
    <t>dysprosium</t>
  </si>
  <si>
    <t>erbium</t>
  </si>
  <si>
    <t>holmium</t>
  </si>
  <si>
    <t>Iridium, in ground</t>
  </si>
  <si>
    <t>Iron, 72% in magnetite, 14% in crude ore, in ground</t>
  </si>
  <si>
    <t>Resource/in air</t>
  </si>
  <si>
    <t>niobium</t>
  </si>
  <si>
    <t>Palladium, Pd 1.6E-6%, in mixed ore, in ground</t>
  </si>
  <si>
    <t>Platinum, Pt 4.7E-7%, in mixed ore, in ground</t>
  </si>
  <si>
    <t>Rhodium, Rh 1.6E-7%, in mixed ore, in ground</t>
  </si>
  <si>
    <t>terbium</t>
  </si>
  <si>
    <t>thulium</t>
  </si>
  <si>
    <t>ytterbium</t>
  </si>
  <si>
    <t>ADP</t>
  </si>
  <si>
    <t>SymbolCorrespondence</t>
  </si>
  <si>
    <t>ID</t>
  </si>
  <si>
    <t>Amount</t>
  </si>
  <si>
    <t>CategoryID</t>
  </si>
  <si>
    <t>CategoryName</t>
  </si>
  <si>
    <t>kg</t>
  </si>
  <si>
    <t>Base Metals</t>
  </si>
  <si>
    <t>Aluminium</t>
  </si>
  <si>
    <t>PGM</t>
  </si>
  <si>
    <t>HREE</t>
  </si>
  <si>
    <t>Precious Metals</t>
  </si>
  <si>
    <t>LREE</t>
  </si>
  <si>
    <t>Other</t>
  </si>
  <si>
    <r>
      <rPr>
        <sz val="9"/>
        <color rgb="FFFFFFFF"/>
        <rFont val="Verdana"/>
        <family val="2"/>
      </rPr>
      <t>Material</t>
    </r>
  </si>
  <si>
    <r>
      <rPr>
        <sz val="9"/>
        <color rgb="FFFFFFFF"/>
        <rFont val="Verdana"/>
        <family val="2"/>
      </rPr>
      <t>Stage</t>
    </r>
  </si>
  <si>
    <r>
      <rPr>
        <sz val="9"/>
        <color rgb="FFFFFFFF"/>
        <rFont val="Verdana"/>
        <family val="2"/>
      </rPr>
      <t>Supply Risk</t>
    </r>
  </si>
  <si>
    <r>
      <rPr>
        <sz val="9"/>
        <color rgb="FFFFFFFF"/>
        <rFont val="Verdana"/>
        <family val="2"/>
      </rPr>
      <t>EI</t>
    </r>
  </si>
  <si>
    <r>
      <rPr>
        <sz val="9"/>
        <color rgb="FFFFFFFF"/>
        <rFont val="Verdana"/>
        <family val="2"/>
      </rPr>
      <t>IR (%)</t>
    </r>
  </si>
  <si>
    <r>
      <rPr>
        <sz val="9"/>
        <color rgb="FFFFFFFF"/>
        <rFont val="Verdana"/>
        <family val="2"/>
      </rPr>
      <t>EoL-RIR (%)</t>
    </r>
  </si>
  <si>
    <r>
      <rPr>
        <vertAlign val="superscript"/>
        <sz val="9"/>
        <color rgb="FFFFFFFF"/>
        <rFont val="Verdana"/>
        <family val="2"/>
      </rPr>
      <t>SI</t>
    </r>
    <r>
      <rPr>
        <sz val="6"/>
        <color rgb="FFFFFFFF"/>
        <rFont val="Verdana"/>
        <family val="2"/>
      </rPr>
      <t>SR</t>
    </r>
  </si>
  <si>
    <r>
      <rPr>
        <vertAlign val="superscript"/>
        <sz val="9"/>
        <color rgb="FFFFFFFF"/>
        <rFont val="Verdana"/>
        <family val="2"/>
      </rPr>
      <t>SI</t>
    </r>
    <r>
      <rPr>
        <sz val="6"/>
        <color rgb="FFFFFFFF"/>
        <rFont val="Verdana"/>
        <family val="2"/>
      </rPr>
      <t>EI</t>
    </r>
  </si>
  <si>
    <r>
      <rPr>
        <sz val="9"/>
        <color rgb="FFFFFFFF"/>
        <rFont val="Verdana"/>
        <family val="2"/>
      </rPr>
      <t>Supply used in SR calc.</t>
    </r>
  </si>
  <si>
    <t>SR- Norm</t>
  </si>
  <si>
    <t>EI-Norm</t>
  </si>
  <si>
    <t>Production</t>
  </si>
  <si>
    <t>In ADP?</t>
  </si>
  <si>
    <t>SR/Prod</t>
  </si>
  <si>
    <t>SR/Prod, norm</t>
  </si>
  <si>
    <t>Old Table</t>
  </si>
  <si>
    <t>Aggregates</t>
  </si>
  <si>
    <r>
      <rPr>
        <sz val="9"/>
        <rFont val="Verdana"/>
        <family val="2"/>
      </rPr>
      <t>Extraction</t>
    </r>
  </si>
  <si>
    <r>
      <rPr>
        <sz val="9"/>
        <rFont val="Verdana"/>
        <family val="2"/>
      </rPr>
      <t>EUS only</t>
    </r>
  </si>
  <si>
    <t>Material</t>
  </si>
  <si>
    <t>SR</t>
  </si>
  <si>
    <t>EI</t>
  </si>
  <si>
    <t>Normated</t>
  </si>
  <si>
    <r>
      <rPr>
        <sz val="9"/>
        <rFont val="Verdana"/>
        <family val="2"/>
      </rPr>
      <t>Aluminium</t>
    </r>
  </si>
  <si>
    <r>
      <rPr>
        <sz val="9"/>
        <rFont val="Verdana"/>
        <family val="2"/>
      </rPr>
      <t>Processing</t>
    </r>
  </si>
  <si>
    <r>
      <rPr>
        <sz val="9"/>
        <rFont val="Verdana"/>
        <family val="2"/>
      </rPr>
      <t>GS + EUS</t>
    </r>
  </si>
  <si>
    <r>
      <rPr>
        <sz val="9"/>
        <rFont val="Verdana"/>
        <family val="2"/>
      </rPr>
      <t>Antimony</t>
    </r>
  </si>
  <si>
    <r>
      <rPr>
        <sz val="9"/>
        <rFont val="Verdana"/>
        <family val="2"/>
      </rPr>
      <t>Arsenic</t>
    </r>
  </si>
  <si>
    <r>
      <rPr>
        <sz val="9"/>
        <rFont val="Verdana"/>
        <family val="2"/>
      </rPr>
      <t>Baryte</t>
    </r>
  </si>
  <si>
    <t>Baryte</t>
  </si>
  <si>
    <r>
      <rPr>
        <sz val="9"/>
        <rFont val="Verdana"/>
        <family val="2"/>
      </rPr>
      <t>Bauxite</t>
    </r>
  </si>
  <si>
    <t>Bauxite</t>
  </si>
  <si>
    <r>
      <rPr>
        <sz val="9"/>
        <rFont val="Verdana"/>
        <family val="2"/>
      </rPr>
      <t>Bentonite</t>
    </r>
  </si>
  <si>
    <t>Bentonite</t>
  </si>
  <si>
    <r>
      <rPr>
        <sz val="9"/>
        <rFont val="Verdana"/>
        <family val="2"/>
      </rPr>
      <t>Beryllium</t>
    </r>
  </si>
  <si>
    <r>
      <rPr>
        <sz val="9"/>
        <rFont val="Verdana"/>
        <family val="2"/>
      </rPr>
      <t>GS only</t>
    </r>
  </si>
  <si>
    <r>
      <rPr>
        <sz val="9"/>
        <rFont val="Verdana"/>
        <family val="2"/>
      </rPr>
      <t>Bismuth</t>
    </r>
  </si>
  <si>
    <r>
      <rPr>
        <sz val="9"/>
        <rFont val="Verdana"/>
        <family val="2"/>
      </rPr>
      <t>Borate</t>
    </r>
  </si>
  <si>
    <t>Borate</t>
  </si>
  <si>
    <r>
      <rPr>
        <sz val="9"/>
        <rFont val="Verdana"/>
        <family val="2"/>
      </rPr>
      <t>Cadmium</t>
    </r>
  </si>
  <si>
    <r>
      <rPr>
        <i/>
        <sz val="9"/>
        <rFont val="Verdana"/>
        <family val="2"/>
      </rPr>
      <t>Cerium</t>
    </r>
  </si>
  <si>
    <r>
      <rPr>
        <sz val="9"/>
        <rFont val="Verdana"/>
        <family val="2"/>
      </rPr>
      <t>Chromium</t>
    </r>
  </si>
  <si>
    <r>
      <rPr>
        <sz val="9"/>
        <rFont val="Verdana"/>
        <family val="2"/>
      </rPr>
      <t>Cobalt</t>
    </r>
  </si>
  <si>
    <t>Coking coal</t>
  </si>
  <si>
    <t>Coal</t>
  </si>
  <si>
    <r>
      <rPr>
        <sz val="9"/>
        <rFont val="Verdana"/>
        <family val="2"/>
      </rPr>
      <t>Coking coal</t>
    </r>
  </si>
  <si>
    <r>
      <rPr>
        <sz val="9"/>
        <rFont val="Verdana"/>
        <family val="2"/>
      </rPr>
      <t>Copper</t>
    </r>
  </si>
  <si>
    <t>Diatomite</t>
  </si>
  <si>
    <r>
      <rPr>
        <sz val="9"/>
        <rFont val="Verdana"/>
        <family val="2"/>
      </rPr>
      <t>Diatomite</t>
    </r>
  </si>
  <si>
    <r>
      <rPr>
        <i/>
        <sz val="9"/>
        <rFont val="Verdana"/>
        <family val="2"/>
      </rPr>
      <t>Dysprosium</t>
    </r>
  </si>
  <si>
    <r>
      <rPr>
        <i/>
        <sz val="9"/>
        <rFont val="Verdana"/>
        <family val="2"/>
      </rPr>
      <t>Erbium</t>
    </r>
  </si>
  <si>
    <r>
      <rPr>
        <i/>
        <sz val="9"/>
        <rFont val="Verdana"/>
        <family val="2"/>
      </rPr>
      <t>Europium</t>
    </r>
  </si>
  <si>
    <t>Feldspar</t>
  </si>
  <si>
    <r>
      <rPr>
        <sz val="9"/>
        <rFont val="Verdana"/>
        <family val="2"/>
      </rPr>
      <t>Feldspar</t>
    </r>
  </si>
  <si>
    <t>Fluorspar</t>
  </si>
  <si>
    <r>
      <rPr>
        <sz val="9"/>
        <rFont val="Verdana"/>
        <family val="2"/>
      </rPr>
      <t>Fluorspar</t>
    </r>
  </si>
  <si>
    <r>
      <rPr>
        <i/>
        <sz val="9"/>
        <rFont val="Verdana"/>
        <family val="2"/>
      </rPr>
      <t>Gadolinium</t>
    </r>
  </si>
  <si>
    <r>
      <rPr>
        <sz val="9"/>
        <rFont val="Verdana"/>
        <family val="2"/>
      </rPr>
      <t>Gallium</t>
    </r>
  </si>
  <si>
    <r>
      <rPr>
        <sz val="9"/>
        <rFont val="Verdana"/>
        <family val="2"/>
      </rPr>
      <t>Germanium</t>
    </r>
  </si>
  <si>
    <r>
      <rPr>
        <sz val="9"/>
        <rFont val="Verdana"/>
        <family val="2"/>
      </rPr>
      <t>Gold</t>
    </r>
  </si>
  <si>
    <r>
      <rPr>
        <sz val="9"/>
        <rFont val="Verdana"/>
        <family val="2"/>
      </rPr>
      <t>n/a</t>
    </r>
  </si>
  <si>
    <r>
      <rPr>
        <sz val="9"/>
        <rFont val="Verdana"/>
        <family val="2"/>
      </rPr>
      <t>Gypsum</t>
    </r>
  </si>
  <si>
    <r>
      <rPr>
        <sz val="9"/>
        <rFont val="Verdana"/>
        <family val="2"/>
      </rPr>
      <t>Hafnium</t>
    </r>
  </si>
  <si>
    <r>
      <rPr>
        <sz val="9"/>
        <rFont val="Verdana"/>
        <family val="2"/>
      </rPr>
      <t>Helium</t>
    </r>
  </si>
  <si>
    <t>Hosmium</t>
  </si>
  <si>
    <t>Luterum</t>
  </si>
  <si>
    <t>Yterbium</t>
  </si>
  <si>
    <r>
      <rPr>
        <sz val="9"/>
        <rFont val="Verdana"/>
        <family val="2"/>
      </rPr>
      <t>Hydrogen</t>
    </r>
  </si>
  <si>
    <r>
      <rPr>
        <sz val="9"/>
        <rFont val="Verdana"/>
        <family val="2"/>
      </rPr>
      <t>Indium</t>
    </r>
  </si>
  <si>
    <t>Iron ore</t>
  </si>
  <si>
    <r>
      <rPr>
        <i/>
        <sz val="9"/>
        <rFont val="Verdana"/>
        <family val="2"/>
      </rPr>
      <t>Iridium</t>
    </r>
  </si>
  <si>
    <t>Kaolin clay</t>
  </si>
  <si>
    <r>
      <rPr>
        <sz val="9"/>
        <rFont val="Verdana"/>
        <family val="2"/>
      </rPr>
      <t>Iron ore</t>
    </r>
  </si>
  <si>
    <r>
      <rPr>
        <sz val="9"/>
        <rFont val="Verdana"/>
        <family val="2"/>
      </rPr>
      <t>Kaolin clay</t>
    </r>
  </si>
  <si>
    <r>
      <rPr>
        <i/>
        <sz val="9"/>
        <rFont val="Verdana"/>
        <family val="2"/>
      </rPr>
      <t>Lanthanum</t>
    </r>
  </si>
  <si>
    <t>Limestone</t>
  </si>
  <si>
    <r>
      <rPr>
        <sz val="9"/>
        <rFont val="Verdana"/>
        <family val="2"/>
      </rPr>
      <t>Lead</t>
    </r>
  </si>
  <si>
    <r>
      <rPr>
        <sz val="9"/>
        <rFont val="Verdana"/>
        <family val="2"/>
      </rPr>
      <t>Limestone</t>
    </r>
  </si>
  <si>
    <r>
      <rPr>
        <sz val="9"/>
        <rFont val="Verdana"/>
        <family val="2"/>
      </rPr>
      <t>Lithium</t>
    </r>
  </si>
  <si>
    <t>Magnesite</t>
  </si>
  <si>
    <t>MgCO3</t>
  </si>
  <si>
    <r>
      <rPr>
        <sz val="9"/>
        <rFont val="Verdana"/>
        <family val="2"/>
      </rPr>
      <t>Magnesite</t>
    </r>
  </si>
  <si>
    <r>
      <rPr>
        <sz val="9"/>
        <rFont val="Verdana"/>
        <family val="2"/>
      </rPr>
      <t>Magnesium</t>
    </r>
  </si>
  <si>
    <r>
      <rPr>
        <sz val="9"/>
        <rFont val="Verdana"/>
        <family val="2"/>
      </rPr>
      <t>Manganese</t>
    </r>
  </si>
  <si>
    <r>
      <rPr>
        <sz val="9"/>
        <rFont val="Verdana"/>
        <family val="2"/>
      </rPr>
      <t>Molybdenum</t>
    </r>
  </si>
  <si>
    <t>Natural cork</t>
  </si>
  <si>
    <t>Cork</t>
  </si>
  <si>
    <r>
      <rPr>
        <sz val="9"/>
        <rFont val="Verdana"/>
        <family val="2"/>
      </rPr>
      <t>Natural cork</t>
    </r>
  </si>
  <si>
    <t>Natural graphite</t>
  </si>
  <si>
    <t>Graphite</t>
  </si>
  <si>
    <r>
      <rPr>
        <sz val="9"/>
        <rFont val="Verdana"/>
        <family val="2"/>
      </rPr>
      <t>Natural graphite</t>
    </r>
  </si>
  <si>
    <t>Natural Rubber</t>
  </si>
  <si>
    <t>Rubber</t>
  </si>
  <si>
    <r>
      <rPr>
        <sz val="9"/>
        <rFont val="Verdana"/>
        <family val="2"/>
      </rPr>
      <t>Natural Rubber</t>
    </r>
  </si>
  <si>
    <t>Natural Teak wood</t>
  </si>
  <si>
    <t>Wood</t>
  </si>
  <si>
    <r>
      <rPr>
        <sz val="9"/>
        <rFont val="Verdana"/>
        <family val="2"/>
      </rPr>
      <t>Natural Teak wood</t>
    </r>
  </si>
  <si>
    <r>
      <rPr>
        <i/>
        <sz val="9"/>
        <rFont val="Verdana"/>
        <family val="2"/>
      </rPr>
      <t>Neodymium</t>
    </r>
  </si>
  <si>
    <r>
      <rPr>
        <sz val="9"/>
        <rFont val="Verdana"/>
        <family val="2"/>
      </rPr>
      <t>Nickel</t>
    </r>
  </si>
  <si>
    <r>
      <rPr>
        <sz val="9"/>
        <rFont val="Verdana"/>
        <family val="2"/>
      </rPr>
      <t>Niobium</t>
    </r>
  </si>
  <si>
    <r>
      <rPr>
        <i/>
        <sz val="9"/>
        <rFont val="Verdana"/>
        <family val="2"/>
      </rPr>
      <t>Palladium</t>
    </r>
  </si>
  <si>
    <t>Perlite</t>
  </si>
  <si>
    <r>
      <rPr>
        <sz val="9"/>
        <rFont val="Verdana"/>
        <family val="2"/>
      </rPr>
      <t>Perlite</t>
    </r>
  </si>
  <si>
    <t>Phosphate rock</t>
  </si>
  <si>
    <r>
      <rPr>
        <sz val="9"/>
        <rFont val="Verdana"/>
        <family val="2"/>
      </rPr>
      <t>Phosphate rock</t>
    </r>
  </si>
  <si>
    <r>
      <rPr>
        <sz val="9"/>
        <rFont val="Verdana"/>
        <family val="2"/>
      </rPr>
      <t>Phosphorus</t>
    </r>
  </si>
  <si>
    <r>
      <rPr>
        <i/>
        <sz val="9"/>
        <rFont val="Verdana"/>
        <family val="2"/>
      </rPr>
      <t>Platinum</t>
    </r>
  </si>
  <si>
    <t>Potash</t>
  </si>
  <si>
    <r>
      <rPr>
        <sz val="9"/>
        <rFont val="Verdana"/>
        <family val="2"/>
      </rPr>
      <t>Potash</t>
    </r>
  </si>
  <si>
    <r>
      <rPr>
        <i/>
        <sz val="9"/>
        <rFont val="Verdana"/>
        <family val="2"/>
      </rPr>
      <t>Praseodymium</t>
    </r>
  </si>
  <si>
    <r>
      <rPr>
        <sz val="9"/>
        <rFont val="Verdana"/>
        <family val="2"/>
      </rPr>
      <t>Rhenium</t>
    </r>
  </si>
  <si>
    <r>
      <rPr>
        <i/>
        <sz val="9"/>
        <rFont val="Verdana"/>
        <family val="2"/>
      </rPr>
      <t>Rhodium</t>
    </r>
  </si>
  <si>
    <r>
      <rPr>
        <i/>
        <sz val="9"/>
        <rFont val="Verdana"/>
        <family val="2"/>
      </rPr>
      <t>Ruthenium</t>
    </r>
  </si>
  <si>
    <r>
      <rPr>
        <i/>
        <sz val="9"/>
        <rFont val="Verdana"/>
        <family val="2"/>
      </rPr>
      <t>Samarium</t>
    </r>
  </si>
  <si>
    <t>Sapele wood</t>
  </si>
  <si>
    <r>
      <rPr>
        <sz val="9"/>
        <rFont val="Verdana"/>
        <family val="2"/>
      </rPr>
      <t>Sapele wood</t>
    </r>
  </si>
  <si>
    <r>
      <rPr>
        <sz val="9"/>
        <rFont val="Verdana"/>
        <family val="2"/>
      </rPr>
      <t>Scandium</t>
    </r>
  </si>
  <si>
    <r>
      <rPr>
        <sz val="9"/>
        <rFont val="Verdana"/>
        <family val="2"/>
      </rPr>
      <t>Selenium</t>
    </r>
  </si>
  <si>
    <t>Silica sand</t>
  </si>
  <si>
    <r>
      <rPr>
        <sz val="9"/>
        <rFont val="Verdana"/>
        <family val="2"/>
      </rPr>
      <t>Silica sand</t>
    </r>
  </si>
  <si>
    <t>Silicon metal</t>
  </si>
  <si>
    <r>
      <rPr>
        <sz val="9"/>
        <rFont val="Verdana"/>
        <family val="2"/>
      </rPr>
      <t>Silicon metal</t>
    </r>
  </si>
  <si>
    <r>
      <rPr>
        <sz val="9"/>
        <rFont val="Verdana"/>
        <family val="2"/>
      </rPr>
      <t>Silver</t>
    </r>
  </si>
  <si>
    <t>Sulphur</t>
  </si>
  <si>
    <r>
      <rPr>
        <sz val="9"/>
        <rFont val="Verdana"/>
        <family val="2"/>
      </rPr>
      <t>Strontium</t>
    </r>
  </si>
  <si>
    <t>Talc</t>
  </si>
  <si>
    <r>
      <rPr>
        <sz val="9"/>
        <rFont val="Verdana"/>
        <family val="2"/>
      </rPr>
      <t>Sulphur</t>
    </r>
  </si>
  <si>
    <r>
      <rPr>
        <sz val="9"/>
        <rFont val="Verdana"/>
        <family val="2"/>
      </rPr>
      <t>Talc</t>
    </r>
  </si>
  <si>
    <r>
      <rPr>
        <sz val="9"/>
        <rFont val="Verdana"/>
        <family val="2"/>
      </rPr>
      <t>Tantalum</t>
    </r>
  </si>
  <si>
    <r>
      <rPr>
        <sz val="9"/>
        <rFont val="Verdana"/>
        <family val="2"/>
      </rPr>
      <t>Tellurium</t>
    </r>
  </si>
  <si>
    <r>
      <rPr>
        <i/>
        <sz val="9"/>
        <rFont val="Verdana"/>
        <family val="2"/>
      </rPr>
      <t>Terbium</t>
    </r>
  </si>
  <si>
    <r>
      <rPr>
        <sz val="9"/>
        <rFont val="Verdana"/>
        <family val="2"/>
      </rPr>
      <t>Tin</t>
    </r>
  </si>
  <si>
    <r>
      <rPr>
        <sz val="9"/>
        <rFont val="Verdana"/>
        <family val="2"/>
      </rPr>
      <t>Titanium</t>
    </r>
  </si>
  <si>
    <t>Tg</t>
  </si>
  <si>
    <r>
      <rPr>
        <sz val="9"/>
        <rFont val="Verdana"/>
        <family val="2"/>
      </rPr>
      <t>Tungsten</t>
    </r>
  </si>
  <si>
    <t>Va</t>
  </si>
  <si>
    <r>
      <rPr>
        <sz val="9"/>
        <rFont val="Verdana"/>
        <family val="2"/>
      </rPr>
      <t>Vanadium</t>
    </r>
  </si>
  <si>
    <r>
      <rPr>
        <i/>
        <sz val="9"/>
        <rFont val="Verdana"/>
        <family val="2"/>
      </rPr>
      <t>Yttrium</t>
    </r>
  </si>
  <si>
    <r>
      <rPr>
        <sz val="9"/>
        <rFont val="Verdana"/>
        <family val="2"/>
      </rPr>
      <t>Zinc</t>
    </r>
  </si>
  <si>
    <r>
      <rPr>
        <sz val="9"/>
        <rFont val="Verdana"/>
        <family val="2"/>
      </rPr>
      <t>Zirconium</t>
    </r>
  </si>
  <si>
    <t>GPR</t>
  </si>
  <si>
    <t>Iron and Ferro-Alloy</t>
  </si>
  <si>
    <t>Precios Metals</t>
  </si>
  <si>
    <t>REE</t>
  </si>
  <si>
    <t xml:space="preserve">Other </t>
  </si>
  <si>
    <t>Iron and Ferro-Alloys</t>
  </si>
  <si>
    <t>Overview of rare-earth metal properties</t>
  </si>
  <si>
    <t>Z</t>
  </si>
  <si>
    <t>Old Cat</t>
  </si>
  <si>
    <t>europium</t>
  </si>
  <si>
    <t>gadolinum</t>
  </si>
  <si>
    <t>gallium</t>
  </si>
  <si>
    <t>indium</t>
  </si>
  <si>
    <t>Iron ore, in ground</t>
  </si>
  <si>
    <t>Lead, 5%, in sulfide, Pb 2.97% and Zn 5.34% in crude ore, in ground</t>
  </si>
  <si>
    <t>Lead, Pb 3.6E-1%, in mixed ore, in ground</t>
  </si>
  <si>
    <t>Lead, zinc ore (4.6%, 0.6%)</t>
  </si>
  <si>
    <t>Manganese ore (R.O.M.)</t>
  </si>
  <si>
    <t>Manganese ore, in ground</t>
  </si>
  <si>
    <t>Neodymium, in ground</t>
  </si>
  <si>
    <t>Nickel, Ni 2.5E+0%, in mixed ore, in ground</t>
  </si>
  <si>
    <t>TiO2, 45-60% in Ilmenite,  in ground</t>
  </si>
  <si>
    <t>TiO2, 54% in ilmenite, 18% in crude ore, in ground</t>
  </si>
  <si>
    <t>Uranium oxide (U3O8), 332 GJ per kg, in ore</t>
  </si>
  <si>
    <t>Uranium, 2291 GJ per kg, in ground</t>
  </si>
  <si>
    <t>Zinc 9%, Lead 5%, in sulfide, in ground</t>
  </si>
  <si>
    <t>Zinc ore</t>
  </si>
  <si>
    <t>Zinc ore, 12.6%, in ground</t>
  </si>
  <si>
    <t>Zinc ore, 8%, in ground</t>
  </si>
  <si>
    <t>Zinc ore, sulfide, in ground</t>
  </si>
  <si>
    <t>Zinc, copper ore (4.07%, 2.59%)</t>
  </si>
  <si>
    <t>Zinc, copper, lead ore (2.11% Zn, 0.51% Cu, 0.86% Pb), in ground</t>
  </si>
  <si>
    <t>Zinc, copper, lead ore (4% Zn, 0.09% Cu, 0.65% Pb), in ground</t>
  </si>
  <si>
    <t>Zinc, copper, lead ore (5.37% Zn, 0.22% Cu, 0.2% Pb), in ground</t>
  </si>
  <si>
    <t>Zinc, copper, lead ore (6.95% Zn, 0.13% Cu, 2.04% Pb), in ground</t>
  </si>
  <si>
    <t>Zinc, lead ore (21.7% Zn, 5.6% Pb), in ground</t>
  </si>
  <si>
    <t>Zinc, lead ore (4.21% Zn, 4.96% Pb), in ground</t>
  </si>
  <si>
    <t>Zinc, lead ore, (9.7, 14% Zn, 3.1, 6.5% Pb), in ground</t>
  </si>
  <si>
    <t>Zinc, lead, copper ore (12%, 3%, 2%)</t>
  </si>
  <si>
    <t>Zinc, Lead, Silver, ore (8,54% Zn, 5,48% Pb, 94 g/t Ag)</t>
  </si>
  <si>
    <t>Zinc, Zn 3.1%, in mixed ore, in ground</t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</si>
  <si>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"444839"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"007429-90-5"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"Aluminium"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"Al"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</si>
  <si>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"422211"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"007440-47-3"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"Chromium"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"Cr"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</si>
  <si>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"429729"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"europium"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</si>
  <si>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"443567"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"gallium"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</si>
  <si>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"441711"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"gadolinium"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</si>
  <si>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"446875"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"indium"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</si>
  <si>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"438969"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"Iron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</si>
  <si>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"454735"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"Lead, 5%, in sulfide, Pb 2.97% and Zn 5.34% in crude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</si>
  <si>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"9344"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"Lead, Pb 3.6E-1%, in mixed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</si>
  <si>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"443077"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"Lead, zinc ore (4.6%, 0.6%)"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</si>
  <si>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"431919"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"Manganese ore (R.O.M.)"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</si>
  <si>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"443179"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"Manganese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</si>
  <si>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"445639"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"014854-26-3"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"Pyrolusite,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"0.632"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"MnO2"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</si>
  <si>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"452469"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"Neodymium,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</si>
  <si>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"422175"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"007440-02-0"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"Nickel"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"Ni"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</si>
  <si>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"2675"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"Nickel, Ni 2.5E+0%, in mixed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</si>
  <si>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"456089"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"TiO2, 45-60% in Ilmenite,  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"0.5992987728524919"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</si>
  <si>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"436677"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"TiO2, 54% in ilmenite, 18% in crude ore,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"0.5992987728524919"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</si>
  <si>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"423031"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"007440-33-7"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"Tungsten"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</si>
  <si>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"436807"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"Uranium oxide (U3O8), 332 GJ per kg, in ore"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</si>
  <si>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r>
      <t xml:space="preserve">            </t>
    </r>
    <r>
      <rPr>
        <sz val="8"/>
        <color rgb="FFFF9DA4"/>
        <rFont val="Consolas"/>
        <family val="3"/>
      </rPr>
      <t>&lt;exchange number=</t>
    </r>
    <r>
      <rPr>
        <sz val="8"/>
        <color rgb="FFD1F1A9"/>
        <rFont val="Consolas"/>
        <family val="3"/>
      </rPr>
      <t>"439015"</t>
    </r>
    <r>
      <rPr>
        <sz val="8"/>
        <color rgb="FFFF9DA4"/>
        <rFont val="Consolas"/>
        <family val="3"/>
      </rPr>
      <t xml:space="preserve"> 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localCategory=</t>
    </r>
    <r>
      <rPr>
        <sz val="8"/>
        <color rgb="FFD1F1A9"/>
        <rFont val="Consolas"/>
        <family val="3"/>
      </rPr>
      <t>"Resource"</t>
    </r>
    <r>
      <rPr>
        <sz val="8"/>
        <color rgb="FFFF9DA4"/>
        <rFont val="Consolas"/>
        <family val="3"/>
      </rPr>
      <t xml:space="preserve"> localSubCategory=</t>
    </r>
    <r>
      <rPr>
        <sz val="8"/>
        <color rgb="FFD1F1A9"/>
        <rFont val="Consolas"/>
        <family val="3"/>
      </rPr>
      <t>"in ground"</t>
    </r>
    <r>
      <rPr>
        <sz val="8"/>
        <color rgb="FFFF9DA4"/>
        <rFont val="Consolas"/>
        <family val="3"/>
      </rPr>
      <t xml:space="preserve"> CASNumber=</t>
    </r>
    <r>
      <rPr>
        <sz val="8"/>
        <color rgb="FFD1F1A9"/>
        <rFont val="Consolas"/>
        <family val="3"/>
      </rPr>
      <t>"007440-61-1"</t>
    </r>
    <r>
      <rPr>
        <sz val="8"/>
        <color rgb="FFFF9DA4"/>
        <rFont val="Consolas"/>
        <family val="3"/>
      </rPr>
      <t xml:space="preserve"> name=</t>
    </r>
    <r>
      <rPr>
        <sz val="8"/>
        <color rgb="FFD1F1A9"/>
        <rFont val="Consolas"/>
        <family val="3"/>
      </rPr>
      <t>"Uranium, 2291 GJ per kg, in ground"</t>
    </r>
    <r>
      <rPr>
        <sz val="8"/>
        <color rgb="FFFF9DA4"/>
        <rFont val="Consolas"/>
        <family val="3"/>
      </rPr>
      <t xml:space="preserve"> unit=</t>
    </r>
    <r>
      <rPr>
        <sz val="8"/>
        <color rgb="FFD1F1A9"/>
        <rFont val="Consolas"/>
        <family val="3"/>
      </rPr>
      <t>"kg"</t>
    </r>
    <r>
      <rPr>
        <sz val="8"/>
        <color rgb="FFFF9DA4"/>
        <rFont val="Consolas"/>
        <family val="3"/>
      </rPr>
      <t xml:space="preserve"> meanValue=</t>
    </r>
    <r>
      <rPr>
        <sz val="8"/>
        <color rgb="FFD1F1A9"/>
        <rFont val="Consolas"/>
        <family val="3"/>
      </rPr>
      <t>"1.0"</t>
    </r>
    <r>
      <rPr>
        <sz val="8"/>
        <color rgb="FFFF9DA4"/>
        <rFont val="Consolas"/>
        <family val="3"/>
      </rPr>
      <t xml:space="preserve"> formula=</t>
    </r>
    <r>
      <rPr>
        <sz val="8"/>
        <color rgb="FFD1F1A9"/>
        <rFont val="Consolas"/>
        <family val="3"/>
      </rPr>
      <t>"U"</t>
    </r>
    <r>
      <rPr>
        <sz val="8"/>
        <color rgb="FFFF9DA4"/>
        <rFont val="Consolas"/>
        <family val="3"/>
      </rPr>
      <t xml:space="preserve"> infrastructureProcess=</t>
    </r>
    <r>
      <rPr>
        <sz val="8"/>
        <color rgb="FFD1F1A9"/>
        <rFont val="Consolas"/>
        <family val="3"/>
      </rPr>
      <t>"false"</t>
    </r>
    <r>
      <rPr>
        <sz val="8"/>
        <color rgb="FFFF9DA4"/>
        <rFont val="Consolas"/>
        <family val="3"/>
      </rPr>
      <t>/&gt;</t>
    </r>
  </si>
  <si>
    <t>            &lt;exchange number="426125" category="Resource" subCategory="in ground" localCategory="Resource" localSubCategory="in ground" name="Zinc, lead ore (4.21% Zn, 4.96% Pb), in ground" unit="kg" meanValue="1.0" infrastructureProcess="false"/&gt;</t>
  </si>
  <si>
    <t>            &lt;exchange number="427031" category="Resource" subCategory="in ground" localCategory="Resource" localSubCategory="in ground" name="Zinc, Lead, Silver, ore (8,54% Zn, 5,48% Pb, 94 g/t Ag)" unit="kg" meanValue="1.0" infrastructureProcess="false"/&gt;</t>
  </si>
  <si>
    <t>            &lt;exchange number="453171" category="Resource" subCategory="in ground" localCategory="Resource" localSubCategory="in ground" name="Zinc, lead, copper ore (12%, 3%, 2%)" unit="kg" meanValue="1.0" infrastructureProcess="false"/&gt;</t>
  </si>
  <si>
    <t>            &lt;exchange number="426319" category="Resource" subCategory="in ground" localCategory="Resource" localSubCategory="in ground" name="Zinc, copper, lead ore (5.37% Zn, 0.22% Cu, 0.2% Pb), in ground" unit="kg" meanValue="1.0" infrastructureProcess="false"/&gt;</t>
  </si>
  <si>
    <t>            &lt;exchange number="422607" category="Resource" subCategory="in ground" localCategory="Resource" localSubCategory="in ground" name="Zinc ore, 12.6%, in ground" unit="kg" meanValue="1.0" infrastructureProcess="false"/&gt;</t>
  </si>
  <si>
    <t>            &lt;exchange number="447845" category="Resource" subCategory="in ground" localCategory="Resource" localSubCategory="in ground" name="Zinc, copper ore (4.07%, 2.59%)" unit="kg" meanValue="1.0" infrastructureProcess="false"/&gt;</t>
  </si>
  <si>
    <t>            &lt;exchange number="448597" category="Resource" subCategory="in ground" localCategory="Resource" localSubCategory="in ground" name="Zinc, lead ore, (9.7, 14% Zn, 3.1, 6.5% Pb), in ground" unit="kg" meanValue="1.0" infrastructureProcess="false"/&gt;</t>
  </si>
  <si>
    <t>            &lt;exchange number="451569" category="Resource" subCategory="in ground" localCategory="Resource" localSubCategory="in ground" name="Zinc ore" unit="kg" meanValue="1.0" infrastructureProcess="false"/&gt;</t>
  </si>
  <si>
    <t>            &lt;exchange number="443283" category="Resource" subCategory="in ground" localCategory="Resource" localSubCategory="in ground" name="Zinc, copper, lead ore (2.11% Zn, 0.51% Cu, 0.86% Pb), in ground" unit="kg" meanValue="1.0" infrastructureProcess="false"/&gt;</t>
  </si>
  <si>
    <t>            &lt;exchange number="444197" category="Resource" subCategory="in ground" localCategory="Resource" localSubCategory="in ground" name="Zinc ore, 8%, in ground" unit="kg" meanValue="1.0" infrastructureProcess="false"/&gt;</t>
  </si>
  <si>
    <t>            &lt;exchange number="445603" category="Resource" subCategory="in ground" localCategory="Resource" localSubCategory="in ground" name="Zinc, copper, lead ore (4% Zn, 0.09% Cu, 0.65% Pb), in ground" unit="kg" meanValue="1.0" infrastructureProcess="false"/&gt;</t>
  </si>
  <si>
    <t>            &lt;exchange number="9342" category="Resource" subCategory="in ground" localCategory="Resource" localSubCategory="in ground" name="Zinc, Zn 3.1%, in mixed ore, in ground" unit="kg" meanValue="1.0" infrastructureProcess="false"/&gt;</t>
  </si>
  <si>
    <t>            &lt;exchange number="452835" category="Resource" subCategory="in ground" localCategory="Resource" localSubCategory="in ground" name="Zinc, copper, lead ore (6.95% Zn, 0.13% Cu, 2.04% Pb), in ground" unit="kg" meanValue="1.0" infrastructureProcess="false"/&gt;</t>
  </si>
  <si>
    <t>            &lt;exchange number="444407" category="Resource" subCategory="in ground" localCategory="Resource" localSubCategory="in ground" name="Zinc, lead ore (21.7% Zn, 5.6% Pb), in ground" unit="kg" meanValue="1.0" infrastructureProcess="false"/&gt;</t>
  </si>
  <si>
    <t>            &lt;exchange number="437617" category="Resource" subCategory="in ground" localCategory="Resource" localSubCategory="in ground" name="Zinc ore, sulfide, in ground" unit="kg" meanValue="1.0" infrastructureProcess="false"/&gt;</t>
  </si>
  <si>
    <t>            &lt;exchange number="435775" category="Resource" subCategory="in ground" localCategory="Resource" localSubCategory="in ground" CASNumber="007440-66-6" name="Zinc" unit="kg" meanValue="1.0" formula="Zn" infrastructureProcess="false"/&gt;</t>
  </si>
  <si>
    <t>            &lt;exchange number="457097" category="Resource" subCategory="in ground" localCategory="Resource" localSubCategory="in ground" name="Zinc 9%, Lead 5%, in sulfide, in ground" unit="kg" meanValue="1.0" infrastructureProcess="false"/&gt;</t>
  </si>
  <si>
    <t>Ez</t>
  </si>
  <si>
    <t>&lt;exchange number="444839" category="Resource" subCategory="in ground" localCategory="Resource" localSubCategory="in ground" CASNumber="007429-90-5" name="Aluminium" unit="kg" meanValue="1.0" formula="Al" infrastructureProcess="false"/&gt;</t>
  </si>
  <si>
    <t>&lt;exchange number="422211" category="Resource" subCategory="in ground" localCategory="Resource" localSubCategory="in ground" CASNumber="007440-47-3" name="Chromium" unit="kg" meanValue="1.0" formula="Cr" infrastructureProcess="false"/&gt;</t>
  </si>
  <si>
    <t>&lt;exchange number="429729" category="Resource" subCategory="in ground" localCategory="Resource" localSubCategory="in ground" name="europium" unit="kg" meanValue="1.0" infrastructureProcess="false"/&gt;</t>
  </si>
  <si>
    <t>&lt;exchange number="441711" category="Resource" subCategory="in ground" localCategory="Resource" localSubCategory="in ground" name="gadolinium" unit="kg" meanValue="1.0" infrastructureProcess="false"/&gt;</t>
  </si>
  <si>
    <t>&lt;exchange number="443567" category="Resource" subCategory="in ground" localCategory="Resource" localSubCategory="in ground" name="gallium" unit="kg" meanValue="1.0" infrastructureProcess="false"/&gt;</t>
  </si>
  <si>
    <t>&lt;exchange number="446875" category="Resource" subCategory="in ground" localCategory="Resource" localSubCategory="in ground" name="indium" unit="kg" meanValue="1.0" infrastructureProcess="false"/&gt;</t>
  </si>
  <si>
    <t>&lt;exchange number="438969" category="Resource" subCategory="in ground" localCategory="Resource" localSubCategory="in ground" name="Iron ore, in ground" unit="kg" meanValue="1.0" infrastructureProcess="false"/&gt;</t>
  </si>
  <si>
    <t>&lt;exchange number="454735" category="Resource" subCategory="in ground" localCategory="Resource" localSubCategory="in ground" name="Lead, 5%, in sulfide, Pb 2.97% and Zn 5.34% in crude ore, in ground" unit="kg" meanValue="1.0" infrastructureProcess="false"/&gt;</t>
  </si>
  <si>
    <t>&lt;exchange number="9344" category="Resource" subCategory="in ground" localCategory="Resource" localSubCategory="in ground" name="Lead, Pb 3.6E-1%, in mixed ore, in ground" unit="kg" meanValue="1.0" infrastructureProcess="false"/&gt;</t>
  </si>
  <si>
    <t>&lt;exchange number="443077" category="Resource" subCategory="in ground" localCategory="Resource" localSubCategory="in ground" name="Lead, zinc ore (4.6%, 0.6%)" unit="kg" meanValue="1.0" infrastructureProcess="false"/&gt;</t>
  </si>
  <si>
    <t>&lt;exchange number="431919" category="Resource" subCategory="in ground" localCategory="Resource" localSubCategory="in ground" name="Manganese ore (R.O.M.)" unit="kg" meanValue="1.0" infrastructureProcess="false"/&gt;</t>
  </si>
  <si>
    <t>&lt;exchange number="443179" category="Resource" subCategory="in ground" localCategory="Resource" localSubCategory="in ground" name="Manganese ore, in ground" unit="kg" meanValue="1.0" infrastructureProcess="false"/&gt;</t>
  </si>
  <si>
    <t>&lt;exchange number="445639" category="Resource" subCategory="in ground" localCategory="Resource" localSubCategory="in ground" CASNumber="014854-26-3" name="Pyrolusite, in ground" unit="kg" meanValue="0.632" formula="MnO2" infrastructureProcess="false"/&gt;</t>
  </si>
  <si>
    <t>&lt;exchange number="452469" category="Resource" subCategory="in ground" localCategory="Resource" localSubCategory="in ground" name="Neodymium, in ground" unit="kg" meanValue="1.0" infrastructureProcess="false"/&gt;</t>
  </si>
  <si>
    <t>&lt;exchange number="422175" category="Resource" subCategory="in ground" localCategory="Resource" localSubCategory="in ground" CASNumber="007440-02-0" name="Nickel" unit="kg" meanValue="1.0" formula="Ni" infrastructureProcess="false"/&gt;</t>
  </si>
  <si>
    <t>&lt;exchange number="2675" category="Resource" subCategory="in ground" localCategory="Resource" localSubCategory="in ground" name="Nickel, Ni 2.5E+0%, in mixed ore, in ground" unit="kg" meanValue="1.0" infrastructureProcess="false"/&gt;</t>
  </si>
  <si>
    <t>&lt;exchange number="456089" category="Resource" subCategory="in ground" localCategory="Resource" localSubCategory="in ground" name="TiO2, 45-60% in Ilmenite,  in ground" unit="kg" meanValue="0.5992987728524919" infrastructureProcess="false"/&gt;</t>
  </si>
  <si>
    <t>&lt;exchange number="436677" category="Resource" subCategory="in ground" localCategory="Resource" localSubCategory="in ground" name="TiO2, 54% in ilmenite, 18% in crude ore, in ground" unit="kg" meanValue="0.5992987728524919" infrastructureProcess="false"/&gt;</t>
  </si>
  <si>
    <t>&lt;exchange number="423031" category="Resource" subCategory="in ground" localCategory="Resource" localSubCategory="in ground" CASNumber="007440-33-7" name="Tungsten" unit="kg" meanValue="1.0" infrastructureProcess="false"/&gt;</t>
  </si>
  <si>
    <t>&lt;exchange number="436807" category="Resource" subCategory="in ground" localCategory="Resource" localSubCategory="in ground" name="Uranium oxide (U3O8), 332 GJ per kg, in ore" unit="kg" meanValue="1.0" infrastructureProcess="false"/&gt;</t>
  </si>
  <si>
    <t>&lt;exchange number="439015" category="Resource" subCategory="in ground" localCategory="Resource" localSubCategory="in ground" CASNumber="007440-61-1" name="Uranium, 2291 GJ per kg, in ground" unit="kg" meanValue="1.0" formula="U" infrastructureProcess="false"/&gt;</t>
  </si>
  <si>
    <t>&lt;exchange number="426125" category="Resource" subCategory="in ground" localCategory="Resource" localSubCategory="in ground" name="Zinc, lead ore (4.21% Zn, 4.96% Pb), in ground" unit="kg" meanValue="1.0" infrastructureProcess="false"/&gt;</t>
  </si>
  <si>
    <t>&lt;exchange number="427031" category="Resource" subCategory="in ground" localCategory="Resource" localSubCategory="in ground" name="Zinc, Lead, Silver, ore (8,54% Zn, 5,48% Pb, 94 g/t Ag)" unit="kg" meanValue="1.0" infrastructureProcess="false"/&gt;</t>
  </si>
  <si>
    <t>&lt;exchange number="453171" category="Resource" subCategory="in ground" localCategory="Resource" localSubCategory="in ground" name="Zinc, lead, copper ore (12%, 3%, 2%)" unit="kg" meanValue="1.0" infrastructureProcess="false"/&gt;</t>
  </si>
  <si>
    <t>&lt;exchange number="426319" category="Resource" subCategory="in ground" localCategory="Resource" localSubCategory="in ground" name="Zinc, copper, lead ore (5.37% Zn, 0.22% Cu, 0.2% Pb), in ground" unit="kg" meanValue="1.0" infrastructureProcess="false"/&gt;</t>
  </si>
  <si>
    <t>&lt;exchange number="422607" category="Resource" subCategory="in ground" localCategory="Resource" localSubCategory="in ground" name="Zinc ore, 12.6%, in ground" unit="kg" meanValue="1.0" infrastructureProcess="false"/&gt;</t>
  </si>
  <si>
    <t>&lt;exchange number="447845" category="Resource" subCategory="in ground" localCategory="Resource" localSubCategory="in ground" name="Zinc, copper ore (4.07%, 2.59%)" unit="kg" meanValue="1.0" infrastructureProcess="false"/&gt;</t>
  </si>
  <si>
    <t>&lt;exchange number="448597" category="Resource" subCategory="in ground" localCategory="Resource" localSubCategory="in ground" name="Zinc, lead ore, (9.7, 14% Zn, 3.1, 6.5% Pb), in ground" unit="kg" meanValue="1.0" infrastructureProcess="false"/&gt;</t>
  </si>
  <si>
    <t>&lt;exchange number="451569" category="Resource" subCategory="in ground" localCategory="Resource" localSubCategory="in ground" name="Zinc ore" unit="kg" meanValue="1.0" infrastructureProcess="false"/&gt;</t>
  </si>
  <si>
    <t>&lt;exchange number="443283" category="Resource" subCategory="in ground" localCategory="Resource" localSubCategory="in ground" name="Zinc, copper, lead ore (2.11% Zn, 0.51% Cu, 0.86% Pb), in ground" unit="kg" meanValue="1.0" infrastructureProcess="false"/&gt;</t>
  </si>
  <si>
    <t>&lt;exchange number="444197" category="Resource" subCategory="in ground" localCategory="Resource" localSubCategory="in ground" name="Zinc ore, 8%, in ground" unit="kg" meanValue="1.0" infrastructureProcess="false"/&gt;</t>
  </si>
  <si>
    <t>&lt;exchange number="445603" category="Resource" subCategory="in ground" localCategory="Resource" localSubCategory="in ground" name="Zinc, copper, lead ore (4% Zn, 0.09% Cu, 0.65% Pb), in ground" unit="kg" meanValue="1.0" infrastructureProcess="false"/&gt;</t>
  </si>
  <si>
    <t>&lt;exchange number="9342" category="Resource" subCategory="in ground" localCategory="Resource" localSubCategory="in ground" name="Zinc, Zn 3.1%, in mixed ore, in ground" unit="kg" meanValue="1.0" infrastructureProcess="false"/&gt;</t>
  </si>
  <si>
    <t>&lt;exchange number="452835" category="Resource" subCategory="in ground" localCategory="Resource" localSubCategory="in ground" name="Zinc, copper, lead ore (6.95% Zn, 0.13% Cu, 2.04% Pb), in ground" unit="kg" meanValue="1.0" infrastructureProcess="false"/&gt;</t>
  </si>
  <si>
    <t>&lt;exchange number="444407" category="Resource" subCategory="in ground" localCategory="Resource" localSubCategory="in ground" name="Zinc, lead ore (21.7% Zn, 5.6% Pb), in ground" unit="kg" meanValue="1.0" infrastructureProcess="false"/&gt;</t>
  </si>
  <si>
    <t>&lt;exchange number="437617" category="Resource" subCategory="in ground" localCategory="Resource" localSubCategory="in ground" name="Zinc ore, sulfide, in ground" unit="kg" meanValue="1.0" infrastructureProcess="false"/&gt;</t>
  </si>
  <si>
    <t>&lt;exchange number="435775" category="Resource" subCategory="in ground" localCategory="Resource" localSubCategory="in ground" CASNumber="007440-66-6" name="Zinc" unit="kg" meanValue="1.0" formula="Zn" infrastructureProcess="false"/&gt;</t>
  </si>
  <si>
    <t>&lt;exchange number="457097" category="Resource" subCategory="in ground" localCategory="Resource" localSubCategory="in ground" name="Zinc 9%, Lead 5%, in sulfide, in ground" unit="kg" meanValue="1.0" infrastructureProcess="false"/&gt;</t>
  </si>
  <si>
    <t>MJ-Eq/kg</t>
  </si>
  <si>
    <t>Basalt, in ground</t>
  </si>
  <si>
    <t>Clay, bentonite, in ground</t>
  </si>
  <si>
    <t>Clay, unspecified, in ground</t>
  </si>
  <si>
    <t>Coal, brown, in ground</t>
  </si>
  <si>
    <t>Coal, hard, unspecified, in ground</t>
  </si>
  <si>
    <t>Energy, gross calorific value, in biomass</t>
  </si>
  <si>
    <t>Resource/biotic</t>
  </si>
  <si>
    <t>Energy</t>
  </si>
  <si>
    <t>MJ-Eq/MJ</t>
  </si>
  <si>
    <t>Energy, gross calorific value, in biomass, primary forest</t>
  </si>
  <si>
    <t>Energy, kinetic (in wind), converted</t>
  </si>
  <si>
    <t>Energy, potential (in hydropower reservoir), converted</t>
  </si>
  <si>
    <t>Energy, solar, converted</t>
  </si>
  <si>
    <t>Feldspar, in ground</t>
  </si>
  <si>
    <t>Gas, mine, off-gas, process, coal mining</t>
  </si>
  <si>
    <t>Volume</t>
  </si>
  <si>
    <t>MJ-Eq/m3</t>
  </si>
  <si>
    <t>Gas, natural, in ground</t>
  </si>
  <si>
    <t>Granite, in ground</t>
  </si>
  <si>
    <t>Gravel, in ground</t>
  </si>
  <si>
    <t>Metamorphous rock, graphite containing, in ground</t>
  </si>
  <si>
    <t>Oil, crude, in ground</t>
  </si>
  <si>
    <t>Olivine, in ground</t>
  </si>
  <si>
    <t>Peat, in ground</t>
  </si>
  <si>
    <t>Perlite, in ground</t>
  </si>
  <si>
    <t>Pumice, in ground</t>
  </si>
  <si>
    <t>Sand, unspecified, in ground</t>
  </si>
  <si>
    <t>Shale, in ground</t>
  </si>
  <si>
    <t>Vermiculite, in ground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</si>
  <si>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</si>
  <si>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</si>
  <si>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</si>
  <si>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</si>
  <si>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</si>
  <si>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points/kg</t>
  </si>
  <si>
    <t>kg Fe-Eq/kg</t>
  </si>
  <si>
    <t>ADP-SR</t>
  </si>
  <si>
    <t>ADP-EI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</si>
</sst>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9"/>
      <name val="Verdana"/>
    </font>
    <font>
      <sz val="9"/>
      <color rgb="FFFFFFFF"/>
      <name val="Verdana"/>
      <family val="2"/>
    </font>
    <font>
      <sz val="9"/>
      <color theme="0"/>
      <name val="Verdana"/>
      <family val="2"/>
    </font>
    <font>
      <vertAlign val="superscript"/>
      <sz val="9"/>
      <color rgb="FFFFFFFF"/>
      <name val="Verdana"/>
      <family val="2"/>
    </font>
    <font>
      <sz val="6"/>
      <color rgb="FFFFFFFF"/>
      <name val="Verdana"/>
      <family val="2"/>
    </font>
    <font>
      <sz val="9"/>
      <name val="Verdana"/>
      <family val="2"/>
    </font>
    <font>
      <sz val="9"/>
      <color rgb="FF000000"/>
      <name val="Verdana"/>
      <family val="2"/>
    </font>
    <font>
      <i/>
      <sz val="9"/>
      <name val="Verdana"/>
    </font>
    <font>
      <i/>
      <sz val="9"/>
      <name val="Verdana"/>
      <family val="2"/>
    </font>
    <font>
      <sz val="8"/>
      <color rgb="FFFFFFFF"/>
      <name val="Consolas"/>
      <family val="3"/>
    </font>
    <font>
      <sz val="8"/>
      <color rgb="FFFF9DA4"/>
      <name val="Consolas"/>
      <family val="3"/>
    </font>
    <font>
      <sz val="8"/>
      <color rgb="FFD1F1A9"/>
      <name val="Consolas"/>
      <family val="3"/>
    </font>
    <font>
      <sz val="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002294"/>
      </patternFill>
    </fill>
    <fill>
      <patternFill patternType="solid">
        <fgColor theme="5"/>
        <bgColor indexed="64"/>
      </patternFill>
    </fill>
    <fill>
      <patternFill patternType="solid">
        <fgColor rgb="FFC5DFB4"/>
      </patternFill>
    </fill>
    <fill>
      <patternFill patternType="solid">
        <fgColor rgb="FF6FAC46"/>
      </patternFill>
    </fill>
    <fill>
      <patternFill patternType="solid">
        <fgColor rgb="FFA4A4A4"/>
      </patternFill>
    </fill>
  </fills>
  <borders count="8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11" fontId="0" fillId="0" borderId="0" xfId="0" applyNumberFormat="1"/>
    <xf numFmtId="0" fontId="2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2" fillId="2" borderId="0" xfId="1" applyFont="1" applyFill="1" applyAlignment="1">
      <alignment horizontal="center" vertical="top" wrapText="1"/>
    </xf>
    <xf numFmtId="0" fontId="2" fillId="2" borderId="0" xfId="1" applyFont="1" applyFill="1" applyAlignment="1">
      <alignment horizontal="left" vertical="top" wrapText="1" indent="1"/>
    </xf>
    <xf numFmtId="0" fontId="1" fillId="2" borderId="1" xfId="1" applyFill="1" applyBorder="1" applyAlignment="1">
      <alignment horizontal="center" vertical="top" wrapText="1"/>
    </xf>
    <xf numFmtId="0" fontId="7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center" vertical="top" wrapText="1"/>
    </xf>
    <xf numFmtId="164" fontId="8" fillId="0" borderId="3" xfId="1" applyNumberFormat="1" applyFont="1" applyBorder="1" applyAlignment="1">
      <alignment horizontal="center" vertical="top" shrinkToFit="1"/>
    </xf>
    <xf numFmtId="1" fontId="8" fillId="0" borderId="3" xfId="1" applyNumberFormat="1" applyFont="1" applyBorder="1" applyAlignment="1">
      <alignment horizontal="center" vertical="top" shrinkToFit="1"/>
    </xf>
    <xf numFmtId="1" fontId="8" fillId="0" borderId="3" xfId="1" applyNumberFormat="1" applyFont="1" applyBorder="1" applyAlignment="1">
      <alignment horizontal="left" vertical="top" indent="3" shrinkToFit="1"/>
    </xf>
    <xf numFmtId="2" fontId="8" fillId="0" borderId="4" xfId="1" applyNumberFormat="1" applyFont="1" applyBorder="1" applyAlignment="1">
      <alignment horizontal="center" vertical="top" shrinkToFit="1"/>
    </xf>
    <xf numFmtId="0" fontId="2" fillId="0" borderId="0" xfId="1" applyFont="1" applyAlignment="1">
      <alignment horizontal="center" vertical="top" wrapText="1"/>
    </xf>
    <xf numFmtId="0" fontId="2" fillId="0" borderId="5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center" vertical="top" wrapText="1"/>
    </xf>
    <xf numFmtId="164" fontId="8" fillId="0" borderId="4" xfId="1" applyNumberFormat="1" applyFont="1" applyBorder="1" applyAlignment="1">
      <alignment horizontal="center" vertical="top" shrinkToFit="1"/>
    </xf>
    <xf numFmtId="1" fontId="8" fillId="0" borderId="4" xfId="1" applyNumberFormat="1" applyFont="1" applyBorder="1" applyAlignment="1">
      <alignment horizontal="center" vertical="top" shrinkToFit="1"/>
    </xf>
    <xf numFmtId="1" fontId="8" fillId="0" borderId="4" xfId="1" applyNumberFormat="1" applyFont="1" applyBorder="1" applyAlignment="1">
      <alignment horizontal="left" vertical="top" indent="2" shrinkToFit="1"/>
    </xf>
    <xf numFmtId="1" fontId="8" fillId="0" borderId="4" xfId="1" applyNumberFormat="1" applyFont="1" applyBorder="1" applyAlignment="1">
      <alignment horizontal="left" vertical="top" indent="3" shrinkToFit="1"/>
    </xf>
    <xf numFmtId="0" fontId="2" fillId="3" borderId="0" xfId="1" applyFont="1" applyFill="1" applyAlignment="1">
      <alignment horizontal="center" vertical="top" wrapText="1"/>
    </xf>
    <xf numFmtId="0" fontId="9" fillId="4" borderId="5" xfId="1" applyFont="1" applyFill="1" applyBorder="1" applyAlignment="1">
      <alignment horizontal="left" vertical="top" wrapText="1"/>
    </xf>
    <xf numFmtId="11" fontId="2" fillId="0" borderId="0" xfId="1" applyNumberFormat="1" applyFont="1" applyAlignment="1">
      <alignment horizontal="center" vertical="top" wrapText="1"/>
    </xf>
    <xf numFmtId="0" fontId="2" fillId="0" borderId="3" xfId="1" applyFont="1" applyBorder="1" applyAlignment="1">
      <alignment horizontal="left" vertical="top" wrapText="1"/>
    </xf>
    <xf numFmtId="0" fontId="9" fillId="5" borderId="4" xfId="1" applyFont="1" applyFill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10" fillId="5" borderId="4" xfId="1" applyFont="1" applyFill="1" applyBorder="1" applyAlignment="1">
      <alignment horizontal="left" vertical="top" wrapText="1"/>
    </xf>
    <xf numFmtId="0" fontId="9" fillId="6" borderId="6" xfId="1" applyFont="1" applyFill="1" applyBorder="1" applyAlignment="1">
      <alignment horizontal="left" vertical="top" wrapText="1"/>
    </xf>
    <xf numFmtId="0" fontId="9" fillId="4" borderId="4" xfId="1" applyFont="1" applyFill="1" applyBorder="1" applyAlignment="1">
      <alignment horizontal="left" vertical="top" wrapText="1"/>
    </xf>
    <xf numFmtId="0" fontId="9" fillId="6" borderId="7" xfId="1" applyFont="1" applyFill="1" applyBorder="1" applyAlignment="1">
      <alignment horizontal="left" vertical="top" wrapText="1"/>
    </xf>
    <xf numFmtId="0" fontId="9" fillId="4" borderId="3" xfId="1" applyFont="1" applyFill="1" applyBorder="1" applyAlignment="1">
      <alignment horizontal="left"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center" vertical="top" wrapText="1"/>
    </xf>
    <xf numFmtId="164" fontId="8" fillId="0" borderId="6" xfId="1" applyNumberFormat="1" applyFont="1" applyBorder="1" applyAlignment="1">
      <alignment horizontal="center" vertical="top" shrinkToFit="1"/>
    </xf>
    <xf numFmtId="1" fontId="8" fillId="0" borderId="6" xfId="1" applyNumberFormat="1" applyFont="1" applyBorder="1" applyAlignment="1">
      <alignment horizontal="center" vertical="top" shrinkToFit="1"/>
    </xf>
    <xf numFmtId="1" fontId="8" fillId="0" borderId="6" xfId="1" applyNumberFormat="1" applyFont="1" applyBorder="1" applyAlignment="1">
      <alignment horizontal="left" vertical="top" indent="2" shrinkToFit="1"/>
    </xf>
    <xf numFmtId="2" fontId="8" fillId="0" borderId="6" xfId="1" applyNumberFormat="1" applyFont="1" applyBorder="1" applyAlignment="1">
      <alignment horizontal="center" vertical="top" shrinkToFit="1"/>
    </xf>
    <xf numFmtId="2" fontId="8" fillId="0" borderId="3" xfId="1" applyNumberFormat="1" applyFont="1" applyBorder="1" applyAlignment="1">
      <alignment horizontal="center" vertical="top" shrinkToFit="1"/>
    </xf>
    <xf numFmtId="11" fontId="2" fillId="3" borderId="0" xfId="1" applyNumberFormat="1" applyFont="1" applyFill="1" applyAlignment="1">
      <alignment horizontal="center" vertical="top" wrapText="1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2">
    <cellStyle name="Normal" xfId="0" builtinId="0"/>
    <cellStyle name="Standard 2" xfId="1" xr:uid="{9872C15C-0C8C-48A2-A3C0-E6FD89F775B8}"/>
  </cellStyles>
  <dxfs count="7"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131413"/>
        <name val="Times New Roman"/>
        <family val="1"/>
        <scheme val="none"/>
      </font>
      <numFmt numFmtId="15" formatCode="0.00E+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131413"/>
        <name val="Times New Roman"/>
        <family val="1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penaherrera_vaca/Documents/UOL-ownCloud/Promotion/ICq/Updated%20Models/Impact%20Methods/LCI%20Method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P Minerals"/>
      <sheetName val="Flows"/>
      <sheetName val="ADP-SR"/>
      <sheetName val="ADP-EI"/>
      <sheetName val="SR-P"/>
      <sheetName val="SR"/>
      <sheetName val="XML-SR"/>
      <sheetName val="XML-EI"/>
      <sheetName val="XML-GPR-SR"/>
      <sheetName val="XML-GPR-SRP"/>
      <sheetName val="CritMats"/>
      <sheetName val="GeoPolRsk"/>
      <sheetName val="AD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Table 2</v>
          </cell>
        </row>
        <row r="3">
          <cell r="J3" t="str">
            <v>Inferred: production</v>
          </cell>
        </row>
        <row r="6">
          <cell r="A6" t="str">
            <v>Resource</v>
          </cell>
        </row>
        <row r="7">
          <cell r="A7" t="str">
            <v>Aluminium</v>
          </cell>
          <cell r="J7">
            <v>41346153.84615384</v>
          </cell>
        </row>
        <row r="8">
          <cell r="A8" t="str">
            <v>Antimony</v>
          </cell>
          <cell r="J8">
            <v>150295.85798816566</v>
          </cell>
        </row>
        <row r="9">
          <cell r="A9" t="str">
            <v>Baryte</v>
          </cell>
          <cell r="J9">
            <v>7981651.3761467896</v>
          </cell>
        </row>
        <row r="10">
          <cell r="A10" t="str">
            <v>Bauxite</v>
          </cell>
          <cell r="J10">
            <v>205776173.28519854</v>
          </cell>
        </row>
        <row r="11">
          <cell r="A11" t="str">
            <v>Bentonite</v>
          </cell>
          <cell r="J11">
            <v>14015151.515151514</v>
          </cell>
        </row>
        <row r="12">
          <cell r="A12" t="str">
            <v>Beryllium</v>
          </cell>
          <cell r="J12">
            <v>193.07589880159787</v>
          </cell>
        </row>
        <row r="13">
          <cell r="A13" t="str">
            <v>Borate</v>
          </cell>
          <cell r="J13">
            <v>4589371.9806763288</v>
          </cell>
        </row>
        <row r="14">
          <cell r="A14" t="str">
            <v>Chromium</v>
          </cell>
          <cell r="J14">
            <v>11098901.0989011</v>
          </cell>
        </row>
        <row r="15">
          <cell r="A15" t="str">
            <v>Clays</v>
          </cell>
          <cell r="J15">
            <v>28877005.347593587</v>
          </cell>
        </row>
        <row r="16">
          <cell r="A16" t="str">
            <v>Cobalt</v>
          </cell>
          <cell r="J16">
            <v>108666.66666666666</v>
          </cell>
        </row>
        <row r="17">
          <cell r="A17" t="str">
            <v>Cooking coal</v>
          </cell>
          <cell r="J17">
            <v>7195121951.219512</v>
          </cell>
        </row>
        <row r="18">
          <cell r="A18" t="str">
            <v>Copper</v>
          </cell>
          <cell r="J18">
            <v>15942028.985507248</v>
          </cell>
        </row>
        <row r="19">
          <cell r="A19" t="str">
            <v>Diatomite</v>
          </cell>
          <cell r="J19">
            <v>1714285.7142857141</v>
          </cell>
        </row>
        <row r="20">
          <cell r="A20" t="str">
            <v>Feldspar</v>
          </cell>
          <cell r="J20">
            <v>20588235.294117644</v>
          </cell>
        </row>
        <row r="21">
          <cell r="A21" t="str">
            <v>Fluorspar</v>
          </cell>
          <cell r="J21">
            <v>5890410.958904109</v>
          </cell>
        </row>
        <row r="22">
          <cell r="A22" t="str">
            <v>Gallium</v>
          </cell>
          <cell r="J22">
            <v>404.44444444444451</v>
          </cell>
        </row>
        <row r="23">
          <cell r="A23" t="str">
            <v>Germanium</v>
          </cell>
          <cell r="J23">
            <v>119.01840490797547</v>
          </cell>
        </row>
        <row r="24">
          <cell r="A24" t="str">
            <v>Gold</v>
          </cell>
          <cell r="J24">
            <v>2636.2038664323372</v>
          </cell>
        </row>
        <row r="25">
          <cell r="A25" t="str">
            <v>Gypsum</v>
          </cell>
          <cell r="J25">
            <v>140298507.46268657</v>
          </cell>
        </row>
        <row r="26">
          <cell r="A26" t="str">
            <v>Hafnium</v>
          </cell>
          <cell r="J26">
            <v>63.988095238095234</v>
          </cell>
        </row>
        <row r="27">
          <cell r="A27" t="str">
            <v>Indium</v>
          </cell>
          <cell r="J27">
            <v>608.10810810810813</v>
          </cell>
        </row>
        <row r="28">
          <cell r="A28" t="str">
            <v>Iron ore</v>
          </cell>
          <cell r="J28">
            <v>1272264631.043257</v>
          </cell>
        </row>
        <row r="29">
          <cell r="A29" t="str">
            <v>Limestone</v>
          </cell>
          <cell r="J29">
            <v>80508474.576271176</v>
          </cell>
        </row>
        <row r="30">
          <cell r="A30" t="str">
            <v>Lithium</v>
          </cell>
          <cell r="J30">
            <v>62500</v>
          </cell>
        </row>
        <row r="31">
          <cell r="A31" t="str">
            <v>Magnesite</v>
          </cell>
          <cell r="J31" t="e">
            <v>#VALUE!</v>
          </cell>
        </row>
        <row r="32">
          <cell r="A32" t="str">
            <v>Magnesium</v>
          </cell>
          <cell r="J32">
            <v>755223.8805970148</v>
          </cell>
        </row>
        <row r="33">
          <cell r="A33" t="str">
            <v>Manganese</v>
          </cell>
          <cell r="J33">
            <v>15579710.144927537</v>
          </cell>
        </row>
        <row r="34">
          <cell r="A34" t="str">
            <v>Molybdenum</v>
          </cell>
          <cell r="J34">
            <v>250000</v>
          </cell>
        </row>
        <row r="35">
          <cell r="A35" t="str">
            <v>Natural Graphite</v>
          </cell>
          <cell r="J35">
            <v>1100000.0000000002</v>
          </cell>
        </row>
        <row r="36">
          <cell r="A36" t="str">
            <v>Nickel</v>
          </cell>
          <cell r="J36">
            <v>1791044.7761194028</v>
          </cell>
        </row>
        <row r="37">
          <cell r="A37" t="str">
            <v>Niobium</v>
          </cell>
          <cell r="J37">
            <v>63239.074550128542</v>
          </cell>
        </row>
        <row r="38">
          <cell r="A38" t="str">
            <v>Perlite</v>
          </cell>
          <cell r="J38">
            <v>1772151.8987341772</v>
          </cell>
        </row>
        <row r="39">
          <cell r="A39" t="str">
            <v>Phosphorus/phosphate</v>
          </cell>
          <cell r="J39" t="e">
            <v>#DIV/0!</v>
          </cell>
        </row>
        <row r="40">
          <cell r="A40" t="str">
            <v>rock</v>
          </cell>
          <cell r="J40">
            <v>53960396.039603971</v>
          </cell>
        </row>
        <row r="41">
          <cell r="A41" t="str">
            <v>Pla num/PGM</v>
          </cell>
          <cell r="J41">
            <v>572.81553398058247</v>
          </cell>
        </row>
        <row r="42">
          <cell r="A42" t="str">
            <v>Potash</v>
          </cell>
          <cell r="J42">
            <v>36332179.930795841</v>
          </cell>
        </row>
        <row r="43">
          <cell r="A43" t="str">
            <v>Pulp wood</v>
          </cell>
          <cell r="J43">
            <v>185185185.18518516</v>
          </cell>
        </row>
        <row r="44">
          <cell r="A44" t="str">
            <v>REE (Heavy)</v>
          </cell>
          <cell r="J44">
            <v>109882.35294117646</v>
          </cell>
        </row>
        <row r="45">
          <cell r="A45" t="str">
            <v>REE (Light)</v>
          </cell>
          <cell r="J45" t="e">
            <v>#VALUE!</v>
          </cell>
        </row>
        <row r="46">
          <cell r="A46" t="str">
            <v>Rhenium</v>
          </cell>
          <cell r="J46">
            <v>50.568181818181813</v>
          </cell>
        </row>
        <row r="47">
          <cell r="A47" t="str">
            <v>Sawn So  wood</v>
          </cell>
          <cell r="J47">
            <v>290135396.51837522</v>
          </cell>
        </row>
        <row r="48">
          <cell r="A48" t="str">
            <v>Scandium</v>
          </cell>
          <cell r="J48">
            <v>10</v>
          </cell>
        </row>
        <row r="49">
          <cell r="A49" t="str">
            <v>Selenium</v>
          </cell>
          <cell r="J49">
            <v>2698.863636363636</v>
          </cell>
        </row>
        <row r="50">
          <cell r="A50" t="str">
            <v>Silica sand</v>
          </cell>
          <cell r="J50">
            <v>121212121.21212122</v>
          </cell>
        </row>
        <row r="51">
          <cell r="A51" t="str">
            <v>Silicon</v>
          </cell>
          <cell r="J51">
            <v>1860730.593607306</v>
          </cell>
        </row>
        <row r="52">
          <cell r="A52" t="str">
            <v>Silver</v>
          </cell>
          <cell r="J52">
            <v>23322.683706070286</v>
          </cell>
        </row>
        <row r="53">
          <cell r="A53" t="str">
            <v>Talc</v>
          </cell>
          <cell r="J53">
            <v>7692307.692307693</v>
          </cell>
        </row>
        <row r="54">
          <cell r="A54" t="str">
            <v>Tantalum</v>
          </cell>
          <cell r="J54">
            <v>681.31868131868134</v>
          </cell>
        </row>
        <row r="55">
          <cell r="A55" t="str">
            <v>Tellurium</v>
          </cell>
          <cell r="J55">
            <v>450.23696682464453</v>
          </cell>
        </row>
        <row r="56">
          <cell r="A56" t="str">
            <v>Tin</v>
          </cell>
          <cell r="J56">
            <v>293906.8100358423</v>
          </cell>
        </row>
        <row r="57">
          <cell r="A57" t="str">
            <v>Titanium</v>
          </cell>
          <cell r="J57">
            <v>6074766.3551401868</v>
          </cell>
        </row>
        <row r="58">
          <cell r="A58" t="str">
            <v>Tungsten</v>
          </cell>
          <cell r="J58">
            <v>73161.76470588235</v>
          </cell>
        </row>
        <row r="59">
          <cell r="A59" t="str">
            <v>Vanadium</v>
          </cell>
          <cell r="J59">
            <v>61654.135338345863</v>
          </cell>
        </row>
        <row r="60">
          <cell r="A60" t="str">
            <v>Zinc</v>
          </cell>
          <cell r="J60">
            <v>12162162.162162162</v>
          </cell>
        </row>
      </sheetData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54EB2-705C-49B6-98BB-9B8E01026042}" name="Tabelle1" displayName="Tabelle1" ref="A1:G77" totalsRowShown="0">
  <autoFilter ref="A1:G77" xr:uid="{FCB54EB2-705C-49B6-98BB-9B8E01026042}"/>
  <sortState xmlns:xlrd2="http://schemas.microsoft.com/office/spreadsheetml/2017/richdata2" ref="A2:G77">
    <sortCondition descending="1" ref="G1:G77"/>
  </sortState>
  <tableColumns count="7">
    <tableColumn id="1" xr3:uid="{9A94961C-0A91-4EED-9D02-5CA57928414E}" name="Symbol">
      <calculatedColumnFormula>INDEX(J:J,MATCH(B2,K:K,0))</calculatedColumnFormula>
    </tableColumn>
    <tableColumn id="2" xr3:uid="{6F29A503-6BCE-4007-AC85-5D1081DBF83F}" name="Element" dataDxfId="6"/>
    <tableColumn id="3" xr3:uid="{4901090A-A928-4D59-AB77-C7508601A6E1}" name="ADP" dataDxfId="5"/>
    <tableColumn id="4" xr3:uid="{50E3B932-F5FE-4E48-A520-021257480499}" name="Category" dataDxfId="4">
      <calculatedColumnFormula>IFERROR(INDEX(MatsCategory!G$1:G$69,MATCH(Tabelle1[[#This Row],[Symbol]],MatsCategory!B$1:B$69,0)),"Other")</calculatedColumnFormula>
    </tableColumn>
    <tableColumn id="5" xr3:uid="{45D64861-65DC-473A-95ED-17AD9EB2A8C0}" name="ADP-SR" dataDxfId="3">
      <calculatedColumnFormula>IFERROR(INDEX(CritMats!K:K,MATCH(Tabelle1[[#This Row],[Symbol]],CritMats!B:B,0))*Tabelle1[[#This Row],[ADP]],0)</calculatedColumnFormula>
    </tableColumn>
    <tableColumn id="6" xr3:uid="{CBB34610-B674-466D-8175-ED759C9BAD09}" name="ADP-EI" dataDxfId="2">
      <calculatedColumnFormula>IFERROR(INDEX(CritMats!L:L,MATCH(Tabelle1[[#This Row],[Symbol]],CritMats!B:B,0))*Tabelle1[[#This Row],[ADP]],0)</calculatedColumnFormula>
    </tableColumn>
    <tableColumn id="7" xr3:uid="{2E49304A-1A8E-4E76-8747-4310D7AE604D}" name="GPR" dataDxfId="1">
      <calculatedColumnFormula>IFERROR(INDEX(CritMats!P:P,MATCH(Tabelle1[[#This Row],[Symbol]],CritMats!B:B,0)),0)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3C0629-6485-41A9-9822-A582D0340328}" name="Tabelle2" displayName="Tabelle2" ref="A1:N69" totalsRowShown="0">
  <autoFilter ref="A1:N69" xr:uid="{8F3C0629-6485-41A9-9822-A582D0340328}"/>
  <sortState xmlns:xlrd2="http://schemas.microsoft.com/office/spreadsheetml/2017/richdata2" ref="A2:N69">
    <sortCondition ref="G1:G69"/>
  </sortState>
  <tableColumns count="14">
    <tableColumn id="1" xr3:uid="{79696EFF-B1F4-4761-9EE4-90861340B953}" name="ID"/>
    <tableColumn id="2" xr3:uid="{7E0A63D0-DB3F-432C-8851-36EF53C9825F}" name="Symbol"/>
    <tableColumn id="3" xr3:uid="{0BB6A1AC-60FB-4541-AFC7-8759AEBC741B}" name="Name"/>
    <tableColumn id="4" xr3:uid="{FBA60FA6-0DFB-4FAC-959E-CE87BD442281}" name="Amount"/>
    <tableColumn id="5" xr3:uid="{73530D91-DBEB-4DAB-8F92-123E92986674}" name="Unit"/>
    <tableColumn id="6" xr3:uid="{FAFB98D4-081A-4454-9976-1B456DAA30DA}" name="CategoryID"/>
    <tableColumn id="7" xr3:uid="{2E5A9BDD-4560-46E0-A663-94E0C0D145BB}" name="CategoryName"/>
    <tableColumn id="8" xr3:uid="{ACE5803F-8F3A-4EFB-B739-C64D75059528}" name="Base Metals"/>
    <tableColumn id="9" xr3:uid="{2E2C456F-4987-4F7B-B5A0-17D88CC899AD}" name="Iron and Ferro-Alloy"/>
    <tableColumn id="10" xr3:uid="{72CB9744-59DA-43E2-9ABA-0A878709DCA3}" name="Precios Metals"/>
    <tableColumn id="11" xr3:uid="{09088E86-010B-4E96-AD30-B3E45FDAD7BD}" name="PGM"/>
    <tableColumn id="12" xr3:uid="{8D0D93B3-95F2-4C79-8D4D-1776478A0C07}" name="REE" dataDxfId="0">
      <calculatedColumnFormula>IFERROR(MATCH(C2,S:S,0),"")</calculatedColumnFormula>
    </tableColumn>
    <tableColumn id="13" xr3:uid="{289DC9AF-05AC-4F15-AB13-FF12622BB3CC}" name="Other "/>
    <tableColumn id="14" xr3:uid="{29F289D0-CC00-4DF0-ABB0-524799904A70}" name="Old Ca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28B9CD-A23A-46AA-BA79-52873F6C6657}" name="Tabelle3" displayName="Tabelle3" ref="A1:A1048576" totalsRowShown="0">
  <autoFilter ref="A1:A1048576" xr:uid="{8428B9CD-A23A-46AA-BA79-52873F6C6657}">
    <filterColumn colId="0">
      <customFilters>
        <customFilter operator="notEqual" val=" "/>
      </customFilters>
    </filterColumn>
  </autoFilter>
  <tableColumns count="1">
    <tableColumn id="1" xr3:uid="{6DB67209-2A88-4607-9FED-F53A05D82C1C}" name="Na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06AB7D-3C7B-4E7C-9803-7350F133AA1B}" name="Table4" displayName="Table4" ref="A1:F1048576" totalsRowShown="0">
  <autoFilter ref="A1:F1048576" xr:uid="{7706AB7D-3C7B-4E7C-9803-7350F133AA1B}"/>
  <sortState xmlns:xlrd2="http://schemas.microsoft.com/office/spreadsheetml/2017/richdata2" ref="A2:F1048576">
    <sortCondition descending="1" ref="D1:D1048576"/>
  </sortState>
  <tableColumns count="6">
    <tableColumn id="1" xr3:uid="{2C1599AB-9061-4AA7-8EFB-15DE0E7B6334}" name="Flow"/>
    <tableColumn id="2" xr3:uid="{D90F4E18-BADC-4BF2-AF78-52221663A8E2}" name="Category"/>
    <tableColumn id="3" xr3:uid="{4FA47C44-FE62-4DFF-B4A1-1E9553EC1C13}" name="Flow property"/>
    <tableColumn id="4" xr3:uid="{8F073049-95E8-444C-B014-ABB992096B49}" name="Factor"/>
    <tableColumn id="5" xr3:uid="{DB333400-F7B9-4234-B3F4-A04433471B6F}" name="Unit"/>
    <tableColumn id="6" xr3:uid="{E9F65BD6-EC17-4996-9C0A-8AFA32E82599}" name="Uncertain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marium" TargetMode="External"/><Relationship Id="rId13" Type="http://schemas.openxmlformats.org/officeDocument/2006/relationships/hyperlink" Target="https://en.wikipedia.org/wiki/Holmium" TargetMode="External"/><Relationship Id="rId18" Type="http://schemas.openxmlformats.org/officeDocument/2006/relationships/table" Target="../tables/table2.xml"/><Relationship Id="rId3" Type="http://schemas.openxmlformats.org/officeDocument/2006/relationships/hyperlink" Target="https://en.wikipedia.org/wiki/Lanthanum" TargetMode="External"/><Relationship Id="rId7" Type="http://schemas.openxmlformats.org/officeDocument/2006/relationships/hyperlink" Target="https://en.wikipedia.org/wiki/Promethium" TargetMode="External"/><Relationship Id="rId12" Type="http://schemas.openxmlformats.org/officeDocument/2006/relationships/hyperlink" Target="https://en.wikipedia.org/wiki/Dysprosium" TargetMode="External"/><Relationship Id="rId17" Type="http://schemas.openxmlformats.org/officeDocument/2006/relationships/hyperlink" Target="https://en.wikipedia.org/wiki/Lutetium" TargetMode="External"/><Relationship Id="rId2" Type="http://schemas.openxmlformats.org/officeDocument/2006/relationships/hyperlink" Target="https://en.wikipedia.org/wiki/Yttrium" TargetMode="External"/><Relationship Id="rId16" Type="http://schemas.openxmlformats.org/officeDocument/2006/relationships/hyperlink" Target="https://en.wikipedia.org/wiki/Ytterbium" TargetMode="External"/><Relationship Id="rId1" Type="http://schemas.openxmlformats.org/officeDocument/2006/relationships/hyperlink" Target="https://en.wikipedia.org/wiki/Scandium" TargetMode="External"/><Relationship Id="rId6" Type="http://schemas.openxmlformats.org/officeDocument/2006/relationships/hyperlink" Target="https://en.wikipedia.org/wiki/Neodymium" TargetMode="External"/><Relationship Id="rId11" Type="http://schemas.openxmlformats.org/officeDocument/2006/relationships/hyperlink" Target="https://en.wikipedia.org/wiki/Terbium" TargetMode="External"/><Relationship Id="rId5" Type="http://schemas.openxmlformats.org/officeDocument/2006/relationships/hyperlink" Target="https://en.wikipedia.org/wiki/Praseodymium" TargetMode="External"/><Relationship Id="rId15" Type="http://schemas.openxmlformats.org/officeDocument/2006/relationships/hyperlink" Target="https://en.wikipedia.org/wiki/Thulium" TargetMode="External"/><Relationship Id="rId10" Type="http://schemas.openxmlformats.org/officeDocument/2006/relationships/hyperlink" Target="https://en.wikipedia.org/wiki/Gadolinium" TargetMode="External"/><Relationship Id="rId4" Type="http://schemas.openxmlformats.org/officeDocument/2006/relationships/hyperlink" Target="https://en.wikipedia.org/wiki/Cerium" TargetMode="External"/><Relationship Id="rId9" Type="http://schemas.openxmlformats.org/officeDocument/2006/relationships/hyperlink" Target="https://en.wikipedia.org/wiki/Europium" TargetMode="External"/><Relationship Id="rId14" Type="http://schemas.openxmlformats.org/officeDocument/2006/relationships/hyperlink" Target="https://en.wikipedia.org/wiki/Erbiu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romethium" TargetMode="External"/><Relationship Id="rId13" Type="http://schemas.openxmlformats.org/officeDocument/2006/relationships/hyperlink" Target="https://en.wikipedia.org/wiki/Dysprosium" TargetMode="External"/><Relationship Id="rId18" Type="http://schemas.openxmlformats.org/officeDocument/2006/relationships/hyperlink" Target="https://en.wikipedia.org/wiki/Lutetium" TargetMode="External"/><Relationship Id="rId3" Type="http://schemas.openxmlformats.org/officeDocument/2006/relationships/hyperlink" Target="https://en.wikipedia.org/wiki/Yttrium" TargetMode="External"/><Relationship Id="rId7" Type="http://schemas.openxmlformats.org/officeDocument/2006/relationships/hyperlink" Target="https://en.wikipedia.org/wiki/Neodymium" TargetMode="External"/><Relationship Id="rId12" Type="http://schemas.openxmlformats.org/officeDocument/2006/relationships/hyperlink" Target="https://en.wikipedia.org/wiki/Terbium" TargetMode="External"/><Relationship Id="rId17" Type="http://schemas.openxmlformats.org/officeDocument/2006/relationships/hyperlink" Target="https://en.wikipedia.org/wiki/Ytterbium" TargetMode="External"/><Relationship Id="rId2" Type="http://schemas.openxmlformats.org/officeDocument/2006/relationships/hyperlink" Target="https://en.wikipedia.org/wiki/Scandium" TargetMode="External"/><Relationship Id="rId16" Type="http://schemas.openxmlformats.org/officeDocument/2006/relationships/hyperlink" Target="https://en.wikipedia.org/wiki/Thulium" TargetMode="External"/><Relationship Id="rId1" Type="http://schemas.openxmlformats.org/officeDocument/2006/relationships/hyperlink" Target="https://en.wikipedia.org/wiki/Atomic_number" TargetMode="External"/><Relationship Id="rId6" Type="http://schemas.openxmlformats.org/officeDocument/2006/relationships/hyperlink" Target="https://en.wikipedia.org/wiki/Praseodymium" TargetMode="External"/><Relationship Id="rId11" Type="http://schemas.openxmlformats.org/officeDocument/2006/relationships/hyperlink" Target="https://en.wikipedia.org/wiki/Gadolinium" TargetMode="External"/><Relationship Id="rId5" Type="http://schemas.openxmlformats.org/officeDocument/2006/relationships/hyperlink" Target="https://en.wikipedia.org/wiki/Cerium" TargetMode="External"/><Relationship Id="rId15" Type="http://schemas.openxmlformats.org/officeDocument/2006/relationships/hyperlink" Target="https://en.wikipedia.org/wiki/Erbium" TargetMode="External"/><Relationship Id="rId10" Type="http://schemas.openxmlformats.org/officeDocument/2006/relationships/hyperlink" Target="https://en.wikipedia.org/wiki/Europium" TargetMode="External"/><Relationship Id="rId4" Type="http://schemas.openxmlformats.org/officeDocument/2006/relationships/hyperlink" Target="https://en.wikipedia.org/wiki/Lanthanum" TargetMode="External"/><Relationship Id="rId9" Type="http://schemas.openxmlformats.org/officeDocument/2006/relationships/hyperlink" Target="https://en.wikipedia.org/wiki/Samarium" TargetMode="External"/><Relationship Id="rId14" Type="http://schemas.openxmlformats.org/officeDocument/2006/relationships/hyperlink" Target="https://en.wikipedia.org/wiki/Holmiu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7600-4C92-4BE2-82D9-7B9799BEC915}">
  <dimension ref="A1:L116"/>
  <sheetViews>
    <sheetView tabSelected="1" workbookViewId="0">
      <selection activeCell="B4" sqref="B4"/>
    </sheetView>
  </sheetViews>
  <sheetFormatPr defaultColWidth="10.90625" defaultRowHeight="14.5" x14ac:dyDescent="0.35"/>
  <cols>
    <col min="3" max="3" width="11.54296875" style="1"/>
  </cols>
  <sheetData>
    <row r="1" spans="1:12" x14ac:dyDescent="0.35">
      <c r="A1" t="s">
        <v>65</v>
      </c>
      <c r="B1" t="s">
        <v>62</v>
      </c>
      <c r="C1" s="1" t="s">
        <v>386</v>
      </c>
      <c r="D1" t="s">
        <v>358</v>
      </c>
      <c r="E1" t="s">
        <v>695</v>
      </c>
      <c r="F1" t="s">
        <v>696</v>
      </c>
      <c r="G1" t="s">
        <v>540</v>
      </c>
      <c r="I1" t="s">
        <v>63</v>
      </c>
      <c r="J1" t="s">
        <v>65</v>
      </c>
      <c r="K1" t="s">
        <v>66</v>
      </c>
      <c r="L1" t="s">
        <v>67</v>
      </c>
    </row>
    <row r="2" spans="1:12" x14ac:dyDescent="0.35">
      <c r="A2" t="str">
        <f>INDEX(J:J,MATCH(B2,K:K,0))</f>
        <v>Sc</v>
      </c>
      <c r="B2" t="s">
        <v>42</v>
      </c>
      <c r="C2" s="1">
        <v>7.6000000000000006E-8</v>
      </c>
      <c r="D2" t="str">
        <f>IFERROR(INDEX(MatsCategory!G:G,MATCH(Tabelle1[[#This Row],[Symbol]],MatsCategory!B:B,0)),"Other")</f>
        <v>REE</v>
      </c>
      <c r="E2" s="1">
        <f>IFERROR(INDEX(CritMats!K:K,MATCH(Tabelle1[[#This Row],[Symbol]],CritMats!B:B,0))*Tabelle1[[#This Row],[ADP]],0)</f>
        <v>2.356E-6</v>
      </c>
      <c r="F2" s="1">
        <f>IFERROR(INDEX(CritMats!L:L,MATCH(Tabelle1[[#This Row],[Symbol]],CritMats!B:B,0))*Tabelle1[[#This Row],[ADP]],0)</f>
        <v>2.3885714285714289E-7</v>
      </c>
      <c r="G2">
        <f>IFERROR(INDEX(CritMats!P:P,MATCH(Tabelle1[[#This Row],[Symbol]],CritMats!B:B,0)),0)</f>
        <v>264533333333.33334</v>
      </c>
      <c r="I2" t="s">
        <v>64</v>
      </c>
      <c r="L2" t="s">
        <v>68</v>
      </c>
    </row>
    <row r="3" spans="1:12" x14ac:dyDescent="0.35">
      <c r="A3" t="str">
        <f>INDEX(J:J,MATCH(B3,K:K,0))</f>
        <v>Hf</v>
      </c>
      <c r="B3" t="s">
        <v>160</v>
      </c>
      <c r="C3" s="1">
        <v>3.8999999999999999E-6</v>
      </c>
      <c r="D3" t="str">
        <f>IFERROR(INDEX(MatsCategory!G:G,MATCH(Tabelle1[[#This Row],[Symbol]],MatsCategory!B:B,0)),"Other")</f>
        <v>Base Metals</v>
      </c>
      <c r="E3" s="1">
        <f>IFERROR(INDEX(CritMats!K:K,MATCH(Tabelle1[[#This Row],[Symbol]],CritMats!B:B,0))*Tabelle1[[#This Row],[ADP]],0)</f>
        <v>4.2899999999999999E-5</v>
      </c>
      <c r="F3" s="1">
        <f>IFERROR(INDEX(CritMats!L:L,MATCH(Tabelle1[[#This Row],[Symbol]],CritMats!B:B,0))*Tabelle1[[#This Row],[ADP]],0)</f>
        <v>1.0864285714285716E-5</v>
      </c>
      <c r="G3">
        <f>IFERROR(INDEX(CritMats!P:P,MATCH(Tabelle1[[#This Row],[Symbol]],CritMats!B:B,0)),0)</f>
        <v>14669395348.83721</v>
      </c>
      <c r="I3">
        <v>1</v>
      </c>
      <c r="J3" t="s">
        <v>69</v>
      </c>
      <c r="K3" t="s">
        <v>17</v>
      </c>
      <c r="L3">
        <v>1.00797</v>
      </c>
    </row>
    <row r="4" spans="1:12" x14ac:dyDescent="0.35">
      <c r="A4" t="str">
        <f>INDEX(J:J,MATCH(B4,K:K,0))</f>
        <v>Be</v>
      </c>
      <c r="B4" t="s">
        <v>3</v>
      </c>
      <c r="C4" s="1">
        <v>7.8999999999999996E-5</v>
      </c>
      <c r="D4" t="str">
        <f>IFERROR(INDEX(MatsCategory!G:G,MATCH(Tabelle1[[#This Row],[Symbol]],MatsCategory!B:B,0)),"Other")</f>
        <v>Other</v>
      </c>
      <c r="E4" s="1">
        <f>IFERROR(INDEX(CritMats!K:K,MATCH(Tabelle1[[#This Row],[Symbol]],CritMats!B:B,0))*Tabelle1[[#This Row],[ADP]],0)</f>
        <v>1.8169999999999996E-3</v>
      </c>
      <c r="F4" s="1">
        <f>IFERROR(INDEX(CritMats!L:L,MATCH(Tabelle1[[#This Row],[Symbol]],CritMats!B:B,0))*Tabelle1[[#This Row],[ADP]],0)</f>
        <v>2.3700000000000001E-4</v>
      </c>
      <c r="G4">
        <f>IFERROR(INDEX(CritMats!P:P,MATCH(Tabelle1[[#This Row],[Symbol]],CritMats!B:B,0)),0)</f>
        <v>10165259770.114943</v>
      </c>
      <c r="I4">
        <v>2</v>
      </c>
      <c r="J4" t="s">
        <v>70</v>
      </c>
      <c r="K4" t="s">
        <v>71</v>
      </c>
      <c r="L4">
        <v>4.0026000000000002</v>
      </c>
    </row>
    <row r="5" spans="1:12" x14ac:dyDescent="0.35">
      <c r="A5" t="str">
        <f>INDEX(J:J,MATCH(B5,K:K,0))</f>
        <v>Re</v>
      </c>
      <c r="B5" t="s">
        <v>38</v>
      </c>
      <c r="C5" s="1">
        <v>1000</v>
      </c>
      <c r="D5" t="str">
        <f>IFERROR(INDEX(MatsCategory!G:G,MATCH(Tabelle1[[#This Row],[Symbol]],MatsCategory!B:B,0)),"Other")</f>
        <v>Other</v>
      </c>
      <c r="E5" s="1">
        <f>IFERROR(INDEX(CritMats!K:K,MATCH(Tabelle1[[#This Row],[Symbol]],CritMats!B:B,0))*Tabelle1[[#This Row],[ADP]],0)</f>
        <v>5000</v>
      </c>
      <c r="F5" s="1">
        <f>IFERROR(INDEX(CritMats!L:L,MATCH(Tabelle1[[#This Row],[Symbol]],CritMats!B:B,0))*Tabelle1[[#This Row],[ADP]],0)</f>
        <v>1428.5714285714287</v>
      </c>
      <c r="G5">
        <f>IFERROR(INDEX(CritMats!P:P,MATCH(Tabelle1[[#This Row],[Symbol]],CritMats!B:B,0)),0)</f>
        <v>8437453183.5206003</v>
      </c>
      <c r="I5">
        <v>3</v>
      </c>
      <c r="J5" t="s">
        <v>72</v>
      </c>
      <c r="K5" t="s">
        <v>23</v>
      </c>
      <c r="L5">
        <v>6.9409999999999998</v>
      </c>
    </row>
    <row r="6" spans="1:12" x14ac:dyDescent="0.35">
      <c r="A6" t="str">
        <f>INDEX(J:J,MATCH(B6,K:K,0))</f>
        <v>Ga</v>
      </c>
      <c r="B6" t="s">
        <v>14</v>
      </c>
      <c r="C6" s="1">
        <v>4.2E-7</v>
      </c>
      <c r="D6" t="str">
        <f>IFERROR(INDEX(MatsCategory!G:G,MATCH(Tabelle1[[#This Row],[Symbol]],MatsCategory!B:B,0)),"Other")</f>
        <v>Base Metals</v>
      </c>
      <c r="E6" s="1">
        <f>IFERROR(INDEX(CritMats!K:K,MATCH(Tabelle1[[#This Row],[Symbol]],CritMats!B:B,0))*Tabelle1[[#This Row],[ADP]],0)</f>
        <v>5.4600000000000002E-6</v>
      </c>
      <c r="F6" s="1">
        <f>IFERROR(INDEX(CritMats!L:L,MATCH(Tabelle1[[#This Row],[Symbol]],CritMats!B:B,0))*Tabelle1[[#This Row],[ADP]],0)</f>
        <v>1.0500000000000001E-6</v>
      </c>
      <c r="G6">
        <f>IFERROR(INDEX(CritMats!P:P,MATCH(Tabelle1[[#This Row],[Symbol]],CritMats!B:B,0)),0)</f>
        <v>2742857142.8571424</v>
      </c>
      <c r="I6">
        <v>4</v>
      </c>
      <c r="J6" t="s">
        <v>73</v>
      </c>
      <c r="K6" t="s">
        <v>3</v>
      </c>
      <c r="L6">
        <v>9.0121800000000007</v>
      </c>
    </row>
    <row r="7" spans="1:12" x14ac:dyDescent="0.35">
      <c r="A7" t="str">
        <f>INDEX(J:J,MATCH(B7,K:K,0))</f>
        <v>In</v>
      </c>
      <c r="B7" t="s">
        <v>18</v>
      </c>
      <c r="C7" s="1">
        <v>0.11</v>
      </c>
      <c r="D7" t="str">
        <f>IFERROR(INDEX(MatsCategory!G:G,MATCH(Tabelle1[[#This Row],[Symbol]],MatsCategory!B:B,0)),"Other")</f>
        <v>Base Metals</v>
      </c>
      <c r="E7" s="1">
        <f>IFERROR(INDEX(CritMats!K:K,MATCH(Tabelle1[[#This Row],[Symbol]],CritMats!B:B,0))*Tabelle1[[#This Row],[ADP]],0)</f>
        <v>1.98</v>
      </c>
      <c r="F7" s="1">
        <f>IFERROR(INDEX(CritMats!L:L,MATCH(Tabelle1[[#This Row],[Symbol]],CritMats!B:B,0))*Tabelle1[[#This Row],[ADP]],0)</f>
        <v>0.25928571428571429</v>
      </c>
      <c r="G7">
        <f>IFERROR(INDEX(CritMats!P:P,MATCH(Tabelle1[[#This Row],[Symbol]],CritMats!B:B,0)),0)</f>
        <v>2525866666.6666665</v>
      </c>
      <c r="I7">
        <v>5</v>
      </c>
      <c r="J7" t="s">
        <v>74</v>
      </c>
      <c r="K7" t="s">
        <v>5</v>
      </c>
      <c r="L7">
        <v>10.81</v>
      </c>
    </row>
    <row r="8" spans="1:12" x14ac:dyDescent="0.35">
      <c r="A8" t="str">
        <f>INDEX(J:J,MATCH(B8,K:K,0))</f>
        <v>Ta</v>
      </c>
      <c r="B8" t="s">
        <v>49</v>
      </c>
      <c r="C8" s="1">
        <v>1.2999999999999999E-3</v>
      </c>
      <c r="D8" t="str">
        <f>IFERROR(INDEX(MatsCategory!G:G,MATCH(Tabelle1[[#This Row],[Symbol]],MatsCategory!B:B,0)),"Other")</f>
        <v>Base Metals</v>
      </c>
      <c r="E8" s="1">
        <f>IFERROR(INDEX(CritMats!K:K,MATCH(Tabelle1[[#This Row],[Symbol]],CritMats!B:B,0))*Tabelle1[[#This Row],[ADP]],0)</f>
        <v>1.8199999999999997E-2</v>
      </c>
      <c r="F8" s="1">
        <f>IFERROR(INDEX(CritMats!L:L,MATCH(Tabelle1[[#This Row],[Symbol]],CritMats!B:B,0))*Tabelle1[[#This Row],[ADP]],0)</f>
        <v>3.7142857142857142E-3</v>
      </c>
      <c r="G8">
        <f>IFERROR(INDEX(CritMats!P:P,MATCH(Tabelle1[[#This Row],[Symbol]],CritMats!B:B,0)),0)</f>
        <v>1753462365.5913975</v>
      </c>
      <c r="I8">
        <v>6</v>
      </c>
      <c r="J8" t="s">
        <v>75</v>
      </c>
      <c r="K8" t="s">
        <v>7</v>
      </c>
      <c r="L8">
        <v>12.010999999999999</v>
      </c>
    </row>
    <row r="9" spans="1:12" x14ac:dyDescent="0.35">
      <c r="A9" t="str">
        <f>INDEX(J:J,MATCH(B9,K:K,0))</f>
        <v>Te</v>
      </c>
      <c r="B9" t="s">
        <v>50</v>
      </c>
      <c r="C9" s="1">
        <v>170</v>
      </c>
      <c r="D9" t="str">
        <f>IFERROR(INDEX(MatsCategory!G:G,MATCH(Tabelle1[[#This Row],[Symbol]],MatsCategory!B:B,0)),"Other")</f>
        <v>Other</v>
      </c>
      <c r="E9" s="1">
        <f>IFERROR(INDEX(CritMats!K:K,MATCH(Tabelle1[[#This Row],[Symbol]],CritMats!B:B,0))*Tabelle1[[#This Row],[ADP]],0)</f>
        <v>850</v>
      </c>
      <c r="F9" s="1">
        <f>IFERROR(INDEX(CritMats!L:L,MATCH(Tabelle1[[#This Row],[Symbol]],CritMats!B:B,0))*Tabelle1[[#This Row],[ADP]],0)</f>
        <v>437.14285714285717</v>
      </c>
      <c r="G9">
        <f>IFERROR(INDEX(CritMats!P:P,MATCH(Tabelle1[[#This Row],[Symbol]],CritMats!B:B,0)),0)</f>
        <v>947649122.80701756</v>
      </c>
      <c r="I9">
        <v>7</v>
      </c>
      <c r="J9" t="s">
        <v>76</v>
      </c>
      <c r="K9" t="s">
        <v>30</v>
      </c>
      <c r="L9">
        <v>14.0067</v>
      </c>
    </row>
    <row r="10" spans="1:12" x14ac:dyDescent="0.35">
      <c r="A10" t="str">
        <f>INDEX(J:J,MATCH(B10,K:K,0))</f>
        <v>Ir</v>
      </c>
      <c r="B10" t="s">
        <v>20</v>
      </c>
      <c r="C10" s="1">
        <v>190</v>
      </c>
      <c r="D10" t="str">
        <f>IFERROR(INDEX(MatsCategory!G:G,MATCH(Tabelle1[[#This Row],[Symbol]],MatsCategory!B:B,0)),"Other")</f>
        <v>PGM</v>
      </c>
      <c r="E10" s="1">
        <f>IFERROR(INDEX(CritMats!K:K,MATCH(Tabelle1[[#This Row],[Symbol]],CritMats!B:B,0))*Tabelle1[[#This Row],[ADP]],0)</f>
        <v>6080</v>
      </c>
      <c r="F10" s="1">
        <f>IFERROR(INDEX(CritMats!L:L,MATCH(Tabelle1[[#This Row],[Symbol]],CritMats!B:B,0))*Tabelle1[[#This Row],[ADP]],0)</f>
        <v>570.00000000000011</v>
      </c>
      <c r="G10">
        <f>IFERROR(INDEX(CritMats!P:P,MATCH(Tabelle1[[#This Row],[Symbol]],CritMats!B:B,0)),0)</f>
        <v>406470179.61694956</v>
      </c>
      <c r="I10">
        <v>8</v>
      </c>
      <c r="J10" t="s">
        <v>77</v>
      </c>
      <c r="K10" t="s">
        <v>32</v>
      </c>
      <c r="L10">
        <v>15.9994</v>
      </c>
    </row>
    <row r="11" spans="1:12" x14ac:dyDescent="0.35">
      <c r="A11" t="str">
        <f>INDEX(J:J,MATCH(B11,K:K,0))</f>
        <v>Se</v>
      </c>
      <c r="B11" t="s">
        <v>43</v>
      </c>
      <c r="C11" s="1">
        <v>0.31</v>
      </c>
      <c r="D11" t="str">
        <f>IFERROR(INDEX(MatsCategory!G:G,MATCH(Tabelle1[[#This Row],[Symbol]],MatsCategory!B:B,0)),"Other")</f>
        <v>Other</v>
      </c>
      <c r="E11" s="1">
        <f>IFERROR(INDEX(CritMats!K:K,MATCH(Tabelle1[[#This Row],[Symbol]],CritMats!B:B,0))*Tabelle1[[#This Row],[ADP]],0)</f>
        <v>1.24</v>
      </c>
      <c r="F11" s="1">
        <f>IFERROR(INDEX(CritMats!L:L,MATCH(Tabelle1[[#This Row],[Symbol]],CritMats!B:B,0))*Tabelle1[[#This Row],[ADP]],0)</f>
        <v>1.0850000000000002</v>
      </c>
      <c r="G11">
        <f>IFERROR(INDEX(CritMats!P:P,MATCH(Tabelle1[[#This Row],[Symbol]],CritMats!B:B,0)),0)</f>
        <v>126472982.45614037</v>
      </c>
      <c r="I11">
        <v>9</v>
      </c>
      <c r="J11" t="s">
        <v>78</v>
      </c>
      <c r="K11" t="s">
        <v>79</v>
      </c>
      <c r="L11">
        <v>18.998403</v>
      </c>
    </row>
    <row r="12" spans="1:12" x14ac:dyDescent="0.35">
      <c r="A12" t="str">
        <f>INDEX(J:J,MATCH(B12,K:K,0))</f>
        <v>Ru</v>
      </c>
      <c r="B12" t="s">
        <v>40</v>
      </c>
      <c r="C12" s="1">
        <v>370</v>
      </c>
      <c r="D12" t="str">
        <f>IFERROR(INDEX(MatsCategory!G:G,MATCH(Tabelle1[[#This Row],[Symbol]],MatsCategory!B:B,0)),"Other")</f>
        <v>PGM</v>
      </c>
      <c r="E12" s="1">
        <f>IFERROR(INDEX(CritMats!K:K,MATCH(Tabelle1[[#This Row],[Symbol]],CritMats!B:B,0))*Tabelle1[[#This Row],[ADP]],0)</f>
        <v>12580</v>
      </c>
      <c r="F12" s="1">
        <f>IFERROR(INDEX(CritMats!L:L,MATCH(Tabelle1[[#This Row],[Symbol]],CritMats!B:B,0))*Tabelle1[[#This Row],[ADP]],0)</f>
        <v>1083.5714285714284</v>
      </c>
      <c r="G12">
        <f>IFERROR(INDEX(CritMats!P:P,MATCH(Tabelle1[[#This Row],[Symbol]],CritMats!B:B,0)),0)</f>
        <v>96711111.111111104</v>
      </c>
      <c r="I12">
        <v>10</v>
      </c>
      <c r="J12" t="s">
        <v>80</v>
      </c>
      <c r="K12" t="s">
        <v>81</v>
      </c>
      <c r="L12">
        <v>20.178999999999998</v>
      </c>
    </row>
    <row r="13" spans="1:12" x14ac:dyDescent="0.35">
      <c r="A13" t="str">
        <f>INDEX(J:J,MATCH(B13,K:K,0))</f>
        <v>Au</v>
      </c>
      <c r="B13" t="s">
        <v>16</v>
      </c>
      <c r="C13" s="1">
        <v>1400</v>
      </c>
      <c r="D13" t="str">
        <f>IFERROR(INDEX(MatsCategory!G:G,MATCH(Tabelle1[[#This Row],[Symbol]],MatsCategory!B:B,0)),"Other")</f>
        <v>Precious Metals</v>
      </c>
      <c r="E13" s="1">
        <f>IFERROR(INDEX(CritMats!K:K,MATCH(Tabelle1[[#This Row],[Symbol]],CritMats!B:B,0))*Tabelle1[[#This Row],[ADP]],0)</f>
        <v>2800</v>
      </c>
      <c r="F13" s="1">
        <f>IFERROR(INDEX(CritMats!L:L,MATCH(Tabelle1[[#This Row],[Symbol]],CritMats!B:B,0))*Tabelle1[[#This Row],[ADP]],0)</f>
        <v>2100.0000000000005</v>
      </c>
      <c r="G13">
        <f>IFERROR(INDEX(CritMats!P:P,MATCH(Tabelle1[[#This Row],[Symbol]],CritMats!B:B,0)),0)</f>
        <v>64739555.555555567</v>
      </c>
      <c r="I13">
        <v>11</v>
      </c>
      <c r="J13" t="s">
        <v>82</v>
      </c>
      <c r="K13" t="s">
        <v>46</v>
      </c>
      <c r="L13">
        <v>22.98977</v>
      </c>
    </row>
    <row r="14" spans="1:12" x14ac:dyDescent="0.35">
      <c r="A14" t="str">
        <f>INDEX(J:J,MATCH(B14,K:K,0))</f>
        <v>Rh</v>
      </c>
      <c r="B14" t="s">
        <v>39</v>
      </c>
      <c r="C14" s="1">
        <v>2.8E-3</v>
      </c>
      <c r="D14" t="str">
        <f>IFERROR(INDEX(MatsCategory!G:G,MATCH(Tabelle1[[#This Row],[Symbol]],MatsCategory!B:B,0)),"Other")</f>
        <v>PGM</v>
      </c>
      <c r="E14" s="1">
        <f>IFERROR(INDEX(CritMats!K:K,MATCH(Tabelle1[[#This Row],[Symbol]],CritMats!B:B,0))*Tabelle1[[#This Row],[ADP]],0)</f>
        <v>5.8799999999999998E-2</v>
      </c>
      <c r="F14" s="1">
        <f>IFERROR(INDEX(CritMats!L:L,MATCH(Tabelle1[[#This Row],[Symbol]],CritMats!B:B,0))*Tabelle1[[#This Row],[ADP]],0)</f>
        <v>1.4800000000000002E-2</v>
      </c>
      <c r="G14">
        <f>IFERROR(INDEX(CritMats!P:P,MATCH(Tabelle1[[#This Row],[Symbol]],CritMats!B:B,0)),0)</f>
        <v>59733333.333333343</v>
      </c>
      <c r="I14">
        <v>12</v>
      </c>
      <c r="J14" t="s">
        <v>83</v>
      </c>
      <c r="K14" t="s">
        <v>24</v>
      </c>
      <c r="L14">
        <v>24.305</v>
      </c>
    </row>
    <row r="15" spans="1:12" x14ac:dyDescent="0.35">
      <c r="A15" t="str">
        <f>INDEX(J:J,MATCH(B15,K:K,0))</f>
        <v>Nb</v>
      </c>
      <c r="B15" t="s">
        <v>29</v>
      </c>
      <c r="C15" s="1">
        <v>2.9E-4</v>
      </c>
      <c r="D15" t="str">
        <f>IFERROR(INDEX(MatsCategory!G:G,MATCH(Tabelle1[[#This Row],[Symbol]],MatsCategory!B:B,0)),"Other")</f>
        <v>Iron and Ferro-Alloys</v>
      </c>
      <c r="E15" s="1">
        <f>IFERROR(INDEX(CritMats!K:K,MATCH(Tabelle1[[#This Row],[Symbol]],CritMats!B:B,0))*Tabelle1[[#This Row],[ADP]],0)</f>
        <v>1.1310000000000001E-2</v>
      </c>
      <c r="F15" s="1">
        <f>IFERROR(INDEX(CritMats!L:L,MATCH(Tabelle1[[#This Row],[Symbol]],CritMats!B:B,0))*Tabelle1[[#This Row],[ADP]],0)</f>
        <v>1.2428571428571428E-3</v>
      </c>
      <c r="G15">
        <f>IFERROR(INDEX(CritMats!P:P,MATCH(Tabelle1[[#This Row],[Symbol]],CritMats!B:B,0)),0)</f>
        <v>52625691.05691056</v>
      </c>
      <c r="I15">
        <v>13</v>
      </c>
      <c r="J15" t="s">
        <v>84</v>
      </c>
      <c r="K15" t="s">
        <v>394</v>
      </c>
      <c r="L15">
        <v>26.981539999999999</v>
      </c>
    </row>
    <row r="16" spans="1:12" x14ac:dyDescent="0.35">
      <c r="A16" t="str">
        <f>INDEX(J:J,MATCH(B16,K:K,0))</f>
        <v>Nd</v>
      </c>
      <c r="B16" t="s">
        <v>27</v>
      </c>
      <c r="C16" s="1">
        <v>2.1999999999999999E-5</v>
      </c>
      <c r="D16" t="str">
        <f>IFERROR(INDEX(MatsCategory!G:G,MATCH(Tabelle1[[#This Row],[Symbol]],MatsCategory!B:B,0)),"Other")</f>
        <v>REE</v>
      </c>
      <c r="E16" s="1">
        <f>IFERROR(INDEX(CritMats!K:K,MATCH(Tabelle1[[#This Row],[Symbol]],CritMats!B:B,0))*Tabelle1[[#This Row],[ADP]],0)</f>
        <v>1.3419999999999999E-3</v>
      </c>
      <c r="F16" s="1">
        <f>IFERROR(INDEX(CritMats!L:L,MATCH(Tabelle1[[#This Row],[Symbol]],CritMats!B:B,0))*Tabelle1[[#This Row],[ADP]],0)</f>
        <v>7.5428571428571436E-5</v>
      </c>
      <c r="G16">
        <f>IFERROR(INDEX(CritMats!P:P,MATCH(Tabelle1[[#This Row],[Symbol]],CritMats!B:B,0)),0)</f>
        <v>39434343.434343435</v>
      </c>
      <c r="I16">
        <v>14</v>
      </c>
      <c r="J16" t="s">
        <v>85</v>
      </c>
      <c r="K16" t="s">
        <v>44</v>
      </c>
      <c r="L16">
        <v>28.0855</v>
      </c>
    </row>
    <row r="17" spans="1:12" x14ac:dyDescent="0.35">
      <c r="A17" t="str">
        <f>INDEX(J:J,MATCH(B17,K:K,0))</f>
        <v>La</v>
      </c>
      <c r="B17" t="s">
        <v>21</v>
      </c>
      <c r="C17" s="1">
        <v>2.5999999999999998E-5</v>
      </c>
      <c r="D17" t="str">
        <f>IFERROR(INDEX(MatsCategory!G:G,MATCH(Tabelle1[[#This Row],[Symbol]],MatsCategory!B:B,0)),"Other")</f>
        <v>REE</v>
      </c>
      <c r="E17" s="1">
        <f>IFERROR(INDEX(CritMats!K:K,MATCH(Tabelle1[[#This Row],[Symbol]],CritMats!B:B,0))*Tabelle1[[#This Row],[ADP]],0)</f>
        <v>1.56E-3</v>
      </c>
      <c r="F17" s="1">
        <f>IFERROR(INDEX(CritMats!L:L,MATCH(Tabelle1[[#This Row],[Symbol]],CritMats!B:B,0))*Tabelle1[[#This Row],[ADP]],0)</f>
        <v>2.7857142857142854E-5</v>
      </c>
      <c r="G17">
        <f>IFERROR(INDEX(CritMats!P:P,MATCH(Tabelle1[[#This Row],[Symbol]],CritMats!B:B,0)),0)</f>
        <v>38787878.787878789</v>
      </c>
      <c r="I17">
        <v>15</v>
      </c>
      <c r="J17" t="s">
        <v>86</v>
      </c>
      <c r="K17" t="s">
        <v>34</v>
      </c>
      <c r="L17">
        <v>30.973759999999999</v>
      </c>
    </row>
    <row r="18" spans="1:12" x14ac:dyDescent="0.35">
      <c r="A18" t="str">
        <f>INDEX(J:J,MATCH(B18,K:K,0))</f>
        <v>Pr</v>
      </c>
      <c r="B18" t="s">
        <v>37</v>
      </c>
      <c r="C18" s="1">
        <v>9.7E-5</v>
      </c>
      <c r="D18" t="str">
        <f>IFERROR(INDEX(MatsCategory!G:G,MATCH(Tabelle1[[#This Row],[Symbol]],MatsCategory!B:B,0)),"Other")</f>
        <v>REE</v>
      </c>
      <c r="E18" s="1">
        <f>IFERROR(INDEX(CritMats!K:K,MATCH(Tabelle1[[#This Row],[Symbol]],CritMats!B:B,0))*Tabelle1[[#This Row],[ADP]],0)</f>
        <v>5.3350000000000003E-3</v>
      </c>
      <c r="F18" s="1">
        <f>IFERROR(INDEX(CritMats!L:L,MATCH(Tabelle1[[#This Row],[Symbol]],CritMats!B:B,0))*Tabelle1[[#This Row],[ADP]],0)</f>
        <v>2.9792857142857144E-4</v>
      </c>
      <c r="G18">
        <f>IFERROR(INDEX(CritMats!P:P,MATCH(Tabelle1[[#This Row],[Symbol]],CritMats!B:B,0)),0)</f>
        <v>35555555.555555552</v>
      </c>
      <c r="I18">
        <v>16</v>
      </c>
      <c r="J18" t="s">
        <v>87</v>
      </c>
      <c r="K18" t="s">
        <v>48</v>
      </c>
      <c r="L18">
        <v>32.06</v>
      </c>
    </row>
    <row r="19" spans="1:12" x14ac:dyDescent="0.35">
      <c r="A19" t="str">
        <f>INDEX(J:J,MATCH(B19,K:K,0))</f>
        <v>Ag</v>
      </c>
      <c r="B19" t="s">
        <v>45</v>
      </c>
      <c r="C19" s="1">
        <v>8.6</v>
      </c>
      <c r="D19" t="str">
        <f>IFERROR(INDEX(MatsCategory!G:G,MATCH(Tabelle1[[#This Row],[Symbol]],MatsCategory!B:B,0)),"Other")</f>
        <v>Precious Metals</v>
      </c>
      <c r="E19" s="1">
        <f>IFERROR(INDEX(CritMats!K:K,MATCH(Tabelle1[[#This Row],[Symbol]],CritMats!B:B,0))*Tabelle1[[#This Row],[ADP]],0)</f>
        <v>60.199999999999989</v>
      </c>
      <c r="F19" s="1">
        <f>IFERROR(INDEX(CritMats!L:L,MATCH(Tabelle1[[#This Row],[Symbol]],CritMats!B:B,0))*Tabelle1[[#This Row],[ADP]],0)</f>
        <v>25.185714285714283</v>
      </c>
      <c r="G19">
        <f>IFERROR(INDEX(CritMats!P:P,MATCH(Tabelle1[[#This Row],[Symbol]],CritMats!B:B,0)),0)</f>
        <v>25611689.497716896</v>
      </c>
      <c r="I19">
        <v>17</v>
      </c>
      <c r="J19" t="s">
        <v>88</v>
      </c>
      <c r="K19" t="s">
        <v>9</v>
      </c>
      <c r="L19">
        <v>35.453000000000003</v>
      </c>
    </row>
    <row r="20" spans="1:12" x14ac:dyDescent="0.35">
      <c r="A20" t="str">
        <f>INDEX(J:J,MATCH(B20,K:K,0))</f>
        <v>Ge</v>
      </c>
      <c r="B20" t="s">
        <v>15</v>
      </c>
      <c r="C20" s="1">
        <v>6.9999999999999994E-5</v>
      </c>
      <c r="D20" t="str">
        <f>IFERROR(INDEX(MatsCategory!G:G,MATCH(Tabelle1[[#This Row],[Symbol]],MatsCategory!B:B,0)),"Other")</f>
        <v>PGM</v>
      </c>
      <c r="E20" s="1">
        <f>IFERROR(INDEX(CritMats!K:K,MATCH(Tabelle1[[#This Row],[Symbol]],CritMats!B:B,0))*Tabelle1[[#This Row],[ADP]],0)</f>
        <v>2.7299999999999998E-3</v>
      </c>
      <c r="F20" s="1">
        <f>IFERROR(INDEX(CritMats!L:L,MATCH(Tabelle1[[#This Row],[Symbol]],CritMats!B:B,0))*Tabelle1[[#This Row],[ADP]],0)</f>
        <v>1.7499999999999997E-4</v>
      </c>
      <c r="G20">
        <f>IFERROR(INDEX(CritMats!P:P,MATCH(Tabelle1[[#This Row],[Symbol]],CritMats!B:B,0)),0)</f>
        <v>25600000</v>
      </c>
      <c r="I20">
        <v>18</v>
      </c>
      <c r="J20" t="s">
        <v>89</v>
      </c>
      <c r="K20" t="s">
        <v>90</v>
      </c>
      <c r="L20">
        <v>39.948</v>
      </c>
    </row>
    <row r="21" spans="1:12" x14ac:dyDescent="0.35">
      <c r="A21" t="str">
        <f>INDEX(J:J,MATCH(B21,K:K,0))</f>
        <v>Li</v>
      </c>
      <c r="B21" t="s">
        <v>23</v>
      </c>
      <c r="C21" s="1">
        <v>2.5999999999999998E-5</v>
      </c>
      <c r="D21" t="str">
        <f>IFERROR(INDEX(MatsCategory!G:G,MATCH(Tabelle1[[#This Row],[Symbol]],MatsCategory!B:B,0)),"Other")</f>
        <v>Other</v>
      </c>
      <c r="E21" s="1">
        <f>IFERROR(INDEX(CritMats!K:K,MATCH(Tabelle1[[#This Row],[Symbol]],CritMats!B:B,0))*Tabelle1[[#This Row],[ADP]],0)</f>
        <v>4.1599999999999997E-4</v>
      </c>
      <c r="F21" s="1">
        <f>IFERROR(INDEX(CritMats!L:L,MATCH(Tabelle1[[#This Row],[Symbol]],CritMats!B:B,0))*Tabelle1[[#This Row],[ADP]],0)</f>
        <v>5.7571428571428571E-5</v>
      </c>
      <c r="G21">
        <f>IFERROR(INDEX(CritMats!P:P,MATCH(Tabelle1[[#This Row],[Symbol]],CritMats!B:B,0)),0)</f>
        <v>21845333.333333336</v>
      </c>
      <c r="I21">
        <v>19</v>
      </c>
      <c r="J21" t="s">
        <v>91</v>
      </c>
      <c r="K21" t="s">
        <v>36</v>
      </c>
      <c r="L21">
        <v>39.098300000000002</v>
      </c>
    </row>
    <row r="22" spans="1:12" x14ac:dyDescent="0.35">
      <c r="A22" t="str">
        <f>INDEX(J:J,MATCH(B22,K:K,0))</f>
        <v>Co</v>
      </c>
      <c r="B22" t="s">
        <v>11</v>
      </c>
      <c r="C22" s="1">
        <v>2.5000000000000001E-4</v>
      </c>
      <c r="D22" t="str">
        <f>IFERROR(INDEX(MatsCategory!G:G,MATCH(Tabelle1[[#This Row],[Symbol]],MatsCategory!B:B,0)),"Other")</f>
        <v>Iron and Ferro-Alloys</v>
      </c>
      <c r="E22" s="1">
        <f>IFERROR(INDEX(CritMats!K:K,MATCH(Tabelle1[[#This Row],[Symbol]],CritMats!B:B,0))*Tabelle1[[#This Row],[ADP]],0)</f>
        <v>6.2500000000000003E-3</v>
      </c>
      <c r="F22" s="1">
        <f>IFERROR(INDEX(CritMats!L:L,MATCH(Tabelle1[[#This Row],[Symbol]],CritMats!B:B,0))*Tabelle1[[#This Row],[ADP]],0)</f>
        <v>1.0535714285714287E-3</v>
      </c>
      <c r="G22">
        <f>IFERROR(INDEX(CritMats!P:P,MATCH(Tabelle1[[#This Row],[Symbol]],CritMats!B:B,0)),0)</f>
        <v>19631901.840490799</v>
      </c>
      <c r="I22">
        <v>20</v>
      </c>
      <c r="J22" t="s">
        <v>92</v>
      </c>
      <c r="K22" t="s">
        <v>93</v>
      </c>
      <c r="L22">
        <v>40.08</v>
      </c>
    </row>
    <row r="23" spans="1:12" x14ac:dyDescent="0.35">
      <c r="A23" t="str">
        <f>INDEX(J:J,MATCH(B23,K:K,0))</f>
        <v>Sb</v>
      </c>
      <c r="B23" t="s">
        <v>0</v>
      </c>
      <c r="C23" s="1">
        <v>1</v>
      </c>
      <c r="D23" t="str">
        <f>IFERROR(INDEX(MatsCategory!G:G,MATCH(Tabelle1[[#This Row],[Symbol]],MatsCategory!B:B,0)),"Other")</f>
        <v>Base Metals</v>
      </c>
      <c r="E23" s="1">
        <f>IFERROR(INDEX(CritMats!K:K,MATCH(Tabelle1[[#This Row],[Symbol]],CritMats!B:B,0))*Tabelle1[[#This Row],[ADP]],0)</f>
        <v>20</v>
      </c>
      <c r="F23" s="1">
        <f>IFERROR(INDEX(CritMats!L:L,MATCH(Tabelle1[[#This Row],[Symbol]],CritMats!B:B,0))*Tabelle1[[#This Row],[ADP]],0)</f>
        <v>3.4285714285714288</v>
      </c>
      <c r="G23">
        <f>IFERROR(INDEX(CritMats!P:P,MATCH(Tabelle1[[#This Row],[Symbol]],CritMats!B:B,0)),0)</f>
        <v>11355380.577427823</v>
      </c>
      <c r="I23">
        <v>21</v>
      </c>
      <c r="J23" t="s">
        <v>94</v>
      </c>
      <c r="K23" t="s">
        <v>42</v>
      </c>
      <c r="L23">
        <v>44.9559</v>
      </c>
    </row>
    <row r="24" spans="1:12" x14ac:dyDescent="0.35">
      <c r="A24" t="str">
        <f>INDEX(J:J,MATCH(B24,K:K,0))</f>
        <v>Pt</v>
      </c>
      <c r="B24" t="s">
        <v>35</v>
      </c>
      <c r="C24" s="1">
        <v>970</v>
      </c>
      <c r="D24" t="str">
        <f>IFERROR(INDEX(MatsCategory!G:G,MATCH(Tabelle1[[#This Row],[Symbol]],MatsCategory!B:B,0)),"Other")</f>
        <v>PGM</v>
      </c>
      <c r="E24" s="1">
        <f>IFERROR(INDEX(CritMats!K:K,MATCH(Tabelle1[[#This Row],[Symbol]],CritMats!B:B,0))*Tabelle1[[#This Row],[ADP]],0)</f>
        <v>17460</v>
      </c>
      <c r="F24" s="1">
        <f>IFERROR(INDEX(CritMats!L:L,MATCH(Tabelle1[[#This Row],[Symbol]],CritMats!B:B,0))*Tabelle1[[#This Row],[ADP]],0)</f>
        <v>4087.8571428571431</v>
      </c>
      <c r="G24">
        <f>IFERROR(INDEX(CritMats!P:P,MATCH(Tabelle1[[#This Row],[Symbol]],CritMats!B:B,0)),0)</f>
        <v>9540372.6708074547</v>
      </c>
      <c r="I24">
        <v>22</v>
      </c>
      <c r="J24" t="s">
        <v>95</v>
      </c>
      <c r="K24" t="s">
        <v>55</v>
      </c>
      <c r="L24">
        <v>47.9</v>
      </c>
    </row>
    <row r="25" spans="1:12" x14ac:dyDescent="0.35">
      <c r="A25" t="str">
        <f>INDEX(J:J,MATCH(B25,K:K,0))</f>
        <v>Pd</v>
      </c>
      <c r="B25" t="s">
        <v>33</v>
      </c>
      <c r="C25" s="1">
        <v>970</v>
      </c>
      <c r="D25" t="str">
        <f>IFERROR(INDEX(MatsCategory!G:G,MATCH(Tabelle1[[#This Row],[Symbol]],MatsCategory!B:B,0)),"Other")</f>
        <v>PGM</v>
      </c>
      <c r="E25" s="1">
        <f>IFERROR(INDEX(CritMats!K:K,MATCH(Tabelle1[[#This Row],[Symbol]],CritMats!B:B,0))*Tabelle1[[#This Row],[ADP]],0)</f>
        <v>12610</v>
      </c>
      <c r="F25" s="1">
        <f>IFERROR(INDEX(CritMats!L:L,MATCH(Tabelle1[[#This Row],[Symbol]],CritMats!B:B,0))*Tabelle1[[#This Row],[ADP]],0)</f>
        <v>4850</v>
      </c>
      <c r="G25">
        <f>IFERROR(INDEX(CritMats!P:P,MATCH(Tabelle1[[#This Row],[Symbol]],CritMats!B:B,0)),0)</f>
        <v>5282539.6825396828</v>
      </c>
      <c r="I25">
        <v>23</v>
      </c>
      <c r="J25" t="s">
        <v>96</v>
      </c>
      <c r="K25" t="s">
        <v>57</v>
      </c>
      <c r="L25">
        <v>50.941499999999998</v>
      </c>
    </row>
    <row r="26" spans="1:12" x14ac:dyDescent="0.35">
      <c r="A26" t="str">
        <f>INDEX(J:J,MATCH(B26,K:K,0))</f>
        <v>Mg</v>
      </c>
      <c r="B26" t="s">
        <v>24</v>
      </c>
      <c r="C26" s="1">
        <v>1.6999999999999999E-7</v>
      </c>
      <c r="D26" t="str">
        <f>IFERROR(INDEX(MatsCategory!G:G,MATCH(Tabelle1[[#This Row],[Symbol]],MatsCategory!B:B,0)),"Other")</f>
        <v>Other</v>
      </c>
      <c r="E26" s="1">
        <f>IFERROR(INDEX(CritMats!K:K,MATCH(Tabelle1[[#This Row],[Symbol]],CritMats!B:B,0))*Tabelle1[[#This Row],[ADP]],0)</f>
        <v>6.6299999999999992E-6</v>
      </c>
      <c r="F26" s="1">
        <f>IFERROR(INDEX(CritMats!L:L,MATCH(Tabelle1[[#This Row],[Symbol]],CritMats!B:B,0))*Tabelle1[[#This Row],[ADP]],0)</f>
        <v>8.0142857142857141E-7</v>
      </c>
      <c r="G26">
        <f>IFERROR(INDEX(CritMats!P:P,MATCH(Tabelle1[[#This Row],[Symbol]],CritMats!B:B,0)),0)</f>
        <v>4406640.3162055342</v>
      </c>
      <c r="I26">
        <v>24</v>
      </c>
      <c r="J26" t="s">
        <v>97</v>
      </c>
      <c r="K26" t="s">
        <v>10</v>
      </c>
      <c r="L26">
        <v>51.996000000000002</v>
      </c>
    </row>
    <row r="27" spans="1:12" x14ac:dyDescent="0.35">
      <c r="A27" t="str">
        <f>INDEX(J:J,MATCH(B27,K:K,0))</f>
        <v>Mo</v>
      </c>
      <c r="B27" t="s">
        <v>120</v>
      </c>
      <c r="C27" s="1">
        <v>0.17</v>
      </c>
      <c r="D27" t="str">
        <f>IFERROR(INDEX(MatsCategory!G:G,MATCH(Tabelle1[[#This Row],[Symbol]],MatsCategory!B:B,0)),"Other")</f>
        <v>Iron and Ferro-Alloys</v>
      </c>
      <c r="E27" s="1">
        <f>IFERROR(INDEX(CritMats!K:K,MATCH(Tabelle1[[#This Row],[Symbol]],CritMats!B:B,0))*Tabelle1[[#This Row],[ADP]],0)</f>
        <v>1.53</v>
      </c>
      <c r="F27" s="1">
        <f>IFERROR(INDEX(CritMats!L:L,MATCH(Tabelle1[[#This Row],[Symbol]],CritMats!B:B,0))*Tabelle1[[#This Row],[ADP]],0)</f>
        <v>0.752857142857143</v>
      </c>
      <c r="G27">
        <f>IFERROR(INDEX(CritMats!P:P,MATCH(Tabelle1[[#This Row],[Symbol]],CritMats!B:B,0)),0)</f>
        <v>3072000.0000000005</v>
      </c>
      <c r="I27">
        <v>25</v>
      </c>
      <c r="J27" t="s">
        <v>98</v>
      </c>
      <c r="K27" t="s">
        <v>25</v>
      </c>
      <c r="L27">
        <v>54.938000000000002</v>
      </c>
    </row>
    <row r="28" spans="1:12" x14ac:dyDescent="0.35">
      <c r="A28" t="str">
        <f>INDEX(J:J,MATCH(B28,K:K,0))</f>
        <v>Sn</v>
      </c>
      <c r="B28" t="s">
        <v>54</v>
      </c>
      <c r="C28" s="1">
        <v>8.1000000000000003E-2</v>
      </c>
      <c r="D28" t="str">
        <f>IFERROR(INDEX(MatsCategory!G:G,MATCH(Tabelle1[[#This Row],[Symbol]],MatsCategory!B:B,0)),"Other")</f>
        <v>Base Metals</v>
      </c>
      <c r="E28" s="1">
        <f>IFERROR(INDEX(CritMats!K:K,MATCH(Tabelle1[[#This Row],[Symbol]],CritMats!B:B,0))*Tabelle1[[#This Row],[ADP]],0)</f>
        <v>0.72899999999999998</v>
      </c>
      <c r="F28" s="1">
        <f>IFERROR(INDEX(CritMats!L:L,MATCH(Tabelle1[[#This Row],[Symbol]],CritMats!B:B,0))*Tabelle1[[#This Row],[ADP]],0)</f>
        <v>0.24300000000000005</v>
      </c>
      <c r="G28">
        <f>IFERROR(INDEX(CritMats!P:P,MATCH(Tabelle1[[#This Row],[Symbol]],CritMats!B:B,0)),0)</f>
        <v>2613073.1707317075</v>
      </c>
      <c r="I28">
        <v>26</v>
      </c>
      <c r="J28" t="s">
        <v>99</v>
      </c>
      <c r="K28" t="s">
        <v>100</v>
      </c>
      <c r="L28">
        <v>55.847000000000001</v>
      </c>
    </row>
    <row r="29" spans="1:12" x14ac:dyDescent="0.35">
      <c r="A29" t="str">
        <f>INDEX(J:J,MATCH(B29,K:K,0))</f>
        <v>Y</v>
      </c>
      <c r="B29" t="s">
        <v>59</v>
      </c>
      <c r="C29" s="1">
        <v>1.1E-5</v>
      </c>
      <c r="D29" t="str">
        <f>IFERROR(INDEX(MatsCategory!G:G,MATCH(Tabelle1[[#This Row],[Symbol]],MatsCategory!B:B,0)),"Other")</f>
        <v>REE</v>
      </c>
      <c r="E29" s="1">
        <f>IFERROR(INDEX(CritMats!K:K,MATCH(Tabelle1[[#This Row],[Symbol]],CritMats!B:B,0))*Tabelle1[[#This Row],[ADP]],0)</f>
        <v>4.6200000000000001E-4</v>
      </c>
      <c r="F29" s="1">
        <f>IFERROR(INDEX(CritMats!L:L,MATCH(Tabelle1[[#This Row],[Symbol]],CritMats!B:B,0))*Tabelle1[[#This Row],[ADP]],0)</f>
        <v>2.7499999999999998E-5</v>
      </c>
      <c r="G29">
        <f>IFERROR(INDEX(CritMats!P:P,MATCH(Tabelle1[[#This Row],[Symbol]],CritMats!B:B,0)),0)</f>
        <v>256000</v>
      </c>
      <c r="I29">
        <v>27</v>
      </c>
      <c r="J29" t="s">
        <v>101</v>
      </c>
      <c r="K29" t="s">
        <v>11</v>
      </c>
      <c r="L29">
        <v>58.933199999999999</v>
      </c>
    </row>
    <row r="30" spans="1:12" x14ac:dyDescent="0.35">
      <c r="A30" t="str">
        <f>INDEX(J:J,MATCH(B30,K:K,0))</f>
        <v>Ni</v>
      </c>
      <c r="B30" t="s">
        <v>28</v>
      </c>
      <c r="C30" s="1">
        <v>8.0999999999999996E-4</v>
      </c>
      <c r="D30" t="str">
        <f>IFERROR(INDEX(MatsCategory!G:G,MATCH(Tabelle1[[#This Row],[Symbol]],MatsCategory!B:B,0)),"Other")</f>
        <v>Iron and Ferro-Alloys</v>
      </c>
      <c r="E30" s="1">
        <f>IFERROR(INDEX(CritMats!K:K,MATCH(Tabelle1[[#This Row],[Symbol]],CritMats!B:B,0))*Tabelle1[[#This Row],[ADP]],0)</f>
        <v>4.0499999999999998E-3</v>
      </c>
      <c r="F30" s="1">
        <f>IFERROR(INDEX(CritMats!L:L,MATCH(Tabelle1[[#This Row],[Symbol]],CritMats!B:B,0))*Tabelle1[[#This Row],[ADP]],0)</f>
        <v>2.8350000000000003E-3</v>
      </c>
      <c r="G30">
        <f>IFERROR(INDEX(CritMats!P:P,MATCH(Tabelle1[[#This Row],[Symbol]],CritMats!B:B,0)),0)</f>
        <v>238222.22222222225</v>
      </c>
      <c r="I30">
        <v>28</v>
      </c>
      <c r="J30" t="s">
        <v>102</v>
      </c>
      <c r="K30" t="s">
        <v>28</v>
      </c>
      <c r="L30">
        <v>58.7</v>
      </c>
    </row>
    <row r="31" spans="1:12" x14ac:dyDescent="0.35">
      <c r="A31" t="str">
        <f>INDEX(J:J,MATCH(B31,K:K,0))</f>
        <v>Ce</v>
      </c>
      <c r="B31" t="s">
        <v>140</v>
      </c>
      <c r="C31" s="1">
        <v>2.0000000000000002E-5</v>
      </c>
      <c r="D31" t="str">
        <f>IFERROR(INDEX(MatsCategory!G:G,MATCH(Tabelle1[[#This Row],[Symbol]],MatsCategory!B:B,0)),"Other")</f>
        <v>REE</v>
      </c>
      <c r="E31" s="1">
        <f>IFERROR(INDEX(CritMats!K:K,MATCH(Tabelle1[[#This Row],[Symbol]],CritMats!B:B,0))*Tabelle1[[#This Row],[ADP]],0)</f>
        <v>1.24E-3</v>
      </c>
      <c r="F31" s="1">
        <f>IFERROR(INDEX(CritMats!L:L,MATCH(Tabelle1[[#This Row],[Symbol]],CritMats!B:B,0))*Tabelle1[[#This Row],[ADP]],0)</f>
        <v>5.0000000000000002E-5</v>
      </c>
      <c r="G31">
        <f>IFERROR(INDEX(CritMats!P:P,MATCH(Tabelle1[[#This Row],[Symbol]],CritMats!B:B,0)),0)</f>
        <v>220444.44444444444</v>
      </c>
      <c r="I31">
        <v>29</v>
      </c>
      <c r="J31" t="s">
        <v>103</v>
      </c>
      <c r="K31" t="s">
        <v>104</v>
      </c>
      <c r="L31">
        <v>63.545999999999999</v>
      </c>
    </row>
    <row r="32" spans="1:12" x14ac:dyDescent="0.35">
      <c r="A32" t="str">
        <f>INDEX(J:J,MATCH(B32,K:K,0))</f>
        <v>Ti</v>
      </c>
      <c r="B32" t="s">
        <v>55</v>
      </c>
      <c r="C32" s="1">
        <v>3.8000000000000001E-7</v>
      </c>
      <c r="D32" t="str">
        <f>IFERROR(INDEX(MatsCategory!G:G,MATCH(Tabelle1[[#This Row],[Symbol]],MatsCategory!B:B,0)),"Other")</f>
        <v>Other</v>
      </c>
      <c r="E32" s="1">
        <f>IFERROR(INDEX(CritMats!K:K,MATCH(Tabelle1[[#This Row],[Symbol]],CritMats!B:B,0))*Tabelle1[[#This Row],[ADP]],0)</f>
        <v>4.9400000000000001E-6</v>
      </c>
      <c r="F32" s="1">
        <f>IFERROR(INDEX(CritMats!L:L,MATCH(Tabelle1[[#This Row],[Symbol]],CritMats!B:B,0))*Tabelle1[[#This Row],[ADP]],0)</f>
        <v>1.2757142857142859E-6</v>
      </c>
      <c r="G32">
        <f>IFERROR(INDEX(CritMats!P:P,MATCH(Tabelle1[[#This Row],[Symbol]],CritMats!B:B,0)),0)</f>
        <v>182613.33333333334</v>
      </c>
      <c r="I32">
        <v>30</v>
      </c>
      <c r="J32" t="s">
        <v>105</v>
      </c>
      <c r="K32" t="s">
        <v>60</v>
      </c>
      <c r="L32">
        <v>65.38</v>
      </c>
    </row>
    <row r="33" spans="1:12" x14ac:dyDescent="0.35">
      <c r="A33" t="str">
        <f>INDEX(J:J,MATCH(B33,K:K,0))</f>
        <v>Ca</v>
      </c>
      <c r="B33" t="s">
        <v>93</v>
      </c>
      <c r="C33" s="1">
        <v>3.5999999999999999E-7</v>
      </c>
      <c r="D33" t="str">
        <f>IFERROR(INDEX(MatsCategory!G:G,MATCH(Tabelle1[[#This Row],[Symbol]],MatsCategory!B:B,0)),"Other")</f>
        <v>Other</v>
      </c>
      <c r="E33" s="1">
        <f>IFERROR(INDEX(CritMats!K:K,MATCH(Tabelle1[[#This Row],[Symbol]],CritMats!B:B,0))*Tabelle1[[#This Row],[ADP]],0)</f>
        <v>4.3199999999999993E-6</v>
      </c>
      <c r="F33" s="1">
        <f>IFERROR(INDEX(CritMats!L:L,MATCH(Tabelle1[[#This Row],[Symbol]],CritMats!B:B,0))*Tabelle1[[#This Row],[ADP]],0)</f>
        <v>8.4857142857142857E-7</v>
      </c>
      <c r="G33">
        <f>IFERROR(INDEX(CritMats!P:P,MATCH(Tabelle1[[#This Row],[Symbol]],CritMats!B:B,0)),0)</f>
        <v>173841.86046511628</v>
      </c>
      <c r="I33">
        <v>31</v>
      </c>
      <c r="J33" t="s">
        <v>106</v>
      </c>
      <c r="K33" t="s">
        <v>14</v>
      </c>
      <c r="L33">
        <v>69.72</v>
      </c>
    </row>
    <row r="34" spans="1:12" x14ac:dyDescent="0.35">
      <c r="A34" t="str">
        <f>INDEX(J:J,MATCH(B34,K:K,0))</f>
        <v>Ba</v>
      </c>
      <c r="B34" t="s">
        <v>2</v>
      </c>
      <c r="C34" s="1">
        <v>1.4E-5</v>
      </c>
      <c r="D34" t="str">
        <f>IFERROR(INDEX(MatsCategory!G:G,MATCH(Tabelle1[[#This Row],[Symbol]],MatsCategory!B:B,0)),"Other")</f>
        <v>Other</v>
      </c>
      <c r="E34" s="1">
        <f>IFERROR(INDEX(CritMats!K:K,MATCH(Tabelle1[[#This Row],[Symbol]],CritMats!B:B,0))*Tabelle1[[#This Row],[ADP]],0)</f>
        <v>1.8200000000000001E-4</v>
      </c>
      <c r="F34" s="1">
        <f>IFERROR(INDEX(CritMats!L:L,MATCH(Tabelle1[[#This Row],[Symbol]],CritMats!B:B,0))*Tabelle1[[#This Row],[ADP]],0)</f>
        <v>3.3000000000000003E-5</v>
      </c>
      <c r="G34">
        <f>IFERROR(INDEX(CritMats!P:P,MATCH(Tabelle1[[#This Row],[Symbol]],CritMats!B:B,0)),0)</f>
        <v>138985.44061302682</v>
      </c>
      <c r="I34">
        <v>32</v>
      </c>
      <c r="J34" t="s">
        <v>107</v>
      </c>
      <c r="K34" t="s">
        <v>15</v>
      </c>
      <c r="L34">
        <v>72.59</v>
      </c>
    </row>
    <row r="35" spans="1:12" x14ac:dyDescent="0.35">
      <c r="A35" t="str">
        <f>INDEX(J:J,MATCH(B35,K:K,0))</f>
        <v>Cr</v>
      </c>
      <c r="B35" t="s">
        <v>10</v>
      </c>
      <c r="C35" s="1">
        <v>7.9000000000000001E-4</v>
      </c>
      <c r="D35" t="str">
        <f>IFERROR(INDEX(MatsCategory!G:G,MATCH(Tabelle1[[#This Row],[Symbol]],MatsCategory!B:B,0)),"Other")</f>
        <v>Iron and Ferro-Alloys</v>
      </c>
      <c r="E35" s="1">
        <f>IFERROR(INDEX(CritMats!K:K,MATCH(Tabelle1[[#This Row],[Symbol]],CritMats!B:B,0))*Tabelle1[[#This Row],[ADP]],0)</f>
        <v>7.11E-3</v>
      </c>
      <c r="F35" s="1">
        <f>IFERROR(INDEX(CritMats!L:L,MATCH(Tabelle1[[#This Row],[Symbol]],CritMats!B:B,0))*Tabelle1[[#This Row],[ADP]],0)</f>
        <v>4.1192857142857142E-3</v>
      </c>
      <c r="G35">
        <f>IFERROR(INDEX(CritMats!P:P,MATCH(Tabelle1[[#This Row],[Symbol]],CritMats!B:B,0)),0)</f>
        <v>69196.039603960395</v>
      </c>
      <c r="I35">
        <v>33</v>
      </c>
      <c r="J35" t="s">
        <v>108</v>
      </c>
      <c r="K35" t="s">
        <v>1</v>
      </c>
      <c r="L35">
        <v>74.921599999999998</v>
      </c>
    </row>
    <row r="36" spans="1:12" x14ac:dyDescent="0.35">
      <c r="A36" t="str">
        <f>INDEX(J:J,MATCH(B36,K:K,0))</f>
        <v>Mn</v>
      </c>
      <c r="B36" t="s">
        <v>25</v>
      </c>
      <c r="C36" s="1">
        <v>2.5000000000000001E-5</v>
      </c>
      <c r="D36" t="str">
        <f>IFERROR(INDEX(MatsCategory!G:G,MATCH(Tabelle1[[#This Row],[Symbol]],MatsCategory!B:B,0)),"Other")</f>
        <v>Iron and Ferro-Alloys</v>
      </c>
      <c r="E36" s="1">
        <f>IFERROR(INDEX(CritMats!K:K,MATCH(Tabelle1[[#This Row],[Symbol]],CritMats!B:B,0))*Tabelle1[[#This Row],[ADP]],0)</f>
        <v>2.2500000000000002E-4</v>
      </c>
      <c r="F36" s="1">
        <f>IFERROR(INDEX(CritMats!L:L,MATCH(Tabelle1[[#This Row],[Symbol]],CritMats!B:B,0))*Tabelle1[[#This Row],[ADP]],0)</f>
        <v>1.1964285714285717E-4</v>
      </c>
      <c r="G36">
        <f>IFERROR(INDEX(CritMats!P:P,MATCH(Tabelle1[[#This Row],[Symbol]],CritMats!B:B,0)),0)</f>
        <v>49294.883720930229</v>
      </c>
      <c r="I36">
        <v>34</v>
      </c>
      <c r="J36" t="s">
        <v>109</v>
      </c>
      <c r="K36" t="s">
        <v>43</v>
      </c>
      <c r="L36">
        <v>78.959999999999994</v>
      </c>
    </row>
    <row r="37" spans="1:12" x14ac:dyDescent="0.35">
      <c r="A37" t="str">
        <f>INDEX(J:J,MATCH(B37,K:K,0))</f>
        <v>Gd</v>
      </c>
      <c r="B37" t="s">
        <v>13</v>
      </c>
      <c r="C37" s="1">
        <v>6.3999999999999997E-5</v>
      </c>
      <c r="D37" t="str">
        <f>IFERROR(INDEX(MatsCategory!G:G,MATCH(Tabelle1[[#This Row],[Symbol]],MatsCategory!B:B,0)),"Other")</f>
        <v>REE</v>
      </c>
      <c r="E37" s="1">
        <f>IFERROR(INDEX(CritMats!K:K,MATCH(Tabelle1[[#This Row],[Symbol]],CritMats!B:B,0))*Tabelle1[[#This Row],[ADP]],0)</f>
        <v>3.9039999999999995E-3</v>
      </c>
      <c r="F37" s="1">
        <f>IFERROR(INDEX(CritMats!L:L,MATCH(Tabelle1[[#This Row],[Symbol]],CritMats!B:B,0))*Tabelle1[[#This Row],[ADP]],0)</f>
        <v>2.1028571428571426E-4</v>
      </c>
      <c r="G37">
        <f>IFERROR(INDEX(CritMats!P:P,MATCH(Tabelle1[[#This Row],[Symbol]],CritMats!B:B,0)),0)</f>
        <v>37180.952380952374</v>
      </c>
      <c r="I37">
        <v>35</v>
      </c>
      <c r="J37" t="s">
        <v>110</v>
      </c>
      <c r="K37" t="s">
        <v>6</v>
      </c>
      <c r="L37">
        <v>79.903999999999996</v>
      </c>
    </row>
    <row r="38" spans="1:12" x14ac:dyDescent="0.35">
      <c r="A38" t="str">
        <f>INDEX(J:J,MATCH(B38,K:K,0))</f>
        <v>Dy</v>
      </c>
      <c r="B38" t="s">
        <v>150</v>
      </c>
      <c r="C38" s="1">
        <v>4.8999999999999998E-5</v>
      </c>
      <c r="D38" t="str">
        <f>IFERROR(INDEX(MatsCategory!G:G,MATCH(Tabelle1[[#This Row],[Symbol]],MatsCategory!B:B,0)),"Other")</f>
        <v>REE</v>
      </c>
      <c r="E38" s="1">
        <f>IFERROR(INDEX(CritMats!K:K,MATCH(Tabelle1[[#This Row],[Symbol]],CritMats!B:B,0))*Tabelle1[[#This Row],[ADP]],0)</f>
        <v>3.0379999999999999E-3</v>
      </c>
      <c r="F38" s="1">
        <f>IFERROR(INDEX(CritMats!L:L,MATCH(Tabelle1[[#This Row],[Symbol]],CritMats!B:B,0))*Tabelle1[[#This Row],[ADP]],0)</f>
        <v>2.52E-4</v>
      </c>
      <c r="G38">
        <f>IFERROR(INDEX(CritMats!P:P,MATCH(Tabelle1[[#This Row],[Symbol]],CritMats!B:B,0)),0)</f>
        <v>22552.380952380954</v>
      </c>
      <c r="I38">
        <v>36</v>
      </c>
      <c r="J38" t="s">
        <v>111</v>
      </c>
      <c r="K38" t="s">
        <v>112</v>
      </c>
      <c r="L38">
        <v>83.8</v>
      </c>
    </row>
    <row r="39" spans="1:12" x14ac:dyDescent="0.35">
      <c r="A39" t="str">
        <f>INDEX(J:J,MATCH(B39,K:K,0))</f>
        <v>Er</v>
      </c>
      <c r="B39" t="s">
        <v>154</v>
      </c>
      <c r="C39" s="1">
        <v>7.4999999999999993E-5</v>
      </c>
      <c r="D39" t="str">
        <f>IFERROR(INDEX(MatsCategory!G:G,MATCH(Tabelle1[[#This Row],[Symbol]],MatsCategory!B:B,0)),"Other")</f>
        <v>REE</v>
      </c>
      <c r="E39" s="1">
        <f>IFERROR(INDEX(CritMats!K:K,MATCH(Tabelle1[[#This Row],[Symbol]],CritMats!B:B,0))*Tabelle1[[#This Row],[ADP]],0)</f>
        <v>4.5749999999999992E-3</v>
      </c>
      <c r="F39" s="1">
        <f>IFERROR(INDEX(CritMats!L:L,MATCH(Tabelle1[[#This Row],[Symbol]],CritMats!B:B,0))*Tabelle1[[#This Row],[ADP]],0)</f>
        <v>1.6607142857142857E-4</v>
      </c>
      <c r="G39">
        <f>IFERROR(INDEX(CritMats!P:P,MATCH(Tabelle1[[#This Row],[Symbol]],CritMats!B:B,0)),0)</f>
        <v>22552.380952380954</v>
      </c>
      <c r="I39">
        <v>37</v>
      </c>
      <c r="J39" t="s">
        <v>113</v>
      </c>
      <c r="K39" t="s">
        <v>114</v>
      </c>
      <c r="L39">
        <v>85.467799999999997</v>
      </c>
    </row>
    <row r="40" spans="1:12" x14ac:dyDescent="0.35">
      <c r="A40" t="str">
        <f>INDEX(J:J,MATCH(B40,K:K,0))</f>
        <v>Eu</v>
      </c>
      <c r="B40" t="s">
        <v>12</v>
      </c>
      <c r="C40" s="1">
        <v>2.9E-4</v>
      </c>
      <c r="D40" t="str">
        <f>IFERROR(INDEX(MatsCategory!G:G,MATCH(Tabelle1[[#This Row],[Symbol]],MatsCategory!B:B,0)),"Other")</f>
        <v>REE</v>
      </c>
      <c r="E40" s="1">
        <f>IFERROR(INDEX(CritMats!K:K,MATCH(Tabelle1[[#This Row],[Symbol]],CritMats!B:B,0))*Tabelle1[[#This Row],[ADP]],0)</f>
        <v>1.073E-2</v>
      </c>
      <c r="F40" s="1">
        <f>IFERROR(INDEX(CritMats!L:L,MATCH(Tabelle1[[#This Row],[Symbol]],CritMats!B:B,0))*Tabelle1[[#This Row],[ADP]],0)</f>
        <v>6.8357142857142857E-4</v>
      </c>
      <c r="G40">
        <f>IFERROR(INDEX(CritMats!P:P,MATCH(Tabelle1[[#This Row],[Symbol]],CritMats!B:B,0)),0)</f>
        <v>22552.380952380954</v>
      </c>
      <c r="I40">
        <v>38</v>
      </c>
      <c r="J40" t="s">
        <v>115</v>
      </c>
      <c r="K40" t="s">
        <v>47</v>
      </c>
      <c r="L40">
        <v>87.62</v>
      </c>
    </row>
    <row r="41" spans="1:12" x14ac:dyDescent="0.35">
      <c r="A41" t="str">
        <f>INDEX(J:J,MATCH(B41,K:K,0))</f>
        <v>Ho</v>
      </c>
      <c r="B41" t="s">
        <v>152</v>
      </c>
      <c r="C41" s="1">
        <v>1.2999999999999999E-4</v>
      </c>
      <c r="D41" t="str">
        <f>IFERROR(INDEX(MatsCategory!G:G,MATCH(Tabelle1[[#This Row],[Symbol]],MatsCategory!B:B,0)),"Other")</f>
        <v>REE</v>
      </c>
      <c r="E41" s="1">
        <f>IFERROR(INDEX(CritMats!K:K,MATCH(Tabelle1[[#This Row],[Symbol]],CritMats!B:B,0))*Tabelle1[[#This Row],[ADP]],0)</f>
        <v>7.9299999999999978E-3</v>
      </c>
      <c r="F41" s="1">
        <f>IFERROR(INDEX(CritMats!L:L,MATCH(Tabelle1[[#This Row],[Symbol]],CritMats!B:B,0))*Tabelle1[[#This Row],[ADP]],0)</f>
        <v>3.1571428571428571E-4</v>
      </c>
      <c r="G41">
        <f>IFERROR(INDEX(CritMats!P:P,MATCH(Tabelle1[[#This Row],[Symbol]],CritMats!B:B,0)),0)</f>
        <v>22552.380952380954</v>
      </c>
      <c r="I41">
        <v>39</v>
      </c>
      <c r="J41" t="s">
        <v>116</v>
      </c>
      <c r="K41" t="s">
        <v>59</v>
      </c>
      <c r="L41">
        <v>88.905900000000003</v>
      </c>
    </row>
    <row r="42" spans="1:12" x14ac:dyDescent="0.35">
      <c r="A42" t="str">
        <f>INDEX(J:J,MATCH(B42,K:K,0))</f>
        <v>H</v>
      </c>
      <c r="B42" t="s">
        <v>17</v>
      </c>
      <c r="C42" s="1">
        <v>5.7999999999999998E-9</v>
      </c>
      <c r="D42" t="str">
        <f>IFERROR(INDEX(MatsCategory!G:G,MATCH(Tabelle1[[#This Row],[Symbol]],MatsCategory!B:B,0)),"Other")</f>
        <v>Other</v>
      </c>
      <c r="E42" s="1">
        <f>IFERROR(INDEX(CritMats!K:K,MATCH(Tabelle1[[#This Row],[Symbol]],CritMats!B:B,0))*Tabelle1[[#This Row],[ADP]],0)</f>
        <v>2.3199999999999999E-8</v>
      </c>
      <c r="F42" s="1">
        <f>IFERROR(INDEX(CritMats!L:L,MATCH(Tabelle1[[#This Row],[Symbol]],CritMats!B:B,0))*Tabelle1[[#This Row],[ADP]],0)</f>
        <v>1.5742857142857144E-8</v>
      </c>
      <c r="G42">
        <f>IFERROR(INDEX(CritMats!P:P,MATCH(Tabelle1[[#This Row],[Symbol]],CritMats!B:B,0)),0)</f>
        <v>22552.380952380954</v>
      </c>
      <c r="I42">
        <v>40</v>
      </c>
      <c r="J42" t="s">
        <v>117</v>
      </c>
      <c r="K42" t="s">
        <v>61</v>
      </c>
      <c r="L42">
        <v>91.22</v>
      </c>
    </row>
    <row r="43" spans="1:12" x14ac:dyDescent="0.35">
      <c r="A43" t="str">
        <f>INDEX(J:J,MATCH(B43,K:K,0))</f>
        <v>Lu</v>
      </c>
      <c r="B43" t="s">
        <v>158</v>
      </c>
      <c r="C43" s="1">
        <v>6.9999999999999999E-4</v>
      </c>
      <c r="D43" t="str">
        <f>IFERROR(INDEX(MatsCategory!G:G,MATCH(Tabelle1[[#This Row],[Symbol]],MatsCategory!B:B,0)),"Other")</f>
        <v>REE</v>
      </c>
      <c r="E43" s="1">
        <f>IFERROR(INDEX(CritMats!K:K,MATCH(Tabelle1[[#This Row],[Symbol]],CritMats!B:B,0))*Tabelle1[[#This Row],[ADP]],0)</f>
        <v>4.2699999999999995E-2</v>
      </c>
      <c r="F43" s="1">
        <f>IFERROR(INDEX(CritMats!L:L,MATCH(Tabelle1[[#This Row],[Symbol]],CritMats!B:B,0))*Tabelle1[[#This Row],[ADP]],0)</f>
        <v>1.7000000000000001E-3</v>
      </c>
      <c r="G43">
        <f>IFERROR(INDEX(CritMats!P:P,MATCH(Tabelle1[[#This Row],[Symbol]],CritMats!B:B,0)),0)</f>
        <v>22552.380952380954</v>
      </c>
      <c r="I43">
        <v>41</v>
      </c>
      <c r="J43" t="s">
        <v>118</v>
      </c>
      <c r="K43" t="s">
        <v>29</v>
      </c>
      <c r="L43">
        <v>92.906400000000005</v>
      </c>
    </row>
    <row r="44" spans="1:12" x14ac:dyDescent="0.35">
      <c r="A44" t="str">
        <f>INDEX(J:J,MATCH(B44,K:K,0))</f>
        <v>Tb</v>
      </c>
      <c r="B44" t="s">
        <v>51</v>
      </c>
      <c r="C44" s="1">
        <v>2.7E-4</v>
      </c>
      <c r="D44" t="str">
        <f>IFERROR(INDEX(MatsCategory!G:G,MATCH(Tabelle1[[#This Row],[Symbol]],MatsCategory!B:B,0)),"Other")</f>
        <v>REE</v>
      </c>
      <c r="E44" s="1">
        <f>IFERROR(INDEX(CritMats!K:K,MATCH(Tabelle1[[#This Row],[Symbol]],CritMats!B:B,0))*Tabelle1[[#This Row],[ADP]],0)</f>
        <v>1.485E-2</v>
      </c>
      <c r="F44" s="1">
        <f>IFERROR(INDEX(CritMats!L:L,MATCH(Tabelle1[[#This Row],[Symbol]],CritMats!B:B,0))*Tabelle1[[#This Row],[ADP]],0)</f>
        <v>7.9071428571428565E-4</v>
      </c>
      <c r="G44">
        <f>IFERROR(INDEX(CritMats!P:P,MATCH(Tabelle1[[#This Row],[Symbol]],CritMats!B:B,0)),0)</f>
        <v>22552.380952380954</v>
      </c>
      <c r="I44">
        <v>42</v>
      </c>
      <c r="J44" t="s">
        <v>119</v>
      </c>
      <c r="K44" t="s">
        <v>120</v>
      </c>
      <c r="L44">
        <v>95.94</v>
      </c>
    </row>
    <row r="45" spans="1:12" x14ac:dyDescent="0.35">
      <c r="A45" t="str">
        <f>INDEX(J:J,MATCH(B45,K:K,0))</f>
        <v>Tm</v>
      </c>
      <c r="B45" t="s">
        <v>53</v>
      </c>
      <c r="C45" s="1">
        <v>5.0000000000000001E-4</v>
      </c>
      <c r="D45" t="str">
        <f>IFERROR(INDEX(MatsCategory!G:G,MATCH(Tabelle1[[#This Row],[Symbol]],MatsCategory!B:B,0)),"Other")</f>
        <v>REE</v>
      </c>
      <c r="E45" s="1">
        <f>IFERROR(INDEX(CritMats!K:K,MATCH(Tabelle1[[#This Row],[Symbol]],CritMats!B:B,0))*Tabelle1[[#This Row],[ADP]],0)</f>
        <v>3.0499999999999996E-2</v>
      </c>
      <c r="F45" s="1">
        <f>IFERROR(INDEX(CritMats!L:L,MATCH(Tabelle1[[#This Row],[Symbol]],CritMats!B:B,0))*Tabelle1[[#This Row],[ADP]],0)</f>
        <v>1.2142857142857144E-3</v>
      </c>
      <c r="G45">
        <f>IFERROR(INDEX(CritMats!P:P,MATCH(Tabelle1[[#This Row],[Symbol]],CritMats!B:B,0)),0)</f>
        <v>22552.380952380954</v>
      </c>
      <c r="I45">
        <v>43</v>
      </c>
      <c r="J45" t="s">
        <v>121</v>
      </c>
      <c r="K45" t="s">
        <v>122</v>
      </c>
      <c r="L45">
        <v>-98</v>
      </c>
    </row>
    <row r="46" spans="1:12" x14ac:dyDescent="0.35">
      <c r="A46" t="str">
        <f>INDEX(J:J,MATCH(B46,K:K,0))</f>
        <v>Yb</v>
      </c>
      <c r="B46" t="s">
        <v>58</v>
      </c>
      <c r="C46" s="1">
        <v>1E-4</v>
      </c>
      <c r="D46" t="str">
        <f>IFERROR(INDEX(MatsCategory!G:G,MATCH(Tabelle1[[#This Row],[Symbol]],MatsCategory!B:B,0)),"Other")</f>
        <v>REE</v>
      </c>
      <c r="E46" s="1">
        <f>IFERROR(INDEX(CritMats!K:K,MATCH(Tabelle1[[#This Row],[Symbol]],CritMats!B:B,0))*Tabelle1[[#This Row],[ADP]],0)</f>
        <v>6.0999999999999995E-3</v>
      </c>
      <c r="F46" s="1">
        <f>IFERROR(INDEX(CritMats!L:L,MATCH(Tabelle1[[#This Row],[Symbol]],CritMats!B:B,0))*Tabelle1[[#This Row],[ADP]],0)</f>
        <v>2.4285714285714289E-4</v>
      </c>
      <c r="G46">
        <f>IFERROR(INDEX(CritMats!P:P,MATCH(Tabelle1[[#This Row],[Symbol]],CritMats!B:B,0)),0)</f>
        <v>22552.380952380954</v>
      </c>
      <c r="I46">
        <v>44</v>
      </c>
      <c r="J46" t="s">
        <v>123</v>
      </c>
      <c r="K46" t="s">
        <v>40</v>
      </c>
      <c r="L46">
        <v>101.07</v>
      </c>
    </row>
    <row r="47" spans="1:12" x14ac:dyDescent="0.35">
      <c r="A47" t="str">
        <f>INDEX(J:J,MATCH(B47,K:K,0))</f>
        <v>Zn</v>
      </c>
      <c r="B47" t="s">
        <v>60</v>
      </c>
      <c r="C47" s="1">
        <v>2.8E-3</v>
      </c>
      <c r="D47" t="str">
        <f>IFERROR(INDEX(MatsCategory!G:G,MATCH(Tabelle1[[#This Row],[Symbol]],MatsCategory!B:B,0)),"Other")</f>
        <v>Base Metals</v>
      </c>
      <c r="E47" s="1">
        <f>IFERROR(INDEX(CritMats!K:K,MATCH(Tabelle1[[#This Row],[Symbol]],CritMats!B:B,0))*Tabelle1[[#This Row],[ADP]],0)</f>
        <v>8.3999999999999995E-3</v>
      </c>
      <c r="F47" s="1">
        <f>IFERROR(INDEX(CritMats!L:L,MATCH(Tabelle1[[#This Row],[Symbol]],CritMats!B:B,0))*Tabelle1[[#This Row],[ADP]],0)</f>
        <v>1.0800000000000001E-2</v>
      </c>
      <c r="G47">
        <f>IFERROR(INDEX(CritMats!P:P,MATCH(Tabelle1[[#This Row],[Symbol]],CritMats!B:B,0)),0)</f>
        <v>21048.888888888887</v>
      </c>
      <c r="I47">
        <v>45</v>
      </c>
      <c r="J47" t="s">
        <v>124</v>
      </c>
      <c r="K47" t="s">
        <v>39</v>
      </c>
      <c r="L47">
        <v>102.9055</v>
      </c>
    </row>
    <row r="48" spans="1:12" x14ac:dyDescent="0.35">
      <c r="A48" t="str">
        <f>INDEX(J:J,MATCH(B48,K:K,0))</f>
        <v>Cu</v>
      </c>
      <c r="B48" t="s">
        <v>104</v>
      </c>
      <c r="C48" s="1">
        <v>2.1000000000000001E-2</v>
      </c>
      <c r="D48" t="str">
        <f>IFERROR(INDEX(MatsCategory!G:G,MATCH(Tabelle1[[#This Row],[Symbol]],MatsCategory!B:B,0)),"Other")</f>
        <v>Copper</v>
      </c>
      <c r="E48" s="1">
        <f>IFERROR(INDEX(CritMats!K:K,MATCH(Tabelle1[[#This Row],[Symbol]],CritMats!B:B,0))*Tabelle1[[#This Row],[ADP]],0)</f>
        <v>6.3E-2</v>
      </c>
      <c r="F48" s="1">
        <f>IFERROR(INDEX(CritMats!L:L,MATCH(Tabelle1[[#This Row],[Symbol]],CritMats!B:B,0))*Tabelle1[[#This Row],[ADP]],0)</f>
        <v>7.9500000000000015E-2</v>
      </c>
      <c r="G48">
        <f>IFERROR(INDEX(CritMats!P:P,MATCH(Tabelle1[[#This Row],[Symbol]],CritMats!B:B,0)),0)</f>
        <v>16058.181818181816</v>
      </c>
      <c r="I48">
        <v>46</v>
      </c>
      <c r="J48" t="s">
        <v>125</v>
      </c>
      <c r="K48" t="s">
        <v>33</v>
      </c>
      <c r="L48">
        <v>106.4</v>
      </c>
    </row>
    <row r="49" spans="1:12" x14ac:dyDescent="0.35">
      <c r="A49" t="str">
        <f>INDEX(J:J,MATCH(B49,K:K,0))</f>
        <v>Al</v>
      </c>
      <c r="B49" t="s">
        <v>394</v>
      </c>
      <c r="C49" s="1">
        <v>2.4999999999999999E-8</v>
      </c>
      <c r="D49" t="str">
        <f>IFERROR(INDEX(MatsCategory!G:G,MATCH(Tabelle1[[#This Row],[Symbol]],MatsCategory!B:B,0)),"Other")</f>
        <v>Base Metals</v>
      </c>
      <c r="E49" s="1">
        <f>IFERROR(INDEX(CritMats!K:K,MATCH(Tabelle1[[#This Row],[Symbol]],CritMats!B:B,0))*Tabelle1[[#This Row],[ADP]],0)</f>
        <v>1.4999999999999997E-7</v>
      </c>
      <c r="F49" s="1">
        <f>IFERROR(INDEX(CritMats!L:L,MATCH(Tabelle1[[#This Row],[Symbol]],CritMats!B:B,0))*Tabelle1[[#This Row],[ADP]],0)</f>
        <v>9.6428571428571436E-8</v>
      </c>
      <c r="G49">
        <f>IFERROR(INDEX(CritMats!P:P,MATCH(Tabelle1[[#This Row],[Symbol]],CritMats!B:B,0)),0)</f>
        <v>12383.25581395349</v>
      </c>
      <c r="I49">
        <v>47</v>
      </c>
      <c r="J49" t="s">
        <v>126</v>
      </c>
      <c r="K49" t="s">
        <v>45</v>
      </c>
      <c r="L49">
        <v>107.86799999999999</v>
      </c>
    </row>
    <row r="50" spans="1:12" x14ac:dyDescent="0.35">
      <c r="A50" t="str">
        <f>INDEX(J:J,MATCH(B50,K:K,0))</f>
        <v>Cd</v>
      </c>
      <c r="B50" t="s">
        <v>128</v>
      </c>
      <c r="C50" s="1">
        <v>3.6</v>
      </c>
      <c r="D50" t="str">
        <f>IFERROR(INDEX(MatsCategory!G:G,MATCH(Tabelle1[[#This Row],[Symbol]],MatsCategory!B:B,0)),"Other")</f>
        <v>Base Metals</v>
      </c>
      <c r="E50" s="1">
        <f>IFERROR(INDEX(CritMats!K:K,MATCH(Tabelle1[[#This Row],[Symbol]],CritMats!B:B,0))*Tabelle1[[#This Row],[ADP]],0)</f>
        <v>10.799999999999999</v>
      </c>
      <c r="F50" s="1">
        <f>IFERROR(INDEX(CritMats!L:L,MATCH(Tabelle1[[#This Row],[Symbol]],CritMats!B:B,0))*Tabelle1[[#This Row],[ADP]],0)</f>
        <v>10.800000000000002</v>
      </c>
      <c r="G50">
        <f>IFERROR(INDEX(CritMats!P:P,MATCH(Tabelle1[[#This Row],[Symbol]],CritMats!B:B,0)),0)</f>
        <v>11130.434782608694</v>
      </c>
      <c r="I50">
        <v>48</v>
      </c>
      <c r="J50" t="s">
        <v>127</v>
      </c>
      <c r="K50" t="s">
        <v>128</v>
      </c>
      <c r="L50">
        <v>112.41</v>
      </c>
    </row>
    <row r="51" spans="1:12" x14ac:dyDescent="0.35">
      <c r="A51" t="str">
        <f>INDEX(J:J,MATCH(B51,K:K,0))</f>
        <v>Sr</v>
      </c>
      <c r="B51" t="s">
        <v>47</v>
      </c>
      <c r="C51" s="1">
        <v>1.7E-6</v>
      </c>
      <c r="D51" t="str">
        <f>IFERROR(INDEX(MatsCategory!G:G,MATCH(Tabelle1[[#This Row],[Symbol]],MatsCategory!B:B,0)),"Other")</f>
        <v>Other</v>
      </c>
      <c r="E51" s="1">
        <f>IFERROR(INDEX(CritMats!K:K,MATCH(Tabelle1[[#This Row],[Symbol]],CritMats!B:B,0))*Tabelle1[[#This Row],[ADP]],0)</f>
        <v>4.4200000000000004E-5</v>
      </c>
      <c r="F51" s="1">
        <f>IFERROR(INDEX(CritMats!L:L,MATCH(Tabelle1[[#This Row],[Symbol]],CritMats!B:B,0))*Tabelle1[[#This Row],[ADP]],0)</f>
        <v>4.25E-6</v>
      </c>
      <c r="G51">
        <f>IFERROR(INDEX(CritMats!P:P,MATCH(Tabelle1[[#This Row],[Symbol]],CritMats!B:B,0)),0)</f>
        <v>10084.848484848486</v>
      </c>
      <c r="I51">
        <v>49</v>
      </c>
      <c r="J51" t="s">
        <v>129</v>
      </c>
      <c r="K51" t="s">
        <v>18</v>
      </c>
      <c r="L51">
        <v>114.82</v>
      </c>
    </row>
    <row r="52" spans="1:12" x14ac:dyDescent="0.35">
      <c r="A52" t="str">
        <f>INDEX(J:J,MATCH(B52,K:K,0))</f>
        <v>Pb</v>
      </c>
      <c r="B52" t="s">
        <v>22</v>
      </c>
      <c r="C52" s="1">
        <v>1.9E-2</v>
      </c>
      <c r="D52" t="str">
        <f>IFERROR(INDEX(MatsCategory!G:G,MATCH(Tabelle1[[#This Row],[Symbol]],MatsCategory!B:B,0)),"Other")</f>
        <v>Base Metals</v>
      </c>
      <c r="E52" s="1">
        <f>IFERROR(INDEX(CritMats!K:K,MATCH(Tabelle1[[#This Row],[Symbol]],CritMats!B:B,0))*Tabelle1[[#This Row],[ADP]],0)</f>
        <v>1.9E-2</v>
      </c>
      <c r="F52" s="1">
        <f>IFERROR(INDEX(CritMats!L:L,MATCH(Tabelle1[[#This Row],[Symbol]],CritMats!B:B,0))*Tabelle1[[#This Row],[ADP]],0)</f>
        <v>5.4285714285714284E-2</v>
      </c>
      <c r="G52">
        <f>IFERROR(INDEX(CritMats!P:P,MATCH(Tabelle1[[#This Row],[Symbol]],CritMats!B:B,0)),0)</f>
        <v>7267.9783096272331</v>
      </c>
      <c r="I52">
        <v>50</v>
      </c>
      <c r="J52" t="s">
        <v>130</v>
      </c>
      <c r="K52" t="s">
        <v>54</v>
      </c>
      <c r="L52">
        <v>118.69</v>
      </c>
    </row>
    <row r="53" spans="1:12" x14ac:dyDescent="0.35">
      <c r="A53" t="str">
        <f>INDEX(J:J,MATCH(B53,K:K,0))</f>
        <v>Zr</v>
      </c>
      <c r="B53" t="s">
        <v>61</v>
      </c>
      <c r="C53" s="1">
        <v>2.5999999999999998E-5</v>
      </c>
      <c r="D53" t="str">
        <f>IFERROR(INDEX(MatsCategory!G:G,MATCH(Tabelle1[[#This Row],[Symbol]],MatsCategory!B:B,0)),"Other")</f>
        <v>Base Metals</v>
      </c>
      <c r="E53" s="1">
        <f>IFERROR(INDEX(CritMats!K:K,MATCH(Tabelle1[[#This Row],[Symbol]],CritMats!B:B,0))*Tabelle1[[#This Row],[ADP]],0)</f>
        <v>2.0799999999999999E-4</v>
      </c>
      <c r="F53" s="1">
        <f>IFERROR(INDEX(CritMats!L:L,MATCH(Tabelle1[[#This Row],[Symbol]],CritMats!B:B,0))*Tabelle1[[#This Row],[ADP]],0)</f>
        <v>5.9428571428571434E-5</v>
      </c>
      <c r="G53">
        <f>IFERROR(INDEX(CritMats!P:P,MATCH(Tabelle1[[#This Row],[Symbol]],CritMats!B:B,0)),0)</f>
        <v>474.07407407407413</v>
      </c>
      <c r="I53">
        <v>51</v>
      </c>
      <c r="J53" t="s">
        <v>131</v>
      </c>
      <c r="K53" t="s">
        <v>0</v>
      </c>
      <c r="L53">
        <v>121.75</v>
      </c>
    </row>
    <row r="54" spans="1:12" x14ac:dyDescent="0.35">
      <c r="A54" t="str">
        <f>INDEX(J:J,MATCH(B54,K:K,0))</f>
        <v>Fe</v>
      </c>
      <c r="B54" t="s">
        <v>100</v>
      </c>
      <c r="C54" s="1">
        <v>6.8999999999999996E-7</v>
      </c>
      <c r="D54" t="str">
        <f>IFERROR(INDEX(MatsCategory!G:G,MATCH(Tabelle1[[#This Row],[Symbol]],MatsCategory!B:B,0)),"Other")</f>
        <v>Iron and Ferro-Alloys</v>
      </c>
      <c r="E54" s="1">
        <f>IFERROR(INDEX(CritMats!K:K,MATCH(Tabelle1[[#This Row],[Symbol]],CritMats!B:B,0))*Tabelle1[[#This Row],[ADP]],0)</f>
        <v>3.45E-6</v>
      </c>
      <c r="F54" s="1">
        <f>IFERROR(INDEX(CritMats!L:L,MATCH(Tabelle1[[#This Row],[Symbol]],CritMats!B:B,0))*Tabelle1[[#This Row],[ADP]],0)</f>
        <v>3.3514285714285718E-6</v>
      </c>
      <c r="G54">
        <f>IFERROR(INDEX(CritMats!P:P,MATCH(Tabelle1[[#This Row],[Symbol]],CritMats!B:B,0)),0)</f>
        <v>335.36</v>
      </c>
      <c r="I54">
        <v>52</v>
      </c>
      <c r="J54" t="s">
        <v>132</v>
      </c>
      <c r="K54" t="s">
        <v>50</v>
      </c>
      <c r="L54">
        <v>127.6</v>
      </c>
    </row>
    <row r="55" spans="1:12" x14ac:dyDescent="0.35">
      <c r="A55" t="str">
        <f>INDEX(J:J,MATCH(B55,K:K,0))</f>
        <v>Si</v>
      </c>
      <c r="B55" t="s">
        <v>44</v>
      </c>
      <c r="C55" s="1">
        <v>8.1999999999999996E-10</v>
      </c>
      <c r="D55" t="str">
        <f>IFERROR(INDEX(MatsCategory!G:G,MATCH(Tabelle1[[#This Row],[Symbol]],MatsCategory!B:B,0)),"Other")</f>
        <v>Other</v>
      </c>
      <c r="E55" s="1">
        <f>IFERROR(INDEX(CritMats!K:K,MATCH(Tabelle1[[#This Row],[Symbol]],CritMats!B:B,0))*Tabelle1[[#This Row],[ADP]],0)</f>
        <v>9.8399999999999975E-9</v>
      </c>
      <c r="F55" s="1">
        <f>IFERROR(INDEX(CritMats!L:L,MATCH(Tabelle1[[#This Row],[Symbol]],CritMats!B:B,0))*Tabelle1[[#This Row],[ADP]],0)</f>
        <v>2.4600000000000002E-9</v>
      </c>
      <c r="G55">
        <f>IFERROR(INDEX(CritMats!P:P,MATCH(Tabelle1[[#This Row],[Symbol]],CritMats!B:B,0)),0)</f>
        <v>120.47058823529412</v>
      </c>
      <c r="I55">
        <v>53</v>
      </c>
      <c r="J55" t="s">
        <v>133</v>
      </c>
      <c r="K55" t="s">
        <v>19</v>
      </c>
      <c r="L55">
        <v>126.9045</v>
      </c>
    </row>
    <row r="56" spans="1:12" x14ac:dyDescent="0.35">
      <c r="A56" t="str">
        <f>INDEX(J:J,MATCH(B56,K:K,0))</f>
        <v>P</v>
      </c>
      <c r="B56" t="s">
        <v>34</v>
      </c>
      <c r="C56" s="1">
        <v>7.1000000000000005E-5</v>
      </c>
      <c r="D56" t="str">
        <f>IFERROR(INDEX(MatsCategory!G:G,MATCH(Tabelle1[[#This Row],[Symbol]],MatsCategory!B:B,0)),"Other")</f>
        <v>Other</v>
      </c>
      <c r="E56" s="1">
        <f>IFERROR(INDEX(CritMats!K:K,MATCH(Tabelle1[[#This Row],[Symbol]],CritMats!B:B,0))*Tabelle1[[#This Row],[ADP]],0)</f>
        <v>2.4850000000000002E-3</v>
      </c>
      <c r="F56" s="1">
        <f>IFERROR(INDEX(CritMats!L:L,MATCH(Tabelle1[[#This Row],[Symbol]],CritMats!B:B,0))*Tabelle1[[#This Row],[ADP]],0)</f>
        <v>2.6878571428571435E-4</v>
      </c>
      <c r="G56">
        <f>IFERROR(INDEX(CritMats!P:P,MATCH(Tabelle1[[#This Row],[Symbol]],CritMats!B:B,0)),0)</f>
        <v>16.592592592592592</v>
      </c>
      <c r="I56">
        <v>54</v>
      </c>
      <c r="J56" t="s">
        <v>134</v>
      </c>
      <c r="K56" t="s">
        <v>135</v>
      </c>
      <c r="L56">
        <v>131.30000000000001</v>
      </c>
    </row>
    <row r="57" spans="1:12" x14ac:dyDescent="0.35">
      <c r="A57" t="str">
        <f>INDEX(J:J,MATCH(B57,K:K,0))</f>
        <v>S</v>
      </c>
      <c r="B57" t="s">
        <v>48</v>
      </c>
      <c r="C57" s="1">
        <v>1.6000000000000001E-4</v>
      </c>
      <c r="D57" t="str">
        <f>IFERROR(INDEX(MatsCategory!G:G,MATCH(Tabelle1[[#This Row],[Symbol]],MatsCategory!B:B,0)),"Other")</f>
        <v>Other</v>
      </c>
      <c r="E57" s="1">
        <f>IFERROR(INDEX(CritMats!K:K,MATCH(Tabelle1[[#This Row],[Symbol]],CritMats!B:B,0))*Tabelle1[[#This Row],[ADP]],0)</f>
        <v>4.7999999999999996E-4</v>
      </c>
      <c r="F57" s="1">
        <f>IFERROR(INDEX(CritMats!L:L,MATCH(Tabelle1[[#This Row],[Symbol]],CritMats!B:B,0))*Tabelle1[[#This Row],[ADP]],0)</f>
        <v>4.685714285714286E-4</v>
      </c>
      <c r="G57">
        <f>IFERROR(INDEX(CritMats!P:P,MATCH(Tabelle1[[#This Row],[Symbol]],CritMats!B:B,0)),0)</f>
        <v>1</v>
      </c>
      <c r="I57">
        <v>55</v>
      </c>
      <c r="J57" t="s">
        <v>136</v>
      </c>
      <c r="K57" t="s">
        <v>8</v>
      </c>
      <c r="L57">
        <v>132.90539999999999</v>
      </c>
    </row>
    <row r="58" spans="1:12" x14ac:dyDescent="0.35">
      <c r="A58" t="str">
        <f>INDEX(J:J,MATCH(B58,K:K,0))</f>
        <v>As</v>
      </c>
      <c r="B58" t="s">
        <v>1</v>
      </c>
      <c r="C58" s="1">
        <v>2.3999999999999998E-3</v>
      </c>
      <c r="D58" t="str">
        <f>IFERROR(INDEX(MatsCategory!G:G,MATCH(Tabelle1[[#This Row],[Symbol]],MatsCategory!B:B,0)),"Other")</f>
        <v>Other</v>
      </c>
      <c r="E58" s="1">
        <f>IFERROR(INDEX(CritMats!K:K,MATCH(Tabelle1[[#This Row],[Symbol]],CritMats!B:B,0))*Tabelle1[[#This Row],[ADP]],0)</f>
        <v>2.8799999999999992E-2</v>
      </c>
      <c r="F58" s="1">
        <f>IFERROR(INDEX(CritMats!L:L,MATCH(Tabelle1[[#This Row],[Symbol]],CritMats!B:B,0))*Tabelle1[[#This Row],[ADP]],0)</f>
        <v>4.4571428571428574E-3</v>
      </c>
      <c r="G58">
        <f>IFERROR(INDEX(CritMats!P:P,MATCH(Tabelle1[[#This Row],[Symbol]],CritMats!B:B,0)),0)</f>
        <v>0</v>
      </c>
      <c r="I58">
        <v>56</v>
      </c>
      <c r="J58" t="s">
        <v>137</v>
      </c>
      <c r="K58" t="s">
        <v>2</v>
      </c>
      <c r="L58">
        <v>137.33000000000001</v>
      </c>
    </row>
    <row r="59" spans="1:12" x14ac:dyDescent="0.35">
      <c r="A59" t="str">
        <f>INDEX(J:J,MATCH(B59,K:K,0))</f>
        <v>Bi</v>
      </c>
      <c r="B59" t="s">
        <v>4</v>
      </c>
      <c r="C59" s="1">
        <v>0.3</v>
      </c>
      <c r="D59" t="str">
        <f>IFERROR(INDEX(MatsCategory!G:G,MATCH(Tabelle1[[#This Row],[Symbol]],MatsCategory!B:B,0)),"Other")</f>
        <v>Base Metals</v>
      </c>
      <c r="E59" s="1">
        <f>IFERROR(INDEX(CritMats!K:K,MATCH(Tabelle1[[#This Row],[Symbol]],CritMats!B:B,0))*Tabelle1[[#This Row],[ADP]],0)</f>
        <v>6.6</v>
      </c>
      <c r="F59" s="1">
        <f>IFERROR(INDEX(CritMats!L:L,MATCH(Tabelle1[[#This Row],[Symbol]],CritMats!B:B,0))*Tabelle1[[#This Row],[ADP]],0)</f>
        <v>0.8571428571428571</v>
      </c>
      <c r="G59">
        <f>IFERROR(INDEX(CritMats!P:P,MATCH(Tabelle1[[#This Row],[Symbol]],CritMats!B:B,0)),0)</f>
        <v>0</v>
      </c>
      <c r="I59">
        <v>57</v>
      </c>
      <c r="J59" t="s">
        <v>138</v>
      </c>
      <c r="K59" t="s">
        <v>21</v>
      </c>
      <c r="L59">
        <v>138.90549999999999</v>
      </c>
    </row>
    <row r="60" spans="1:12" x14ac:dyDescent="0.35">
      <c r="A60" t="str">
        <f>INDEX(J:J,MATCH(B60,K:K,0))</f>
        <v>B</v>
      </c>
      <c r="B60" t="s">
        <v>5</v>
      </c>
      <c r="C60" s="1">
        <v>5.0000000000000001E-3</v>
      </c>
      <c r="D60" t="str">
        <f>IFERROR(INDEX(MatsCategory!G:G,MATCH(Tabelle1[[#This Row],[Symbol]],MatsCategory!B:B,0)),"Other")</f>
        <v>Other</v>
      </c>
      <c r="E60" s="1">
        <f>IFERROR(INDEX(CritMats!K:K,MATCH(Tabelle1[[#This Row],[Symbol]],CritMats!B:B,0))*Tabelle1[[#This Row],[ADP]],0)</f>
        <v>0</v>
      </c>
      <c r="F60" s="1">
        <f>IFERROR(INDEX(CritMats!L:L,MATCH(Tabelle1[[#This Row],[Symbol]],CritMats!B:B,0))*Tabelle1[[#This Row],[ADP]],0)</f>
        <v>0</v>
      </c>
      <c r="G60">
        <f>IFERROR(INDEX(CritMats!P:P,MATCH(Tabelle1[[#This Row],[Symbol]],CritMats!B:B,0)),0)</f>
        <v>0</v>
      </c>
      <c r="I60">
        <v>58</v>
      </c>
      <c r="J60" t="s">
        <v>139</v>
      </c>
      <c r="K60" t="s">
        <v>140</v>
      </c>
      <c r="L60">
        <v>140.12</v>
      </c>
    </row>
    <row r="61" spans="1:12" x14ac:dyDescent="0.35">
      <c r="A61" t="str">
        <f>INDEX(J:J,MATCH(B61,K:K,0))</f>
        <v>Br</v>
      </c>
      <c r="B61" t="s">
        <v>6</v>
      </c>
      <c r="C61" s="1">
        <v>1.5E-3</v>
      </c>
      <c r="D61" t="str">
        <f>IFERROR(INDEX(MatsCategory!G:G,MATCH(Tabelle1[[#This Row],[Symbol]],MatsCategory!B:B,0)),"Other")</f>
        <v>Other</v>
      </c>
      <c r="E61" s="1">
        <f>IFERROR(INDEX(CritMats!K:K,MATCH(Tabelle1[[#This Row],[Symbol]],CritMats!B:B,0))*Tabelle1[[#This Row],[ADP]],0)</f>
        <v>0</v>
      </c>
      <c r="F61" s="1">
        <f>IFERROR(INDEX(CritMats!L:L,MATCH(Tabelle1[[#This Row],[Symbol]],CritMats!B:B,0))*Tabelle1[[#This Row],[ADP]],0)</f>
        <v>0</v>
      </c>
      <c r="G61">
        <f>IFERROR(INDEX(CritMats!P:P,MATCH(Tabelle1[[#This Row],[Symbol]],CritMats!B:B,0)),0)</f>
        <v>0</v>
      </c>
      <c r="I61">
        <v>59</v>
      </c>
      <c r="J61" t="s">
        <v>141</v>
      </c>
      <c r="K61" t="s">
        <v>37</v>
      </c>
      <c r="L61">
        <v>140.90770000000001</v>
      </c>
    </row>
    <row r="62" spans="1:12" x14ac:dyDescent="0.35">
      <c r="A62" t="str">
        <f>INDEX(J:J,MATCH(B62,K:K,0))</f>
        <v>C</v>
      </c>
      <c r="B62" t="s">
        <v>7</v>
      </c>
      <c r="C62" s="1">
        <v>3.1999999999999999E-5</v>
      </c>
      <c r="D62" t="str">
        <f>IFERROR(INDEX(MatsCategory!G:G,MATCH(Tabelle1[[#This Row],[Symbol]],MatsCategory!B:B,0)),"Other")</f>
        <v>Other</v>
      </c>
      <c r="E62" s="1">
        <f>IFERROR(INDEX(CritMats!K:K,MATCH(Tabelle1[[#This Row],[Symbol]],CritMats!B:B,0))*Tabelle1[[#This Row],[ADP]],0)</f>
        <v>0</v>
      </c>
      <c r="F62" s="1">
        <f>IFERROR(INDEX(CritMats!L:L,MATCH(Tabelle1[[#This Row],[Symbol]],CritMats!B:B,0))*Tabelle1[[#This Row],[ADP]],0)</f>
        <v>0</v>
      </c>
      <c r="G62">
        <f>IFERROR(INDEX(CritMats!P:P,MATCH(Tabelle1[[#This Row],[Symbol]],CritMats!B:B,0)),0)</f>
        <v>0</v>
      </c>
      <c r="I62">
        <v>60</v>
      </c>
      <c r="J62" t="s">
        <v>142</v>
      </c>
      <c r="K62" t="s">
        <v>27</v>
      </c>
      <c r="L62">
        <v>144.24</v>
      </c>
    </row>
    <row r="63" spans="1:12" x14ac:dyDescent="0.35">
      <c r="A63" t="str">
        <f>INDEX(J:J,MATCH(B63,K:K,0))</f>
        <v>Cs</v>
      </c>
      <c r="B63" t="s">
        <v>8</v>
      </c>
      <c r="C63" s="1">
        <v>1.9E-3</v>
      </c>
      <c r="D63" t="str">
        <f>IFERROR(INDEX(MatsCategory!G:G,MATCH(Tabelle1[[#This Row],[Symbol]],MatsCategory!B:B,0)),"Other")</f>
        <v>Other</v>
      </c>
      <c r="E63" s="1">
        <f>IFERROR(INDEX(CritMats!K:K,MATCH(Tabelle1[[#This Row],[Symbol]],CritMats!B:B,0))*Tabelle1[[#This Row],[ADP]],0)</f>
        <v>0</v>
      </c>
      <c r="F63" s="1">
        <f>IFERROR(INDEX(CritMats!L:L,MATCH(Tabelle1[[#This Row],[Symbol]],CritMats!B:B,0))*Tabelle1[[#This Row],[ADP]],0)</f>
        <v>0</v>
      </c>
      <c r="G63">
        <f>IFERROR(INDEX(CritMats!P:P,MATCH(Tabelle1[[#This Row],[Symbol]],CritMats!B:B,0)),0)</f>
        <v>0</v>
      </c>
      <c r="I63">
        <v>61</v>
      </c>
      <c r="J63" t="s">
        <v>143</v>
      </c>
      <c r="K63" t="s">
        <v>144</v>
      </c>
      <c r="L63">
        <v>-145</v>
      </c>
    </row>
    <row r="64" spans="1:12" x14ac:dyDescent="0.35">
      <c r="A64" t="str">
        <f>INDEX(J:J,MATCH(B64,K:K,0))</f>
        <v>Cl</v>
      </c>
      <c r="B64" t="s">
        <v>9</v>
      </c>
      <c r="C64" s="1">
        <v>5.3000000000000001E-6</v>
      </c>
      <c r="D64" t="str">
        <f>IFERROR(INDEX(MatsCategory!G:G,MATCH(Tabelle1[[#This Row],[Symbol]],MatsCategory!B:B,0)),"Other")</f>
        <v>Other</v>
      </c>
      <c r="E64" s="1">
        <f>IFERROR(INDEX(CritMats!K:K,MATCH(Tabelle1[[#This Row],[Symbol]],CritMats!B:B,0))*Tabelle1[[#This Row],[ADP]],0)</f>
        <v>0</v>
      </c>
      <c r="F64" s="1">
        <f>IFERROR(INDEX(CritMats!L:L,MATCH(Tabelle1[[#This Row],[Symbol]],CritMats!B:B,0))*Tabelle1[[#This Row],[ADP]],0)</f>
        <v>0</v>
      </c>
      <c r="G64">
        <f>IFERROR(INDEX(CritMats!P:P,MATCH(Tabelle1[[#This Row],[Symbol]],CritMats!B:B,0)),0)</f>
        <v>0</v>
      </c>
      <c r="I64">
        <v>62</v>
      </c>
      <c r="J64" t="s">
        <v>145</v>
      </c>
      <c r="K64" t="s">
        <v>41</v>
      </c>
      <c r="L64">
        <v>150.4</v>
      </c>
    </row>
    <row r="65" spans="1:12" x14ac:dyDescent="0.35">
      <c r="A65" t="str">
        <f>INDEX(J:J,MATCH(B65,K:K,0))</f>
        <v>F</v>
      </c>
      <c r="B65" t="s">
        <v>79</v>
      </c>
      <c r="C65" s="1">
        <v>1.2999999999999999E-5</v>
      </c>
      <c r="D65" t="str">
        <f>IFERROR(INDEX(MatsCategory!G:G,MATCH(Tabelle1[[#This Row],[Symbol]],MatsCategory!B:B,0)),"Other")</f>
        <v>Other</v>
      </c>
      <c r="E65" s="1">
        <f>IFERROR(INDEX(CritMats!K:K,MATCH(Tabelle1[[#This Row],[Symbol]],CritMats!B:B,0))*Tabelle1[[#This Row],[ADP]],0)</f>
        <v>0</v>
      </c>
      <c r="F65" s="1">
        <f>IFERROR(INDEX(CritMats!L:L,MATCH(Tabelle1[[#This Row],[Symbol]],CritMats!B:B,0))*Tabelle1[[#This Row],[ADP]],0)</f>
        <v>0</v>
      </c>
      <c r="G65">
        <f>IFERROR(INDEX(CritMats!P:P,MATCH(Tabelle1[[#This Row],[Symbol]],CritMats!B:B,0)),0)</f>
        <v>0</v>
      </c>
      <c r="I65">
        <v>63</v>
      </c>
      <c r="J65" t="s">
        <v>146</v>
      </c>
      <c r="K65" t="s">
        <v>12</v>
      </c>
      <c r="L65">
        <v>151.96</v>
      </c>
    </row>
    <row r="66" spans="1:12" x14ac:dyDescent="0.35">
      <c r="A66" t="str">
        <f>INDEX(J:J,MATCH(B66,K:K,0))</f>
        <v>I</v>
      </c>
      <c r="B66" t="s">
        <v>19</v>
      </c>
      <c r="C66" s="1">
        <v>1.2999999999999999E-2</v>
      </c>
      <c r="D66" t="str">
        <f>IFERROR(INDEX(MatsCategory!G:G,MATCH(Tabelle1[[#This Row],[Symbol]],MatsCategory!B:B,0)),"Other")</f>
        <v>Other</v>
      </c>
      <c r="E66" s="1">
        <f>IFERROR(INDEX(CritMats!K:K,MATCH(Tabelle1[[#This Row],[Symbol]],CritMats!B:B,0))*Tabelle1[[#This Row],[ADP]],0)</f>
        <v>0</v>
      </c>
      <c r="F66" s="1">
        <f>IFERROR(INDEX(CritMats!L:L,MATCH(Tabelle1[[#This Row],[Symbol]],CritMats!B:B,0))*Tabelle1[[#This Row],[ADP]],0)</f>
        <v>0</v>
      </c>
      <c r="G66">
        <f>IFERROR(INDEX(CritMats!P:P,MATCH(Tabelle1[[#This Row],[Symbol]],CritMats!B:B,0)),0)</f>
        <v>0</v>
      </c>
      <c r="I66">
        <v>64</v>
      </c>
      <c r="J66" t="s">
        <v>147</v>
      </c>
      <c r="K66" t="s">
        <v>13</v>
      </c>
      <c r="L66">
        <v>157.25</v>
      </c>
    </row>
    <row r="67" spans="1:12" x14ac:dyDescent="0.35">
      <c r="A67" t="str">
        <f>INDEX(J:J,MATCH(B67,K:K,0))</f>
        <v>Hg</v>
      </c>
      <c r="B67" t="s">
        <v>26</v>
      </c>
      <c r="C67" s="1">
        <v>2.7</v>
      </c>
      <c r="D67" t="str">
        <f>IFERROR(INDEX(MatsCategory!G:G,MATCH(Tabelle1[[#This Row],[Symbol]],MatsCategory!B:B,0)),"Other")</f>
        <v>Other</v>
      </c>
      <c r="E67" s="1">
        <f>IFERROR(INDEX(CritMats!K:K,MATCH(Tabelle1[[#This Row],[Symbol]],CritMats!B:B,0))*Tabelle1[[#This Row],[ADP]],0)</f>
        <v>0</v>
      </c>
      <c r="F67" s="1">
        <f>IFERROR(INDEX(CritMats!L:L,MATCH(Tabelle1[[#This Row],[Symbol]],CritMats!B:B,0))*Tabelle1[[#This Row],[ADP]],0)</f>
        <v>0</v>
      </c>
      <c r="G67">
        <f>IFERROR(INDEX(CritMats!P:P,MATCH(Tabelle1[[#This Row],[Symbol]],CritMats!B:B,0)),0)</f>
        <v>0</v>
      </c>
      <c r="I67">
        <v>65</v>
      </c>
      <c r="J67" t="s">
        <v>148</v>
      </c>
      <c r="K67" t="s">
        <v>51</v>
      </c>
      <c r="L67">
        <v>158.9254</v>
      </c>
    </row>
    <row r="68" spans="1:12" x14ac:dyDescent="0.35">
      <c r="A68" t="str">
        <f>INDEX(J:J,MATCH(B68,K:K,0))</f>
        <v>N</v>
      </c>
      <c r="B68" t="s">
        <v>30</v>
      </c>
      <c r="C68" s="1">
        <v>4.6E-5</v>
      </c>
      <c r="D68" t="str">
        <f>IFERROR(INDEX(MatsCategory!G:G,MATCH(Tabelle1[[#This Row],[Symbol]],MatsCategory!B:B,0)),"Other")</f>
        <v>Other</v>
      </c>
      <c r="E68" s="1">
        <f>IFERROR(INDEX(CritMats!K:K,MATCH(Tabelle1[[#This Row],[Symbol]],CritMats!B:B,0))*Tabelle1[[#This Row],[ADP]],0)</f>
        <v>0</v>
      </c>
      <c r="F68" s="1">
        <f>IFERROR(INDEX(CritMats!L:L,MATCH(Tabelle1[[#This Row],[Symbol]],CritMats!B:B,0))*Tabelle1[[#This Row],[ADP]],0)</f>
        <v>0</v>
      </c>
      <c r="G68">
        <f>IFERROR(INDEX(CritMats!P:P,MATCH(Tabelle1[[#This Row],[Symbol]],CritMats!B:B,0)),0)</f>
        <v>0</v>
      </c>
      <c r="I68">
        <v>66</v>
      </c>
      <c r="J68" t="s">
        <v>149</v>
      </c>
      <c r="K68" t="s">
        <v>150</v>
      </c>
      <c r="L68">
        <v>162.5</v>
      </c>
    </row>
    <row r="69" spans="1:12" x14ac:dyDescent="0.35">
      <c r="A69" t="str">
        <f>INDEX(J:J,MATCH(B69,K:K,0))</f>
        <v>Os</v>
      </c>
      <c r="B69" t="s">
        <v>31</v>
      </c>
      <c r="C69" s="1">
        <v>73</v>
      </c>
      <c r="D69" t="str">
        <f>IFERROR(INDEX(MatsCategory!G:G,MATCH(Tabelle1[[#This Row],[Symbol]],MatsCategory!B:B,0)),"Other")</f>
        <v>PGM</v>
      </c>
      <c r="E69" s="1">
        <f>IFERROR(INDEX(CritMats!K:K,MATCH(Tabelle1[[#This Row],[Symbol]],CritMats!B:B,0))*Tabelle1[[#This Row],[ADP]],0)</f>
        <v>0</v>
      </c>
      <c r="F69" s="1">
        <f>IFERROR(INDEX(CritMats!L:L,MATCH(Tabelle1[[#This Row],[Symbol]],CritMats!B:B,0))*Tabelle1[[#This Row],[ADP]],0)</f>
        <v>0</v>
      </c>
      <c r="G69">
        <f>IFERROR(INDEX(CritMats!P:P,MATCH(Tabelle1[[#This Row],[Symbol]],CritMats!B:B,0)),0)</f>
        <v>0</v>
      </c>
      <c r="I69">
        <v>67</v>
      </c>
      <c r="J69" t="s">
        <v>151</v>
      </c>
      <c r="K69" t="s">
        <v>152</v>
      </c>
      <c r="L69">
        <v>164.93039999999999</v>
      </c>
    </row>
    <row r="70" spans="1:12" x14ac:dyDescent="0.35">
      <c r="A70" t="str">
        <f>INDEX(J:J,MATCH(B70,K:K,0))</f>
        <v>O</v>
      </c>
      <c r="B70" t="s">
        <v>32</v>
      </c>
      <c r="C70" s="1">
        <v>2.0000000000000001E-9</v>
      </c>
      <c r="D70" t="str">
        <f>IFERROR(INDEX(MatsCategory!G:G,MATCH(Tabelle1[[#This Row],[Symbol]],MatsCategory!B:B,0)),"Other")</f>
        <v>Other</v>
      </c>
      <c r="E70" s="1">
        <f>IFERROR(INDEX(CritMats!K:K,MATCH(Tabelle1[[#This Row],[Symbol]],CritMats!B:B,0))*Tabelle1[[#This Row],[ADP]],0)</f>
        <v>0</v>
      </c>
      <c r="F70" s="1">
        <f>IFERROR(INDEX(CritMats!L:L,MATCH(Tabelle1[[#This Row],[Symbol]],CritMats!B:B,0))*Tabelle1[[#This Row],[ADP]],0)</f>
        <v>0</v>
      </c>
      <c r="G70">
        <f>IFERROR(INDEX(CritMats!P:P,MATCH(Tabelle1[[#This Row],[Symbol]],CritMats!B:B,0)),0)</f>
        <v>0</v>
      </c>
      <c r="I70">
        <v>68</v>
      </c>
      <c r="J70" t="s">
        <v>153</v>
      </c>
      <c r="K70" t="s">
        <v>154</v>
      </c>
      <c r="L70">
        <v>167.26</v>
      </c>
    </row>
    <row r="71" spans="1:12" x14ac:dyDescent="0.35">
      <c r="A71" t="str">
        <f>INDEX(J:J,MATCH(B71,K:K,0))</f>
        <v>K</v>
      </c>
      <c r="B71" t="s">
        <v>36</v>
      </c>
      <c r="C71" s="1">
        <v>1.3E-7</v>
      </c>
      <c r="D71" t="str">
        <f>IFERROR(INDEX(MatsCategory!G:G,MATCH(Tabelle1[[#This Row],[Symbol]],MatsCategory!B:B,0)),"Other")</f>
        <v>Other</v>
      </c>
      <c r="E71" s="1">
        <f>IFERROR(INDEX(CritMats!K:K,MATCH(Tabelle1[[#This Row],[Symbol]],CritMats!B:B,0))*Tabelle1[[#This Row],[ADP]],0)</f>
        <v>0</v>
      </c>
      <c r="F71" s="1">
        <f>IFERROR(INDEX(CritMats!L:L,MATCH(Tabelle1[[#This Row],[Symbol]],CritMats!B:B,0))*Tabelle1[[#This Row],[ADP]],0)</f>
        <v>0</v>
      </c>
      <c r="G71">
        <f>IFERROR(INDEX(CritMats!P:P,MATCH(Tabelle1[[#This Row],[Symbol]],CritMats!B:B,0)),0)</f>
        <v>0</v>
      </c>
      <c r="I71">
        <v>69</v>
      </c>
      <c r="J71" t="s">
        <v>155</v>
      </c>
      <c r="K71" t="s">
        <v>53</v>
      </c>
      <c r="L71">
        <v>168.9342</v>
      </c>
    </row>
    <row r="72" spans="1:12" x14ac:dyDescent="0.35">
      <c r="A72" t="str">
        <f>INDEX(J:J,MATCH(B72,K:K,0))</f>
        <v>Sm</v>
      </c>
      <c r="B72" t="s">
        <v>41</v>
      </c>
      <c r="C72" s="1">
        <v>7.7000000000000001E-5</v>
      </c>
      <c r="D72" t="str">
        <f>IFERROR(INDEX(MatsCategory!G:G,MATCH(Tabelle1[[#This Row],[Symbol]],MatsCategory!B:B,0)),"Other")</f>
        <v>REE</v>
      </c>
      <c r="E72" s="1">
        <f>IFERROR(INDEX(CritMats!K:K,MATCH(Tabelle1[[#This Row],[Symbol]],CritMats!B:B,0))*Tabelle1[[#This Row],[ADP]],0)</f>
        <v>0</v>
      </c>
      <c r="F72" s="1">
        <f>IFERROR(INDEX(CritMats!L:L,MATCH(Tabelle1[[#This Row],[Symbol]],CritMats!B:B,0))*Tabelle1[[#This Row],[ADP]],0)</f>
        <v>0</v>
      </c>
      <c r="G72">
        <f>IFERROR(INDEX(CritMats!P:P,MATCH(Tabelle1[[#This Row],[Symbol]],CritMats!B:B,0)),0)</f>
        <v>0</v>
      </c>
      <c r="I72">
        <v>70</v>
      </c>
      <c r="J72" t="s">
        <v>156</v>
      </c>
      <c r="K72" t="s">
        <v>58</v>
      </c>
      <c r="L72">
        <v>173.04</v>
      </c>
    </row>
    <row r="73" spans="1:12" x14ac:dyDescent="0.35">
      <c r="A73" t="str">
        <f>INDEX(J:J,MATCH(B73,K:K,0))</f>
        <v>Na</v>
      </c>
      <c r="B73" t="s">
        <v>46</v>
      </c>
      <c r="C73" s="1">
        <v>1.6999999999999999E-7</v>
      </c>
      <c r="D73" t="str">
        <f>IFERROR(INDEX(MatsCategory!G:G,MATCH(Tabelle1[[#This Row],[Symbol]],MatsCategory!B:B,0)),"Other")</f>
        <v>Other</v>
      </c>
      <c r="E73" s="1">
        <f>IFERROR(INDEX(CritMats!K:K,MATCH(Tabelle1[[#This Row],[Symbol]],CritMats!B:B,0))*Tabelle1[[#This Row],[ADP]],0)</f>
        <v>0</v>
      </c>
      <c r="F73" s="1">
        <f>IFERROR(INDEX(CritMats!L:L,MATCH(Tabelle1[[#This Row],[Symbol]],CritMats!B:B,0))*Tabelle1[[#This Row],[ADP]],0)</f>
        <v>0</v>
      </c>
      <c r="G73">
        <f>IFERROR(INDEX(CritMats!P:P,MATCH(Tabelle1[[#This Row],[Symbol]],CritMats!B:B,0)),0)</f>
        <v>0</v>
      </c>
      <c r="I73">
        <v>71</v>
      </c>
      <c r="J73" t="s">
        <v>157</v>
      </c>
      <c r="K73" t="s">
        <v>158</v>
      </c>
      <c r="L73">
        <v>174.96700000000001</v>
      </c>
    </row>
    <row r="74" spans="1:12" x14ac:dyDescent="0.35">
      <c r="A74" t="str">
        <f>INDEX(J:J,MATCH(B74,K:K,0))</f>
        <v>Tl</v>
      </c>
      <c r="B74" t="s">
        <v>52</v>
      </c>
      <c r="C74" s="1">
        <v>1.9000000000000001E-5</v>
      </c>
      <c r="D74" t="str">
        <f>IFERROR(INDEX(MatsCategory!G:G,MATCH(Tabelle1[[#This Row],[Symbol]],MatsCategory!B:B,0)),"Other")</f>
        <v>Base Metals</v>
      </c>
      <c r="E74" s="1">
        <f>IFERROR(INDEX(CritMats!K:K,MATCH(Tabelle1[[#This Row],[Symbol]],CritMats!B:B,0))*Tabelle1[[#This Row],[ADP]],0)</f>
        <v>0</v>
      </c>
      <c r="F74" s="1">
        <f>IFERROR(INDEX(CritMats!L:L,MATCH(Tabelle1[[#This Row],[Symbol]],CritMats!B:B,0))*Tabelle1[[#This Row],[ADP]],0)</f>
        <v>0</v>
      </c>
      <c r="G74">
        <f>IFERROR(INDEX(CritMats!P:P,MATCH(Tabelle1[[#This Row],[Symbol]],CritMats!B:B,0)),0)</f>
        <v>0</v>
      </c>
      <c r="I74">
        <v>72</v>
      </c>
      <c r="J74" t="s">
        <v>159</v>
      </c>
      <c r="K74" t="s">
        <v>160</v>
      </c>
      <c r="L74">
        <v>178.49</v>
      </c>
    </row>
    <row r="75" spans="1:12" x14ac:dyDescent="0.35">
      <c r="A75" t="str">
        <f>INDEX(J:J,MATCH(B75,K:K,0))</f>
        <v>W</v>
      </c>
      <c r="B75" t="s">
        <v>56</v>
      </c>
      <c r="C75" s="1">
        <v>2.1000000000000001E-2</v>
      </c>
      <c r="D75" t="str">
        <f>IFERROR(INDEX(MatsCategory!G:G,MATCH(Tabelle1[[#This Row],[Symbol]],MatsCategory!B:B,0)),"Other")</f>
        <v>Iron and Ferro-Alloys</v>
      </c>
      <c r="E75" s="1">
        <f>IFERROR(INDEX(CritMats!K:K,MATCH(Tabelle1[[#This Row],[Symbol]],CritMats!B:B,0))*Tabelle1[[#This Row],[ADP]],0)</f>
        <v>0</v>
      </c>
      <c r="F75" s="1">
        <f>IFERROR(INDEX(CritMats!L:L,MATCH(Tabelle1[[#This Row],[Symbol]],CritMats!B:B,0))*Tabelle1[[#This Row],[ADP]],0)</f>
        <v>0</v>
      </c>
      <c r="G75">
        <f>IFERROR(INDEX(CritMats!P:P,MATCH(Tabelle1[[#This Row],[Symbol]],CritMats!B:B,0)),0)</f>
        <v>0</v>
      </c>
      <c r="I75">
        <v>73</v>
      </c>
      <c r="J75" t="s">
        <v>161</v>
      </c>
      <c r="K75" t="s">
        <v>49</v>
      </c>
      <c r="L75">
        <v>180.9479</v>
      </c>
    </row>
    <row r="76" spans="1:12" x14ac:dyDescent="0.35">
      <c r="A76" t="str">
        <f>INDEX(J:J,MATCH(B76,K:K,0))</f>
        <v>U</v>
      </c>
      <c r="B76" t="s">
        <v>189</v>
      </c>
      <c r="C76" s="1">
        <v>7.7999999999999996E-3</v>
      </c>
      <c r="D76" t="str">
        <f>IFERROR(INDEX(MatsCategory!G:G,MATCH(Tabelle1[[#This Row],[Symbol]],MatsCategory!B:B,0)),"Other")</f>
        <v>Other</v>
      </c>
      <c r="E76" s="1">
        <f>IFERROR(INDEX(CritMats!K:K,MATCH(Tabelle1[[#This Row],[Symbol]],CritMats!B:B,0))*Tabelle1[[#This Row],[ADP]],0)</f>
        <v>0</v>
      </c>
      <c r="F76" s="1">
        <f>IFERROR(INDEX(CritMats!L:L,MATCH(Tabelle1[[#This Row],[Symbol]],CritMats!B:B,0))*Tabelle1[[#This Row],[ADP]],0)</f>
        <v>0</v>
      </c>
      <c r="G76">
        <f>IFERROR(INDEX(CritMats!P:P,MATCH(Tabelle1[[#This Row],[Symbol]],CritMats!B:B,0)),0)</f>
        <v>0</v>
      </c>
      <c r="I76">
        <v>74</v>
      </c>
      <c r="J76" t="s">
        <v>162</v>
      </c>
      <c r="K76" t="s">
        <v>56</v>
      </c>
      <c r="L76">
        <v>183.85</v>
      </c>
    </row>
    <row r="77" spans="1:12" x14ac:dyDescent="0.35">
      <c r="A77" t="str">
        <f>INDEX(J:J,MATCH(B77,K:K,0))</f>
        <v>V</v>
      </c>
      <c r="B77" t="s">
        <v>57</v>
      </c>
      <c r="C77" s="1">
        <v>6.6000000000000003E-6</v>
      </c>
      <c r="D77" t="str">
        <f>IFERROR(INDEX(MatsCategory!G:G,MATCH(Tabelle1[[#This Row],[Symbol]],MatsCategory!B:B,0)),"Other")</f>
        <v>Iron and Ferro-Alloys</v>
      </c>
      <c r="E77" s="1">
        <f>IFERROR(INDEX(CritMats!K:K,MATCH(Tabelle1[[#This Row],[Symbol]],CritMats!B:B,0))*Tabelle1[[#This Row],[ADP]],0)</f>
        <v>0</v>
      </c>
      <c r="F77" s="1">
        <f>IFERROR(INDEX(CritMats!L:L,MATCH(Tabelle1[[#This Row],[Symbol]],CritMats!B:B,0))*Tabelle1[[#This Row],[ADP]],0)</f>
        <v>0</v>
      </c>
      <c r="G77">
        <f>IFERROR(INDEX(CritMats!P:P,MATCH(Tabelle1[[#This Row],[Symbol]],CritMats!B:B,0)),0)</f>
        <v>0</v>
      </c>
      <c r="I77">
        <v>75</v>
      </c>
      <c r="J77" t="s">
        <v>163</v>
      </c>
      <c r="K77" t="s">
        <v>38</v>
      </c>
      <c r="L77">
        <v>186.20699999999999</v>
      </c>
    </row>
    <row r="78" spans="1:12" x14ac:dyDescent="0.35">
      <c r="I78">
        <v>76</v>
      </c>
      <c r="J78" t="s">
        <v>164</v>
      </c>
      <c r="K78" t="s">
        <v>31</v>
      </c>
      <c r="L78">
        <v>190.2</v>
      </c>
    </row>
    <row r="79" spans="1:12" x14ac:dyDescent="0.35">
      <c r="I79">
        <v>77</v>
      </c>
      <c r="J79" t="s">
        <v>165</v>
      </c>
      <c r="K79" t="s">
        <v>20</v>
      </c>
      <c r="L79">
        <v>192.22</v>
      </c>
    </row>
    <row r="80" spans="1:12" x14ac:dyDescent="0.35">
      <c r="I80">
        <v>78</v>
      </c>
      <c r="J80" t="s">
        <v>166</v>
      </c>
      <c r="K80" t="s">
        <v>35</v>
      </c>
      <c r="L80">
        <v>195.09</v>
      </c>
    </row>
    <row r="81" spans="9:12" x14ac:dyDescent="0.35">
      <c r="I81">
        <v>79</v>
      </c>
      <c r="J81" t="s">
        <v>167</v>
      </c>
      <c r="K81" t="s">
        <v>16</v>
      </c>
      <c r="L81">
        <v>196.9665</v>
      </c>
    </row>
    <row r="82" spans="9:12" x14ac:dyDescent="0.35">
      <c r="I82">
        <v>80</v>
      </c>
      <c r="J82" t="s">
        <v>168</v>
      </c>
      <c r="K82" t="s">
        <v>26</v>
      </c>
      <c r="L82">
        <v>200.59</v>
      </c>
    </row>
    <row r="83" spans="9:12" x14ac:dyDescent="0.35">
      <c r="I83">
        <v>81</v>
      </c>
      <c r="J83" t="s">
        <v>169</v>
      </c>
      <c r="K83" t="s">
        <v>52</v>
      </c>
      <c r="L83">
        <v>204.37</v>
      </c>
    </row>
    <row r="84" spans="9:12" x14ac:dyDescent="0.35">
      <c r="I84">
        <v>82</v>
      </c>
      <c r="J84" t="s">
        <v>170</v>
      </c>
      <c r="K84" t="s">
        <v>22</v>
      </c>
      <c r="L84">
        <v>207.2</v>
      </c>
    </row>
    <row r="85" spans="9:12" x14ac:dyDescent="0.35">
      <c r="I85">
        <v>83</v>
      </c>
      <c r="J85" t="s">
        <v>171</v>
      </c>
      <c r="K85" t="s">
        <v>4</v>
      </c>
      <c r="L85">
        <v>208.9804</v>
      </c>
    </row>
    <row r="86" spans="9:12" x14ac:dyDescent="0.35">
      <c r="I86">
        <v>84</v>
      </c>
      <c r="J86" t="s">
        <v>172</v>
      </c>
      <c r="K86" t="s">
        <v>173</v>
      </c>
      <c r="L86">
        <v>-209</v>
      </c>
    </row>
    <row r="87" spans="9:12" x14ac:dyDescent="0.35">
      <c r="I87">
        <v>85</v>
      </c>
      <c r="J87" t="s">
        <v>174</v>
      </c>
      <c r="K87" t="s">
        <v>175</v>
      </c>
      <c r="L87">
        <v>-210</v>
      </c>
    </row>
    <row r="88" spans="9:12" x14ac:dyDescent="0.35">
      <c r="I88">
        <v>86</v>
      </c>
      <c r="J88" t="s">
        <v>176</v>
      </c>
      <c r="K88" t="s">
        <v>177</v>
      </c>
      <c r="L88">
        <v>-222</v>
      </c>
    </row>
    <row r="89" spans="9:12" x14ac:dyDescent="0.35">
      <c r="I89">
        <v>87</v>
      </c>
      <c r="J89" t="s">
        <v>178</v>
      </c>
      <c r="K89" t="s">
        <v>179</v>
      </c>
      <c r="L89">
        <v>-223</v>
      </c>
    </row>
    <row r="90" spans="9:12" x14ac:dyDescent="0.35">
      <c r="I90">
        <v>88</v>
      </c>
      <c r="J90" t="s">
        <v>180</v>
      </c>
      <c r="K90" t="s">
        <v>181</v>
      </c>
      <c r="L90">
        <v>226.02539999999999</v>
      </c>
    </row>
    <row r="91" spans="9:12" x14ac:dyDescent="0.35">
      <c r="I91">
        <v>89</v>
      </c>
      <c r="J91" t="s">
        <v>182</v>
      </c>
      <c r="K91" t="s">
        <v>183</v>
      </c>
      <c r="L91">
        <v>227.02780000000001</v>
      </c>
    </row>
    <row r="92" spans="9:12" x14ac:dyDescent="0.35">
      <c r="I92">
        <v>90</v>
      </c>
      <c r="J92" t="s">
        <v>184</v>
      </c>
      <c r="K92" t="s">
        <v>185</v>
      </c>
      <c r="L92">
        <v>232.03809999999999</v>
      </c>
    </row>
    <row r="93" spans="9:12" x14ac:dyDescent="0.35">
      <c r="I93">
        <v>91</v>
      </c>
      <c r="J93" t="s">
        <v>186</v>
      </c>
      <c r="K93" t="s">
        <v>187</v>
      </c>
      <c r="L93">
        <v>231.0359</v>
      </c>
    </row>
    <row r="94" spans="9:12" x14ac:dyDescent="0.35">
      <c r="I94">
        <v>92</v>
      </c>
      <c r="J94" t="s">
        <v>188</v>
      </c>
      <c r="K94" t="s">
        <v>189</v>
      </c>
      <c r="L94">
        <v>238.029</v>
      </c>
    </row>
    <row r="95" spans="9:12" x14ac:dyDescent="0.35">
      <c r="I95">
        <v>93</v>
      </c>
      <c r="J95" t="s">
        <v>190</v>
      </c>
      <c r="K95" t="s">
        <v>191</v>
      </c>
      <c r="L95">
        <v>237.04820000000001</v>
      </c>
    </row>
    <row r="96" spans="9:12" x14ac:dyDescent="0.35">
      <c r="I96">
        <v>94</v>
      </c>
      <c r="J96" t="s">
        <v>192</v>
      </c>
      <c r="K96" t="s">
        <v>193</v>
      </c>
      <c r="L96">
        <v>-242</v>
      </c>
    </row>
    <row r="97" spans="9:12" x14ac:dyDescent="0.35">
      <c r="I97">
        <v>95</v>
      </c>
      <c r="J97" t="s">
        <v>194</v>
      </c>
      <c r="K97" t="s">
        <v>195</v>
      </c>
      <c r="L97">
        <v>-243</v>
      </c>
    </row>
    <row r="98" spans="9:12" x14ac:dyDescent="0.35">
      <c r="I98">
        <v>96</v>
      </c>
      <c r="J98" t="s">
        <v>196</v>
      </c>
      <c r="K98" t="s">
        <v>197</v>
      </c>
      <c r="L98">
        <v>-247</v>
      </c>
    </row>
    <row r="99" spans="9:12" x14ac:dyDescent="0.35">
      <c r="I99">
        <v>97</v>
      </c>
      <c r="J99" t="s">
        <v>198</v>
      </c>
      <c r="K99" t="s">
        <v>199</v>
      </c>
      <c r="L99">
        <v>-247</v>
      </c>
    </row>
    <row r="100" spans="9:12" x14ac:dyDescent="0.35">
      <c r="I100">
        <v>98</v>
      </c>
      <c r="J100" t="s">
        <v>200</v>
      </c>
      <c r="K100" t="s">
        <v>201</v>
      </c>
      <c r="L100">
        <v>-251</v>
      </c>
    </row>
    <row r="101" spans="9:12" x14ac:dyDescent="0.35">
      <c r="I101">
        <v>99</v>
      </c>
      <c r="J101" t="s">
        <v>202</v>
      </c>
      <c r="K101" t="s">
        <v>203</v>
      </c>
      <c r="L101">
        <v>-252</v>
      </c>
    </row>
    <row r="102" spans="9:12" x14ac:dyDescent="0.35">
      <c r="I102">
        <v>100</v>
      </c>
      <c r="J102" t="s">
        <v>204</v>
      </c>
      <c r="K102" t="s">
        <v>205</v>
      </c>
      <c r="L102">
        <v>-257</v>
      </c>
    </row>
    <row r="103" spans="9:12" x14ac:dyDescent="0.35">
      <c r="I103">
        <v>101</v>
      </c>
      <c r="J103" t="s">
        <v>206</v>
      </c>
      <c r="K103" t="s">
        <v>207</v>
      </c>
      <c r="L103">
        <v>-258</v>
      </c>
    </row>
    <row r="104" spans="9:12" x14ac:dyDescent="0.35">
      <c r="I104">
        <v>102</v>
      </c>
      <c r="J104" t="s">
        <v>208</v>
      </c>
      <c r="K104" t="s">
        <v>209</v>
      </c>
      <c r="L104">
        <v>-250</v>
      </c>
    </row>
    <row r="105" spans="9:12" x14ac:dyDescent="0.35">
      <c r="I105">
        <v>103</v>
      </c>
      <c r="J105" t="s">
        <v>210</v>
      </c>
      <c r="K105" t="s">
        <v>211</v>
      </c>
      <c r="L105">
        <v>-260</v>
      </c>
    </row>
    <row r="106" spans="9:12" x14ac:dyDescent="0.35">
      <c r="I106">
        <v>104</v>
      </c>
      <c r="J106" t="s">
        <v>212</v>
      </c>
      <c r="K106" t="s">
        <v>213</v>
      </c>
      <c r="L106">
        <v>-261</v>
      </c>
    </row>
    <row r="107" spans="9:12" x14ac:dyDescent="0.35">
      <c r="I107">
        <v>105</v>
      </c>
      <c r="J107" t="s">
        <v>214</v>
      </c>
      <c r="K107" t="s">
        <v>215</v>
      </c>
      <c r="L107">
        <v>-262</v>
      </c>
    </row>
    <row r="108" spans="9:12" x14ac:dyDescent="0.35">
      <c r="I108">
        <v>106</v>
      </c>
      <c r="J108" t="s">
        <v>216</v>
      </c>
      <c r="K108" t="s">
        <v>217</v>
      </c>
      <c r="L108">
        <v>-263</v>
      </c>
    </row>
    <row r="109" spans="9:12" x14ac:dyDescent="0.35">
      <c r="I109">
        <v>107</v>
      </c>
      <c r="J109" t="s">
        <v>218</v>
      </c>
      <c r="K109" t="s">
        <v>219</v>
      </c>
      <c r="L109">
        <v>-262</v>
      </c>
    </row>
    <row r="110" spans="9:12" x14ac:dyDescent="0.35">
      <c r="I110">
        <v>108</v>
      </c>
      <c r="J110" t="s">
        <v>220</v>
      </c>
      <c r="K110" t="s">
        <v>221</v>
      </c>
      <c r="L110">
        <v>-255</v>
      </c>
    </row>
    <row r="111" spans="9:12" x14ac:dyDescent="0.35">
      <c r="I111">
        <v>109</v>
      </c>
      <c r="J111" t="s">
        <v>222</v>
      </c>
      <c r="K111" t="s">
        <v>223</v>
      </c>
      <c r="L111">
        <v>-256</v>
      </c>
    </row>
    <row r="112" spans="9:12" x14ac:dyDescent="0.35">
      <c r="I112">
        <v>110</v>
      </c>
      <c r="J112" t="s">
        <v>224</v>
      </c>
      <c r="K112" t="s">
        <v>225</v>
      </c>
      <c r="L112">
        <v>-269</v>
      </c>
    </row>
    <row r="113" spans="9:12" x14ac:dyDescent="0.35">
      <c r="I113">
        <v>111</v>
      </c>
      <c r="J113" t="s">
        <v>226</v>
      </c>
      <c r="K113" t="s">
        <v>227</v>
      </c>
      <c r="L113">
        <v>-272</v>
      </c>
    </row>
    <row r="114" spans="9:12" x14ac:dyDescent="0.35">
      <c r="I114">
        <v>112</v>
      </c>
      <c r="J114" t="s">
        <v>228</v>
      </c>
      <c r="K114" t="s">
        <v>229</v>
      </c>
      <c r="L114">
        <v>-277</v>
      </c>
    </row>
    <row r="115" spans="9:12" x14ac:dyDescent="0.35">
      <c r="I115">
        <v>113</v>
      </c>
      <c r="J115" t="s">
        <v>230</v>
      </c>
      <c r="K115" t="s">
        <v>231</v>
      </c>
      <c r="L115" t="s">
        <v>232</v>
      </c>
    </row>
    <row r="116" spans="9:12" x14ac:dyDescent="0.35">
      <c r="I116">
        <v>114</v>
      </c>
      <c r="J116" t="s">
        <v>233</v>
      </c>
      <c r="K116" t="s">
        <v>234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D5C0-EB2E-401A-BFC0-ABF4C7DB485D}">
  <dimension ref="A1:O58"/>
  <sheetViews>
    <sheetView topLeftCell="A40" workbookViewId="0">
      <selection activeCell="M11" sqref="M11"/>
    </sheetView>
  </sheetViews>
  <sheetFormatPr defaultRowHeight="14.5" x14ac:dyDescent="0.35"/>
  <sheetData>
    <row r="1" spans="1:15" x14ac:dyDescent="0.35">
      <c r="A1" t="s">
        <v>235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J1" t="s">
        <v>235</v>
      </c>
      <c r="K1" t="s">
        <v>358</v>
      </c>
      <c r="L1" t="s">
        <v>359</v>
      </c>
      <c r="M1" t="s">
        <v>360</v>
      </c>
      <c r="N1" t="s">
        <v>361</v>
      </c>
      <c r="O1" t="s">
        <v>362</v>
      </c>
    </row>
    <row r="2" spans="1:15" x14ac:dyDescent="0.35">
      <c r="A2" t="s">
        <v>237</v>
      </c>
      <c r="B2" t="s">
        <v>363</v>
      </c>
      <c r="C2" t="s">
        <v>364</v>
      </c>
      <c r="D2">
        <v>9.0117565573400005E-2</v>
      </c>
      <c r="E2" t="s">
        <v>694</v>
      </c>
      <c r="F2" t="s">
        <v>366</v>
      </c>
      <c r="J2" t="s">
        <v>237</v>
      </c>
      <c r="K2" t="s">
        <v>363</v>
      </c>
      <c r="L2" t="s">
        <v>364</v>
      </c>
      <c r="M2">
        <v>4.1840298301899998E-3</v>
      </c>
      <c r="N2" t="s">
        <v>693</v>
      </c>
      <c r="O2" t="s">
        <v>366</v>
      </c>
    </row>
    <row r="3" spans="1:15" x14ac:dyDescent="0.35">
      <c r="A3" t="s">
        <v>238</v>
      </c>
      <c r="B3" t="s">
        <v>367</v>
      </c>
      <c r="C3" t="s">
        <v>364</v>
      </c>
      <c r="D3">
        <v>9.0117565573400005E-2</v>
      </c>
      <c r="E3" t="s">
        <v>694</v>
      </c>
      <c r="F3" t="s">
        <v>366</v>
      </c>
      <c r="J3" t="s">
        <v>238</v>
      </c>
      <c r="K3" t="s">
        <v>367</v>
      </c>
      <c r="L3" t="s">
        <v>364</v>
      </c>
      <c r="M3">
        <v>4.1840298301899998E-3</v>
      </c>
      <c r="N3" t="s">
        <v>693</v>
      </c>
      <c r="O3" t="s">
        <v>366</v>
      </c>
    </row>
    <row r="4" spans="1:15" x14ac:dyDescent="0.35">
      <c r="A4" t="s">
        <v>247</v>
      </c>
      <c r="B4" t="s">
        <v>363</v>
      </c>
      <c r="C4" t="s">
        <v>364</v>
      </c>
      <c r="D4">
        <v>24.932258219800001</v>
      </c>
      <c r="E4" t="s">
        <v>694</v>
      </c>
      <c r="F4" t="s">
        <v>366</v>
      </c>
      <c r="J4" t="s">
        <v>247</v>
      </c>
      <c r="K4" t="s">
        <v>363</v>
      </c>
      <c r="L4" t="s">
        <v>364</v>
      </c>
      <c r="M4">
        <v>1.1575691316400001</v>
      </c>
      <c r="N4" t="s">
        <v>693</v>
      </c>
      <c r="O4" t="s">
        <v>366</v>
      </c>
    </row>
    <row r="5" spans="1:15" x14ac:dyDescent="0.35">
      <c r="A5" t="s">
        <v>251</v>
      </c>
      <c r="B5" t="s">
        <v>363</v>
      </c>
      <c r="C5" t="s">
        <v>364</v>
      </c>
      <c r="D5">
        <v>1.0103267927199999</v>
      </c>
      <c r="E5" t="s">
        <v>694</v>
      </c>
      <c r="F5" t="s">
        <v>366</v>
      </c>
      <c r="J5" t="s">
        <v>251</v>
      </c>
      <c r="K5" t="s">
        <v>363</v>
      </c>
      <c r="L5" t="s">
        <v>364</v>
      </c>
      <c r="M5">
        <v>4.6908029661899997E-2</v>
      </c>
      <c r="N5" t="s">
        <v>693</v>
      </c>
      <c r="O5" t="s">
        <v>366</v>
      </c>
    </row>
    <row r="6" spans="1:15" x14ac:dyDescent="0.35">
      <c r="A6" t="s">
        <v>254</v>
      </c>
      <c r="B6" t="s">
        <v>363</v>
      </c>
      <c r="C6" t="s">
        <v>364</v>
      </c>
      <c r="D6">
        <v>42.688637329000002</v>
      </c>
      <c r="E6" t="s">
        <v>694</v>
      </c>
      <c r="F6" t="s">
        <v>366</v>
      </c>
      <c r="J6" t="s">
        <v>254</v>
      </c>
      <c r="K6" t="s">
        <v>363</v>
      </c>
      <c r="L6" t="s">
        <v>364</v>
      </c>
      <c r="M6">
        <v>1.98197244742</v>
      </c>
      <c r="N6" t="s">
        <v>693</v>
      </c>
      <c r="O6" t="s">
        <v>366</v>
      </c>
    </row>
    <row r="7" spans="1:15" x14ac:dyDescent="0.35">
      <c r="A7" t="s">
        <v>255</v>
      </c>
      <c r="B7" t="s">
        <v>363</v>
      </c>
      <c r="C7" t="s">
        <v>364</v>
      </c>
      <c r="D7">
        <v>42.688637329000002</v>
      </c>
      <c r="E7" t="s">
        <v>694</v>
      </c>
      <c r="F7" t="s">
        <v>366</v>
      </c>
      <c r="J7" t="s">
        <v>255</v>
      </c>
      <c r="K7" t="s">
        <v>363</v>
      </c>
      <c r="L7" t="s">
        <v>364</v>
      </c>
      <c r="M7">
        <v>1.98197244742</v>
      </c>
      <c r="N7" t="s">
        <v>693</v>
      </c>
      <c r="O7" t="s">
        <v>366</v>
      </c>
    </row>
    <row r="8" spans="1:15" x14ac:dyDescent="0.35">
      <c r="A8" t="s">
        <v>256</v>
      </c>
      <c r="B8" t="s">
        <v>363</v>
      </c>
      <c r="C8" t="s">
        <v>364</v>
      </c>
      <c r="D8">
        <v>42.688637329000002</v>
      </c>
      <c r="E8" t="s">
        <v>694</v>
      </c>
      <c r="F8" t="s">
        <v>366</v>
      </c>
      <c r="J8" t="s">
        <v>256</v>
      </c>
      <c r="K8" t="s">
        <v>363</v>
      </c>
      <c r="L8" t="s">
        <v>364</v>
      </c>
      <c r="M8">
        <v>1.98197244742</v>
      </c>
      <c r="N8" t="s">
        <v>693</v>
      </c>
      <c r="O8" t="s">
        <v>366</v>
      </c>
    </row>
    <row r="9" spans="1:15" x14ac:dyDescent="0.35">
      <c r="A9" t="s">
        <v>257</v>
      </c>
      <c r="B9" t="s">
        <v>363</v>
      </c>
      <c r="C9" t="s">
        <v>364</v>
      </c>
      <c r="D9">
        <v>42.688637329000002</v>
      </c>
      <c r="E9" t="s">
        <v>694</v>
      </c>
      <c r="F9" t="s">
        <v>366</v>
      </c>
      <c r="J9" t="s">
        <v>257</v>
      </c>
      <c r="K9" t="s">
        <v>363</v>
      </c>
      <c r="L9" t="s">
        <v>364</v>
      </c>
      <c r="M9">
        <v>1.98197244742</v>
      </c>
      <c r="N9" t="s">
        <v>693</v>
      </c>
      <c r="O9" t="s">
        <v>366</v>
      </c>
    </row>
    <row r="10" spans="1:15" x14ac:dyDescent="0.35">
      <c r="A10" t="s">
        <v>258</v>
      </c>
      <c r="B10" t="s">
        <v>363</v>
      </c>
      <c r="C10" t="s">
        <v>364</v>
      </c>
      <c r="D10">
        <v>42.688637329000002</v>
      </c>
      <c r="E10" t="s">
        <v>694</v>
      </c>
      <c r="F10" t="s">
        <v>366</v>
      </c>
      <c r="J10" t="s">
        <v>258</v>
      </c>
      <c r="K10" t="s">
        <v>363</v>
      </c>
      <c r="L10" t="s">
        <v>364</v>
      </c>
      <c r="M10">
        <v>1.98197244742</v>
      </c>
      <c r="N10" t="s">
        <v>693</v>
      </c>
      <c r="O10" t="s">
        <v>366</v>
      </c>
    </row>
    <row r="11" spans="1:15" x14ac:dyDescent="0.35">
      <c r="A11" t="s">
        <v>259</v>
      </c>
      <c r="B11" t="s">
        <v>363</v>
      </c>
      <c r="C11" t="s">
        <v>364</v>
      </c>
      <c r="D11">
        <v>42.688637329000002</v>
      </c>
      <c r="E11" t="s">
        <v>694</v>
      </c>
      <c r="F11" t="s">
        <v>366</v>
      </c>
      <c r="J11" t="s">
        <v>259</v>
      </c>
      <c r="K11" t="s">
        <v>363</v>
      </c>
      <c r="L11" t="s">
        <v>364</v>
      </c>
      <c r="M11">
        <v>1.98197244742</v>
      </c>
      <c r="N11" t="s">
        <v>693</v>
      </c>
      <c r="O11" t="s">
        <v>366</v>
      </c>
    </row>
    <row r="12" spans="1:15" x14ac:dyDescent="0.35">
      <c r="A12" t="s">
        <v>260</v>
      </c>
      <c r="B12" t="s">
        <v>363</v>
      </c>
      <c r="C12" t="s">
        <v>364</v>
      </c>
      <c r="D12">
        <v>42.688637329000002</v>
      </c>
      <c r="E12" t="s">
        <v>694</v>
      </c>
      <c r="F12" t="s">
        <v>366</v>
      </c>
      <c r="J12" t="s">
        <v>260</v>
      </c>
      <c r="K12" t="s">
        <v>363</v>
      </c>
      <c r="L12" t="s">
        <v>364</v>
      </c>
      <c r="M12">
        <v>1.98197244742</v>
      </c>
      <c r="N12" t="s">
        <v>693</v>
      </c>
      <c r="O12" t="s">
        <v>366</v>
      </c>
    </row>
    <row r="13" spans="1:15" x14ac:dyDescent="0.35">
      <c r="A13" t="s">
        <v>261</v>
      </c>
      <c r="B13" t="s">
        <v>363</v>
      </c>
      <c r="C13" t="s">
        <v>364</v>
      </c>
      <c r="D13">
        <v>42.688637329000002</v>
      </c>
      <c r="E13" t="s">
        <v>694</v>
      </c>
      <c r="F13" t="s">
        <v>366</v>
      </c>
      <c r="J13" t="s">
        <v>261</v>
      </c>
      <c r="K13" t="s">
        <v>363</v>
      </c>
      <c r="L13" t="s">
        <v>364</v>
      </c>
      <c r="M13">
        <v>1.98197244742</v>
      </c>
      <c r="N13" t="s">
        <v>693</v>
      </c>
      <c r="O13" t="s">
        <v>366</v>
      </c>
    </row>
    <row r="14" spans="1:15" x14ac:dyDescent="0.35">
      <c r="A14" t="s">
        <v>262</v>
      </c>
      <c r="B14" t="s">
        <v>363</v>
      </c>
      <c r="C14" t="s">
        <v>364</v>
      </c>
      <c r="D14">
        <v>42.688637329000002</v>
      </c>
      <c r="E14" t="s">
        <v>694</v>
      </c>
      <c r="F14" t="s">
        <v>366</v>
      </c>
      <c r="J14" t="s">
        <v>262</v>
      </c>
      <c r="K14" t="s">
        <v>363</v>
      </c>
      <c r="L14" t="s">
        <v>364</v>
      </c>
      <c r="M14">
        <v>1.98197244742</v>
      </c>
      <c r="N14" t="s">
        <v>693</v>
      </c>
      <c r="O14" t="s">
        <v>366</v>
      </c>
    </row>
    <row r="15" spans="1:15" x14ac:dyDescent="0.35">
      <c r="A15" t="s">
        <v>263</v>
      </c>
      <c r="B15" t="s">
        <v>363</v>
      </c>
      <c r="C15" t="s">
        <v>364</v>
      </c>
      <c r="D15">
        <v>42.688637329000002</v>
      </c>
      <c r="E15" t="s">
        <v>694</v>
      </c>
      <c r="F15" t="s">
        <v>366</v>
      </c>
      <c r="J15" t="s">
        <v>263</v>
      </c>
      <c r="K15" t="s">
        <v>363</v>
      </c>
      <c r="L15" t="s">
        <v>364</v>
      </c>
      <c r="M15">
        <v>1.98197244742</v>
      </c>
      <c r="N15" t="s">
        <v>693</v>
      </c>
      <c r="O15" t="s">
        <v>366</v>
      </c>
    </row>
    <row r="16" spans="1:15" x14ac:dyDescent="0.35">
      <c r="A16" t="s">
        <v>264</v>
      </c>
      <c r="B16" t="s">
        <v>363</v>
      </c>
      <c r="C16" t="s">
        <v>364</v>
      </c>
      <c r="D16">
        <v>42.688637329000002</v>
      </c>
      <c r="E16" t="s">
        <v>694</v>
      </c>
      <c r="F16" t="s">
        <v>366</v>
      </c>
      <c r="J16" t="s">
        <v>264</v>
      </c>
      <c r="K16" t="s">
        <v>363</v>
      </c>
      <c r="L16" t="s">
        <v>364</v>
      </c>
      <c r="M16">
        <v>1.98197244742</v>
      </c>
      <c r="N16" t="s">
        <v>693</v>
      </c>
      <c r="O16" t="s">
        <v>366</v>
      </c>
    </row>
    <row r="17" spans="1:15" x14ac:dyDescent="0.35">
      <c r="A17" t="s">
        <v>275</v>
      </c>
      <c r="B17" t="s">
        <v>363</v>
      </c>
      <c r="C17" t="s">
        <v>364</v>
      </c>
      <c r="D17">
        <v>69940.309718200006</v>
      </c>
      <c r="E17" t="s">
        <v>694</v>
      </c>
      <c r="F17" t="s">
        <v>366</v>
      </c>
      <c r="J17" t="s">
        <v>275</v>
      </c>
      <c r="K17" t="s">
        <v>363</v>
      </c>
      <c r="L17" t="s">
        <v>364</v>
      </c>
      <c r="M17">
        <v>3247.2286654899999</v>
      </c>
      <c r="N17" t="s">
        <v>693</v>
      </c>
      <c r="O17" t="s">
        <v>366</v>
      </c>
    </row>
    <row r="18" spans="1:15" x14ac:dyDescent="0.35">
      <c r="A18" t="s">
        <v>276</v>
      </c>
      <c r="B18" t="s">
        <v>363</v>
      </c>
      <c r="C18" t="s">
        <v>364</v>
      </c>
      <c r="D18">
        <v>69940.309718200006</v>
      </c>
      <c r="E18" t="s">
        <v>694</v>
      </c>
      <c r="F18" t="s">
        <v>366</v>
      </c>
      <c r="J18" t="s">
        <v>276</v>
      </c>
      <c r="K18" t="s">
        <v>363</v>
      </c>
      <c r="L18" t="s">
        <v>364</v>
      </c>
      <c r="M18">
        <v>3247.2286654899999</v>
      </c>
      <c r="N18" t="s">
        <v>693</v>
      </c>
      <c r="O18" t="s">
        <v>366</v>
      </c>
    </row>
    <row r="19" spans="1:15" x14ac:dyDescent="0.35">
      <c r="A19" t="s">
        <v>277</v>
      </c>
      <c r="B19" t="s">
        <v>363</v>
      </c>
      <c r="C19" t="s">
        <v>364</v>
      </c>
      <c r="D19">
        <v>69940.309718200006</v>
      </c>
      <c r="E19" t="s">
        <v>694</v>
      </c>
      <c r="F19" t="s">
        <v>366</v>
      </c>
      <c r="J19" t="s">
        <v>277</v>
      </c>
      <c r="K19" t="s">
        <v>363</v>
      </c>
      <c r="L19" t="s">
        <v>364</v>
      </c>
      <c r="M19">
        <v>3247.2286654899999</v>
      </c>
      <c r="N19" t="s">
        <v>693</v>
      </c>
      <c r="O19" t="s">
        <v>366</v>
      </c>
    </row>
    <row r="20" spans="1:15" x14ac:dyDescent="0.35">
      <c r="A20" t="s">
        <v>278</v>
      </c>
      <c r="B20" t="s">
        <v>363</v>
      </c>
      <c r="C20" t="s">
        <v>364</v>
      </c>
      <c r="D20">
        <v>69940.309718200006</v>
      </c>
      <c r="E20" t="s">
        <v>694</v>
      </c>
      <c r="F20" t="s">
        <v>366</v>
      </c>
      <c r="J20" t="s">
        <v>278</v>
      </c>
      <c r="K20" t="s">
        <v>363</v>
      </c>
      <c r="L20" t="s">
        <v>364</v>
      </c>
      <c r="M20">
        <v>3247.2286654899999</v>
      </c>
      <c r="N20" t="s">
        <v>693</v>
      </c>
      <c r="O20" t="s">
        <v>366</v>
      </c>
    </row>
    <row r="21" spans="1:15" x14ac:dyDescent="0.35">
      <c r="A21" t="s">
        <v>279</v>
      </c>
      <c r="B21" t="s">
        <v>363</v>
      </c>
      <c r="C21" t="s">
        <v>364</v>
      </c>
      <c r="D21">
        <v>69940.309718200006</v>
      </c>
      <c r="E21" t="s">
        <v>694</v>
      </c>
      <c r="F21" t="s">
        <v>366</v>
      </c>
      <c r="J21" t="s">
        <v>279</v>
      </c>
      <c r="K21" t="s">
        <v>363</v>
      </c>
      <c r="L21" t="s">
        <v>364</v>
      </c>
      <c r="M21">
        <v>3247.2286654899999</v>
      </c>
      <c r="N21" t="s">
        <v>693</v>
      </c>
      <c r="O21" t="s">
        <v>366</v>
      </c>
    </row>
    <row r="22" spans="1:15" x14ac:dyDescent="0.35">
      <c r="A22" t="s">
        <v>280</v>
      </c>
      <c r="B22" t="s">
        <v>363</v>
      </c>
      <c r="C22" t="s">
        <v>364</v>
      </c>
      <c r="D22">
        <v>69940.309718200006</v>
      </c>
      <c r="E22" t="s">
        <v>694</v>
      </c>
      <c r="F22" t="s">
        <v>366</v>
      </c>
      <c r="J22" t="s">
        <v>280</v>
      </c>
      <c r="K22" t="s">
        <v>363</v>
      </c>
      <c r="L22" t="s">
        <v>364</v>
      </c>
      <c r="M22">
        <v>3247.2286654899999</v>
      </c>
      <c r="N22" t="s">
        <v>693</v>
      </c>
      <c r="O22" t="s">
        <v>366</v>
      </c>
    </row>
    <row r="23" spans="1:15" x14ac:dyDescent="0.35">
      <c r="A23" t="s">
        <v>281</v>
      </c>
      <c r="B23" t="s">
        <v>363</v>
      </c>
      <c r="C23" t="s">
        <v>364</v>
      </c>
      <c r="D23">
        <v>69940.309718200006</v>
      </c>
      <c r="E23" t="s">
        <v>694</v>
      </c>
      <c r="F23" t="s">
        <v>366</v>
      </c>
      <c r="J23" t="s">
        <v>281</v>
      </c>
      <c r="K23" t="s">
        <v>363</v>
      </c>
      <c r="L23" t="s">
        <v>364</v>
      </c>
      <c r="M23">
        <v>3247.2286654899999</v>
      </c>
      <c r="N23" t="s">
        <v>693</v>
      </c>
      <c r="O23" t="s">
        <v>366</v>
      </c>
    </row>
    <row r="24" spans="1:15" x14ac:dyDescent="0.35">
      <c r="A24" t="s">
        <v>282</v>
      </c>
      <c r="B24" t="s">
        <v>363</v>
      </c>
      <c r="C24" t="s">
        <v>364</v>
      </c>
      <c r="D24">
        <v>69940.309718200006</v>
      </c>
      <c r="E24" t="s">
        <v>694</v>
      </c>
      <c r="F24" t="s">
        <v>366</v>
      </c>
      <c r="J24" t="s">
        <v>282</v>
      </c>
      <c r="K24" t="s">
        <v>363</v>
      </c>
      <c r="L24" t="s">
        <v>364</v>
      </c>
      <c r="M24">
        <v>3247.2286654899999</v>
      </c>
      <c r="N24" t="s">
        <v>693</v>
      </c>
      <c r="O24" t="s">
        <v>366</v>
      </c>
    </row>
    <row r="25" spans="1:15" x14ac:dyDescent="0.35">
      <c r="A25" t="s">
        <v>283</v>
      </c>
      <c r="B25" t="s">
        <v>363</v>
      </c>
      <c r="C25" t="s">
        <v>364</v>
      </c>
      <c r="D25">
        <v>69940.309718200006</v>
      </c>
      <c r="E25" t="s">
        <v>694</v>
      </c>
      <c r="F25" t="s">
        <v>366</v>
      </c>
      <c r="J25" t="s">
        <v>283</v>
      </c>
      <c r="K25" t="s">
        <v>363</v>
      </c>
      <c r="L25" t="s">
        <v>364</v>
      </c>
      <c r="M25">
        <v>3247.2286654899999</v>
      </c>
      <c r="N25" t="s">
        <v>693</v>
      </c>
      <c r="O25" t="s">
        <v>366</v>
      </c>
    </row>
    <row r="26" spans="1:15" x14ac:dyDescent="0.35">
      <c r="A26" t="s">
        <v>290</v>
      </c>
      <c r="B26" t="s">
        <v>363</v>
      </c>
      <c r="C26" t="s">
        <v>364</v>
      </c>
      <c r="D26">
        <v>1</v>
      </c>
      <c r="E26" t="s">
        <v>694</v>
      </c>
      <c r="F26" t="s">
        <v>366</v>
      </c>
      <c r="J26" t="s">
        <v>290</v>
      </c>
      <c r="K26" t="s">
        <v>363</v>
      </c>
      <c r="L26" t="s">
        <v>364</v>
      </c>
      <c r="M26">
        <v>4.6428571428599998E-2</v>
      </c>
      <c r="N26" t="s">
        <v>693</v>
      </c>
      <c r="O26" t="s">
        <v>366</v>
      </c>
    </row>
    <row r="27" spans="1:15" x14ac:dyDescent="0.35">
      <c r="A27" t="s">
        <v>377</v>
      </c>
      <c r="B27" t="s">
        <v>363</v>
      </c>
      <c r="C27" t="s">
        <v>364</v>
      </c>
      <c r="D27">
        <v>1</v>
      </c>
      <c r="E27" t="s">
        <v>694</v>
      </c>
      <c r="F27" t="s">
        <v>366</v>
      </c>
      <c r="J27" t="s">
        <v>377</v>
      </c>
      <c r="K27" t="s">
        <v>363</v>
      </c>
      <c r="L27" t="s">
        <v>364</v>
      </c>
      <c r="M27">
        <v>0.46428571428600002</v>
      </c>
      <c r="N27" t="s">
        <v>693</v>
      </c>
      <c r="O27" t="s">
        <v>366</v>
      </c>
    </row>
    <row r="28" spans="1:15" x14ac:dyDescent="0.35">
      <c r="A28" t="s">
        <v>296</v>
      </c>
      <c r="B28" t="s">
        <v>363</v>
      </c>
      <c r="C28" t="s">
        <v>364</v>
      </c>
      <c r="D28">
        <v>1.7664919488899999</v>
      </c>
      <c r="E28" t="s">
        <v>694</v>
      </c>
      <c r="F28" t="s">
        <v>366</v>
      </c>
      <c r="J28" t="s">
        <v>296</v>
      </c>
      <c r="K28" t="s">
        <v>363</v>
      </c>
      <c r="L28" t="s">
        <v>364</v>
      </c>
      <c r="M28">
        <v>8.2015697626900003E-2</v>
      </c>
      <c r="N28" t="s">
        <v>693</v>
      </c>
      <c r="O28" t="s">
        <v>366</v>
      </c>
    </row>
    <row r="29" spans="1:15" x14ac:dyDescent="0.35">
      <c r="A29" t="s">
        <v>297</v>
      </c>
      <c r="B29" t="s">
        <v>363</v>
      </c>
      <c r="C29" t="s">
        <v>364</v>
      </c>
      <c r="D29">
        <v>1.7664919488899999</v>
      </c>
      <c r="E29" t="s">
        <v>694</v>
      </c>
      <c r="F29" t="s">
        <v>366</v>
      </c>
      <c r="J29" t="s">
        <v>297</v>
      </c>
      <c r="K29" t="s">
        <v>363</v>
      </c>
      <c r="L29" t="s">
        <v>364</v>
      </c>
      <c r="M29">
        <v>8.2015697626900003E-2</v>
      </c>
      <c r="N29" t="s">
        <v>693</v>
      </c>
      <c r="O29" t="s">
        <v>366</v>
      </c>
    </row>
    <row r="30" spans="1:15" x14ac:dyDescent="0.35">
      <c r="A30" t="s">
        <v>301</v>
      </c>
      <c r="B30" t="s">
        <v>363</v>
      </c>
      <c r="C30" t="s">
        <v>364</v>
      </c>
      <c r="D30">
        <v>76.614432951200001</v>
      </c>
      <c r="E30" t="s">
        <v>694</v>
      </c>
      <c r="F30" t="s">
        <v>366</v>
      </c>
      <c r="J30" t="s">
        <v>301</v>
      </c>
      <c r="K30" t="s">
        <v>363</v>
      </c>
      <c r="L30" t="s">
        <v>364</v>
      </c>
      <c r="M30">
        <v>3.55709867274</v>
      </c>
      <c r="N30" t="s">
        <v>693</v>
      </c>
      <c r="O30" t="s">
        <v>366</v>
      </c>
    </row>
    <row r="31" spans="1:15" x14ac:dyDescent="0.35">
      <c r="A31" t="s">
        <v>302</v>
      </c>
      <c r="B31" t="s">
        <v>363</v>
      </c>
      <c r="C31" t="s">
        <v>364</v>
      </c>
      <c r="D31">
        <v>207.508824691</v>
      </c>
      <c r="E31" t="s">
        <v>694</v>
      </c>
      <c r="F31" t="s">
        <v>366</v>
      </c>
      <c r="J31" t="s">
        <v>302</v>
      </c>
      <c r="K31" t="s">
        <v>363</v>
      </c>
      <c r="L31" t="s">
        <v>364</v>
      </c>
      <c r="M31">
        <v>9.6343382892299996</v>
      </c>
      <c r="N31" t="s">
        <v>693</v>
      </c>
      <c r="O31" t="s">
        <v>366</v>
      </c>
    </row>
    <row r="32" spans="1:15" x14ac:dyDescent="0.35">
      <c r="A32" t="s">
        <v>303</v>
      </c>
      <c r="B32" t="s">
        <v>363</v>
      </c>
      <c r="C32" t="s">
        <v>364</v>
      </c>
      <c r="D32">
        <v>207.508824691</v>
      </c>
      <c r="E32" t="s">
        <v>694</v>
      </c>
      <c r="F32" t="s">
        <v>366</v>
      </c>
      <c r="J32" t="s">
        <v>303</v>
      </c>
      <c r="K32" t="s">
        <v>363</v>
      </c>
      <c r="L32" t="s">
        <v>364</v>
      </c>
      <c r="M32">
        <v>9.6343382892299996</v>
      </c>
      <c r="N32" t="s">
        <v>693</v>
      </c>
      <c r="O32" t="s">
        <v>366</v>
      </c>
    </row>
    <row r="33" spans="1:15" x14ac:dyDescent="0.35">
      <c r="A33" t="s">
        <v>304</v>
      </c>
      <c r="B33" t="s">
        <v>363</v>
      </c>
      <c r="C33" t="s">
        <v>364</v>
      </c>
      <c r="D33">
        <v>207.508824691</v>
      </c>
      <c r="E33" t="s">
        <v>694</v>
      </c>
      <c r="F33" t="s">
        <v>366</v>
      </c>
      <c r="J33" t="s">
        <v>304</v>
      </c>
      <c r="K33" t="s">
        <v>363</v>
      </c>
      <c r="L33" t="s">
        <v>364</v>
      </c>
      <c r="M33">
        <v>9.6343382892299996</v>
      </c>
      <c r="N33" t="s">
        <v>693</v>
      </c>
      <c r="O33" t="s">
        <v>366</v>
      </c>
    </row>
    <row r="34" spans="1:15" x14ac:dyDescent="0.35">
      <c r="A34" t="s">
        <v>305</v>
      </c>
      <c r="B34" t="s">
        <v>363</v>
      </c>
      <c r="C34" t="s">
        <v>364</v>
      </c>
      <c r="D34">
        <v>207.508824691</v>
      </c>
      <c r="E34" t="s">
        <v>694</v>
      </c>
      <c r="F34" t="s">
        <v>366</v>
      </c>
      <c r="J34" t="s">
        <v>305</v>
      </c>
      <c r="K34" t="s">
        <v>363</v>
      </c>
      <c r="L34" t="s">
        <v>364</v>
      </c>
      <c r="M34">
        <v>9.6343382892299996</v>
      </c>
      <c r="N34" t="s">
        <v>693</v>
      </c>
      <c r="O34" t="s">
        <v>366</v>
      </c>
    </row>
    <row r="35" spans="1:15" x14ac:dyDescent="0.35">
      <c r="A35" t="s">
        <v>306</v>
      </c>
      <c r="B35" t="s">
        <v>363</v>
      </c>
      <c r="C35" t="s">
        <v>364</v>
      </c>
      <c r="D35">
        <v>207.508824691</v>
      </c>
      <c r="E35" t="s">
        <v>694</v>
      </c>
      <c r="F35" t="s">
        <v>366</v>
      </c>
      <c r="J35" t="s">
        <v>306</v>
      </c>
      <c r="K35" t="s">
        <v>363</v>
      </c>
      <c r="L35" t="s">
        <v>364</v>
      </c>
      <c r="M35">
        <v>9.6343382892299996</v>
      </c>
      <c r="N35" t="s">
        <v>693</v>
      </c>
      <c r="O35" t="s">
        <v>366</v>
      </c>
    </row>
    <row r="36" spans="1:15" x14ac:dyDescent="0.35">
      <c r="A36" t="s">
        <v>307</v>
      </c>
      <c r="B36" t="s">
        <v>363</v>
      </c>
      <c r="C36" t="s">
        <v>364</v>
      </c>
      <c r="D36">
        <v>207.508824691</v>
      </c>
      <c r="E36" t="s">
        <v>694</v>
      </c>
      <c r="F36" t="s">
        <v>366</v>
      </c>
      <c r="J36" t="s">
        <v>307</v>
      </c>
      <c r="K36" t="s">
        <v>363</v>
      </c>
      <c r="L36" t="s">
        <v>364</v>
      </c>
      <c r="M36">
        <v>9.6343382892299996</v>
      </c>
      <c r="N36" t="s">
        <v>693</v>
      </c>
      <c r="O36" t="s">
        <v>366</v>
      </c>
    </row>
    <row r="37" spans="1:15" x14ac:dyDescent="0.35">
      <c r="A37" t="s">
        <v>308</v>
      </c>
      <c r="B37" t="s">
        <v>363</v>
      </c>
      <c r="C37" t="s">
        <v>364</v>
      </c>
      <c r="D37">
        <v>207.508824691</v>
      </c>
      <c r="E37" t="s">
        <v>694</v>
      </c>
      <c r="F37" t="s">
        <v>366</v>
      </c>
      <c r="J37" t="s">
        <v>308</v>
      </c>
      <c r="K37" t="s">
        <v>363</v>
      </c>
      <c r="L37" t="s">
        <v>364</v>
      </c>
      <c r="M37">
        <v>9.6343382892299996</v>
      </c>
      <c r="N37" t="s">
        <v>693</v>
      </c>
      <c r="O37" t="s">
        <v>366</v>
      </c>
    </row>
    <row r="38" spans="1:15" x14ac:dyDescent="0.35">
      <c r="A38" t="s">
        <v>310</v>
      </c>
      <c r="B38" t="s">
        <v>363</v>
      </c>
      <c r="C38" t="s">
        <v>364</v>
      </c>
      <c r="D38">
        <v>12.5</v>
      </c>
      <c r="E38" t="s">
        <v>694</v>
      </c>
      <c r="F38" t="s">
        <v>366</v>
      </c>
      <c r="J38" t="s">
        <v>310</v>
      </c>
      <c r="K38" t="s">
        <v>363</v>
      </c>
      <c r="L38" t="s">
        <v>364</v>
      </c>
      <c r="M38">
        <v>6.6800000000000002E-3</v>
      </c>
      <c r="N38" t="s">
        <v>693</v>
      </c>
      <c r="O38" t="s">
        <v>366</v>
      </c>
    </row>
    <row r="39" spans="1:15" x14ac:dyDescent="0.35">
      <c r="A39" t="s">
        <v>311</v>
      </c>
      <c r="B39" t="s">
        <v>363</v>
      </c>
      <c r="C39" t="s">
        <v>364</v>
      </c>
      <c r="D39">
        <v>12.5</v>
      </c>
      <c r="E39" t="s">
        <v>694</v>
      </c>
      <c r="F39" t="s">
        <v>366</v>
      </c>
      <c r="J39" t="s">
        <v>311</v>
      </c>
      <c r="K39" t="s">
        <v>363</v>
      </c>
      <c r="L39" t="s">
        <v>364</v>
      </c>
      <c r="M39">
        <v>6.6800000000000002E-3</v>
      </c>
      <c r="N39" t="s">
        <v>693</v>
      </c>
      <c r="O39" t="s">
        <v>366</v>
      </c>
    </row>
    <row r="40" spans="1:15" x14ac:dyDescent="0.35">
      <c r="A40" t="s">
        <v>312</v>
      </c>
      <c r="B40" t="s">
        <v>363</v>
      </c>
      <c r="C40" t="s">
        <v>364</v>
      </c>
      <c r="D40">
        <v>12.527746174200001</v>
      </c>
      <c r="E40" t="s">
        <v>694</v>
      </c>
      <c r="F40" t="s">
        <v>366</v>
      </c>
      <c r="J40" t="s">
        <v>312</v>
      </c>
      <c r="K40" t="s">
        <v>363</v>
      </c>
      <c r="L40" t="s">
        <v>364</v>
      </c>
      <c r="M40">
        <v>0.58164535808600004</v>
      </c>
      <c r="N40" t="s">
        <v>693</v>
      </c>
      <c r="O40" t="s">
        <v>366</v>
      </c>
    </row>
    <row r="41" spans="1:15" x14ac:dyDescent="0.35">
      <c r="A41" t="s">
        <v>313</v>
      </c>
      <c r="B41" t="s">
        <v>363</v>
      </c>
      <c r="C41" t="s">
        <v>364</v>
      </c>
      <c r="D41">
        <v>12.527746174200001</v>
      </c>
      <c r="E41" t="s">
        <v>694</v>
      </c>
      <c r="F41" t="s">
        <v>366</v>
      </c>
      <c r="J41" t="s">
        <v>313</v>
      </c>
      <c r="K41" t="s">
        <v>363</v>
      </c>
      <c r="L41" t="s">
        <v>364</v>
      </c>
      <c r="M41">
        <v>0.58164535808600004</v>
      </c>
      <c r="N41" t="s">
        <v>693</v>
      </c>
      <c r="O41" t="s">
        <v>366</v>
      </c>
    </row>
    <row r="42" spans="1:15" x14ac:dyDescent="0.35">
      <c r="A42" t="s">
        <v>314</v>
      </c>
      <c r="B42" t="s">
        <v>363</v>
      </c>
      <c r="C42" t="s">
        <v>364</v>
      </c>
      <c r="D42">
        <v>3812.2761311200002</v>
      </c>
      <c r="E42" t="s">
        <v>694</v>
      </c>
      <c r="F42" t="s">
        <v>366</v>
      </c>
      <c r="J42" t="s">
        <v>314</v>
      </c>
      <c r="K42" t="s">
        <v>363</v>
      </c>
      <c r="L42" t="s">
        <v>364</v>
      </c>
      <c r="M42">
        <v>176.998534659</v>
      </c>
      <c r="N42" t="s">
        <v>693</v>
      </c>
      <c r="O42" t="s">
        <v>366</v>
      </c>
    </row>
    <row r="43" spans="1:15" x14ac:dyDescent="0.35">
      <c r="A43" t="s">
        <v>315</v>
      </c>
      <c r="B43" t="s">
        <v>363</v>
      </c>
      <c r="C43" t="s">
        <v>364</v>
      </c>
      <c r="D43">
        <v>3812.2761311200002</v>
      </c>
      <c r="E43" t="s">
        <v>694</v>
      </c>
      <c r="F43" t="s">
        <v>366</v>
      </c>
      <c r="J43" t="s">
        <v>315</v>
      </c>
      <c r="K43" t="s">
        <v>363</v>
      </c>
      <c r="L43" t="s">
        <v>364</v>
      </c>
      <c r="M43">
        <v>176.998534659</v>
      </c>
      <c r="N43" t="s">
        <v>693</v>
      </c>
      <c r="O43" t="s">
        <v>366</v>
      </c>
    </row>
    <row r="44" spans="1:15" x14ac:dyDescent="0.35">
      <c r="A44" t="s">
        <v>319</v>
      </c>
      <c r="B44" t="s">
        <v>363</v>
      </c>
      <c r="C44" t="s">
        <v>364</v>
      </c>
      <c r="D44">
        <v>162805.198428</v>
      </c>
      <c r="E44" t="s">
        <v>694</v>
      </c>
      <c r="F44" t="s">
        <v>366</v>
      </c>
      <c r="J44" t="s">
        <v>319</v>
      </c>
      <c r="K44" t="s">
        <v>363</v>
      </c>
      <c r="L44" t="s">
        <v>364</v>
      </c>
      <c r="M44">
        <v>7558.8127841699998</v>
      </c>
      <c r="N44" t="s">
        <v>693</v>
      </c>
      <c r="O44" t="s">
        <v>366</v>
      </c>
    </row>
    <row r="45" spans="1:15" x14ac:dyDescent="0.35">
      <c r="A45" t="s">
        <v>320</v>
      </c>
      <c r="B45" t="s">
        <v>363</v>
      </c>
      <c r="C45" t="s">
        <v>364</v>
      </c>
      <c r="D45">
        <v>163000</v>
      </c>
      <c r="E45" t="s">
        <v>694</v>
      </c>
      <c r="F45" t="s">
        <v>366</v>
      </c>
      <c r="J45" t="s">
        <v>320</v>
      </c>
      <c r="K45" t="s">
        <v>363</v>
      </c>
      <c r="L45" t="s">
        <v>364</v>
      </c>
      <c r="M45">
        <v>86.9</v>
      </c>
      <c r="N45" t="s">
        <v>693</v>
      </c>
      <c r="O45" t="s">
        <v>366</v>
      </c>
    </row>
    <row r="46" spans="1:15" x14ac:dyDescent="0.35">
      <c r="A46" t="s">
        <v>323</v>
      </c>
      <c r="B46" t="s">
        <v>363</v>
      </c>
      <c r="C46" t="s">
        <v>364</v>
      </c>
      <c r="D46">
        <v>20328.1884718</v>
      </c>
      <c r="E46" t="s">
        <v>694</v>
      </c>
      <c r="F46" t="s">
        <v>366</v>
      </c>
      <c r="J46" t="s">
        <v>323</v>
      </c>
      <c r="K46" t="s">
        <v>363</v>
      </c>
      <c r="L46" t="s">
        <v>364</v>
      </c>
      <c r="M46">
        <v>943.80875047400002</v>
      </c>
      <c r="N46" t="s">
        <v>693</v>
      </c>
      <c r="O46" t="s">
        <v>366</v>
      </c>
    </row>
    <row r="47" spans="1:15" x14ac:dyDescent="0.35">
      <c r="A47" t="s">
        <v>324</v>
      </c>
      <c r="B47" t="s">
        <v>363</v>
      </c>
      <c r="C47" t="s">
        <v>364</v>
      </c>
      <c r="D47">
        <v>20328.1884718</v>
      </c>
      <c r="E47" t="s">
        <v>694</v>
      </c>
      <c r="F47" t="s">
        <v>366</v>
      </c>
      <c r="J47" t="s">
        <v>324</v>
      </c>
      <c r="K47" t="s">
        <v>363</v>
      </c>
      <c r="L47" t="s">
        <v>364</v>
      </c>
      <c r="M47">
        <v>943.80875047400002</v>
      </c>
      <c r="N47" t="s">
        <v>693</v>
      </c>
      <c r="O47" t="s">
        <v>366</v>
      </c>
    </row>
    <row r="48" spans="1:15" x14ac:dyDescent="0.35">
      <c r="A48" t="s">
        <v>328</v>
      </c>
      <c r="B48" t="s">
        <v>363</v>
      </c>
      <c r="C48" t="s">
        <v>364</v>
      </c>
      <c r="D48">
        <v>286.11653085400002</v>
      </c>
      <c r="E48" t="s">
        <v>694</v>
      </c>
      <c r="F48" t="s">
        <v>366</v>
      </c>
      <c r="J48" t="s">
        <v>328</v>
      </c>
      <c r="K48" t="s">
        <v>363</v>
      </c>
      <c r="L48" t="s">
        <v>364</v>
      </c>
      <c r="M48">
        <v>13.2839817896</v>
      </c>
      <c r="N48" t="s">
        <v>693</v>
      </c>
      <c r="O48" t="s">
        <v>366</v>
      </c>
    </row>
    <row r="49" spans="1:15" x14ac:dyDescent="0.35">
      <c r="A49" t="s">
        <v>329</v>
      </c>
      <c r="B49" t="s">
        <v>363</v>
      </c>
      <c r="C49" t="s">
        <v>364</v>
      </c>
      <c r="D49">
        <v>286.11653085400002</v>
      </c>
      <c r="E49" t="s">
        <v>694</v>
      </c>
      <c r="F49" t="s">
        <v>366</v>
      </c>
      <c r="J49" t="s">
        <v>329</v>
      </c>
      <c r="K49" t="s">
        <v>363</v>
      </c>
      <c r="L49" t="s">
        <v>364</v>
      </c>
      <c r="M49">
        <v>13.2839817896</v>
      </c>
      <c r="N49" t="s">
        <v>693</v>
      </c>
      <c r="O49" t="s">
        <v>366</v>
      </c>
    </row>
    <row r="50" spans="1:15" x14ac:dyDescent="0.35">
      <c r="A50" t="s">
        <v>330</v>
      </c>
      <c r="B50" t="s">
        <v>363</v>
      </c>
      <c r="C50" t="s">
        <v>364</v>
      </c>
      <c r="D50">
        <v>286.11653085400002</v>
      </c>
      <c r="E50" t="s">
        <v>694</v>
      </c>
      <c r="F50" t="s">
        <v>366</v>
      </c>
      <c r="J50" t="s">
        <v>330</v>
      </c>
      <c r="K50" t="s">
        <v>363</v>
      </c>
      <c r="L50" t="s">
        <v>364</v>
      </c>
      <c r="M50">
        <v>13.2839817896</v>
      </c>
      <c r="N50" t="s">
        <v>693</v>
      </c>
      <c r="O50" t="s">
        <v>366</v>
      </c>
    </row>
    <row r="51" spans="1:15" x14ac:dyDescent="0.35">
      <c r="A51" t="s">
        <v>331</v>
      </c>
      <c r="B51" t="s">
        <v>363</v>
      </c>
      <c r="C51" t="s">
        <v>364</v>
      </c>
      <c r="D51">
        <v>286.11653085400002</v>
      </c>
      <c r="E51" t="s">
        <v>694</v>
      </c>
      <c r="F51" t="s">
        <v>366</v>
      </c>
      <c r="J51" t="s">
        <v>331</v>
      </c>
      <c r="K51" t="s">
        <v>363</v>
      </c>
      <c r="L51" t="s">
        <v>364</v>
      </c>
      <c r="M51">
        <v>13.2839817896</v>
      </c>
      <c r="N51" t="s">
        <v>693</v>
      </c>
      <c r="O51" t="s">
        <v>366</v>
      </c>
    </row>
    <row r="52" spans="1:15" x14ac:dyDescent="0.35">
      <c r="A52" t="s">
        <v>332</v>
      </c>
      <c r="B52" t="s">
        <v>363</v>
      </c>
      <c r="C52" t="s">
        <v>364</v>
      </c>
      <c r="D52">
        <v>286.11653085400002</v>
      </c>
      <c r="E52" t="s">
        <v>694</v>
      </c>
      <c r="F52" t="s">
        <v>366</v>
      </c>
      <c r="J52" t="s">
        <v>332</v>
      </c>
      <c r="K52" t="s">
        <v>363</v>
      </c>
      <c r="L52" t="s">
        <v>364</v>
      </c>
      <c r="M52">
        <v>13.2839817896</v>
      </c>
      <c r="N52" t="s">
        <v>693</v>
      </c>
      <c r="O52" t="s">
        <v>366</v>
      </c>
    </row>
    <row r="53" spans="1:15" x14ac:dyDescent="0.35">
      <c r="A53" t="s">
        <v>333</v>
      </c>
      <c r="B53" t="s">
        <v>363</v>
      </c>
      <c r="C53" t="s">
        <v>364</v>
      </c>
      <c r="D53">
        <v>286.11653085400002</v>
      </c>
      <c r="E53" t="s">
        <v>694</v>
      </c>
      <c r="F53" t="s">
        <v>366</v>
      </c>
      <c r="J53" t="s">
        <v>333</v>
      </c>
      <c r="K53" t="s">
        <v>363</v>
      </c>
      <c r="L53" t="s">
        <v>364</v>
      </c>
      <c r="M53">
        <v>13.2839817896</v>
      </c>
      <c r="N53" t="s">
        <v>693</v>
      </c>
      <c r="O53" t="s">
        <v>366</v>
      </c>
    </row>
    <row r="54" spans="1:15" x14ac:dyDescent="0.35">
      <c r="A54" t="s">
        <v>334</v>
      </c>
      <c r="B54" t="s">
        <v>363</v>
      </c>
      <c r="C54" t="s">
        <v>364</v>
      </c>
      <c r="D54">
        <v>286.11653085400002</v>
      </c>
      <c r="E54" t="s">
        <v>694</v>
      </c>
      <c r="F54" t="s">
        <v>366</v>
      </c>
      <c r="J54" t="s">
        <v>334</v>
      </c>
      <c r="K54" t="s">
        <v>363</v>
      </c>
      <c r="L54" t="s">
        <v>364</v>
      </c>
      <c r="M54">
        <v>13.2839817896</v>
      </c>
      <c r="N54" t="s">
        <v>693</v>
      </c>
      <c r="O54" t="s">
        <v>366</v>
      </c>
    </row>
    <row r="55" spans="1:15" x14ac:dyDescent="0.35">
      <c r="A55" t="s">
        <v>346</v>
      </c>
      <c r="B55" t="s">
        <v>363</v>
      </c>
      <c r="C55" t="s">
        <v>364</v>
      </c>
      <c r="D55">
        <v>1271.3127749600001</v>
      </c>
      <c r="E55" t="s">
        <v>694</v>
      </c>
      <c r="F55" t="s">
        <v>366</v>
      </c>
      <c r="J55" t="s">
        <v>346</v>
      </c>
      <c r="K55" t="s">
        <v>363</v>
      </c>
      <c r="L55" t="s">
        <v>364</v>
      </c>
      <c r="M55">
        <v>59.025235980300003</v>
      </c>
      <c r="N55" t="s">
        <v>693</v>
      </c>
      <c r="O55" t="s">
        <v>366</v>
      </c>
    </row>
    <row r="56" spans="1:15" x14ac:dyDescent="0.35">
      <c r="A56" t="s">
        <v>350</v>
      </c>
      <c r="B56" t="s">
        <v>363</v>
      </c>
      <c r="C56" t="s">
        <v>364</v>
      </c>
      <c r="D56">
        <v>122.54232930800001</v>
      </c>
      <c r="E56" t="s">
        <v>694</v>
      </c>
      <c r="F56" t="s">
        <v>366</v>
      </c>
      <c r="J56" t="s">
        <v>350</v>
      </c>
      <c r="K56" t="s">
        <v>363</v>
      </c>
      <c r="L56" t="s">
        <v>364</v>
      </c>
      <c r="M56">
        <v>5.6894652892900002</v>
      </c>
      <c r="N56" t="s">
        <v>693</v>
      </c>
      <c r="O56" t="s">
        <v>366</v>
      </c>
    </row>
    <row r="57" spans="1:15" x14ac:dyDescent="0.35">
      <c r="A57" t="s">
        <v>352</v>
      </c>
      <c r="B57" t="s">
        <v>363</v>
      </c>
      <c r="C57" t="s">
        <v>364</v>
      </c>
      <c r="D57">
        <v>2.2547461450699999</v>
      </c>
      <c r="E57" t="s">
        <v>694</v>
      </c>
      <c r="F57" t="s">
        <v>366</v>
      </c>
      <c r="J57" t="s">
        <v>352</v>
      </c>
      <c r="K57" t="s">
        <v>363</v>
      </c>
      <c r="L57" t="s">
        <v>364</v>
      </c>
      <c r="M57">
        <v>0.10468464245</v>
      </c>
      <c r="N57" t="s">
        <v>693</v>
      </c>
      <c r="O57" t="s">
        <v>366</v>
      </c>
    </row>
    <row r="58" spans="1:15" x14ac:dyDescent="0.35">
      <c r="A58" t="s">
        <v>353</v>
      </c>
      <c r="B58" t="s">
        <v>363</v>
      </c>
      <c r="C58" t="s">
        <v>364</v>
      </c>
      <c r="D58">
        <v>2.2547461450699999</v>
      </c>
      <c r="E58" t="s">
        <v>694</v>
      </c>
      <c r="F58" t="s">
        <v>366</v>
      </c>
      <c r="J58" t="s">
        <v>353</v>
      </c>
      <c r="K58" t="s">
        <v>363</v>
      </c>
      <c r="L58" t="s">
        <v>364</v>
      </c>
      <c r="M58">
        <v>0.10468464245</v>
      </c>
      <c r="N58" t="s">
        <v>693</v>
      </c>
      <c r="O58" t="s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464A-7A72-490A-AEB9-151643811D37}">
  <dimension ref="A1:Z84"/>
  <sheetViews>
    <sheetView topLeftCell="A3" workbookViewId="0">
      <selection activeCell="I2" sqref="I2"/>
    </sheetView>
  </sheetViews>
  <sheetFormatPr defaultColWidth="10.90625" defaultRowHeight="14.5" x14ac:dyDescent="0.35"/>
  <cols>
    <col min="1" max="2" width="20.90625" customWidth="1"/>
    <col min="3" max="10" width="11.54296875" customWidth="1"/>
    <col min="13" max="13" width="11.453125" bestFit="1" customWidth="1"/>
    <col min="20" max="20" width="12" bestFit="1" customWidth="1"/>
  </cols>
  <sheetData>
    <row r="1" spans="1:26" ht="23" x14ac:dyDescent="0.35">
      <c r="A1" s="2" t="s">
        <v>400</v>
      </c>
      <c r="B1" s="3" t="s">
        <v>65</v>
      </c>
      <c r="C1" s="4" t="s">
        <v>401</v>
      </c>
      <c r="D1" s="5" t="s">
        <v>402</v>
      </c>
      <c r="E1" s="4" t="s">
        <v>403</v>
      </c>
      <c r="F1" s="5" t="s">
        <v>404</v>
      </c>
      <c r="G1" s="5" t="s">
        <v>405</v>
      </c>
      <c r="H1" s="6" t="s">
        <v>406</v>
      </c>
      <c r="I1" s="6" t="s">
        <v>407</v>
      </c>
      <c r="J1" s="2" t="s">
        <v>408</v>
      </c>
      <c r="K1" s="3" t="s">
        <v>409</v>
      </c>
      <c r="L1" s="3" t="s">
        <v>410</v>
      </c>
      <c r="M1" s="3" t="s">
        <v>411</v>
      </c>
      <c r="N1" s="3" t="s">
        <v>412</v>
      </c>
      <c r="O1" s="3" t="s">
        <v>413</v>
      </c>
      <c r="P1" s="3" t="s">
        <v>414</v>
      </c>
      <c r="Q1" t="s">
        <v>415</v>
      </c>
      <c r="Z1" t="s">
        <v>65</v>
      </c>
    </row>
    <row r="2" spans="1:26" x14ac:dyDescent="0.35">
      <c r="A2" s="7" t="s">
        <v>416</v>
      </c>
      <c r="B2" s="8" t="str">
        <f>INDEX(R:R,MATCH(A2,Q:Q,0))</f>
        <v>Aggregates</v>
      </c>
      <c r="C2" s="9" t="s">
        <v>417</v>
      </c>
      <c r="D2" s="10">
        <v>0.2</v>
      </c>
      <c r="E2" s="10">
        <v>2.7</v>
      </c>
      <c r="F2" s="11">
        <v>1</v>
      </c>
      <c r="G2" s="12">
        <v>8</v>
      </c>
      <c r="H2" s="13">
        <v>0.93</v>
      </c>
      <c r="I2" s="13">
        <v>0.97</v>
      </c>
      <c r="J2" s="9" t="s">
        <v>418</v>
      </c>
      <c r="K2" s="14">
        <f>+D2/MIN(D:D)</f>
        <v>2</v>
      </c>
      <c r="L2" s="14">
        <f>+E2/MIN(E:E)</f>
        <v>1.9285714285714288</v>
      </c>
      <c r="M2" s="14" t="e">
        <f>INDEX([1]GeoPolRsk!J:J,MATCH(A2,[1]GeoPolRsk!A:A,0))</f>
        <v>#N/A</v>
      </c>
      <c r="N2" s="14" t="e">
        <f t="shared" ref="N2:N65" si="0">MATCH(B2,Z:Z,0)</f>
        <v>#N/A</v>
      </c>
      <c r="O2" s="14" t="str">
        <f>IFERROR(D2/M2,"NA")</f>
        <v>NA</v>
      </c>
      <c r="P2">
        <f>+IFERROR(O2/MIN(O:O),0)</f>
        <v>0</v>
      </c>
      <c r="Q2" t="s">
        <v>419</v>
      </c>
      <c r="R2" t="s">
        <v>65</v>
      </c>
      <c r="T2" t="s">
        <v>420</v>
      </c>
      <c r="U2" t="s">
        <v>421</v>
      </c>
      <c r="V2" t="s">
        <v>422</v>
      </c>
      <c r="W2" t="s">
        <v>422</v>
      </c>
      <c r="Z2" t="s">
        <v>84</v>
      </c>
    </row>
    <row r="3" spans="1:26" x14ac:dyDescent="0.35">
      <c r="A3" s="15" t="s">
        <v>423</v>
      </c>
      <c r="B3" s="8" t="str">
        <f>INDEX(R:R,MATCH(A3,Q:Q,0))</f>
        <v>Al</v>
      </c>
      <c r="C3" s="16" t="s">
        <v>424</v>
      </c>
      <c r="D3" s="17">
        <v>0.6</v>
      </c>
      <c r="E3" s="17">
        <v>5.4</v>
      </c>
      <c r="F3" s="18">
        <v>59</v>
      </c>
      <c r="G3" s="19">
        <v>12</v>
      </c>
      <c r="H3" s="13">
        <v>0.8</v>
      </c>
      <c r="I3" s="13">
        <v>0.88</v>
      </c>
      <c r="J3" s="16" t="s">
        <v>425</v>
      </c>
      <c r="K3" s="14">
        <f t="shared" ref="K3:L66" si="1">+D3/MIN(D:D)</f>
        <v>5.9999999999999991</v>
      </c>
      <c r="L3" s="14">
        <f t="shared" si="1"/>
        <v>3.8571428571428577</v>
      </c>
      <c r="M3" s="14">
        <f>INDEX([1]GeoPolRsk!J:J,MATCH(A3,[1]GeoPolRsk!A:A,0))</f>
        <v>41346153.84615384</v>
      </c>
      <c r="N3" s="14">
        <f t="shared" si="0"/>
        <v>2</v>
      </c>
      <c r="O3" s="14">
        <f t="shared" ref="O3:O66" si="2">IFERROR(D3/M3,"NA")</f>
        <v>1.4511627906976746E-8</v>
      </c>
      <c r="P3">
        <f t="shared" ref="P3:P66" si="3">+IFERROR(O3/MIN(O:O),0)</f>
        <v>12383.25581395349</v>
      </c>
      <c r="Q3" t="s">
        <v>416</v>
      </c>
      <c r="R3" t="s">
        <v>416</v>
      </c>
      <c r="T3">
        <v>0.2</v>
      </c>
      <c r="U3">
        <v>2.2999999999999998</v>
      </c>
      <c r="V3">
        <v>2</v>
      </c>
      <c r="W3">
        <v>1.769230769</v>
      </c>
      <c r="Z3" t="s">
        <v>92</v>
      </c>
    </row>
    <row r="4" spans="1:26" x14ac:dyDescent="0.35">
      <c r="A4" s="15" t="s">
        <v>426</v>
      </c>
      <c r="B4" s="8" t="str">
        <f>INDEX(R:R,MATCH(A4,Q:Q,0))</f>
        <v>Sb</v>
      </c>
      <c r="C4" s="16" t="s">
        <v>417</v>
      </c>
      <c r="D4" s="17">
        <v>2</v>
      </c>
      <c r="E4" s="17">
        <v>4.8</v>
      </c>
      <c r="F4" s="18">
        <v>100</v>
      </c>
      <c r="G4" s="19">
        <v>28</v>
      </c>
      <c r="H4" s="13">
        <v>0.92</v>
      </c>
      <c r="I4" s="13">
        <v>0.94</v>
      </c>
      <c r="J4" s="16" t="s">
        <v>425</v>
      </c>
      <c r="K4" s="14">
        <f t="shared" si="1"/>
        <v>20</v>
      </c>
      <c r="L4" s="14">
        <f t="shared" si="1"/>
        <v>3.4285714285714288</v>
      </c>
      <c r="M4" s="14">
        <f>INDEX([1]GeoPolRsk!J:J,MATCH(A4,[1]GeoPolRsk!A:A,0))</f>
        <v>150295.85798816566</v>
      </c>
      <c r="N4" s="14">
        <f t="shared" si="0"/>
        <v>41</v>
      </c>
      <c r="O4" s="14">
        <f t="shared" si="2"/>
        <v>1.3307086614173229E-5</v>
      </c>
      <c r="P4">
        <f t="shared" si="3"/>
        <v>11355380.577427823</v>
      </c>
      <c r="Q4" t="s">
        <v>394</v>
      </c>
      <c r="R4" t="s">
        <v>84</v>
      </c>
      <c r="S4">
        <v>728</v>
      </c>
      <c r="T4">
        <v>0.5</v>
      </c>
      <c r="U4">
        <v>6.5</v>
      </c>
      <c r="V4">
        <v>5</v>
      </c>
      <c r="W4">
        <v>5</v>
      </c>
      <c r="Z4" t="s">
        <v>137</v>
      </c>
    </row>
    <row r="5" spans="1:26" x14ac:dyDescent="0.35">
      <c r="A5" s="15" t="s">
        <v>427</v>
      </c>
      <c r="B5" s="7" t="s">
        <v>108</v>
      </c>
      <c r="C5" s="16" t="s">
        <v>424</v>
      </c>
      <c r="D5" s="17">
        <v>1.2</v>
      </c>
      <c r="E5" s="17">
        <v>2.6</v>
      </c>
      <c r="F5" s="18">
        <v>32</v>
      </c>
      <c r="G5" s="20">
        <v>0</v>
      </c>
      <c r="H5" s="13">
        <v>0.85</v>
      </c>
      <c r="I5" s="13">
        <v>0.94</v>
      </c>
      <c r="J5" s="16" t="s">
        <v>425</v>
      </c>
      <c r="K5" s="14">
        <f t="shared" si="1"/>
        <v>11.999999999999998</v>
      </c>
      <c r="L5" s="14">
        <f t="shared" si="1"/>
        <v>1.8571428571428574</v>
      </c>
      <c r="M5" s="14" t="e">
        <f>INDEX([1]GeoPolRsk!J:J,MATCH(A5,[1]GeoPolRsk!A:A,0))</f>
        <v>#N/A</v>
      </c>
      <c r="N5" s="14" t="e">
        <f t="shared" si="0"/>
        <v>#N/A</v>
      </c>
      <c r="O5" s="14" t="str">
        <f t="shared" si="2"/>
        <v>NA</v>
      </c>
      <c r="P5">
        <f t="shared" si="3"/>
        <v>0</v>
      </c>
      <c r="Q5" t="s">
        <v>0</v>
      </c>
      <c r="R5" t="s">
        <v>131</v>
      </c>
      <c r="T5">
        <v>4.3</v>
      </c>
      <c r="U5">
        <v>4.3</v>
      </c>
      <c r="V5">
        <v>43</v>
      </c>
      <c r="W5">
        <v>3.307692308</v>
      </c>
      <c r="Z5" t="s">
        <v>242</v>
      </c>
    </row>
    <row r="6" spans="1:26" x14ac:dyDescent="0.35">
      <c r="A6" s="15" t="s">
        <v>428</v>
      </c>
      <c r="B6" s="8" t="str">
        <f t="shared" ref="B6:B11" si="4">INDEX(R:R,MATCH(A6,Q:Q,0))</f>
        <v>Ba</v>
      </c>
      <c r="C6" s="16" t="s">
        <v>417</v>
      </c>
      <c r="D6" s="17">
        <v>1.3</v>
      </c>
      <c r="E6" s="17">
        <v>3.3</v>
      </c>
      <c r="F6" s="18">
        <v>70</v>
      </c>
      <c r="G6" s="20">
        <v>1</v>
      </c>
      <c r="H6" s="13">
        <v>0.95</v>
      </c>
      <c r="I6" s="13">
        <v>0.96</v>
      </c>
      <c r="J6" s="16" t="s">
        <v>425</v>
      </c>
      <c r="K6" s="14">
        <f t="shared" si="1"/>
        <v>13</v>
      </c>
      <c r="L6" s="14">
        <f t="shared" si="1"/>
        <v>2.3571428571428572</v>
      </c>
      <c r="M6" s="14">
        <f>INDEX([1]GeoPolRsk!J:J,MATCH(A6,[1]GeoPolRsk!A:A,0))</f>
        <v>7981651.3761467896</v>
      </c>
      <c r="N6" s="14">
        <f t="shared" si="0"/>
        <v>4</v>
      </c>
      <c r="O6" s="14">
        <f t="shared" si="2"/>
        <v>1.6287356321839081E-7</v>
      </c>
      <c r="P6">
        <f t="shared" si="3"/>
        <v>138985.44061302682</v>
      </c>
      <c r="Q6" t="s">
        <v>429</v>
      </c>
      <c r="R6" t="s">
        <v>137</v>
      </c>
      <c r="T6">
        <v>1.6</v>
      </c>
      <c r="U6">
        <v>2.9</v>
      </c>
      <c r="V6">
        <v>16</v>
      </c>
      <c r="W6">
        <v>2.230769231</v>
      </c>
      <c r="Z6" t="s">
        <v>110</v>
      </c>
    </row>
    <row r="7" spans="1:26" x14ac:dyDescent="0.35">
      <c r="A7" s="15" t="s">
        <v>430</v>
      </c>
      <c r="B7" s="8" t="str">
        <f t="shared" si="4"/>
        <v>Bauxite</v>
      </c>
      <c r="C7" s="16" t="s">
        <v>417</v>
      </c>
      <c r="D7" s="17">
        <v>2.1</v>
      </c>
      <c r="E7" s="17">
        <v>2.9</v>
      </c>
      <c r="F7" s="18">
        <v>87</v>
      </c>
      <c r="G7" s="20">
        <v>0</v>
      </c>
      <c r="H7" s="13">
        <v>0.99</v>
      </c>
      <c r="I7" s="13">
        <v>1</v>
      </c>
      <c r="J7" s="16" t="s">
        <v>425</v>
      </c>
      <c r="K7" s="14">
        <f t="shared" si="1"/>
        <v>21</v>
      </c>
      <c r="L7" s="14">
        <f t="shared" si="1"/>
        <v>2.0714285714285716</v>
      </c>
      <c r="M7" s="14">
        <f>INDEX([1]GeoPolRsk!J:J,MATCH(A7,[1]GeoPolRsk!A:A,0))</f>
        <v>205776173.28519854</v>
      </c>
      <c r="N7" s="14" t="e">
        <f t="shared" si="0"/>
        <v>#N/A</v>
      </c>
      <c r="O7" s="14">
        <f t="shared" si="2"/>
        <v>1.0205263157894739E-8</v>
      </c>
      <c r="P7">
        <f t="shared" si="3"/>
        <v>8708.4912280701774</v>
      </c>
      <c r="Q7" t="s">
        <v>431</v>
      </c>
      <c r="R7" t="s">
        <v>431</v>
      </c>
      <c r="T7">
        <v>2</v>
      </c>
      <c r="U7">
        <v>2.6</v>
      </c>
      <c r="V7">
        <v>20</v>
      </c>
      <c r="W7">
        <v>2</v>
      </c>
      <c r="Z7" t="s">
        <v>127</v>
      </c>
    </row>
    <row r="8" spans="1:26" x14ac:dyDescent="0.35">
      <c r="A8" s="15" t="s">
        <v>432</v>
      </c>
      <c r="B8" s="8" t="str">
        <f t="shared" si="4"/>
        <v>Bentonite</v>
      </c>
      <c r="C8" s="16" t="s">
        <v>417</v>
      </c>
      <c r="D8" s="17">
        <v>0.5</v>
      </c>
      <c r="E8" s="17">
        <v>2.8</v>
      </c>
      <c r="F8" s="18">
        <v>15</v>
      </c>
      <c r="G8" s="19">
        <v>19</v>
      </c>
      <c r="H8" s="13">
        <v>0.99</v>
      </c>
      <c r="I8" s="13">
        <v>0.99</v>
      </c>
      <c r="J8" s="16" t="s">
        <v>425</v>
      </c>
      <c r="K8" s="14">
        <f t="shared" si="1"/>
        <v>5</v>
      </c>
      <c r="L8" s="14">
        <f t="shared" si="1"/>
        <v>2</v>
      </c>
      <c r="M8" s="14">
        <f>INDEX([1]GeoPolRsk!J:J,MATCH(A8,[1]GeoPolRsk!A:A,0))</f>
        <v>14015151.515151514</v>
      </c>
      <c r="N8" s="14" t="e">
        <f t="shared" si="0"/>
        <v>#N/A</v>
      </c>
      <c r="O8" s="14">
        <f t="shared" si="2"/>
        <v>3.5675675675675681E-8</v>
      </c>
      <c r="P8">
        <f t="shared" si="3"/>
        <v>30443.243243243247</v>
      </c>
      <c r="Q8" t="s">
        <v>433</v>
      </c>
      <c r="R8" t="s">
        <v>433</v>
      </c>
      <c r="T8">
        <v>0.2</v>
      </c>
      <c r="U8">
        <v>2.1</v>
      </c>
      <c r="V8">
        <v>2</v>
      </c>
      <c r="W8">
        <v>1.615384615</v>
      </c>
      <c r="Z8" t="s">
        <v>139</v>
      </c>
    </row>
    <row r="9" spans="1:26" x14ac:dyDescent="0.35">
      <c r="A9" s="15" t="s">
        <v>434</v>
      </c>
      <c r="B9" s="8" t="str">
        <f t="shared" si="4"/>
        <v>Be</v>
      </c>
      <c r="C9" s="16" t="s">
        <v>417</v>
      </c>
      <c r="D9" s="17">
        <v>2.2999999999999998</v>
      </c>
      <c r="E9" s="17">
        <v>4.2</v>
      </c>
      <c r="F9" s="18">
        <v>0</v>
      </c>
      <c r="G9" s="20">
        <v>0</v>
      </c>
      <c r="H9" s="13">
        <v>0.99</v>
      </c>
      <c r="I9" s="13">
        <v>0.99</v>
      </c>
      <c r="J9" s="16" t="s">
        <v>435</v>
      </c>
      <c r="K9" s="14">
        <f t="shared" si="1"/>
        <v>22.999999999999996</v>
      </c>
      <c r="L9" s="14">
        <f t="shared" si="1"/>
        <v>3.0000000000000004</v>
      </c>
      <c r="M9" s="14">
        <f>INDEX([1]GeoPolRsk!J:J,MATCH(A9,[1]GeoPolRsk!A:A,0))</f>
        <v>193.07589880159787</v>
      </c>
      <c r="N9" s="14" t="e">
        <f t="shared" si="0"/>
        <v>#N/A</v>
      </c>
      <c r="O9" s="14">
        <f t="shared" si="2"/>
        <v>1.1912413793103448E-2</v>
      </c>
      <c r="P9">
        <f t="shared" si="3"/>
        <v>10165259770.114943</v>
      </c>
      <c r="Q9" t="s">
        <v>3</v>
      </c>
      <c r="R9" t="s">
        <v>73</v>
      </c>
      <c r="S9">
        <v>712</v>
      </c>
      <c r="T9">
        <v>2.4</v>
      </c>
      <c r="U9">
        <v>3.9</v>
      </c>
      <c r="V9">
        <v>24</v>
      </c>
      <c r="W9">
        <v>3</v>
      </c>
      <c r="Z9" t="s">
        <v>97</v>
      </c>
    </row>
    <row r="10" spans="1:26" x14ac:dyDescent="0.35">
      <c r="A10" s="15" t="s">
        <v>436</v>
      </c>
      <c r="B10" s="8" t="str">
        <f t="shared" si="4"/>
        <v>Bi</v>
      </c>
      <c r="C10" s="16" t="s">
        <v>424</v>
      </c>
      <c r="D10" s="17">
        <v>2.2000000000000002</v>
      </c>
      <c r="E10" s="17">
        <v>4</v>
      </c>
      <c r="F10" s="18">
        <v>50</v>
      </c>
      <c r="G10" s="20">
        <v>0</v>
      </c>
      <c r="H10" s="13">
        <v>0.96</v>
      </c>
      <c r="I10" s="13">
        <v>0.94</v>
      </c>
      <c r="J10" s="16" t="s">
        <v>425</v>
      </c>
      <c r="K10" s="14">
        <f t="shared" si="1"/>
        <v>22</v>
      </c>
      <c r="L10" s="14">
        <f t="shared" si="1"/>
        <v>2.8571428571428572</v>
      </c>
      <c r="M10" s="14" t="e">
        <f>INDEX([1]GeoPolRsk!J:J,MATCH(A10,[1]GeoPolRsk!A:A,0))</f>
        <v>#N/A</v>
      </c>
      <c r="N10" s="14" t="e">
        <f t="shared" si="0"/>
        <v>#N/A</v>
      </c>
      <c r="O10" s="14" t="str">
        <f t="shared" si="2"/>
        <v>NA</v>
      </c>
      <c r="P10">
        <f t="shared" si="3"/>
        <v>0</v>
      </c>
      <c r="Q10" t="s">
        <v>4</v>
      </c>
      <c r="R10" t="s">
        <v>171</v>
      </c>
      <c r="T10">
        <v>3.8</v>
      </c>
      <c r="U10">
        <v>3.6</v>
      </c>
      <c r="V10">
        <v>38</v>
      </c>
      <c r="W10">
        <v>2.769230769</v>
      </c>
      <c r="Z10" t="s">
        <v>83</v>
      </c>
    </row>
    <row r="11" spans="1:26" x14ac:dyDescent="0.35">
      <c r="A11" s="15" t="s">
        <v>437</v>
      </c>
      <c r="B11" s="8" t="str">
        <f t="shared" si="4"/>
        <v>Bo</v>
      </c>
      <c r="C11" s="16" t="s">
        <v>417</v>
      </c>
      <c r="D11" s="17">
        <v>3.2</v>
      </c>
      <c r="E11" s="17">
        <v>3.5</v>
      </c>
      <c r="F11" s="18">
        <v>100</v>
      </c>
      <c r="G11" s="20">
        <v>1</v>
      </c>
      <c r="H11" s="13">
        <v>1</v>
      </c>
      <c r="I11" s="13">
        <v>1</v>
      </c>
      <c r="J11" s="16" t="s">
        <v>425</v>
      </c>
      <c r="K11" s="14">
        <f t="shared" si="1"/>
        <v>32</v>
      </c>
      <c r="L11" s="14">
        <f t="shared" si="1"/>
        <v>2.5</v>
      </c>
      <c r="M11" s="14">
        <f>INDEX([1]GeoPolRsk!J:J,MATCH(A11,[1]GeoPolRsk!A:A,0))</f>
        <v>4589371.9806763288</v>
      </c>
      <c r="N11" s="14">
        <f t="shared" si="0"/>
        <v>5</v>
      </c>
      <c r="O11" s="14">
        <f t="shared" si="2"/>
        <v>6.9726315789473684E-7</v>
      </c>
      <c r="P11">
        <f t="shared" si="3"/>
        <v>594997.89473684214</v>
      </c>
      <c r="Q11" t="s">
        <v>438</v>
      </c>
      <c r="R11" t="s">
        <v>242</v>
      </c>
      <c r="T11">
        <v>3</v>
      </c>
      <c r="U11">
        <v>3.1</v>
      </c>
      <c r="V11">
        <v>30</v>
      </c>
      <c r="W11">
        <v>2.384615385</v>
      </c>
      <c r="Z11" t="s">
        <v>168</v>
      </c>
    </row>
    <row r="12" spans="1:26" x14ac:dyDescent="0.35">
      <c r="A12" s="15" t="s">
        <v>439</v>
      </c>
      <c r="B12" s="7" t="s">
        <v>127</v>
      </c>
      <c r="C12" s="16" t="s">
        <v>424</v>
      </c>
      <c r="D12" s="17">
        <v>0.3</v>
      </c>
      <c r="E12" s="17">
        <v>4.2</v>
      </c>
      <c r="F12" s="18">
        <v>0</v>
      </c>
      <c r="G12" s="19">
        <v>30</v>
      </c>
      <c r="H12" s="13">
        <v>0.92</v>
      </c>
      <c r="I12" s="13">
        <v>0.91</v>
      </c>
      <c r="J12" s="16" t="s">
        <v>418</v>
      </c>
      <c r="K12" s="14">
        <f t="shared" si="1"/>
        <v>2.9999999999999996</v>
      </c>
      <c r="L12" s="14">
        <f t="shared" si="1"/>
        <v>3.0000000000000004</v>
      </c>
      <c r="M12" s="21">
        <v>23000000</v>
      </c>
      <c r="N12" s="14">
        <f t="shared" si="0"/>
        <v>7</v>
      </c>
      <c r="O12" s="14">
        <f t="shared" si="2"/>
        <v>1.3043478260869564E-8</v>
      </c>
      <c r="P12">
        <f t="shared" si="3"/>
        <v>11130.434782608694</v>
      </c>
      <c r="Q12" t="s">
        <v>140</v>
      </c>
      <c r="R12" t="s">
        <v>139</v>
      </c>
      <c r="T12">
        <v>5.7</v>
      </c>
      <c r="U12">
        <v>3.2</v>
      </c>
      <c r="V12">
        <v>57</v>
      </c>
      <c r="W12">
        <v>2.461538462</v>
      </c>
      <c r="Z12" t="s">
        <v>101</v>
      </c>
    </row>
    <row r="13" spans="1:26" x14ac:dyDescent="0.35">
      <c r="A13" s="22" t="s">
        <v>440</v>
      </c>
      <c r="B13" s="8" t="str">
        <f t="shared" ref="B13:B30" si="5">INDEX(R:R,MATCH(A13,Q:Q,0))</f>
        <v>Ce</v>
      </c>
      <c r="C13" s="16" t="s">
        <v>424</v>
      </c>
      <c r="D13" s="17">
        <v>6.2</v>
      </c>
      <c r="E13" s="17">
        <v>3.5</v>
      </c>
      <c r="F13" s="18">
        <v>100</v>
      </c>
      <c r="G13" s="20">
        <v>1</v>
      </c>
      <c r="H13" s="13">
        <v>0.95</v>
      </c>
      <c r="I13" s="13">
        <v>0.99</v>
      </c>
      <c r="J13" s="16" t="s">
        <v>418</v>
      </c>
      <c r="K13" s="14">
        <f t="shared" si="1"/>
        <v>62</v>
      </c>
      <c r="L13" s="14">
        <f t="shared" si="1"/>
        <v>2.5</v>
      </c>
      <c r="M13" s="23">
        <v>24000000</v>
      </c>
      <c r="N13" s="14">
        <f t="shared" si="0"/>
        <v>8</v>
      </c>
      <c r="O13" s="14">
        <f t="shared" si="2"/>
        <v>2.5833333333333333E-7</v>
      </c>
      <c r="P13">
        <f t="shared" si="3"/>
        <v>220444.44444444444</v>
      </c>
      <c r="Q13" t="s">
        <v>10</v>
      </c>
      <c r="R13" t="s">
        <v>97</v>
      </c>
      <c r="S13">
        <v>737</v>
      </c>
      <c r="T13">
        <v>0.9</v>
      </c>
      <c r="U13">
        <v>6.8</v>
      </c>
      <c r="V13">
        <v>9</v>
      </c>
      <c r="W13">
        <v>5.230769231</v>
      </c>
      <c r="Z13" t="s">
        <v>103</v>
      </c>
    </row>
    <row r="14" spans="1:26" x14ac:dyDescent="0.35">
      <c r="A14" s="15" t="s">
        <v>441</v>
      </c>
      <c r="B14" s="8" t="str">
        <f t="shared" si="5"/>
        <v>Cr</v>
      </c>
      <c r="C14" s="16" t="s">
        <v>424</v>
      </c>
      <c r="D14" s="17">
        <v>0.9</v>
      </c>
      <c r="E14" s="17">
        <v>7.3</v>
      </c>
      <c r="F14" s="18">
        <v>66</v>
      </c>
      <c r="G14" s="19">
        <v>21</v>
      </c>
      <c r="H14" s="13">
        <v>1</v>
      </c>
      <c r="I14" s="13">
        <v>1</v>
      </c>
      <c r="J14" s="16" t="s">
        <v>425</v>
      </c>
      <c r="K14" s="14">
        <f t="shared" si="1"/>
        <v>9</v>
      </c>
      <c r="L14" s="14">
        <f t="shared" si="1"/>
        <v>5.2142857142857144</v>
      </c>
      <c r="M14" s="14">
        <f>INDEX([1]GeoPolRsk!J:J,MATCH(A14,[1]GeoPolRsk!A:A,0))</f>
        <v>11098901.0989011</v>
      </c>
      <c r="N14" s="14">
        <f t="shared" si="0"/>
        <v>9</v>
      </c>
      <c r="O14" s="14">
        <f t="shared" si="2"/>
        <v>8.1089108910891079E-8</v>
      </c>
      <c r="P14">
        <f t="shared" si="3"/>
        <v>69196.039603960395</v>
      </c>
      <c r="Q14" t="s">
        <v>11</v>
      </c>
      <c r="R14" t="s">
        <v>101</v>
      </c>
      <c r="S14">
        <v>715</v>
      </c>
      <c r="T14">
        <v>1.6</v>
      </c>
      <c r="U14">
        <v>5.7</v>
      </c>
      <c r="V14">
        <v>16</v>
      </c>
      <c r="W14">
        <v>4.384615385</v>
      </c>
      <c r="Z14" t="s">
        <v>266</v>
      </c>
    </row>
    <row r="15" spans="1:26" x14ac:dyDescent="0.35">
      <c r="A15" s="15" t="s">
        <v>442</v>
      </c>
      <c r="B15" s="8" t="str">
        <f t="shared" si="5"/>
        <v>Co</v>
      </c>
      <c r="C15" s="16" t="s">
        <v>417</v>
      </c>
      <c r="D15" s="17">
        <v>2.5</v>
      </c>
      <c r="E15" s="17">
        <v>5.9</v>
      </c>
      <c r="F15" s="18">
        <v>86</v>
      </c>
      <c r="G15" s="19">
        <v>22</v>
      </c>
      <c r="H15" s="13">
        <v>0.92</v>
      </c>
      <c r="I15" s="13">
        <v>0.92</v>
      </c>
      <c r="J15" s="16" t="s">
        <v>425</v>
      </c>
      <c r="K15" s="14">
        <f t="shared" si="1"/>
        <v>25</v>
      </c>
      <c r="L15" s="14">
        <f t="shared" si="1"/>
        <v>4.2142857142857144</v>
      </c>
      <c r="M15" s="14">
        <f>INDEX([1]GeoPolRsk!J:J,MATCH(A15,[1]GeoPolRsk!A:A,0))</f>
        <v>108666.66666666666</v>
      </c>
      <c r="N15" s="14">
        <f t="shared" si="0"/>
        <v>12</v>
      </c>
      <c r="O15" s="14">
        <f t="shared" si="2"/>
        <v>2.3006134969325155E-5</v>
      </c>
      <c r="P15">
        <f t="shared" si="3"/>
        <v>19631901.840490799</v>
      </c>
      <c r="Q15" t="s">
        <v>443</v>
      </c>
      <c r="R15" t="s">
        <v>444</v>
      </c>
      <c r="T15">
        <v>1</v>
      </c>
      <c r="U15">
        <v>2.2999999999999998</v>
      </c>
      <c r="V15">
        <v>10</v>
      </c>
      <c r="W15">
        <v>1.769230769</v>
      </c>
      <c r="Z15" t="s">
        <v>146</v>
      </c>
    </row>
    <row r="16" spans="1:26" x14ac:dyDescent="0.35">
      <c r="A16" s="15" t="s">
        <v>445</v>
      </c>
      <c r="B16" s="8" t="str">
        <f t="shared" si="5"/>
        <v>Coal</v>
      </c>
      <c r="C16" s="16" t="s">
        <v>417</v>
      </c>
      <c r="D16" s="17">
        <v>1.2</v>
      </c>
      <c r="E16" s="17">
        <v>3</v>
      </c>
      <c r="F16" s="18">
        <v>62</v>
      </c>
      <c r="G16" s="20">
        <v>0</v>
      </c>
      <c r="H16" s="13">
        <v>0.99</v>
      </c>
      <c r="I16" s="13">
        <v>0.99</v>
      </c>
      <c r="J16" s="16" t="s">
        <v>425</v>
      </c>
      <c r="K16" s="14">
        <f t="shared" si="1"/>
        <v>11.999999999999998</v>
      </c>
      <c r="L16" s="14">
        <f t="shared" si="1"/>
        <v>2.1428571428571428</v>
      </c>
      <c r="M16" s="14" t="e">
        <f>INDEX([1]GeoPolRsk!J:J,MATCH(A16,[1]GeoPolRsk!A:A,0))</f>
        <v>#N/A</v>
      </c>
      <c r="N16" s="14" t="e">
        <f t="shared" si="0"/>
        <v>#N/A</v>
      </c>
      <c r="O16" s="14" t="str">
        <f t="shared" si="2"/>
        <v>NA</v>
      </c>
      <c r="P16">
        <f t="shared" si="3"/>
        <v>0</v>
      </c>
      <c r="Q16" t="s">
        <v>104</v>
      </c>
      <c r="R16" t="s">
        <v>103</v>
      </c>
      <c r="S16">
        <v>726</v>
      </c>
      <c r="T16">
        <v>0.2</v>
      </c>
      <c r="U16">
        <v>4.7</v>
      </c>
      <c r="V16">
        <v>2</v>
      </c>
      <c r="W16">
        <v>3.615384615</v>
      </c>
      <c r="Z16" t="s">
        <v>78</v>
      </c>
    </row>
    <row r="17" spans="1:26" x14ac:dyDescent="0.35">
      <c r="A17" s="15" t="s">
        <v>446</v>
      </c>
      <c r="B17" s="8" t="str">
        <f t="shared" si="5"/>
        <v>Cu</v>
      </c>
      <c r="C17" s="16" t="s">
        <v>417</v>
      </c>
      <c r="D17" s="17">
        <v>0.3</v>
      </c>
      <c r="E17" s="17">
        <v>5.3</v>
      </c>
      <c r="F17" s="18">
        <v>44</v>
      </c>
      <c r="G17" s="19">
        <v>17</v>
      </c>
      <c r="H17" s="13">
        <v>0.93</v>
      </c>
      <c r="I17" s="13">
        <v>0.93</v>
      </c>
      <c r="J17" s="16" t="s">
        <v>425</v>
      </c>
      <c r="K17" s="14">
        <f t="shared" si="1"/>
        <v>2.9999999999999996</v>
      </c>
      <c r="L17" s="14">
        <f t="shared" si="1"/>
        <v>3.785714285714286</v>
      </c>
      <c r="M17" s="14">
        <f>INDEX([1]GeoPolRsk!J:J,MATCH(A17,[1]GeoPolRsk!A:A,0))</f>
        <v>15942028.985507248</v>
      </c>
      <c r="N17" s="14">
        <f t="shared" si="0"/>
        <v>13</v>
      </c>
      <c r="O17" s="14">
        <f t="shared" si="2"/>
        <v>1.8818181818181816E-8</v>
      </c>
      <c r="P17">
        <f t="shared" si="3"/>
        <v>16058.181818181816</v>
      </c>
      <c r="Q17" t="s">
        <v>447</v>
      </c>
      <c r="R17" t="s">
        <v>266</v>
      </c>
      <c r="T17">
        <v>0.3</v>
      </c>
      <c r="U17">
        <v>3.8</v>
      </c>
      <c r="V17">
        <v>3</v>
      </c>
      <c r="W17">
        <v>2.923076923</v>
      </c>
      <c r="Z17" t="s">
        <v>147</v>
      </c>
    </row>
    <row r="18" spans="1:26" x14ac:dyDescent="0.35">
      <c r="A18" s="24" t="s">
        <v>448</v>
      </c>
      <c r="B18" s="8" t="str">
        <f t="shared" si="5"/>
        <v>Dia</v>
      </c>
      <c r="C18" s="9" t="s">
        <v>417</v>
      </c>
      <c r="D18" s="10">
        <v>0.5</v>
      </c>
      <c r="E18" s="10">
        <v>2.2000000000000002</v>
      </c>
      <c r="F18" s="11">
        <v>0</v>
      </c>
      <c r="G18" s="12">
        <v>4</v>
      </c>
      <c r="H18" s="13">
        <v>0.96</v>
      </c>
      <c r="I18" s="13">
        <v>0.96</v>
      </c>
      <c r="J18" s="9" t="s">
        <v>425</v>
      </c>
      <c r="K18" s="14">
        <f t="shared" si="1"/>
        <v>5</v>
      </c>
      <c r="L18" s="14">
        <f t="shared" si="1"/>
        <v>1.5714285714285716</v>
      </c>
      <c r="M18" s="14">
        <f>INDEX([1]GeoPolRsk!J:J,MATCH(A18,[1]GeoPolRsk!A:A,0))</f>
        <v>1714285.7142857141</v>
      </c>
      <c r="N18" s="14">
        <f t="shared" si="0"/>
        <v>14</v>
      </c>
      <c r="O18" s="14">
        <f t="shared" si="2"/>
        <v>2.916666666666667E-7</v>
      </c>
      <c r="P18">
        <f t="shared" si="3"/>
        <v>248888.88888888891</v>
      </c>
      <c r="Q18" t="s">
        <v>150</v>
      </c>
      <c r="R18" t="s">
        <v>149</v>
      </c>
      <c r="S18">
        <v>738</v>
      </c>
      <c r="T18">
        <v>5.2</v>
      </c>
      <c r="U18">
        <v>6.3</v>
      </c>
      <c r="V18">
        <v>52</v>
      </c>
      <c r="W18">
        <v>4.846153846</v>
      </c>
      <c r="Z18" t="s">
        <v>106</v>
      </c>
    </row>
    <row r="19" spans="1:26" x14ac:dyDescent="0.35">
      <c r="A19" s="25" t="s">
        <v>449</v>
      </c>
      <c r="B19" s="8" t="str">
        <f t="shared" si="5"/>
        <v>Dy</v>
      </c>
      <c r="C19" s="16" t="s">
        <v>424</v>
      </c>
      <c r="D19" s="17">
        <v>6.2</v>
      </c>
      <c r="E19" s="17">
        <v>7.2</v>
      </c>
      <c r="F19" s="18">
        <v>100</v>
      </c>
      <c r="G19" s="20">
        <v>0</v>
      </c>
      <c r="H19" s="13">
        <v>0.95</v>
      </c>
      <c r="I19" s="13">
        <v>1</v>
      </c>
      <c r="J19" s="16" t="s">
        <v>418</v>
      </c>
      <c r="K19" s="14">
        <f t="shared" si="1"/>
        <v>62</v>
      </c>
      <c r="L19" s="14">
        <f t="shared" si="1"/>
        <v>5.1428571428571432</v>
      </c>
      <c r="M19" s="14" t="e">
        <f>INDEX([1]GeoPolRsk!J:J,MATCH(A19,[1]GeoPolRsk!A:A,0))</f>
        <v>#N/A</v>
      </c>
      <c r="N19" s="14" t="e">
        <f t="shared" si="0"/>
        <v>#N/A</v>
      </c>
      <c r="O19" s="14">
        <v>2.6428571428571431E-8</v>
      </c>
      <c r="P19">
        <f t="shared" si="3"/>
        <v>22552.380952380954</v>
      </c>
      <c r="Q19" t="s">
        <v>154</v>
      </c>
      <c r="R19" t="s">
        <v>153</v>
      </c>
      <c r="T19">
        <v>5.2</v>
      </c>
      <c r="U19">
        <v>2.7</v>
      </c>
      <c r="V19">
        <v>52</v>
      </c>
      <c r="W19">
        <v>2.076923077</v>
      </c>
      <c r="Z19" t="s">
        <v>167</v>
      </c>
    </row>
    <row r="20" spans="1:26" x14ac:dyDescent="0.35">
      <c r="A20" s="25" t="s">
        <v>450</v>
      </c>
      <c r="B20" s="8" t="str">
        <f t="shared" si="5"/>
        <v>Er</v>
      </c>
      <c r="C20" s="16" t="s">
        <v>424</v>
      </c>
      <c r="D20" s="17">
        <v>6.1</v>
      </c>
      <c r="E20" s="17">
        <v>3.1</v>
      </c>
      <c r="F20" s="18">
        <v>100</v>
      </c>
      <c r="G20" s="20">
        <v>1</v>
      </c>
      <c r="H20" s="13">
        <v>0.96</v>
      </c>
      <c r="I20" s="13">
        <v>0.99</v>
      </c>
      <c r="J20" s="16" t="s">
        <v>418</v>
      </c>
      <c r="K20" s="14">
        <f t="shared" si="1"/>
        <v>60.999999999999993</v>
      </c>
      <c r="L20" s="14">
        <f t="shared" si="1"/>
        <v>2.2142857142857144</v>
      </c>
      <c r="M20" s="14" t="e">
        <f>INDEX([1]GeoPolRsk!J:J,MATCH(A20,[1]GeoPolRsk!A:A,0))</f>
        <v>#N/A</v>
      </c>
      <c r="N20" s="14" t="e">
        <f t="shared" si="0"/>
        <v>#N/A</v>
      </c>
      <c r="O20" s="14">
        <v>2.6428571428571431E-8</v>
      </c>
      <c r="P20">
        <f t="shared" si="3"/>
        <v>22552.380952380954</v>
      </c>
      <c r="Q20" t="s">
        <v>12</v>
      </c>
      <c r="R20" t="s">
        <v>146</v>
      </c>
      <c r="T20">
        <v>3.4</v>
      </c>
      <c r="U20">
        <v>3.7</v>
      </c>
      <c r="V20">
        <v>34</v>
      </c>
      <c r="W20">
        <v>2.846153846</v>
      </c>
      <c r="Z20" t="s">
        <v>70</v>
      </c>
    </row>
    <row r="21" spans="1:26" x14ac:dyDescent="0.35">
      <c r="A21" s="25" t="s">
        <v>451</v>
      </c>
      <c r="B21" s="8" t="str">
        <f t="shared" si="5"/>
        <v>Eu</v>
      </c>
      <c r="C21" s="16" t="s">
        <v>424</v>
      </c>
      <c r="D21" s="17">
        <v>3.7</v>
      </c>
      <c r="E21" s="17">
        <v>3.3</v>
      </c>
      <c r="F21" s="18">
        <v>100</v>
      </c>
      <c r="G21" s="19">
        <v>38</v>
      </c>
      <c r="H21" s="13">
        <v>0.79</v>
      </c>
      <c r="I21" s="13">
        <v>0.95</v>
      </c>
      <c r="J21" s="16" t="s">
        <v>418</v>
      </c>
      <c r="K21" s="14">
        <f t="shared" si="1"/>
        <v>37</v>
      </c>
      <c r="L21" s="14">
        <f t="shared" si="1"/>
        <v>2.3571428571428572</v>
      </c>
      <c r="M21" s="21">
        <v>140000000</v>
      </c>
      <c r="N21" s="14">
        <f t="shared" si="0"/>
        <v>15</v>
      </c>
      <c r="O21" s="14">
        <f t="shared" si="2"/>
        <v>2.6428571428571431E-8</v>
      </c>
      <c r="P21">
        <f t="shared" si="3"/>
        <v>22552.380952380954</v>
      </c>
      <c r="Q21" t="s">
        <v>452</v>
      </c>
      <c r="R21" t="s">
        <v>452</v>
      </c>
      <c r="T21">
        <v>0.6</v>
      </c>
      <c r="U21">
        <v>2.4</v>
      </c>
      <c r="V21">
        <v>6</v>
      </c>
      <c r="W21">
        <v>1.846153846</v>
      </c>
      <c r="Z21" t="s">
        <v>129</v>
      </c>
    </row>
    <row r="22" spans="1:26" x14ac:dyDescent="0.35">
      <c r="A22" s="26" t="s">
        <v>453</v>
      </c>
      <c r="B22" s="8" t="str">
        <f t="shared" si="5"/>
        <v>Feldspar</v>
      </c>
      <c r="C22" s="16" t="s">
        <v>417</v>
      </c>
      <c r="D22" s="17">
        <v>0.8</v>
      </c>
      <c r="E22" s="17">
        <v>2.8</v>
      </c>
      <c r="F22" s="18">
        <v>34</v>
      </c>
      <c r="G22" s="20">
        <v>8</v>
      </c>
      <c r="H22" s="13">
        <v>0.99</v>
      </c>
      <c r="I22" s="13">
        <v>0.99</v>
      </c>
      <c r="J22" s="16" t="s">
        <v>425</v>
      </c>
      <c r="K22" s="14">
        <f t="shared" si="1"/>
        <v>8</v>
      </c>
      <c r="L22" s="14">
        <f t="shared" si="1"/>
        <v>2</v>
      </c>
      <c r="M22" s="14">
        <f>INDEX([1]GeoPolRsk!J:J,MATCH(A22,[1]GeoPolRsk!A:A,0))</f>
        <v>20588235.294117644</v>
      </c>
      <c r="N22" s="14" t="e">
        <f t="shared" si="0"/>
        <v>#N/A</v>
      </c>
      <c r="O22" s="14">
        <f t="shared" si="2"/>
        <v>3.8857142857142862E-8</v>
      </c>
      <c r="P22">
        <f t="shared" si="3"/>
        <v>33158.095238095244</v>
      </c>
      <c r="Q22" t="s">
        <v>454</v>
      </c>
      <c r="R22" t="s">
        <v>92</v>
      </c>
      <c r="T22">
        <v>1.3</v>
      </c>
      <c r="U22">
        <v>4.2</v>
      </c>
      <c r="V22">
        <v>13</v>
      </c>
      <c r="W22">
        <v>3.230769231</v>
      </c>
      <c r="Z22" t="s">
        <v>289</v>
      </c>
    </row>
    <row r="23" spans="1:26" x14ac:dyDescent="0.35">
      <c r="A23" s="26" t="s">
        <v>455</v>
      </c>
      <c r="B23" s="8" t="str">
        <f t="shared" si="5"/>
        <v>Ca</v>
      </c>
      <c r="C23" s="16" t="s">
        <v>417</v>
      </c>
      <c r="D23" s="17">
        <v>1.2</v>
      </c>
      <c r="E23" s="17">
        <v>3.3</v>
      </c>
      <c r="F23" s="18">
        <v>66</v>
      </c>
      <c r="G23" s="20">
        <v>1</v>
      </c>
      <c r="H23" s="13">
        <v>0.89</v>
      </c>
      <c r="I23" s="13">
        <v>0.88</v>
      </c>
      <c r="J23" s="16" t="s">
        <v>425</v>
      </c>
      <c r="K23" s="14">
        <f t="shared" si="1"/>
        <v>11.999999999999998</v>
      </c>
      <c r="L23" s="14">
        <f t="shared" si="1"/>
        <v>2.3571428571428572</v>
      </c>
      <c r="M23" s="14">
        <f>INDEX([1]GeoPolRsk!J:J,MATCH(A23,[1]GeoPolRsk!A:A,0))</f>
        <v>5890410.958904109</v>
      </c>
      <c r="N23" s="14">
        <f t="shared" si="0"/>
        <v>3</v>
      </c>
      <c r="O23" s="14">
        <f t="shared" si="2"/>
        <v>2.0372093023255815E-7</v>
      </c>
      <c r="P23">
        <f t="shared" si="3"/>
        <v>173841.86046511628</v>
      </c>
      <c r="Q23" t="s">
        <v>13</v>
      </c>
      <c r="R23" t="s">
        <v>147</v>
      </c>
      <c r="T23">
        <v>5.0999999999999996</v>
      </c>
      <c r="U23">
        <v>4.0999999999999996</v>
      </c>
      <c r="V23">
        <v>51</v>
      </c>
      <c r="W23">
        <v>3.153846154</v>
      </c>
      <c r="Z23" t="s">
        <v>99</v>
      </c>
    </row>
    <row r="24" spans="1:26" x14ac:dyDescent="0.35">
      <c r="A24" s="25" t="s">
        <v>456</v>
      </c>
      <c r="B24" s="8" t="str">
        <f t="shared" si="5"/>
        <v>Gd</v>
      </c>
      <c r="C24" s="16" t="s">
        <v>424</v>
      </c>
      <c r="D24" s="17">
        <v>6.1</v>
      </c>
      <c r="E24" s="17">
        <v>4.5999999999999996</v>
      </c>
      <c r="F24" s="18">
        <v>100</v>
      </c>
      <c r="G24" s="20">
        <v>1</v>
      </c>
      <c r="H24" s="13">
        <v>0.92</v>
      </c>
      <c r="I24" s="13">
        <v>0.99</v>
      </c>
      <c r="J24" s="16" t="s">
        <v>418</v>
      </c>
      <c r="K24" s="14">
        <f t="shared" si="1"/>
        <v>60.999999999999993</v>
      </c>
      <c r="L24" s="14">
        <f t="shared" si="1"/>
        <v>3.2857142857142856</v>
      </c>
      <c r="M24" s="21">
        <v>140000000</v>
      </c>
      <c r="N24" s="14">
        <f t="shared" si="0"/>
        <v>17</v>
      </c>
      <c r="O24" s="14">
        <f t="shared" si="2"/>
        <v>4.3571428571428567E-8</v>
      </c>
      <c r="P24">
        <f t="shared" si="3"/>
        <v>37180.952380952374</v>
      </c>
      <c r="Q24" t="s">
        <v>14</v>
      </c>
      <c r="R24" t="s">
        <v>106</v>
      </c>
      <c r="S24">
        <v>714</v>
      </c>
      <c r="T24">
        <v>1.4</v>
      </c>
      <c r="U24">
        <v>3.2</v>
      </c>
      <c r="V24">
        <v>14</v>
      </c>
      <c r="W24">
        <v>2.461538462</v>
      </c>
      <c r="Z24" t="s">
        <v>111</v>
      </c>
    </row>
    <row r="25" spans="1:26" x14ac:dyDescent="0.35">
      <c r="A25" s="26" t="s">
        <v>457</v>
      </c>
      <c r="B25" s="8" t="str">
        <f t="shared" si="5"/>
        <v>Ga</v>
      </c>
      <c r="C25" s="16" t="s">
        <v>424</v>
      </c>
      <c r="D25" s="17">
        <v>1.3</v>
      </c>
      <c r="E25" s="17">
        <v>3.5</v>
      </c>
      <c r="F25" s="18">
        <v>31</v>
      </c>
      <c r="G25" s="20">
        <v>0</v>
      </c>
      <c r="H25" s="13">
        <v>0.98</v>
      </c>
      <c r="I25" s="13">
        <v>0.98</v>
      </c>
      <c r="J25" s="16" t="s">
        <v>425</v>
      </c>
      <c r="K25" s="14">
        <f t="shared" si="1"/>
        <v>13</v>
      </c>
      <c r="L25" s="14">
        <f t="shared" si="1"/>
        <v>2.5</v>
      </c>
      <c r="M25" s="14">
        <f>INDEX([1]GeoPolRsk!J:J,MATCH(A25,[1]GeoPolRsk!A:A,0))</f>
        <v>404.44444444444451</v>
      </c>
      <c r="N25" s="14">
        <f t="shared" si="0"/>
        <v>18</v>
      </c>
      <c r="O25" s="14">
        <f t="shared" si="2"/>
        <v>3.2142857142857138E-3</v>
      </c>
      <c r="P25">
        <f t="shared" si="3"/>
        <v>2742857142.8571424</v>
      </c>
      <c r="Q25" t="s">
        <v>15</v>
      </c>
      <c r="R25" t="s">
        <v>107</v>
      </c>
      <c r="T25">
        <v>1.9</v>
      </c>
      <c r="U25">
        <v>3.5</v>
      </c>
      <c r="V25">
        <v>19</v>
      </c>
      <c r="W25">
        <v>2.692307692</v>
      </c>
      <c r="Z25" t="s">
        <v>138</v>
      </c>
    </row>
    <row r="26" spans="1:26" x14ac:dyDescent="0.35">
      <c r="A26" s="26" t="s">
        <v>458</v>
      </c>
      <c r="B26" s="8" t="str">
        <f t="shared" si="5"/>
        <v>Ge</v>
      </c>
      <c r="C26" s="16" t="s">
        <v>424</v>
      </c>
      <c r="D26" s="17">
        <v>3.9</v>
      </c>
      <c r="E26" s="17">
        <v>3.5</v>
      </c>
      <c r="F26" s="18">
        <v>31</v>
      </c>
      <c r="G26" s="20">
        <v>2</v>
      </c>
      <c r="H26" s="13">
        <v>0.95</v>
      </c>
      <c r="I26" s="13">
        <v>0.95</v>
      </c>
      <c r="J26" s="16" t="s">
        <v>435</v>
      </c>
      <c r="K26" s="14">
        <f t="shared" si="1"/>
        <v>39</v>
      </c>
      <c r="L26" s="14">
        <f t="shared" si="1"/>
        <v>2.5</v>
      </c>
      <c r="M26" s="21">
        <v>130000</v>
      </c>
      <c r="N26" s="14" t="e">
        <f t="shared" si="0"/>
        <v>#N/A</v>
      </c>
      <c r="O26" s="14">
        <f t="shared" si="2"/>
        <v>3.0000000000000001E-5</v>
      </c>
      <c r="P26">
        <f t="shared" si="3"/>
        <v>25600000</v>
      </c>
      <c r="Q26" t="s">
        <v>16</v>
      </c>
      <c r="R26" t="s">
        <v>167</v>
      </c>
      <c r="S26">
        <v>710</v>
      </c>
      <c r="T26">
        <v>0.2</v>
      </c>
      <c r="U26">
        <v>2</v>
      </c>
      <c r="V26">
        <v>2</v>
      </c>
      <c r="W26">
        <v>1.538461538</v>
      </c>
      <c r="Z26" t="s">
        <v>170</v>
      </c>
    </row>
    <row r="27" spans="1:26" x14ac:dyDescent="0.35">
      <c r="A27" s="26" t="s">
        <v>459</v>
      </c>
      <c r="B27" s="8" t="str">
        <f t="shared" si="5"/>
        <v>Au</v>
      </c>
      <c r="C27" s="16" t="s">
        <v>417</v>
      </c>
      <c r="D27" s="17">
        <v>0.2</v>
      </c>
      <c r="E27" s="17">
        <v>2.1</v>
      </c>
      <c r="F27" s="16" t="s">
        <v>460</v>
      </c>
      <c r="G27" s="19">
        <v>29</v>
      </c>
      <c r="H27" s="13">
        <v>0.98</v>
      </c>
      <c r="I27" s="13">
        <v>0.99</v>
      </c>
      <c r="J27" s="16" t="s">
        <v>435</v>
      </c>
      <c r="K27" s="14">
        <f t="shared" si="1"/>
        <v>2</v>
      </c>
      <c r="L27" s="14">
        <f t="shared" si="1"/>
        <v>1.5000000000000002</v>
      </c>
      <c r="M27" s="14">
        <f>INDEX([1]GeoPolRsk!J:J,MATCH(A27,[1]GeoPolRsk!A:A,0))</f>
        <v>2636.2038664323372</v>
      </c>
      <c r="N27" s="14">
        <f t="shared" si="0"/>
        <v>19</v>
      </c>
      <c r="O27" s="14">
        <f t="shared" si="2"/>
        <v>7.5866666666666677E-5</v>
      </c>
      <c r="P27">
        <f t="shared" si="3"/>
        <v>64739555.555555567</v>
      </c>
      <c r="Q27" t="s">
        <v>285</v>
      </c>
      <c r="R27" t="s">
        <v>285</v>
      </c>
      <c r="T27">
        <v>0.5</v>
      </c>
      <c r="U27">
        <v>2.2000000000000002</v>
      </c>
      <c r="V27">
        <v>5</v>
      </c>
      <c r="W27">
        <v>1.692307692</v>
      </c>
      <c r="Z27" t="s">
        <v>72</v>
      </c>
    </row>
    <row r="28" spans="1:26" x14ac:dyDescent="0.35">
      <c r="A28" s="26" t="s">
        <v>461</v>
      </c>
      <c r="B28" s="8" t="str">
        <f t="shared" si="5"/>
        <v>Gypsum</v>
      </c>
      <c r="C28" s="16" t="s">
        <v>417</v>
      </c>
      <c r="D28" s="17">
        <v>0.5</v>
      </c>
      <c r="E28" s="17">
        <v>2.6</v>
      </c>
      <c r="F28" s="18">
        <v>0</v>
      </c>
      <c r="G28" s="20">
        <v>1</v>
      </c>
      <c r="H28" s="13">
        <v>0.88</v>
      </c>
      <c r="I28" s="13">
        <v>0.96</v>
      </c>
      <c r="J28" s="16" t="s">
        <v>418</v>
      </c>
      <c r="K28" s="14">
        <f t="shared" si="1"/>
        <v>5</v>
      </c>
      <c r="L28" s="14">
        <f t="shared" si="1"/>
        <v>1.8571428571428574</v>
      </c>
      <c r="M28" s="14">
        <f>INDEX([1]GeoPolRsk!J:J,MATCH(A28,[1]GeoPolRsk!A:A,0))</f>
        <v>140298507.46268657</v>
      </c>
      <c r="N28" s="14" t="e">
        <f t="shared" si="0"/>
        <v>#N/A</v>
      </c>
      <c r="O28" s="14">
        <f t="shared" si="2"/>
        <v>3.5638297872340426E-9</v>
      </c>
      <c r="P28">
        <f t="shared" si="3"/>
        <v>3041.1347517730496</v>
      </c>
      <c r="Q28" t="s">
        <v>160</v>
      </c>
      <c r="R28" t="s">
        <v>159</v>
      </c>
      <c r="T28">
        <v>1.3</v>
      </c>
      <c r="U28">
        <v>4.2</v>
      </c>
      <c r="V28">
        <v>13</v>
      </c>
      <c r="W28">
        <v>3.230769231</v>
      </c>
      <c r="Z28" t="s">
        <v>98</v>
      </c>
    </row>
    <row r="29" spans="1:26" x14ac:dyDescent="0.35">
      <c r="A29" s="26" t="s">
        <v>462</v>
      </c>
      <c r="B29" s="8" t="str">
        <f t="shared" si="5"/>
        <v>Hf</v>
      </c>
      <c r="C29" s="16" t="s">
        <v>424</v>
      </c>
      <c r="D29" s="17">
        <v>1.1000000000000001</v>
      </c>
      <c r="E29" s="17">
        <v>3.9</v>
      </c>
      <c r="F29" s="18">
        <v>0</v>
      </c>
      <c r="G29" s="20">
        <v>0</v>
      </c>
      <c r="H29" s="13">
        <v>0.91</v>
      </c>
      <c r="I29" s="13">
        <v>0.96</v>
      </c>
      <c r="J29" s="16" t="s">
        <v>435</v>
      </c>
      <c r="K29" s="14">
        <f t="shared" si="1"/>
        <v>11</v>
      </c>
      <c r="L29" s="14">
        <f t="shared" si="1"/>
        <v>2.785714285714286</v>
      </c>
      <c r="M29" s="14">
        <f>INDEX([1]GeoPolRsk!J:J,MATCH(A29,[1]GeoPolRsk!A:A,0))</f>
        <v>63.988095238095234</v>
      </c>
      <c r="N29" s="14" t="e">
        <f t="shared" si="0"/>
        <v>#N/A</v>
      </c>
      <c r="O29" s="14">
        <f t="shared" si="2"/>
        <v>1.7190697674418606E-2</v>
      </c>
      <c r="P29">
        <f t="shared" si="3"/>
        <v>14669395348.83721</v>
      </c>
      <c r="Q29" t="s">
        <v>71</v>
      </c>
      <c r="R29" t="s">
        <v>70</v>
      </c>
      <c r="T29">
        <v>1.6</v>
      </c>
      <c r="U29">
        <v>2.8</v>
      </c>
      <c r="V29">
        <v>16</v>
      </c>
      <c r="W29">
        <v>2.153846154</v>
      </c>
      <c r="Z29" t="s">
        <v>119</v>
      </c>
    </row>
    <row r="30" spans="1:26" x14ac:dyDescent="0.35">
      <c r="A30" s="26" t="s">
        <v>463</v>
      </c>
      <c r="B30" s="8" t="str">
        <f t="shared" si="5"/>
        <v>He</v>
      </c>
      <c r="C30" s="16" t="s">
        <v>424</v>
      </c>
      <c r="D30" s="17">
        <v>1.2</v>
      </c>
      <c r="E30" s="17">
        <v>2.6</v>
      </c>
      <c r="F30" s="18">
        <v>89</v>
      </c>
      <c r="G30" s="20">
        <v>1</v>
      </c>
      <c r="H30" s="13">
        <v>0.94</v>
      </c>
      <c r="I30" s="13">
        <v>0.96</v>
      </c>
      <c r="J30" s="16" t="s">
        <v>425</v>
      </c>
      <c r="K30" s="14">
        <f t="shared" si="1"/>
        <v>11.999999999999998</v>
      </c>
      <c r="L30" s="14">
        <f t="shared" si="1"/>
        <v>1.8571428571428574</v>
      </c>
      <c r="M30" s="14">
        <f>64000000/0.55*0.18</f>
        <v>20945454.545454543</v>
      </c>
      <c r="N30" s="14">
        <f t="shared" si="0"/>
        <v>20</v>
      </c>
      <c r="O30" s="14">
        <f t="shared" si="2"/>
        <v>5.7291666666666672E-8</v>
      </c>
      <c r="P30">
        <f t="shared" si="3"/>
        <v>48888.888888888891</v>
      </c>
      <c r="Q30" t="s">
        <v>152</v>
      </c>
      <c r="R30" t="s">
        <v>151</v>
      </c>
      <c r="T30">
        <v>5.4</v>
      </c>
      <c r="U30">
        <v>3.3</v>
      </c>
      <c r="V30">
        <v>54</v>
      </c>
      <c r="W30">
        <v>2.538461538</v>
      </c>
      <c r="Z30" t="s">
        <v>142</v>
      </c>
    </row>
    <row r="31" spans="1:26" x14ac:dyDescent="0.35">
      <c r="A31" s="27" t="s">
        <v>464</v>
      </c>
      <c r="B31" s="7" t="s">
        <v>151</v>
      </c>
      <c r="C31" s="16" t="s">
        <v>424</v>
      </c>
      <c r="D31" s="17">
        <v>6.1</v>
      </c>
      <c r="E31" s="17">
        <v>3.4</v>
      </c>
      <c r="F31" s="18">
        <v>100</v>
      </c>
      <c r="G31" s="20">
        <v>1</v>
      </c>
      <c r="H31" s="13">
        <v>1</v>
      </c>
      <c r="I31" s="13">
        <v>1</v>
      </c>
      <c r="J31" s="16" t="s">
        <v>418</v>
      </c>
      <c r="K31" s="14">
        <f t="shared" si="1"/>
        <v>60.999999999999993</v>
      </c>
      <c r="L31" s="14">
        <f t="shared" si="1"/>
        <v>2.4285714285714288</v>
      </c>
      <c r="M31" s="14" t="e">
        <f>INDEX([1]GeoPolRsk!J:J,MATCH(A31,[1]GeoPolRsk!A:A,0))</f>
        <v>#N/A</v>
      </c>
      <c r="N31" s="14" t="e">
        <f t="shared" si="0"/>
        <v>#N/A</v>
      </c>
      <c r="O31" s="14" t="str">
        <f t="shared" si="2"/>
        <v>NA</v>
      </c>
      <c r="P31">
        <v>22552.380952380954</v>
      </c>
      <c r="Q31" t="s">
        <v>18</v>
      </c>
      <c r="R31" t="s">
        <v>129</v>
      </c>
      <c r="S31">
        <v>713</v>
      </c>
      <c r="T31">
        <v>2.4</v>
      </c>
      <c r="U31">
        <v>3.1</v>
      </c>
      <c r="V31">
        <v>24</v>
      </c>
      <c r="W31">
        <v>2.384615385</v>
      </c>
      <c r="Z31" t="s">
        <v>102</v>
      </c>
    </row>
    <row r="32" spans="1:26" x14ac:dyDescent="0.35">
      <c r="A32" s="27" t="s">
        <v>53</v>
      </c>
      <c r="B32" s="7" t="s">
        <v>155</v>
      </c>
      <c r="C32" s="16" t="s">
        <v>424</v>
      </c>
      <c r="D32" s="17">
        <v>6.1</v>
      </c>
      <c r="E32" s="17">
        <v>3.4</v>
      </c>
      <c r="F32" s="18">
        <v>100</v>
      </c>
      <c r="G32" s="20">
        <v>1</v>
      </c>
      <c r="H32" s="13">
        <v>1</v>
      </c>
      <c r="I32" s="13">
        <v>1</v>
      </c>
      <c r="J32" s="16" t="s">
        <v>418</v>
      </c>
      <c r="K32" s="14">
        <f t="shared" si="1"/>
        <v>60.999999999999993</v>
      </c>
      <c r="L32" s="14">
        <f t="shared" si="1"/>
        <v>2.4285714285714288</v>
      </c>
      <c r="M32" s="14" t="e">
        <f>INDEX([1]GeoPolRsk!J:J,MATCH(A32,[1]GeoPolRsk!A:A,0))</f>
        <v>#N/A</v>
      </c>
      <c r="N32" s="14" t="e">
        <f t="shared" si="0"/>
        <v>#N/A</v>
      </c>
      <c r="O32" s="14" t="str">
        <f t="shared" si="2"/>
        <v>NA</v>
      </c>
      <c r="P32">
        <v>22552.380952380954</v>
      </c>
      <c r="Z32" t="s">
        <v>125</v>
      </c>
    </row>
    <row r="33" spans="1:26" x14ac:dyDescent="0.35">
      <c r="A33" s="27" t="s">
        <v>465</v>
      </c>
      <c r="B33" s="7" t="s">
        <v>157</v>
      </c>
      <c r="C33" s="16" t="s">
        <v>424</v>
      </c>
      <c r="D33" s="17">
        <v>6.1</v>
      </c>
      <c r="E33" s="17">
        <v>3.4</v>
      </c>
      <c r="F33" s="18">
        <v>100</v>
      </c>
      <c r="G33" s="20">
        <v>1</v>
      </c>
      <c r="H33" s="13">
        <v>1</v>
      </c>
      <c r="I33" s="13">
        <v>1</v>
      </c>
      <c r="J33" s="16" t="s">
        <v>418</v>
      </c>
      <c r="K33" s="14">
        <f t="shared" si="1"/>
        <v>60.999999999999993</v>
      </c>
      <c r="L33" s="14">
        <f t="shared" si="1"/>
        <v>2.4285714285714288</v>
      </c>
      <c r="M33" s="14" t="e">
        <f>INDEX([1]GeoPolRsk!J:J,MATCH(A33,[1]GeoPolRsk!A:A,0))</f>
        <v>#N/A</v>
      </c>
      <c r="N33" s="14" t="e">
        <f t="shared" si="0"/>
        <v>#N/A</v>
      </c>
      <c r="O33" s="14" t="str">
        <f t="shared" si="2"/>
        <v>NA</v>
      </c>
      <c r="P33">
        <v>22552.380952380954</v>
      </c>
      <c r="Z33" t="s">
        <v>86</v>
      </c>
    </row>
    <row r="34" spans="1:26" x14ac:dyDescent="0.35">
      <c r="A34" s="27" t="s">
        <v>466</v>
      </c>
      <c r="B34" s="7" t="s">
        <v>156</v>
      </c>
      <c r="C34" s="16" t="s">
        <v>424</v>
      </c>
      <c r="D34" s="17">
        <v>6.1</v>
      </c>
      <c r="E34" s="17">
        <v>3.4</v>
      </c>
      <c r="F34" s="18">
        <v>100</v>
      </c>
      <c r="G34" s="20">
        <v>1</v>
      </c>
      <c r="H34" s="13">
        <v>1</v>
      </c>
      <c r="I34" s="13">
        <v>1</v>
      </c>
      <c r="J34" s="16" t="s">
        <v>418</v>
      </c>
      <c r="K34" s="14">
        <f t="shared" si="1"/>
        <v>60.999999999999993</v>
      </c>
      <c r="L34" s="14">
        <f t="shared" si="1"/>
        <v>2.4285714285714288</v>
      </c>
      <c r="M34" s="14" t="e">
        <f>INDEX([1]GeoPolRsk!J:J,MATCH(A34,[1]GeoPolRsk!A:A,0))</f>
        <v>#N/A</v>
      </c>
      <c r="N34" s="14" t="e">
        <f t="shared" si="0"/>
        <v>#N/A</v>
      </c>
      <c r="O34" s="14" t="str">
        <f t="shared" si="2"/>
        <v>NA</v>
      </c>
      <c r="P34">
        <v>22552.380952380954</v>
      </c>
      <c r="Z34" t="s">
        <v>141</v>
      </c>
    </row>
    <row r="35" spans="1:26" x14ac:dyDescent="0.35">
      <c r="A35" s="26" t="s">
        <v>467</v>
      </c>
      <c r="B35" s="7" t="s">
        <v>69</v>
      </c>
      <c r="C35" s="16" t="s">
        <v>417</v>
      </c>
      <c r="D35" s="17">
        <v>0.4</v>
      </c>
      <c r="E35" s="17">
        <v>3.8</v>
      </c>
      <c r="F35" s="18">
        <v>0</v>
      </c>
      <c r="G35" s="20">
        <v>0</v>
      </c>
      <c r="H35" s="13">
        <v>1</v>
      </c>
      <c r="I35" s="13">
        <v>1</v>
      </c>
      <c r="J35" s="16" t="s">
        <v>425</v>
      </c>
      <c r="K35" s="14">
        <f t="shared" si="1"/>
        <v>4</v>
      </c>
      <c r="L35" s="14">
        <f t="shared" si="1"/>
        <v>2.7142857142857144</v>
      </c>
      <c r="M35" s="14" t="e">
        <f>INDEX([1]GeoPolRsk!J:J,MATCH(A35,[1]GeoPolRsk!A:A,0))</f>
        <v>#N/A</v>
      </c>
      <c r="N35" s="14" t="e">
        <f t="shared" si="0"/>
        <v>#N/A</v>
      </c>
      <c r="O35" s="14" t="str">
        <f t="shared" si="2"/>
        <v>NA</v>
      </c>
      <c r="P35">
        <v>22552.380952380954</v>
      </c>
      <c r="Q35" t="s">
        <v>20</v>
      </c>
      <c r="R35" t="s">
        <v>165</v>
      </c>
      <c r="T35">
        <v>2.8</v>
      </c>
      <c r="U35">
        <v>4.3</v>
      </c>
      <c r="V35">
        <v>28</v>
      </c>
      <c r="W35">
        <v>3.307692308</v>
      </c>
      <c r="Z35" t="s">
        <v>166</v>
      </c>
    </row>
    <row r="36" spans="1:26" x14ac:dyDescent="0.35">
      <c r="A36" s="26" t="s">
        <v>468</v>
      </c>
      <c r="B36" s="8" t="str">
        <f t="shared" ref="B36:B71" si="6">INDEX(R:R,MATCH(A36,Q:Q,0))</f>
        <v>In</v>
      </c>
      <c r="C36" s="16" t="s">
        <v>424</v>
      </c>
      <c r="D36" s="17">
        <v>1.8</v>
      </c>
      <c r="E36" s="17">
        <v>3.3</v>
      </c>
      <c r="F36" s="18">
        <v>0</v>
      </c>
      <c r="G36" s="20">
        <v>0</v>
      </c>
      <c r="H36" s="13">
        <v>0.97</v>
      </c>
      <c r="I36" s="13">
        <v>0.98</v>
      </c>
      <c r="J36" s="16" t="s">
        <v>435</v>
      </c>
      <c r="K36" s="14">
        <f t="shared" si="1"/>
        <v>18</v>
      </c>
      <c r="L36" s="14">
        <f t="shared" si="1"/>
        <v>2.3571428571428572</v>
      </c>
      <c r="M36" s="14">
        <f>INDEX([1]GeoPolRsk!J:J,MATCH(A36,[1]GeoPolRsk!A:A,0))</f>
        <v>608.10810810810813</v>
      </c>
      <c r="N36" s="14">
        <f t="shared" si="0"/>
        <v>21</v>
      </c>
      <c r="O36" s="14">
        <f t="shared" si="2"/>
        <v>2.96E-3</v>
      </c>
      <c r="P36">
        <f t="shared" si="3"/>
        <v>2525866666.6666665</v>
      </c>
      <c r="Q36" t="s">
        <v>469</v>
      </c>
      <c r="R36" t="s">
        <v>99</v>
      </c>
      <c r="S36">
        <v>725</v>
      </c>
      <c r="T36">
        <v>0.8</v>
      </c>
      <c r="U36">
        <v>6.2</v>
      </c>
      <c r="V36">
        <v>8</v>
      </c>
      <c r="W36">
        <v>4.769230769</v>
      </c>
      <c r="Z36" t="s">
        <v>124</v>
      </c>
    </row>
    <row r="37" spans="1:26" x14ac:dyDescent="0.35">
      <c r="A37" s="28" t="s">
        <v>470</v>
      </c>
      <c r="B37" s="8" t="str">
        <f t="shared" si="6"/>
        <v>Ir</v>
      </c>
      <c r="C37" s="16" t="s">
        <v>424</v>
      </c>
      <c r="D37" s="17">
        <v>3.2</v>
      </c>
      <c r="E37" s="17">
        <v>4.2</v>
      </c>
      <c r="F37" s="18">
        <v>100</v>
      </c>
      <c r="G37" s="19">
        <v>14</v>
      </c>
      <c r="H37" s="13">
        <v>0.91</v>
      </c>
      <c r="I37" s="13">
        <v>0.95</v>
      </c>
      <c r="J37" s="16" t="s">
        <v>435</v>
      </c>
      <c r="K37" s="14">
        <f t="shared" si="1"/>
        <v>32</v>
      </c>
      <c r="L37" s="14">
        <f t="shared" si="1"/>
        <v>3.0000000000000004</v>
      </c>
      <c r="M37" s="14">
        <v>6718</v>
      </c>
      <c r="N37" s="14" t="e">
        <f t="shared" si="0"/>
        <v>#N/A</v>
      </c>
      <c r="O37" s="14">
        <f t="shared" si="2"/>
        <v>4.7633224173861274E-4</v>
      </c>
      <c r="P37">
        <f t="shared" si="3"/>
        <v>406470179.61694956</v>
      </c>
      <c r="Q37" t="s">
        <v>471</v>
      </c>
      <c r="R37" t="s">
        <v>292</v>
      </c>
      <c r="T37">
        <v>0.5</v>
      </c>
      <c r="U37">
        <v>2.2999999999999998</v>
      </c>
      <c r="V37">
        <v>5</v>
      </c>
      <c r="W37">
        <v>1.769230769</v>
      </c>
      <c r="Z37" t="s">
        <v>163</v>
      </c>
    </row>
    <row r="38" spans="1:26" x14ac:dyDescent="0.35">
      <c r="A38" s="24" t="s">
        <v>472</v>
      </c>
      <c r="B38" s="8" t="str">
        <f t="shared" si="6"/>
        <v>Fe</v>
      </c>
      <c r="C38" s="16" t="s">
        <v>417</v>
      </c>
      <c r="D38" s="17">
        <v>0.5</v>
      </c>
      <c r="E38" s="17">
        <v>6.8</v>
      </c>
      <c r="F38" s="18">
        <v>72</v>
      </c>
      <c r="G38" s="19">
        <v>31</v>
      </c>
      <c r="H38" s="13">
        <v>0.93</v>
      </c>
      <c r="I38" s="13">
        <v>0.95</v>
      </c>
      <c r="J38" s="16" t="s">
        <v>425</v>
      </c>
      <c r="K38" s="14">
        <f t="shared" si="1"/>
        <v>5</v>
      </c>
      <c r="L38" s="14">
        <f t="shared" si="1"/>
        <v>4.8571428571428577</v>
      </c>
      <c r="M38" s="14">
        <f>INDEX([1]GeoPolRsk!J:J,MATCH(A38,[1]GeoPolRsk!A:A,0))</f>
        <v>1272264631.043257</v>
      </c>
      <c r="N38" s="14">
        <f t="shared" si="0"/>
        <v>23</v>
      </c>
      <c r="O38" s="14">
        <f t="shared" si="2"/>
        <v>3.9299999999999999E-10</v>
      </c>
      <c r="P38">
        <f t="shared" si="3"/>
        <v>335.36</v>
      </c>
      <c r="Q38" t="s">
        <v>21</v>
      </c>
      <c r="R38" t="s">
        <v>138</v>
      </c>
      <c r="T38">
        <v>5.4</v>
      </c>
      <c r="U38">
        <v>1.4</v>
      </c>
      <c r="V38">
        <v>54</v>
      </c>
      <c r="W38">
        <v>1.076923077</v>
      </c>
      <c r="Z38" t="s">
        <v>327</v>
      </c>
    </row>
    <row r="39" spans="1:26" x14ac:dyDescent="0.35">
      <c r="A39" s="26" t="s">
        <v>473</v>
      </c>
      <c r="B39" s="8" t="str">
        <f t="shared" si="6"/>
        <v>Kao</v>
      </c>
      <c r="C39" s="16" t="s">
        <v>417</v>
      </c>
      <c r="D39" s="17">
        <v>0.4</v>
      </c>
      <c r="E39" s="17">
        <v>2.4</v>
      </c>
      <c r="F39" s="18">
        <v>20</v>
      </c>
      <c r="G39" s="20">
        <v>1</v>
      </c>
      <c r="H39" s="13">
        <v>0.96</v>
      </c>
      <c r="I39" s="13">
        <v>0.97</v>
      </c>
      <c r="J39" s="16" t="s">
        <v>425</v>
      </c>
      <c r="K39" s="14">
        <f t="shared" si="1"/>
        <v>4</v>
      </c>
      <c r="L39" s="14">
        <f t="shared" si="1"/>
        <v>1.7142857142857144</v>
      </c>
      <c r="M39" s="23">
        <v>28400000</v>
      </c>
      <c r="N39" s="14" t="e">
        <f t="shared" si="0"/>
        <v>#N/A</v>
      </c>
      <c r="O39" s="14">
        <f t="shared" si="2"/>
        <v>1.4084507042253522E-8</v>
      </c>
      <c r="P39">
        <f t="shared" si="3"/>
        <v>12018.779342723006</v>
      </c>
      <c r="Q39" t="s">
        <v>22</v>
      </c>
      <c r="R39" t="s">
        <v>170</v>
      </c>
      <c r="S39">
        <v>716</v>
      </c>
      <c r="T39">
        <v>0.1</v>
      </c>
      <c r="U39">
        <v>3.7</v>
      </c>
      <c r="V39">
        <v>1</v>
      </c>
      <c r="W39">
        <v>2.846153846</v>
      </c>
      <c r="Z39" t="s">
        <v>126</v>
      </c>
    </row>
    <row r="40" spans="1:26" x14ac:dyDescent="0.35">
      <c r="A40" s="29" t="s">
        <v>474</v>
      </c>
      <c r="B40" s="8" t="str">
        <f t="shared" si="6"/>
        <v>La</v>
      </c>
      <c r="C40" s="16" t="s">
        <v>424</v>
      </c>
      <c r="D40" s="17">
        <v>6</v>
      </c>
      <c r="E40" s="17">
        <v>1.5</v>
      </c>
      <c r="F40" s="18">
        <v>100</v>
      </c>
      <c r="G40" s="20">
        <v>1</v>
      </c>
      <c r="H40" s="13">
        <v>0.89</v>
      </c>
      <c r="I40" s="13">
        <v>0.97</v>
      </c>
      <c r="J40" s="16" t="s">
        <v>418</v>
      </c>
      <c r="K40" s="14">
        <f t="shared" si="1"/>
        <v>60</v>
      </c>
      <c r="L40" s="14">
        <f t="shared" si="1"/>
        <v>1.0714285714285714</v>
      </c>
      <c r="M40" s="21">
        <v>132000</v>
      </c>
      <c r="N40" s="14">
        <f t="shared" si="0"/>
        <v>25</v>
      </c>
      <c r="O40" s="14">
        <f t="shared" si="2"/>
        <v>4.5454545454545452E-5</v>
      </c>
      <c r="P40">
        <f t="shared" si="3"/>
        <v>38787878.787878789</v>
      </c>
      <c r="Q40" t="s">
        <v>475</v>
      </c>
      <c r="R40" t="s">
        <v>475</v>
      </c>
      <c r="T40">
        <v>0.1</v>
      </c>
      <c r="U40">
        <v>2.5</v>
      </c>
      <c r="V40">
        <v>1</v>
      </c>
      <c r="W40">
        <v>1.923076923</v>
      </c>
      <c r="Z40" t="s">
        <v>82</v>
      </c>
    </row>
    <row r="41" spans="1:26" x14ac:dyDescent="0.35">
      <c r="A41" s="26" t="s">
        <v>476</v>
      </c>
      <c r="B41" s="8" t="str">
        <f t="shared" si="6"/>
        <v>Pb</v>
      </c>
      <c r="C41" s="16" t="s">
        <v>417</v>
      </c>
      <c r="D41" s="17">
        <v>0.1</v>
      </c>
      <c r="E41" s="17">
        <v>4</v>
      </c>
      <c r="F41" s="18">
        <v>15</v>
      </c>
      <c r="G41" s="19">
        <v>75</v>
      </c>
      <c r="H41" s="13">
        <v>0.96</v>
      </c>
      <c r="I41" s="13">
        <v>0.96</v>
      </c>
      <c r="J41" s="16" t="s">
        <v>425</v>
      </c>
      <c r="K41" s="14">
        <f t="shared" si="1"/>
        <v>1</v>
      </c>
      <c r="L41" s="14">
        <f t="shared" si="1"/>
        <v>2.8571428571428572</v>
      </c>
      <c r="M41" s="14">
        <v>11741000</v>
      </c>
      <c r="N41" s="14">
        <f t="shared" si="0"/>
        <v>26</v>
      </c>
      <c r="O41" s="14">
        <f t="shared" si="2"/>
        <v>8.5171620815944139E-9</v>
      </c>
      <c r="P41">
        <f t="shared" si="3"/>
        <v>7267.9783096272331</v>
      </c>
      <c r="Q41" t="s">
        <v>23</v>
      </c>
      <c r="R41" t="s">
        <v>72</v>
      </c>
      <c r="S41">
        <v>724</v>
      </c>
      <c r="T41">
        <v>1</v>
      </c>
      <c r="U41">
        <v>2.4</v>
      </c>
      <c r="V41">
        <v>10</v>
      </c>
      <c r="W41">
        <v>1.846153846</v>
      </c>
      <c r="Z41" t="s">
        <v>131</v>
      </c>
    </row>
    <row r="42" spans="1:26" x14ac:dyDescent="0.35">
      <c r="A42" s="26" t="s">
        <v>477</v>
      </c>
      <c r="B42" s="8" t="str">
        <f t="shared" si="6"/>
        <v>Limestone</v>
      </c>
      <c r="C42" s="16" t="s">
        <v>417</v>
      </c>
      <c r="D42" s="17">
        <v>0.2</v>
      </c>
      <c r="E42" s="17">
        <v>3.5</v>
      </c>
      <c r="F42" s="18">
        <v>5</v>
      </c>
      <c r="G42" s="19">
        <v>19</v>
      </c>
      <c r="H42" s="13">
        <v>0.9</v>
      </c>
      <c r="I42" s="13">
        <v>0.98</v>
      </c>
      <c r="J42" s="16" t="s">
        <v>425</v>
      </c>
      <c r="K42" s="14">
        <f t="shared" si="1"/>
        <v>2</v>
      </c>
      <c r="L42" s="14">
        <f t="shared" si="1"/>
        <v>2.5</v>
      </c>
      <c r="M42" s="14">
        <f>INDEX([1]GeoPolRsk!J:J,MATCH(A42,[1]GeoPolRsk!A:A,0))</f>
        <v>80508474.576271176</v>
      </c>
      <c r="N42" s="14" t="e">
        <f t="shared" si="0"/>
        <v>#N/A</v>
      </c>
      <c r="O42" s="14">
        <f t="shared" si="2"/>
        <v>2.4842105263157898E-9</v>
      </c>
      <c r="P42">
        <f t="shared" si="3"/>
        <v>2119.8596491228072</v>
      </c>
      <c r="Q42" t="s">
        <v>158</v>
      </c>
      <c r="R42" t="s">
        <v>157</v>
      </c>
      <c r="T42">
        <v>5.4</v>
      </c>
      <c r="U42">
        <v>3.3</v>
      </c>
      <c r="V42">
        <v>54</v>
      </c>
      <c r="W42">
        <v>2.538461538</v>
      </c>
      <c r="Z42" t="s">
        <v>87</v>
      </c>
    </row>
    <row r="43" spans="1:26" x14ac:dyDescent="0.35">
      <c r="A43" s="26" t="s">
        <v>478</v>
      </c>
      <c r="B43" s="8" t="str">
        <f t="shared" si="6"/>
        <v>Li</v>
      </c>
      <c r="C43" s="16" t="s">
        <v>424</v>
      </c>
      <c r="D43" s="17">
        <v>1.6</v>
      </c>
      <c r="E43" s="17">
        <v>3.1</v>
      </c>
      <c r="F43" s="18">
        <v>100</v>
      </c>
      <c r="G43" s="20">
        <v>0</v>
      </c>
      <c r="H43" s="13">
        <v>0.93</v>
      </c>
      <c r="I43" s="13">
        <v>0.93</v>
      </c>
      <c r="J43" s="16" t="s">
        <v>425</v>
      </c>
      <c r="K43" s="14">
        <f t="shared" si="1"/>
        <v>16</v>
      </c>
      <c r="L43" s="14">
        <f t="shared" si="1"/>
        <v>2.2142857142857144</v>
      </c>
      <c r="M43" s="14">
        <f>INDEX([1]GeoPolRsk!J:J,MATCH(A43,[1]GeoPolRsk!A:A,0))</f>
        <v>62500</v>
      </c>
      <c r="N43" s="14">
        <f t="shared" si="0"/>
        <v>27</v>
      </c>
      <c r="O43" s="14">
        <f t="shared" si="2"/>
        <v>2.5600000000000002E-5</v>
      </c>
      <c r="P43">
        <f t="shared" si="3"/>
        <v>21845333.333333336</v>
      </c>
      <c r="Q43" t="s">
        <v>479</v>
      </c>
      <c r="R43" t="s">
        <v>480</v>
      </c>
      <c r="T43">
        <v>0.7</v>
      </c>
      <c r="U43">
        <v>3.7</v>
      </c>
      <c r="V43">
        <v>7</v>
      </c>
      <c r="W43">
        <v>2.846153846</v>
      </c>
      <c r="Z43" t="s">
        <v>342</v>
      </c>
    </row>
    <row r="44" spans="1:26" x14ac:dyDescent="0.35">
      <c r="A44" s="26" t="s">
        <v>481</v>
      </c>
      <c r="B44" s="8" t="str">
        <f t="shared" si="6"/>
        <v>MgCO3</v>
      </c>
      <c r="C44" s="16" t="s">
        <v>417</v>
      </c>
      <c r="D44" s="17">
        <v>0.6</v>
      </c>
      <c r="E44" s="17">
        <v>3.2</v>
      </c>
      <c r="F44" s="18">
        <v>0</v>
      </c>
      <c r="G44" s="20">
        <v>2</v>
      </c>
      <c r="H44" s="13">
        <v>0.98</v>
      </c>
      <c r="I44" s="13">
        <v>0.99</v>
      </c>
      <c r="J44" s="16" t="s">
        <v>425</v>
      </c>
      <c r="K44" s="14">
        <f t="shared" si="1"/>
        <v>5.9999999999999991</v>
      </c>
      <c r="L44" s="14">
        <f t="shared" si="1"/>
        <v>2.285714285714286</v>
      </c>
      <c r="M44" s="14" t="e">
        <f>INDEX([1]GeoPolRsk!J:J,MATCH(A44,[1]GeoPolRsk!A:A,0))</f>
        <v>#VALUE!</v>
      </c>
      <c r="N44" s="14" t="e">
        <f t="shared" si="0"/>
        <v>#N/A</v>
      </c>
      <c r="O44" s="14" t="str">
        <f t="shared" si="2"/>
        <v>NA</v>
      </c>
      <c r="P44">
        <v>4406640.3162055342</v>
      </c>
      <c r="Q44" t="s">
        <v>24</v>
      </c>
      <c r="R44" t="s">
        <v>83</v>
      </c>
      <c r="T44">
        <v>4</v>
      </c>
      <c r="U44">
        <v>7.1</v>
      </c>
      <c r="V44">
        <v>40</v>
      </c>
      <c r="W44">
        <v>5.461538462</v>
      </c>
      <c r="Z44" t="s">
        <v>249</v>
      </c>
    </row>
    <row r="45" spans="1:26" x14ac:dyDescent="0.35">
      <c r="A45" s="26" t="s">
        <v>482</v>
      </c>
      <c r="B45" s="8" t="str">
        <f t="shared" si="6"/>
        <v>Mg</v>
      </c>
      <c r="C45" s="16" t="s">
        <v>424</v>
      </c>
      <c r="D45" s="17">
        <v>3.9</v>
      </c>
      <c r="E45" s="17">
        <v>6.6</v>
      </c>
      <c r="F45" s="18">
        <v>100</v>
      </c>
      <c r="G45" s="19">
        <v>13</v>
      </c>
      <c r="H45" s="13">
        <v>0.93</v>
      </c>
      <c r="I45" s="13">
        <v>0.94</v>
      </c>
      <c r="J45" s="16" t="s">
        <v>425</v>
      </c>
      <c r="K45" s="14">
        <f t="shared" si="1"/>
        <v>39</v>
      </c>
      <c r="L45" s="14">
        <f t="shared" si="1"/>
        <v>4.7142857142857144</v>
      </c>
      <c r="M45" s="14">
        <f>INDEX([1]GeoPolRsk!J:J,MATCH(A45,[1]GeoPolRsk!A:A,0))</f>
        <v>755223.8805970148</v>
      </c>
      <c r="N45" s="14">
        <f t="shared" si="0"/>
        <v>10</v>
      </c>
      <c r="O45" s="14">
        <f t="shared" si="2"/>
        <v>5.1640316205533606E-6</v>
      </c>
      <c r="P45">
        <f t="shared" si="3"/>
        <v>4406640.3162055342</v>
      </c>
      <c r="Q45" t="s">
        <v>25</v>
      </c>
      <c r="R45" t="s">
        <v>98</v>
      </c>
      <c r="T45">
        <v>0.9</v>
      </c>
      <c r="U45">
        <v>6.1</v>
      </c>
      <c r="V45">
        <v>9</v>
      </c>
      <c r="W45">
        <v>4.692307692</v>
      </c>
      <c r="Z45" t="s">
        <v>161</v>
      </c>
    </row>
    <row r="46" spans="1:26" x14ac:dyDescent="0.35">
      <c r="A46" s="26" t="s">
        <v>483</v>
      </c>
      <c r="B46" s="8" t="str">
        <f t="shared" si="6"/>
        <v>Mn</v>
      </c>
      <c r="C46" s="16" t="s">
        <v>417</v>
      </c>
      <c r="D46" s="17">
        <v>0.9</v>
      </c>
      <c r="E46" s="17">
        <v>6.7</v>
      </c>
      <c r="F46" s="18">
        <v>90</v>
      </c>
      <c r="G46" s="20">
        <v>8</v>
      </c>
      <c r="H46" s="13">
        <v>1</v>
      </c>
      <c r="I46" s="13">
        <v>1</v>
      </c>
      <c r="J46" s="16" t="s">
        <v>425</v>
      </c>
      <c r="K46" s="14">
        <f t="shared" si="1"/>
        <v>9</v>
      </c>
      <c r="L46" s="14">
        <f t="shared" si="1"/>
        <v>4.7857142857142865</v>
      </c>
      <c r="M46" s="14">
        <f>INDEX([1]GeoPolRsk!J:J,MATCH(A46,[1]GeoPolRsk!A:A,0))</f>
        <v>15579710.144927537</v>
      </c>
      <c r="N46" s="14">
        <f t="shared" si="0"/>
        <v>28</v>
      </c>
      <c r="O46" s="14">
        <f t="shared" si="2"/>
        <v>5.7767441860465112E-8</v>
      </c>
      <c r="P46">
        <f t="shared" si="3"/>
        <v>49294.883720930229</v>
      </c>
      <c r="Q46" t="s">
        <v>120</v>
      </c>
      <c r="R46" t="s">
        <v>119</v>
      </c>
      <c r="T46">
        <v>0.9</v>
      </c>
      <c r="U46">
        <v>5.2</v>
      </c>
      <c r="V46">
        <v>9</v>
      </c>
      <c r="W46">
        <v>4</v>
      </c>
      <c r="Z46" t="s">
        <v>132</v>
      </c>
    </row>
    <row r="47" spans="1:26" x14ac:dyDescent="0.35">
      <c r="A47" s="26" t="s">
        <v>484</v>
      </c>
      <c r="B47" s="8" t="str">
        <f t="shared" si="6"/>
        <v>Mo</v>
      </c>
      <c r="C47" s="16" t="s">
        <v>417</v>
      </c>
      <c r="D47" s="17">
        <v>0.9</v>
      </c>
      <c r="E47" s="17">
        <v>6.2</v>
      </c>
      <c r="F47" s="18">
        <v>100</v>
      </c>
      <c r="G47" s="19">
        <v>30</v>
      </c>
      <c r="H47" s="13">
        <v>1</v>
      </c>
      <c r="I47" s="13">
        <v>1</v>
      </c>
      <c r="J47" s="16" t="s">
        <v>425</v>
      </c>
      <c r="K47" s="14">
        <f t="shared" si="1"/>
        <v>9</v>
      </c>
      <c r="L47" s="14">
        <f t="shared" si="1"/>
        <v>4.4285714285714288</v>
      </c>
      <c r="M47" s="14">
        <f>INDEX([1]GeoPolRsk!J:J,MATCH(A47,[1]GeoPolRsk!A:A,0))</f>
        <v>250000</v>
      </c>
      <c r="N47" s="14">
        <f t="shared" si="0"/>
        <v>29</v>
      </c>
      <c r="O47" s="14">
        <f t="shared" si="2"/>
        <v>3.6000000000000003E-6</v>
      </c>
      <c r="P47">
        <f t="shared" si="3"/>
        <v>3072000.0000000005</v>
      </c>
      <c r="Q47" t="s">
        <v>485</v>
      </c>
      <c r="R47" t="s">
        <v>486</v>
      </c>
      <c r="T47">
        <v>1.1000000000000001</v>
      </c>
      <c r="U47">
        <v>1.5</v>
      </c>
      <c r="V47">
        <v>11</v>
      </c>
      <c r="W47">
        <v>1.153846154</v>
      </c>
      <c r="Z47" t="s">
        <v>130</v>
      </c>
    </row>
    <row r="48" spans="1:26" x14ac:dyDescent="0.35">
      <c r="A48" s="26" t="s">
        <v>487</v>
      </c>
      <c r="B48" s="8" t="str">
        <f t="shared" si="6"/>
        <v>Cork</v>
      </c>
      <c r="C48" s="16" t="s">
        <v>417</v>
      </c>
      <c r="D48" s="17">
        <v>1</v>
      </c>
      <c r="E48" s="17">
        <v>1.6</v>
      </c>
      <c r="F48" s="18">
        <v>0</v>
      </c>
      <c r="G48" s="20">
        <v>8</v>
      </c>
      <c r="H48" s="13">
        <v>0.91</v>
      </c>
      <c r="I48" s="13">
        <v>0.91</v>
      </c>
      <c r="J48" s="16" t="s">
        <v>425</v>
      </c>
      <c r="K48" s="14">
        <f t="shared" si="1"/>
        <v>10</v>
      </c>
      <c r="L48" s="14">
        <f t="shared" si="1"/>
        <v>1.142857142857143</v>
      </c>
      <c r="M48" s="14" t="e">
        <f>INDEX([1]GeoPolRsk!J:J,MATCH(A48,[1]GeoPolRsk!A:A,0))</f>
        <v>#N/A</v>
      </c>
      <c r="N48" s="14" t="e">
        <f t="shared" si="0"/>
        <v>#N/A</v>
      </c>
      <c r="O48" s="14" t="str">
        <f t="shared" si="2"/>
        <v>NA</v>
      </c>
      <c r="P48">
        <f t="shared" si="3"/>
        <v>0</v>
      </c>
      <c r="Q48" t="s">
        <v>488</v>
      </c>
      <c r="R48" t="s">
        <v>489</v>
      </c>
      <c r="T48">
        <v>2.9</v>
      </c>
      <c r="U48">
        <v>2.9</v>
      </c>
      <c r="V48">
        <v>29</v>
      </c>
      <c r="W48">
        <v>2.230769231</v>
      </c>
      <c r="Z48" t="s">
        <v>95</v>
      </c>
    </row>
    <row r="49" spans="1:26" x14ac:dyDescent="0.35">
      <c r="A49" s="26" t="s">
        <v>490</v>
      </c>
      <c r="B49" s="8" t="str">
        <f t="shared" si="6"/>
        <v>Graphite</v>
      </c>
      <c r="C49" s="16" t="s">
        <v>417</v>
      </c>
      <c r="D49" s="17">
        <v>2.2999999999999998</v>
      </c>
      <c r="E49" s="17">
        <v>3.2</v>
      </c>
      <c r="F49" s="18">
        <v>98</v>
      </c>
      <c r="G49" s="20">
        <v>3</v>
      </c>
      <c r="H49" s="13">
        <v>0.99</v>
      </c>
      <c r="I49" s="13">
        <v>0.99</v>
      </c>
      <c r="J49" s="16" t="s">
        <v>425</v>
      </c>
      <c r="K49" s="14">
        <f t="shared" si="1"/>
        <v>22.999999999999996</v>
      </c>
      <c r="L49" s="14">
        <f t="shared" si="1"/>
        <v>2.285714285714286</v>
      </c>
      <c r="M49" s="14">
        <f>INDEX([1]GeoPolRsk!J:J,MATCH(A49,[1]GeoPolRsk!A:A,0))</f>
        <v>1100000.0000000002</v>
      </c>
      <c r="N49" s="14" t="e">
        <f t="shared" si="0"/>
        <v>#N/A</v>
      </c>
      <c r="O49" s="14">
        <f t="shared" si="2"/>
        <v>2.0909090909090903E-6</v>
      </c>
      <c r="P49">
        <f t="shared" si="3"/>
        <v>1784242.4242424236</v>
      </c>
      <c r="Q49" t="s">
        <v>491</v>
      </c>
      <c r="R49" t="s">
        <v>492</v>
      </c>
      <c r="T49">
        <v>1</v>
      </c>
      <c r="U49">
        <v>5.4</v>
      </c>
      <c r="V49">
        <v>10</v>
      </c>
      <c r="W49">
        <v>4.153846154</v>
      </c>
      <c r="Z49" t="s">
        <v>74</v>
      </c>
    </row>
    <row r="50" spans="1:26" x14ac:dyDescent="0.35">
      <c r="A50" s="26" t="s">
        <v>493</v>
      </c>
      <c r="B50" s="8" t="str">
        <f t="shared" si="6"/>
        <v>Rubber</v>
      </c>
      <c r="C50" s="16" t="s">
        <v>417</v>
      </c>
      <c r="D50" s="17">
        <v>1</v>
      </c>
      <c r="E50" s="17">
        <v>7.1</v>
      </c>
      <c r="F50" s="18">
        <v>100</v>
      </c>
      <c r="G50" s="20">
        <v>1</v>
      </c>
      <c r="H50" s="13">
        <v>0.99</v>
      </c>
      <c r="I50" s="13">
        <v>0.99</v>
      </c>
      <c r="J50" s="16" t="s">
        <v>425</v>
      </c>
      <c r="K50" s="14">
        <f t="shared" si="1"/>
        <v>10</v>
      </c>
      <c r="L50" s="14">
        <f t="shared" si="1"/>
        <v>5.0714285714285712</v>
      </c>
      <c r="M50" s="14" t="e">
        <f>INDEX([1]GeoPolRsk!J:J,MATCH(A50,[1]GeoPolRsk!A:A,0))</f>
        <v>#N/A</v>
      </c>
      <c r="N50" s="14" t="e">
        <f t="shared" si="0"/>
        <v>#N/A</v>
      </c>
      <c r="O50" s="14" t="str">
        <f t="shared" si="2"/>
        <v>NA</v>
      </c>
      <c r="P50">
        <f t="shared" si="3"/>
        <v>0</v>
      </c>
      <c r="Q50" t="s">
        <v>494</v>
      </c>
      <c r="R50" t="s">
        <v>495</v>
      </c>
      <c r="T50">
        <v>0.9</v>
      </c>
      <c r="U50">
        <v>2</v>
      </c>
      <c r="V50">
        <v>9</v>
      </c>
      <c r="W50">
        <v>1.538461538</v>
      </c>
      <c r="Z50" t="s">
        <v>188</v>
      </c>
    </row>
    <row r="51" spans="1:26" x14ac:dyDescent="0.35">
      <c r="A51" s="26" t="s">
        <v>496</v>
      </c>
      <c r="B51" s="8" t="str">
        <f t="shared" si="6"/>
        <v>Wood</v>
      </c>
      <c r="C51" s="16" t="s">
        <v>417</v>
      </c>
      <c r="D51" s="17">
        <v>1.9</v>
      </c>
      <c r="E51" s="17">
        <v>2</v>
      </c>
      <c r="F51" s="18">
        <v>100</v>
      </c>
      <c r="G51" s="20">
        <v>0</v>
      </c>
      <c r="H51" s="13">
        <v>0.9</v>
      </c>
      <c r="I51" s="13">
        <v>0.9</v>
      </c>
      <c r="J51" s="16" t="s">
        <v>425</v>
      </c>
      <c r="K51" s="14">
        <f t="shared" si="1"/>
        <v>18.999999999999996</v>
      </c>
      <c r="L51" s="14">
        <f t="shared" si="1"/>
        <v>1.4285714285714286</v>
      </c>
      <c r="M51" s="14" t="e">
        <f>INDEX([1]GeoPolRsk!J:J,MATCH(A51,[1]GeoPolRsk!A:A,0))</f>
        <v>#N/A</v>
      </c>
      <c r="N51" s="14" t="e">
        <f t="shared" si="0"/>
        <v>#N/A</v>
      </c>
      <c r="O51" s="14" t="str">
        <f t="shared" si="2"/>
        <v>NA</v>
      </c>
      <c r="P51">
        <f t="shared" si="3"/>
        <v>0</v>
      </c>
      <c r="Q51" t="s">
        <v>27</v>
      </c>
      <c r="R51" t="s">
        <v>142</v>
      </c>
      <c r="S51">
        <v>707</v>
      </c>
      <c r="T51">
        <v>4.8</v>
      </c>
      <c r="U51">
        <v>4.2</v>
      </c>
      <c r="V51">
        <v>48</v>
      </c>
      <c r="W51">
        <v>3.230769231</v>
      </c>
      <c r="Z51" t="s">
        <v>134</v>
      </c>
    </row>
    <row r="52" spans="1:26" x14ac:dyDescent="0.35">
      <c r="A52" s="29" t="s">
        <v>497</v>
      </c>
      <c r="B52" s="8" t="str">
        <f t="shared" si="6"/>
        <v>Nd</v>
      </c>
      <c r="C52" s="16" t="s">
        <v>424</v>
      </c>
      <c r="D52" s="17">
        <v>6.1</v>
      </c>
      <c r="E52" s="17">
        <v>4.8</v>
      </c>
      <c r="F52" s="18">
        <v>100</v>
      </c>
      <c r="G52" s="20">
        <v>1</v>
      </c>
      <c r="H52" s="13">
        <v>0.93</v>
      </c>
      <c r="I52" s="13">
        <v>0.98</v>
      </c>
      <c r="J52" s="16" t="s">
        <v>418</v>
      </c>
      <c r="K52" s="14">
        <f t="shared" si="1"/>
        <v>60.999999999999993</v>
      </c>
      <c r="L52" s="14">
        <f t="shared" si="1"/>
        <v>3.4285714285714288</v>
      </c>
      <c r="M52" s="21">
        <v>132000</v>
      </c>
      <c r="N52" s="14">
        <f t="shared" si="0"/>
        <v>30</v>
      </c>
      <c r="O52" s="14">
        <f t="shared" si="2"/>
        <v>4.6212121212121209E-5</v>
      </c>
      <c r="P52">
        <f t="shared" si="3"/>
        <v>39434343.434343435</v>
      </c>
      <c r="Q52" t="s">
        <v>28</v>
      </c>
      <c r="R52" t="s">
        <v>102</v>
      </c>
      <c r="S52">
        <v>730</v>
      </c>
      <c r="T52">
        <v>0.3</v>
      </c>
      <c r="U52">
        <v>4.8</v>
      </c>
      <c r="V52">
        <v>3</v>
      </c>
      <c r="W52">
        <v>3.692307692</v>
      </c>
      <c r="Z52" t="s">
        <v>105</v>
      </c>
    </row>
    <row r="53" spans="1:26" x14ac:dyDescent="0.35">
      <c r="A53" s="26" t="s">
        <v>498</v>
      </c>
      <c r="B53" s="8" t="str">
        <f t="shared" si="6"/>
        <v>Ni</v>
      </c>
      <c r="C53" s="16" t="s">
        <v>417</v>
      </c>
      <c r="D53" s="17">
        <v>0.5</v>
      </c>
      <c r="E53" s="17">
        <v>4.9000000000000004</v>
      </c>
      <c r="F53" s="18">
        <v>28</v>
      </c>
      <c r="G53" s="19">
        <v>17</v>
      </c>
      <c r="H53" s="13">
        <v>0.83</v>
      </c>
      <c r="I53" s="13">
        <v>0.9</v>
      </c>
      <c r="J53" s="16" t="s">
        <v>425</v>
      </c>
      <c r="K53" s="14">
        <f t="shared" si="1"/>
        <v>5</v>
      </c>
      <c r="L53" s="14">
        <f t="shared" si="1"/>
        <v>3.5000000000000004</v>
      </c>
      <c r="M53" s="14">
        <f>INDEX([1]GeoPolRsk!J:J,MATCH(A53,[1]GeoPolRsk!A:A,0))</f>
        <v>1791044.7761194028</v>
      </c>
      <c r="N53" s="14">
        <f t="shared" si="0"/>
        <v>31</v>
      </c>
      <c r="O53" s="14">
        <f t="shared" si="2"/>
        <v>2.7916666666666671E-7</v>
      </c>
      <c r="P53">
        <f t="shared" si="3"/>
        <v>238222.22222222225</v>
      </c>
      <c r="Q53" t="s">
        <v>29</v>
      </c>
      <c r="R53" t="s">
        <v>118</v>
      </c>
      <c r="S53">
        <v>740</v>
      </c>
      <c r="T53">
        <v>3.1</v>
      </c>
      <c r="U53">
        <v>4.8</v>
      </c>
      <c r="V53">
        <v>31</v>
      </c>
      <c r="W53">
        <v>3.692307692</v>
      </c>
      <c r="Z53" t="s">
        <v>117</v>
      </c>
    </row>
    <row r="54" spans="1:26" x14ac:dyDescent="0.35">
      <c r="A54" s="26" t="s">
        <v>499</v>
      </c>
      <c r="B54" s="8" t="str">
        <f t="shared" si="6"/>
        <v>Nb</v>
      </c>
      <c r="C54" s="16" t="s">
        <v>424</v>
      </c>
      <c r="D54" s="17">
        <v>3.9</v>
      </c>
      <c r="E54" s="17">
        <v>6</v>
      </c>
      <c r="F54" s="18">
        <v>100</v>
      </c>
      <c r="G54" s="20">
        <v>0</v>
      </c>
      <c r="H54" s="13">
        <v>0.97</v>
      </c>
      <c r="I54" s="13">
        <v>0.98</v>
      </c>
      <c r="J54" s="16" t="s">
        <v>425</v>
      </c>
      <c r="K54" s="14">
        <f t="shared" si="1"/>
        <v>39</v>
      </c>
      <c r="L54" s="14">
        <f t="shared" si="1"/>
        <v>4.2857142857142856</v>
      </c>
      <c r="M54" s="14">
        <f>INDEX([1]GeoPolRsk!J:J,MATCH(A54,[1]GeoPolRsk!A:A,0))</f>
        <v>63239.074550128542</v>
      </c>
      <c r="N54" s="14" t="e">
        <f t="shared" si="0"/>
        <v>#N/A</v>
      </c>
      <c r="O54" s="14">
        <f t="shared" si="2"/>
        <v>6.1670731707317062E-5</v>
      </c>
      <c r="P54">
        <f t="shared" si="3"/>
        <v>52625691.05691056</v>
      </c>
      <c r="Q54" t="s">
        <v>33</v>
      </c>
      <c r="R54" t="s">
        <v>125</v>
      </c>
      <c r="S54">
        <v>711</v>
      </c>
      <c r="T54">
        <v>1.7</v>
      </c>
      <c r="U54">
        <v>5.6</v>
      </c>
      <c r="V54">
        <v>17</v>
      </c>
      <c r="W54">
        <v>4.307692308</v>
      </c>
    </row>
    <row r="55" spans="1:26" x14ac:dyDescent="0.35">
      <c r="A55" s="28" t="s">
        <v>500</v>
      </c>
      <c r="B55" s="8" t="str">
        <f t="shared" si="6"/>
        <v>Pd</v>
      </c>
      <c r="C55" s="16" t="s">
        <v>424</v>
      </c>
      <c r="D55" s="17">
        <v>1.3</v>
      </c>
      <c r="E55" s="17">
        <v>7</v>
      </c>
      <c r="F55" s="18">
        <v>93</v>
      </c>
      <c r="G55" s="19">
        <v>28</v>
      </c>
      <c r="H55" s="13">
        <v>0.92</v>
      </c>
      <c r="I55" s="13">
        <v>0.98</v>
      </c>
      <c r="J55" s="16" t="s">
        <v>435</v>
      </c>
      <c r="K55" s="14">
        <f t="shared" si="1"/>
        <v>13</v>
      </c>
      <c r="L55" s="14">
        <f t="shared" si="1"/>
        <v>5</v>
      </c>
      <c r="M55" s="14">
        <v>210000</v>
      </c>
      <c r="N55" s="14">
        <f t="shared" si="0"/>
        <v>32</v>
      </c>
      <c r="O55" s="14">
        <f t="shared" si="2"/>
        <v>6.1904761904761906E-6</v>
      </c>
      <c r="P55">
        <f t="shared" si="3"/>
        <v>5282539.6825396828</v>
      </c>
      <c r="Q55" t="s">
        <v>501</v>
      </c>
      <c r="R55" t="s">
        <v>501</v>
      </c>
      <c r="T55">
        <v>0.4</v>
      </c>
      <c r="U55">
        <v>2.1</v>
      </c>
      <c r="V55">
        <v>4</v>
      </c>
      <c r="W55">
        <v>1.615384615</v>
      </c>
    </row>
    <row r="56" spans="1:26" x14ac:dyDescent="0.35">
      <c r="A56" s="24" t="s">
        <v>502</v>
      </c>
      <c r="B56" s="8" t="str">
        <f t="shared" si="6"/>
        <v>Perlite</v>
      </c>
      <c r="C56" s="16" t="s">
        <v>417</v>
      </c>
      <c r="D56" s="17">
        <v>0.4</v>
      </c>
      <c r="E56" s="17">
        <v>2.2999999999999998</v>
      </c>
      <c r="F56" s="18">
        <v>0</v>
      </c>
      <c r="G56" s="19">
        <v>42</v>
      </c>
      <c r="H56" s="13">
        <v>0.88</v>
      </c>
      <c r="I56" s="13">
        <v>0.92</v>
      </c>
      <c r="J56" s="16" t="s">
        <v>435</v>
      </c>
      <c r="K56" s="14">
        <f t="shared" si="1"/>
        <v>4</v>
      </c>
      <c r="L56" s="14">
        <f t="shared" si="1"/>
        <v>1.6428571428571428</v>
      </c>
      <c r="M56" s="14">
        <f>INDEX([1]GeoPolRsk!J:J,MATCH(A56,[1]GeoPolRsk!A:A,0))</f>
        <v>1772151.8987341772</v>
      </c>
      <c r="N56" s="14" t="e">
        <f t="shared" si="0"/>
        <v>#N/A</v>
      </c>
      <c r="O56" s="14">
        <f t="shared" si="2"/>
        <v>2.2571428571428571E-7</v>
      </c>
      <c r="P56">
        <f t="shared" si="3"/>
        <v>192609.52380952382</v>
      </c>
      <c r="Q56" t="s">
        <v>503</v>
      </c>
      <c r="R56" t="s">
        <v>503</v>
      </c>
      <c r="T56">
        <v>1</v>
      </c>
      <c r="U56">
        <v>5.0999999999999996</v>
      </c>
      <c r="V56">
        <v>10</v>
      </c>
      <c r="W56">
        <v>3.923076923</v>
      </c>
    </row>
    <row r="57" spans="1:26" x14ac:dyDescent="0.35">
      <c r="A57" s="26" t="s">
        <v>504</v>
      </c>
      <c r="B57" s="8" t="str">
        <f t="shared" si="6"/>
        <v>Phosphate rock</v>
      </c>
      <c r="C57" s="16" t="s">
        <v>417</v>
      </c>
      <c r="D57" s="17">
        <v>1.1000000000000001</v>
      </c>
      <c r="E57" s="17">
        <v>5.6</v>
      </c>
      <c r="F57" s="18">
        <v>84</v>
      </c>
      <c r="G57" s="19">
        <v>17</v>
      </c>
      <c r="H57" s="13">
        <v>1</v>
      </c>
      <c r="I57" s="13">
        <v>1</v>
      </c>
      <c r="J57" s="16" t="s">
        <v>425</v>
      </c>
      <c r="K57" s="14">
        <f t="shared" si="1"/>
        <v>11</v>
      </c>
      <c r="L57" s="14">
        <f t="shared" si="1"/>
        <v>4</v>
      </c>
      <c r="M57" s="14" t="e">
        <f>INDEX([1]GeoPolRsk!J:J,MATCH(A57,[1]GeoPolRsk!A:A,0))</f>
        <v>#N/A</v>
      </c>
      <c r="N57" s="14" t="e">
        <f t="shared" si="0"/>
        <v>#N/A</v>
      </c>
      <c r="O57" s="14" t="str">
        <f t="shared" si="2"/>
        <v>NA</v>
      </c>
      <c r="P57">
        <f t="shared" si="3"/>
        <v>0</v>
      </c>
      <c r="Q57" t="s">
        <v>34</v>
      </c>
      <c r="R57" t="s">
        <v>86</v>
      </c>
      <c r="T57">
        <v>4.0999999999999996</v>
      </c>
      <c r="U57">
        <v>4.4000000000000004</v>
      </c>
      <c r="V57">
        <v>41</v>
      </c>
      <c r="W57">
        <v>3.384615385</v>
      </c>
    </row>
    <row r="58" spans="1:26" x14ac:dyDescent="0.35">
      <c r="A58" s="26" t="s">
        <v>505</v>
      </c>
      <c r="B58" s="8" t="str">
        <f t="shared" si="6"/>
        <v>P</v>
      </c>
      <c r="C58" s="16" t="s">
        <v>424</v>
      </c>
      <c r="D58" s="17">
        <v>3.5</v>
      </c>
      <c r="E58" s="17">
        <v>5.3</v>
      </c>
      <c r="F58" s="18">
        <v>100</v>
      </c>
      <c r="G58" s="20">
        <v>0</v>
      </c>
      <c r="H58" s="13">
        <v>1</v>
      </c>
      <c r="I58" s="13">
        <v>1</v>
      </c>
      <c r="J58" s="16" t="s">
        <v>425</v>
      </c>
      <c r="K58" s="14">
        <f t="shared" si="1"/>
        <v>35</v>
      </c>
      <c r="L58" s="14">
        <f t="shared" si="1"/>
        <v>3.785714285714286</v>
      </c>
      <c r="M58" s="23">
        <v>180000000000</v>
      </c>
      <c r="N58" s="14">
        <f t="shared" si="0"/>
        <v>33</v>
      </c>
      <c r="O58" s="14">
        <f t="shared" si="2"/>
        <v>1.9444444444444443E-11</v>
      </c>
      <c r="P58">
        <f t="shared" si="3"/>
        <v>16.592592592592592</v>
      </c>
      <c r="Q58" t="s">
        <v>35</v>
      </c>
      <c r="R58" t="s">
        <v>166</v>
      </c>
      <c r="T58">
        <v>2.1</v>
      </c>
      <c r="U58">
        <v>4.9000000000000004</v>
      </c>
      <c r="V58">
        <v>21</v>
      </c>
      <c r="W58">
        <v>3.769230769</v>
      </c>
    </row>
    <row r="59" spans="1:26" x14ac:dyDescent="0.35">
      <c r="A59" s="28" t="s">
        <v>506</v>
      </c>
      <c r="B59" s="8" t="str">
        <f t="shared" si="6"/>
        <v>Pt</v>
      </c>
      <c r="C59" s="16" t="s">
        <v>424</v>
      </c>
      <c r="D59" s="17">
        <v>1.8</v>
      </c>
      <c r="E59" s="17">
        <v>5.9</v>
      </c>
      <c r="F59" s="18">
        <v>98</v>
      </c>
      <c r="G59" s="19">
        <v>25</v>
      </c>
      <c r="H59" s="13">
        <v>0.85</v>
      </c>
      <c r="I59" s="13">
        <v>0.98</v>
      </c>
      <c r="J59" s="16" t="s">
        <v>435</v>
      </c>
      <c r="K59" s="14">
        <f t="shared" si="1"/>
        <v>18</v>
      </c>
      <c r="L59" s="14">
        <f t="shared" si="1"/>
        <v>4.2142857142857144</v>
      </c>
      <c r="M59" s="14">
        <v>161000</v>
      </c>
      <c r="N59" s="14">
        <f t="shared" si="0"/>
        <v>35</v>
      </c>
      <c r="O59" s="14">
        <f t="shared" si="2"/>
        <v>1.1180124223602485E-5</v>
      </c>
      <c r="P59">
        <f t="shared" si="3"/>
        <v>9540372.6708074547</v>
      </c>
      <c r="Q59" t="s">
        <v>507</v>
      </c>
      <c r="R59" t="s">
        <v>507</v>
      </c>
      <c r="T59">
        <v>0.6</v>
      </c>
      <c r="U59">
        <v>4.8</v>
      </c>
      <c r="V59">
        <v>6</v>
      </c>
      <c r="W59">
        <v>3.692307692</v>
      </c>
    </row>
    <row r="60" spans="1:26" x14ac:dyDescent="0.35">
      <c r="A60" s="24" t="s">
        <v>508</v>
      </c>
      <c r="B60" s="8" t="str">
        <f t="shared" si="6"/>
        <v>Potash</v>
      </c>
      <c r="C60" s="16" t="s">
        <v>417</v>
      </c>
      <c r="D60" s="17">
        <v>0.8</v>
      </c>
      <c r="E60" s="17">
        <v>5.4</v>
      </c>
      <c r="F60" s="18">
        <v>27</v>
      </c>
      <c r="G60" s="20">
        <v>0</v>
      </c>
      <c r="H60" s="13">
        <v>1</v>
      </c>
      <c r="I60" s="13">
        <v>1</v>
      </c>
      <c r="J60" s="16" t="s">
        <v>425</v>
      </c>
      <c r="K60" s="14">
        <f t="shared" si="1"/>
        <v>8</v>
      </c>
      <c r="L60" s="14">
        <f t="shared" si="1"/>
        <v>3.8571428571428577</v>
      </c>
      <c r="M60" s="14">
        <f>INDEX([1]GeoPolRsk!J:J,MATCH(A60,[1]GeoPolRsk!A:A,0))</f>
        <v>36332179.930795841</v>
      </c>
      <c r="N60" s="14" t="e">
        <f t="shared" si="0"/>
        <v>#N/A</v>
      </c>
      <c r="O60" s="14">
        <f t="shared" si="2"/>
        <v>2.2019047619047626E-8</v>
      </c>
      <c r="P60">
        <f t="shared" si="3"/>
        <v>18789.587301587308</v>
      </c>
      <c r="Q60" t="s">
        <v>37</v>
      </c>
      <c r="R60" t="s">
        <v>141</v>
      </c>
      <c r="S60">
        <v>739</v>
      </c>
      <c r="T60">
        <v>4.5999999999999996</v>
      </c>
      <c r="U60">
        <v>3.8</v>
      </c>
      <c r="V60">
        <v>46</v>
      </c>
      <c r="W60">
        <v>2.923076923</v>
      </c>
    </row>
    <row r="61" spans="1:26" x14ac:dyDescent="0.35">
      <c r="A61" s="29" t="s">
        <v>509</v>
      </c>
      <c r="B61" s="8" t="str">
        <f t="shared" si="6"/>
        <v>Pr</v>
      </c>
      <c r="C61" s="16" t="s">
        <v>424</v>
      </c>
      <c r="D61" s="17">
        <v>5.5</v>
      </c>
      <c r="E61" s="17">
        <v>4.3</v>
      </c>
      <c r="F61" s="18">
        <v>100</v>
      </c>
      <c r="G61" s="19">
        <v>10</v>
      </c>
      <c r="H61" s="13">
        <v>0.93</v>
      </c>
      <c r="I61" s="13">
        <v>0.97</v>
      </c>
      <c r="J61" s="16" t="s">
        <v>418</v>
      </c>
      <c r="K61" s="14">
        <f t="shared" si="1"/>
        <v>55</v>
      </c>
      <c r="L61" s="14">
        <f t="shared" si="1"/>
        <v>3.0714285714285716</v>
      </c>
      <c r="M61" s="21">
        <v>132000</v>
      </c>
      <c r="N61" s="14">
        <f t="shared" si="0"/>
        <v>34</v>
      </c>
      <c r="O61" s="14">
        <f t="shared" si="2"/>
        <v>4.1666666666666665E-5</v>
      </c>
      <c r="P61">
        <f t="shared" si="3"/>
        <v>35555555.555555552</v>
      </c>
      <c r="Q61" t="s">
        <v>38</v>
      </c>
      <c r="R61" t="s">
        <v>163</v>
      </c>
      <c r="T61">
        <v>1</v>
      </c>
      <c r="U61">
        <v>2</v>
      </c>
      <c r="V61">
        <v>10</v>
      </c>
      <c r="W61">
        <v>1.538461538</v>
      </c>
    </row>
    <row r="62" spans="1:26" x14ac:dyDescent="0.35">
      <c r="A62" s="26" t="s">
        <v>510</v>
      </c>
      <c r="B62" s="8" t="str">
        <f t="shared" si="6"/>
        <v>Re</v>
      </c>
      <c r="C62" s="16" t="s">
        <v>424</v>
      </c>
      <c r="D62" s="17">
        <v>0.5</v>
      </c>
      <c r="E62" s="17">
        <v>2</v>
      </c>
      <c r="F62" s="18">
        <v>22</v>
      </c>
      <c r="G62" s="19">
        <v>50</v>
      </c>
      <c r="H62" s="13">
        <v>0.98</v>
      </c>
      <c r="I62" s="13">
        <v>1</v>
      </c>
      <c r="J62" s="16" t="s">
        <v>435</v>
      </c>
      <c r="K62" s="14">
        <f t="shared" si="1"/>
        <v>5</v>
      </c>
      <c r="L62" s="14">
        <f t="shared" si="1"/>
        <v>1.4285714285714286</v>
      </c>
      <c r="M62" s="14">
        <f>INDEX([1]GeoPolRsk!J:J,MATCH(A62,[1]GeoPolRsk!A:A,0))</f>
        <v>50.568181818181813</v>
      </c>
      <c r="N62" s="14">
        <f t="shared" si="0"/>
        <v>37</v>
      </c>
      <c r="O62" s="14">
        <f t="shared" si="2"/>
        <v>9.8876404494382033E-3</v>
      </c>
      <c r="P62">
        <f t="shared" si="3"/>
        <v>8437453183.5206003</v>
      </c>
      <c r="Q62" t="s">
        <v>39</v>
      </c>
      <c r="R62" t="s">
        <v>124</v>
      </c>
      <c r="T62">
        <v>2.5</v>
      </c>
      <c r="U62">
        <v>6.6</v>
      </c>
      <c r="V62">
        <v>25</v>
      </c>
      <c r="W62">
        <v>5.076923077</v>
      </c>
    </row>
    <row r="63" spans="1:26" x14ac:dyDescent="0.35">
      <c r="A63" s="28" t="s">
        <v>511</v>
      </c>
      <c r="B63" s="8" t="str">
        <f t="shared" si="6"/>
        <v>Rh</v>
      </c>
      <c r="C63" s="16" t="s">
        <v>424</v>
      </c>
      <c r="D63" s="17">
        <v>2.1</v>
      </c>
      <c r="E63" s="17">
        <v>7.4</v>
      </c>
      <c r="F63" s="18">
        <v>100</v>
      </c>
      <c r="G63" s="19">
        <v>28</v>
      </c>
      <c r="H63" s="13">
        <v>0.99</v>
      </c>
      <c r="I63" s="13">
        <v>0.99</v>
      </c>
      <c r="J63" s="16" t="s">
        <v>435</v>
      </c>
      <c r="K63" s="14">
        <f t="shared" si="1"/>
        <v>21</v>
      </c>
      <c r="L63" s="14">
        <f t="shared" si="1"/>
        <v>5.2857142857142865</v>
      </c>
      <c r="M63" s="21">
        <v>30000</v>
      </c>
      <c r="N63" s="14">
        <f t="shared" si="0"/>
        <v>36</v>
      </c>
      <c r="O63" s="14">
        <f t="shared" si="2"/>
        <v>7.0000000000000007E-5</v>
      </c>
      <c r="P63">
        <f t="shared" si="3"/>
        <v>59733333.333333343</v>
      </c>
      <c r="Q63" t="s">
        <v>40</v>
      </c>
      <c r="R63" t="s">
        <v>123</v>
      </c>
      <c r="T63">
        <v>3.4</v>
      </c>
      <c r="U63">
        <v>3.5</v>
      </c>
      <c r="V63">
        <v>34</v>
      </c>
      <c r="W63">
        <v>2.692307692</v>
      </c>
    </row>
    <row r="64" spans="1:26" x14ac:dyDescent="0.35">
      <c r="A64" s="30" t="s">
        <v>512</v>
      </c>
      <c r="B64" s="8" t="str">
        <f t="shared" si="6"/>
        <v>Ru</v>
      </c>
      <c r="C64" s="16" t="s">
        <v>424</v>
      </c>
      <c r="D64" s="17">
        <v>3.4</v>
      </c>
      <c r="E64" s="17">
        <v>4.0999999999999996</v>
      </c>
      <c r="F64" s="18">
        <v>100</v>
      </c>
      <c r="G64" s="19">
        <v>11</v>
      </c>
      <c r="H64" s="13">
        <v>0.92</v>
      </c>
      <c r="I64" s="13">
        <v>0.96</v>
      </c>
      <c r="J64" s="16" t="s">
        <v>435</v>
      </c>
      <c r="K64" s="14">
        <f t="shared" si="1"/>
        <v>34</v>
      </c>
      <c r="L64" s="14">
        <f t="shared" si="1"/>
        <v>2.9285714285714284</v>
      </c>
      <c r="M64" s="21">
        <v>30000</v>
      </c>
      <c r="N64" s="14" t="e">
        <f t="shared" si="0"/>
        <v>#N/A</v>
      </c>
      <c r="O64" s="14">
        <f t="shared" si="2"/>
        <v>1.1333333333333333E-4</v>
      </c>
      <c r="P64">
        <f t="shared" si="3"/>
        <v>96711111.111111104</v>
      </c>
      <c r="Q64" t="s">
        <v>41</v>
      </c>
      <c r="R64" t="s">
        <v>327</v>
      </c>
      <c r="T64">
        <v>4.5</v>
      </c>
      <c r="U64">
        <v>5.5</v>
      </c>
      <c r="V64">
        <v>45</v>
      </c>
      <c r="W64">
        <v>4.230769231</v>
      </c>
    </row>
    <row r="65" spans="1:23" x14ac:dyDescent="0.35">
      <c r="A65" s="31" t="s">
        <v>513</v>
      </c>
      <c r="B65" s="8" t="str">
        <f t="shared" si="6"/>
        <v>Sa</v>
      </c>
      <c r="C65" s="16" t="s">
        <v>424</v>
      </c>
      <c r="D65" s="17">
        <v>6.1</v>
      </c>
      <c r="E65" s="17">
        <v>7.3</v>
      </c>
      <c r="F65" s="18">
        <v>100</v>
      </c>
      <c r="G65" s="20">
        <v>1</v>
      </c>
      <c r="H65" s="13">
        <v>0.98</v>
      </c>
      <c r="I65" s="13">
        <v>0.98</v>
      </c>
      <c r="J65" s="16" t="s">
        <v>418</v>
      </c>
      <c r="K65" s="14">
        <f t="shared" si="1"/>
        <v>60.999999999999993</v>
      </c>
      <c r="L65" s="14">
        <f t="shared" si="1"/>
        <v>5.2142857142857144</v>
      </c>
      <c r="M65" s="21">
        <v>132000</v>
      </c>
      <c r="N65" s="14">
        <f t="shared" si="0"/>
        <v>38</v>
      </c>
      <c r="O65" s="14">
        <f t="shared" si="2"/>
        <v>4.6212121212121209E-5</v>
      </c>
      <c r="P65">
        <f t="shared" si="3"/>
        <v>39434343.434343435</v>
      </c>
      <c r="Q65" t="s">
        <v>514</v>
      </c>
      <c r="R65" t="s">
        <v>514</v>
      </c>
      <c r="T65">
        <v>1.4</v>
      </c>
      <c r="U65">
        <v>1.3</v>
      </c>
      <c r="V65">
        <v>14</v>
      </c>
      <c r="W65">
        <v>1</v>
      </c>
    </row>
    <row r="66" spans="1:23" x14ac:dyDescent="0.35">
      <c r="A66" s="26" t="s">
        <v>515</v>
      </c>
      <c r="B66" s="8" t="str">
        <f t="shared" si="6"/>
        <v>Sapele wood</v>
      </c>
      <c r="C66" s="16" t="s">
        <v>417</v>
      </c>
      <c r="D66" s="17">
        <v>2.2999999999999998</v>
      </c>
      <c r="E66" s="17">
        <v>1.4</v>
      </c>
      <c r="F66" s="18">
        <v>100</v>
      </c>
      <c r="G66" s="20">
        <v>0</v>
      </c>
      <c r="H66" s="13">
        <v>0.94</v>
      </c>
      <c r="I66" s="13">
        <v>0.94</v>
      </c>
      <c r="J66" s="16" t="s">
        <v>418</v>
      </c>
      <c r="K66" s="14">
        <f t="shared" si="1"/>
        <v>22.999999999999996</v>
      </c>
      <c r="L66" s="14">
        <f t="shared" si="1"/>
        <v>1</v>
      </c>
      <c r="M66" s="14" t="e">
        <f>INDEX([1]GeoPolRsk!J:J,MATCH(A66,[1]GeoPolRsk!A:A,0))</f>
        <v>#N/A</v>
      </c>
      <c r="N66" s="14" t="e">
        <f t="shared" ref="N66:N84" si="7">MATCH(B66,Z:Z,0)</f>
        <v>#N/A</v>
      </c>
      <c r="O66" s="14" t="str">
        <f t="shared" si="2"/>
        <v>NA</v>
      </c>
      <c r="P66">
        <f t="shared" si="3"/>
        <v>0</v>
      </c>
      <c r="Q66" t="s">
        <v>42</v>
      </c>
      <c r="R66" t="s">
        <v>94</v>
      </c>
      <c r="T66">
        <v>2.9</v>
      </c>
      <c r="U66">
        <v>3.7</v>
      </c>
      <c r="V66">
        <v>29</v>
      </c>
      <c r="W66">
        <v>2.846153846</v>
      </c>
    </row>
    <row r="67" spans="1:23" x14ac:dyDescent="0.35">
      <c r="A67" s="26" t="s">
        <v>516</v>
      </c>
      <c r="B67" s="8" t="str">
        <f t="shared" si="6"/>
        <v>Sc</v>
      </c>
      <c r="C67" s="16" t="s">
        <v>424</v>
      </c>
      <c r="D67" s="17">
        <v>3.1</v>
      </c>
      <c r="E67" s="17">
        <v>4.4000000000000004</v>
      </c>
      <c r="F67" s="18">
        <v>100</v>
      </c>
      <c r="G67" s="20">
        <v>0</v>
      </c>
      <c r="H67" s="13">
        <v>1</v>
      </c>
      <c r="I67" s="13">
        <v>0.95</v>
      </c>
      <c r="J67" s="16" t="s">
        <v>435</v>
      </c>
      <c r="K67" s="14">
        <f t="shared" ref="K67:L84" si="8">+D67/MIN(D:D)</f>
        <v>31</v>
      </c>
      <c r="L67" s="14">
        <f t="shared" si="8"/>
        <v>3.1428571428571432</v>
      </c>
      <c r="M67" s="14">
        <f>INDEX([1]GeoPolRsk!J:J,MATCH(A67,[1]GeoPolRsk!A:A,0))</f>
        <v>10</v>
      </c>
      <c r="N67" s="14" t="e">
        <f t="shared" si="7"/>
        <v>#N/A</v>
      </c>
      <c r="O67" s="14">
        <f t="shared" ref="O67:O84" si="9">IFERROR(D67/M67,"NA")</f>
        <v>0.31</v>
      </c>
      <c r="P67">
        <f t="shared" ref="P67:P84" si="10">+IFERROR(O67/MIN(O:O),0)</f>
        <v>264533333333.33334</v>
      </c>
      <c r="Q67" t="s">
        <v>43</v>
      </c>
      <c r="R67" t="s">
        <v>109</v>
      </c>
      <c r="T67">
        <v>0.4</v>
      </c>
      <c r="U67">
        <v>4.5</v>
      </c>
      <c r="V67">
        <v>4</v>
      </c>
      <c r="W67">
        <v>3.461538462</v>
      </c>
    </row>
    <row r="68" spans="1:23" x14ac:dyDescent="0.35">
      <c r="A68" s="26" t="s">
        <v>517</v>
      </c>
      <c r="B68" s="8" t="str">
        <f t="shared" si="6"/>
        <v>Se</v>
      </c>
      <c r="C68" s="16" t="s">
        <v>424</v>
      </c>
      <c r="D68" s="17">
        <v>0.4</v>
      </c>
      <c r="E68" s="17">
        <v>4.9000000000000004</v>
      </c>
      <c r="F68" s="18">
        <v>9</v>
      </c>
      <c r="G68" s="20">
        <v>1</v>
      </c>
      <c r="H68" s="13">
        <v>0.9</v>
      </c>
      <c r="I68" s="13">
        <v>0.95</v>
      </c>
      <c r="J68" s="16" t="s">
        <v>425</v>
      </c>
      <c r="K68" s="14">
        <f t="shared" si="8"/>
        <v>4</v>
      </c>
      <c r="L68" s="14">
        <f t="shared" si="8"/>
        <v>3.5000000000000004</v>
      </c>
      <c r="M68" s="14">
        <f>INDEX([1]GeoPolRsk!J:J,MATCH(A68,[1]GeoPolRsk!A:A,0))</f>
        <v>2698.863636363636</v>
      </c>
      <c r="N68" s="14" t="e">
        <f t="shared" si="7"/>
        <v>#N/A</v>
      </c>
      <c r="O68" s="14">
        <f t="shared" si="9"/>
        <v>1.482105263157895E-4</v>
      </c>
      <c r="P68">
        <f t="shared" si="10"/>
        <v>126472982.45614037</v>
      </c>
      <c r="Q68" t="s">
        <v>518</v>
      </c>
      <c r="R68" t="s">
        <v>518</v>
      </c>
      <c r="T68">
        <v>0.3</v>
      </c>
      <c r="U68">
        <v>2.6</v>
      </c>
      <c r="V68">
        <v>3</v>
      </c>
      <c r="W68">
        <v>2</v>
      </c>
    </row>
    <row r="69" spans="1:23" x14ac:dyDescent="0.35">
      <c r="A69" s="26" t="s">
        <v>519</v>
      </c>
      <c r="B69" s="8" t="str">
        <f t="shared" si="6"/>
        <v>Silica sand</v>
      </c>
      <c r="C69" s="16" t="s">
        <v>417</v>
      </c>
      <c r="D69" s="17">
        <v>0.4</v>
      </c>
      <c r="E69" s="17">
        <v>2.9</v>
      </c>
      <c r="F69" s="18">
        <v>0</v>
      </c>
      <c r="G69" s="19">
        <v>18</v>
      </c>
      <c r="H69" s="13">
        <v>0.97</v>
      </c>
      <c r="I69" s="13">
        <v>0.97</v>
      </c>
      <c r="J69" s="16" t="s">
        <v>425</v>
      </c>
      <c r="K69" s="14">
        <f t="shared" si="8"/>
        <v>4</v>
      </c>
      <c r="L69" s="14">
        <f t="shared" si="8"/>
        <v>2.0714285714285716</v>
      </c>
      <c r="M69" s="14">
        <f>INDEX([1]GeoPolRsk!J:J,MATCH(A69,[1]GeoPolRsk!A:A,0))</f>
        <v>121212121.21212122</v>
      </c>
      <c r="N69" s="14" t="e">
        <f t="shared" si="7"/>
        <v>#N/A</v>
      </c>
      <c r="O69" s="14">
        <f t="shared" si="9"/>
        <v>3.3000000000000002E-9</v>
      </c>
      <c r="P69">
        <f t="shared" si="10"/>
        <v>2816</v>
      </c>
      <c r="Q69" t="s">
        <v>520</v>
      </c>
      <c r="R69" t="s">
        <v>85</v>
      </c>
      <c r="S69">
        <v>722</v>
      </c>
      <c r="T69">
        <v>1</v>
      </c>
      <c r="U69">
        <v>3.8</v>
      </c>
      <c r="V69">
        <v>10</v>
      </c>
      <c r="W69">
        <v>2.923076923</v>
      </c>
    </row>
    <row r="70" spans="1:23" x14ac:dyDescent="0.35">
      <c r="A70" s="26" t="s">
        <v>521</v>
      </c>
      <c r="B70" s="8" t="str">
        <f t="shared" si="6"/>
        <v>Si</v>
      </c>
      <c r="C70" s="16" t="s">
        <v>424</v>
      </c>
      <c r="D70" s="17">
        <v>1.2</v>
      </c>
      <c r="E70" s="17">
        <v>4.2</v>
      </c>
      <c r="F70" s="18">
        <v>63</v>
      </c>
      <c r="G70" s="20">
        <v>0</v>
      </c>
      <c r="H70" s="13">
        <v>0.99</v>
      </c>
      <c r="I70" s="13">
        <v>0.99</v>
      </c>
      <c r="J70" s="16" t="s">
        <v>425</v>
      </c>
      <c r="K70" s="14">
        <f t="shared" si="8"/>
        <v>11.999999999999998</v>
      </c>
      <c r="L70" s="14">
        <f t="shared" si="8"/>
        <v>3.0000000000000004</v>
      </c>
      <c r="M70" s="23">
        <v>8500000000</v>
      </c>
      <c r="N70" s="14" t="e">
        <f t="shared" si="7"/>
        <v>#N/A</v>
      </c>
      <c r="O70" s="14">
        <f t="shared" si="9"/>
        <v>1.4117647058823529E-10</v>
      </c>
      <c r="P70">
        <f t="shared" si="10"/>
        <v>120.47058823529412</v>
      </c>
      <c r="Q70" t="s">
        <v>45</v>
      </c>
      <c r="R70" t="s">
        <v>126</v>
      </c>
      <c r="S70">
        <v>709</v>
      </c>
      <c r="T70">
        <v>0.5</v>
      </c>
      <c r="U70">
        <v>3.8</v>
      </c>
      <c r="V70">
        <v>5</v>
      </c>
      <c r="W70">
        <v>2.923076923</v>
      </c>
    </row>
    <row r="71" spans="1:23" x14ac:dyDescent="0.35">
      <c r="A71" s="32" t="s">
        <v>522</v>
      </c>
      <c r="B71" s="8" t="str">
        <f t="shared" si="6"/>
        <v>Ag</v>
      </c>
      <c r="C71" s="33" t="s">
        <v>417</v>
      </c>
      <c r="D71" s="34">
        <v>0.7</v>
      </c>
      <c r="E71" s="34">
        <v>4.0999999999999996</v>
      </c>
      <c r="F71" s="35">
        <v>40</v>
      </c>
      <c r="G71" s="36">
        <v>19</v>
      </c>
      <c r="H71" s="37">
        <v>0.95</v>
      </c>
      <c r="I71" s="37">
        <v>0.97</v>
      </c>
      <c r="J71" s="33" t="s">
        <v>425</v>
      </c>
      <c r="K71" s="14">
        <f t="shared" si="8"/>
        <v>6.9999999999999991</v>
      </c>
      <c r="L71" s="14">
        <f t="shared" si="8"/>
        <v>2.9285714285714284</v>
      </c>
      <c r="M71" s="14">
        <f>INDEX([1]GeoPolRsk!J:J,MATCH(A71,[1]GeoPolRsk!A:A,0))</f>
        <v>23322.683706070286</v>
      </c>
      <c r="N71" s="14">
        <f t="shared" si="7"/>
        <v>39</v>
      </c>
      <c r="O71" s="14">
        <f t="shared" si="9"/>
        <v>3.0013698630136986E-5</v>
      </c>
      <c r="P71">
        <f t="shared" si="10"/>
        <v>25611689.497716896</v>
      </c>
      <c r="Q71" t="s">
        <v>523</v>
      </c>
      <c r="R71" t="s">
        <v>87</v>
      </c>
      <c r="T71">
        <v>0.6</v>
      </c>
      <c r="U71">
        <v>4.5999999999999996</v>
      </c>
      <c r="V71">
        <v>6</v>
      </c>
      <c r="W71">
        <v>3.538461538</v>
      </c>
    </row>
    <row r="72" spans="1:23" x14ac:dyDescent="0.35">
      <c r="A72" s="24" t="s">
        <v>524</v>
      </c>
      <c r="B72" s="7" t="s">
        <v>115</v>
      </c>
      <c r="C72" s="9" t="s">
        <v>417</v>
      </c>
      <c r="D72" s="10">
        <v>2.6</v>
      </c>
      <c r="E72" s="10">
        <v>3.5</v>
      </c>
      <c r="F72" s="11">
        <v>0</v>
      </c>
      <c r="G72" s="12">
        <v>0</v>
      </c>
      <c r="H72" s="38">
        <v>0.93</v>
      </c>
      <c r="I72" s="38">
        <v>0.9</v>
      </c>
      <c r="J72" s="9" t="s">
        <v>418</v>
      </c>
      <c r="K72" s="14">
        <f t="shared" si="8"/>
        <v>26</v>
      </c>
      <c r="L72" s="14">
        <f t="shared" si="8"/>
        <v>2.5</v>
      </c>
      <c r="M72" s="14">
        <v>220000000</v>
      </c>
      <c r="N72" s="14" t="e">
        <f t="shared" si="7"/>
        <v>#N/A</v>
      </c>
      <c r="O72" s="14">
        <f t="shared" si="9"/>
        <v>1.1818181818181819E-8</v>
      </c>
      <c r="P72">
        <f t="shared" si="10"/>
        <v>10084.848484848486</v>
      </c>
      <c r="Q72" t="s">
        <v>525</v>
      </c>
      <c r="R72" t="s">
        <v>525</v>
      </c>
      <c r="T72">
        <v>0.4</v>
      </c>
      <c r="U72">
        <v>3</v>
      </c>
      <c r="V72">
        <v>4</v>
      </c>
      <c r="W72">
        <v>2.307692308</v>
      </c>
    </row>
    <row r="73" spans="1:23" x14ac:dyDescent="0.35">
      <c r="A73" s="26" t="s">
        <v>526</v>
      </c>
      <c r="B73" s="8" t="str">
        <f t="shared" ref="B73:B83" si="11">INDEX(R:R,MATCH(A73,Q:Q,0))</f>
        <v>S</v>
      </c>
      <c r="C73" s="16" t="s">
        <v>424</v>
      </c>
      <c r="D73" s="17">
        <v>0.3</v>
      </c>
      <c r="E73" s="17">
        <v>4.0999999999999996</v>
      </c>
      <c r="F73" s="18">
        <v>0</v>
      </c>
      <c r="G73" s="20">
        <v>5</v>
      </c>
      <c r="H73" s="13">
        <v>0.99</v>
      </c>
      <c r="I73" s="13">
        <v>0.99</v>
      </c>
      <c r="J73" s="16" t="s">
        <v>418</v>
      </c>
      <c r="K73" s="14">
        <f t="shared" si="8"/>
        <v>2.9999999999999996</v>
      </c>
      <c r="L73" s="14">
        <f t="shared" si="8"/>
        <v>2.9285714285714284</v>
      </c>
      <c r="M73" s="39">
        <v>256000000000</v>
      </c>
      <c r="N73" s="14">
        <f t="shared" si="7"/>
        <v>42</v>
      </c>
      <c r="O73" s="14">
        <f t="shared" si="9"/>
        <v>1.171875E-12</v>
      </c>
      <c r="P73">
        <f t="shared" si="10"/>
        <v>1</v>
      </c>
      <c r="Q73" t="s">
        <v>49</v>
      </c>
      <c r="R73" t="s">
        <v>161</v>
      </c>
      <c r="S73">
        <v>717</v>
      </c>
      <c r="T73">
        <v>1</v>
      </c>
      <c r="U73">
        <v>3.9</v>
      </c>
      <c r="V73">
        <v>10</v>
      </c>
      <c r="W73">
        <v>3</v>
      </c>
    </row>
    <row r="74" spans="1:23" x14ac:dyDescent="0.35">
      <c r="A74" s="26" t="s">
        <v>527</v>
      </c>
      <c r="B74" s="8" t="str">
        <f t="shared" si="11"/>
        <v>Talc</v>
      </c>
      <c r="C74" s="16" t="s">
        <v>417</v>
      </c>
      <c r="D74" s="17">
        <v>0.4</v>
      </c>
      <c r="E74" s="17">
        <v>4</v>
      </c>
      <c r="F74" s="18">
        <v>13</v>
      </c>
      <c r="G74" s="19">
        <v>16</v>
      </c>
      <c r="H74" s="13">
        <v>0.98</v>
      </c>
      <c r="I74" s="13">
        <v>0.99</v>
      </c>
      <c r="J74" s="16" t="s">
        <v>425</v>
      </c>
      <c r="K74" s="14">
        <f t="shared" si="8"/>
        <v>4</v>
      </c>
      <c r="L74" s="14">
        <f t="shared" si="8"/>
        <v>2.8571428571428572</v>
      </c>
      <c r="M74" s="14">
        <f>INDEX([1]GeoPolRsk!J:J,MATCH(A74,[1]GeoPolRsk!A:A,0))</f>
        <v>7692307.692307693</v>
      </c>
      <c r="N74" s="14" t="e">
        <f t="shared" si="7"/>
        <v>#N/A</v>
      </c>
      <c r="O74" s="14">
        <f t="shared" si="9"/>
        <v>5.1999999999999996E-8</v>
      </c>
      <c r="P74">
        <f t="shared" si="10"/>
        <v>44373.333333333328</v>
      </c>
      <c r="Q74" t="s">
        <v>50</v>
      </c>
      <c r="R74" t="s">
        <v>132</v>
      </c>
      <c r="T74">
        <v>0.7</v>
      </c>
      <c r="U74">
        <v>3.4</v>
      </c>
      <c r="V74">
        <v>7</v>
      </c>
      <c r="W74">
        <v>2.615384615</v>
      </c>
    </row>
    <row r="75" spans="1:23" x14ac:dyDescent="0.35">
      <c r="A75" s="26" t="s">
        <v>528</v>
      </c>
      <c r="B75" s="8" t="str">
        <f t="shared" si="11"/>
        <v>Ta</v>
      </c>
      <c r="C75" s="16" t="s">
        <v>417</v>
      </c>
      <c r="D75" s="17">
        <v>1.4</v>
      </c>
      <c r="E75" s="17">
        <v>4</v>
      </c>
      <c r="F75" s="18">
        <v>99</v>
      </c>
      <c r="G75" s="20">
        <v>0</v>
      </c>
      <c r="H75" s="13">
        <v>0.95</v>
      </c>
      <c r="I75" s="13">
        <v>0.96</v>
      </c>
      <c r="J75" s="16" t="s">
        <v>435</v>
      </c>
      <c r="K75" s="14">
        <f t="shared" si="8"/>
        <v>13.999999999999998</v>
      </c>
      <c r="L75" s="14">
        <f t="shared" si="8"/>
        <v>2.8571428571428572</v>
      </c>
      <c r="M75" s="14">
        <f>INDEX([1]GeoPolRsk!J:J,MATCH(A75,[1]GeoPolRsk!A:A,0))</f>
        <v>681.31868131868134</v>
      </c>
      <c r="N75" s="14">
        <f t="shared" si="7"/>
        <v>45</v>
      </c>
      <c r="O75" s="14">
        <f t="shared" si="9"/>
        <v>2.0548387096774191E-3</v>
      </c>
      <c r="P75">
        <f t="shared" si="10"/>
        <v>1753462365.5913975</v>
      </c>
      <c r="Q75" t="s">
        <v>51</v>
      </c>
      <c r="R75" t="s">
        <v>148</v>
      </c>
      <c r="T75">
        <v>4.8</v>
      </c>
      <c r="U75">
        <v>3.9</v>
      </c>
      <c r="V75">
        <v>48</v>
      </c>
      <c r="W75">
        <v>3</v>
      </c>
    </row>
    <row r="76" spans="1:23" x14ac:dyDescent="0.35">
      <c r="A76" s="26" t="s">
        <v>529</v>
      </c>
      <c r="B76" s="8" t="str">
        <f t="shared" si="11"/>
        <v>Te</v>
      </c>
      <c r="C76" s="16" t="s">
        <v>424</v>
      </c>
      <c r="D76" s="17">
        <v>0.5</v>
      </c>
      <c r="E76" s="17">
        <v>3.6</v>
      </c>
      <c r="F76" s="18">
        <v>0</v>
      </c>
      <c r="G76" s="20">
        <v>1</v>
      </c>
      <c r="H76" s="13">
        <v>0.86</v>
      </c>
      <c r="I76" s="13">
        <v>0.93</v>
      </c>
      <c r="J76" s="16" t="s">
        <v>418</v>
      </c>
      <c r="K76" s="14">
        <f t="shared" si="8"/>
        <v>5</v>
      </c>
      <c r="L76" s="14">
        <f t="shared" si="8"/>
        <v>2.5714285714285716</v>
      </c>
      <c r="M76" s="14">
        <f>INDEX([1]GeoPolRsk!J:J,MATCH(A76,[1]GeoPolRsk!A:A,0))</f>
        <v>450.23696682464453</v>
      </c>
      <c r="N76" s="14">
        <f t="shared" si="7"/>
        <v>46</v>
      </c>
      <c r="O76" s="14">
        <f t="shared" si="9"/>
        <v>1.1105263157894737E-3</v>
      </c>
      <c r="P76">
        <f t="shared" si="10"/>
        <v>947649122.80701756</v>
      </c>
      <c r="Q76" t="s">
        <v>53</v>
      </c>
      <c r="R76" t="s">
        <v>155</v>
      </c>
      <c r="T76">
        <v>5.4</v>
      </c>
      <c r="U76">
        <v>3.3</v>
      </c>
      <c r="V76">
        <v>54</v>
      </c>
      <c r="W76">
        <v>2.538461538</v>
      </c>
    </row>
    <row r="77" spans="1:23" x14ac:dyDescent="0.35">
      <c r="A77" s="25" t="s">
        <v>530</v>
      </c>
      <c r="B77" s="8" t="str">
        <f t="shared" si="11"/>
        <v>Tb</v>
      </c>
      <c r="C77" s="16" t="s">
        <v>424</v>
      </c>
      <c r="D77" s="17">
        <v>5.5</v>
      </c>
      <c r="E77" s="17">
        <v>4.0999999999999996</v>
      </c>
      <c r="F77" s="18">
        <v>100</v>
      </c>
      <c r="G77" s="20">
        <v>6</v>
      </c>
      <c r="H77" s="13">
        <v>0.79</v>
      </c>
      <c r="I77" s="13">
        <v>0.95</v>
      </c>
      <c r="J77" s="16" t="s">
        <v>418</v>
      </c>
      <c r="K77" s="14">
        <f t="shared" si="8"/>
        <v>55</v>
      </c>
      <c r="L77" s="14">
        <f t="shared" si="8"/>
        <v>2.9285714285714284</v>
      </c>
      <c r="M77" s="14" t="e">
        <f>INDEX([1]GeoPolRsk!J:J,MATCH(A77,[1]GeoPolRsk!A:A,0))</f>
        <v>#N/A</v>
      </c>
      <c r="N77" s="14" t="e">
        <f t="shared" si="7"/>
        <v>#N/A</v>
      </c>
      <c r="O77" s="14" t="str">
        <f t="shared" si="9"/>
        <v>NA</v>
      </c>
      <c r="P77">
        <v>22552.380952380954</v>
      </c>
      <c r="Q77" t="s">
        <v>54</v>
      </c>
      <c r="R77" t="s">
        <v>130</v>
      </c>
      <c r="S77">
        <v>720</v>
      </c>
      <c r="T77">
        <v>0.8</v>
      </c>
      <c r="U77">
        <v>4.4000000000000004</v>
      </c>
      <c r="V77">
        <v>8</v>
      </c>
      <c r="W77">
        <v>3.384615385</v>
      </c>
    </row>
    <row r="78" spans="1:23" x14ac:dyDescent="0.35">
      <c r="A78" s="26" t="s">
        <v>531</v>
      </c>
      <c r="B78" s="8" t="str">
        <f t="shared" si="11"/>
        <v>Sn</v>
      </c>
      <c r="C78" s="16" t="s">
        <v>417</v>
      </c>
      <c r="D78" s="17">
        <v>0.9</v>
      </c>
      <c r="E78" s="17">
        <v>4.2</v>
      </c>
      <c r="F78" s="18">
        <v>0</v>
      </c>
      <c r="G78" s="19">
        <v>31</v>
      </c>
      <c r="H78" s="13">
        <v>0.9</v>
      </c>
      <c r="I78" s="13">
        <v>0.91</v>
      </c>
      <c r="J78" s="16" t="s">
        <v>435</v>
      </c>
      <c r="K78" s="14">
        <f t="shared" si="8"/>
        <v>9</v>
      </c>
      <c r="L78" s="14">
        <f t="shared" si="8"/>
        <v>3.0000000000000004</v>
      </c>
      <c r="M78" s="14">
        <f>INDEX([1]GeoPolRsk!J:J,MATCH(A78,[1]GeoPolRsk!A:A,0))</f>
        <v>293906.8100358423</v>
      </c>
      <c r="N78" s="14">
        <f t="shared" si="7"/>
        <v>47</v>
      </c>
      <c r="O78" s="14">
        <f t="shared" si="9"/>
        <v>3.0621951219512198E-6</v>
      </c>
      <c r="P78">
        <f t="shared" si="10"/>
        <v>2613073.1707317075</v>
      </c>
      <c r="Q78" t="s">
        <v>55</v>
      </c>
      <c r="R78" t="s">
        <v>95</v>
      </c>
      <c r="S78">
        <v>742</v>
      </c>
      <c r="T78">
        <v>0.3</v>
      </c>
      <c r="U78">
        <v>4.3</v>
      </c>
      <c r="V78">
        <v>3</v>
      </c>
      <c r="W78">
        <v>3.307692308</v>
      </c>
    </row>
    <row r="79" spans="1:23" x14ac:dyDescent="0.35">
      <c r="A79" s="26" t="s">
        <v>532</v>
      </c>
      <c r="B79" s="8" t="str">
        <f t="shared" si="11"/>
        <v>Ti</v>
      </c>
      <c r="C79" s="16" t="s">
        <v>424</v>
      </c>
      <c r="D79" s="17">
        <v>1.3</v>
      </c>
      <c r="E79" s="17">
        <v>4.7</v>
      </c>
      <c r="F79" s="18">
        <v>100</v>
      </c>
      <c r="G79" s="19">
        <v>19</v>
      </c>
      <c r="H79" s="13">
        <v>0.92</v>
      </c>
      <c r="I79" s="13">
        <v>0.96</v>
      </c>
      <c r="J79" s="16" t="s">
        <v>435</v>
      </c>
      <c r="K79" s="14">
        <f t="shared" si="8"/>
        <v>13</v>
      </c>
      <c r="L79" s="14">
        <f t="shared" si="8"/>
        <v>3.3571428571428577</v>
      </c>
      <c r="M79" s="14">
        <f>INDEX([1]GeoPolRsk!J:J,MATCH(A79,[1]GeoPolRsk!A:A,0))</f>
        <v>6074766.3551401868</v>
      </c>
      <c r="N79" s="14">
        <f t="shared" si="7"/>
        <v>48</v>
      </c>
      <c r="O79" s="14">
        <f t="shared" si="9"/>
        <v>2.1400000000000001E-7</v>
      </c>
      <c r="P79">
        <f t="shared" si="10"/>
        <v>182613.33333333334</v>
      </c>
      <c r="Q79" t="s">
        <v>56</v>
      </c>
      <c r="R79" t="s">
        <v>533</v>
      </c>
      <c r="S79">
        <v>732</v>
      </c>
      <c r="T79">
        <v>1.8</v>
      </c>
      <c r="U79">
        <v>7.3</v>
      </c>
      <c r="V79">
        <v>18</v>
      </c>
      <c r="W79">
        <v>5.615384615</v>
      </c>
    </row>
    <row r="80" spans="1:23" x14ac:dyDescent="0.35">
      <c r="A80" s="26" t="s">
        <v>534</v>
      </c>
      <c r="B80" s="8" t="str">
        <f t="shared" si="11"/>
        <v>Tg</v>
      </c>
      <c r="C80" s="16" t="s">
        <v>424</v>
      </c>
      <c r="D80" s="17">
        <v>1.6</v>
      </c>
      <c r="E80" s="17">
        <v>8.1</v>
      </c>
      <c r="F80" s="16" t="s">
        <v>460</v>
      </c>
      <c r="G80" s="19">
        <v>42</v>
      </c>
      <c r="H80" s="13">
        <v>0.95</v>
      </c>
      <c r="I80" s="13">
        <v>0.98</v>
      </c>
      <c r="J80" s="16" t="s">
        <v>435</v>
      </c>
      <c r="K80" s="14">
        <f t="shared" si="8"/>
        <v>16</v>
      </c>
      <c r="L80" s="14">
        <f t="shared" si="8"/>
        <v>5.7857142857142856</v>
      </c>
      <c r="M80" s="14">
        <f>INDEX([1]GeoPolRsk!J:J,MATCH(A80,[1]GeoPolRsk!A:A,0))</f>
        <v>73161.76470588235</v>
      </c>
      <c r="N80" s="14" t="e">
        <f t="shared" si="7"/>
        <v>#N/A</v>
      </c>
      <c r="O80" s="14">
        <f t="shared" si="9"/>
        <v>2.1869346733668345E-5</v>
      </c>
      <c r="P80">
        <f t="shared" si="10"/>
        <v>18661842.546063654</v>
      </c>
      <c r="Q80" t="s">
        <v>57</v>
      </c>
      <c r="R80" t="s">
        <v>535</v>
      </c>
      <c r="T80">
        <v>1.6</v>
      </c>
      <c r="U80">
        <v>3.7</v>
      </c>
      <c r="V80">
        <v>16</v>
      </c>
      <c r="W80">
        <v>2.846153846</v>
      </c>
    </row>
    <row r="81" spans="1:23" x14ac:dyDescent="0.35">
      <c r="A81" s="26" t="s">
        <v>536</v>
      </c>
      <c r="B81" s="8" t="str">
        <f t="shared" si="11"/>
        <v>Va</v>
      </c>
      <c r="C81" s="16" t="s">
        <v>417</v>
      </c>
      <c r="D81" s="17">
        <v>1.7</v>
      </c>
      <c r="E81" s="17">
        <v>4.4000000000000004</v>
      </c>
      <c r="F81" s="16" t="s">
        <v>460</v>
      </c>
      <c r="G81" s="20">
        <v>2</v>
      </c>
      <c r="H81" s="13">
        <v>0.98</v>
      </c>
      <c r="I81" s="13">
        <v>0.99</v>
      </c>
      <c r="J81" s="16" t="s">
        <v>435</v>
      </c>
      <c r="K81" s="14">
        <f t="shared" si="8"/>
        <v>17</v>
      </c>
      <c r="L81" s="14">
        <f t="shared" si="8"/>
        <v>3.1428571428571432</v>
      </c>
      <c r="M81" s="14">
        <f>INDEX([1]GeoPolRsk!J:J,MATCH(A81,[1]GeoPolRsk!A:A,0))</f>
        <v>61654.135338345863</v>
      </c>
      <c r="N81" s="14" t="e">
        <f t="shared" si="7"/>
        <v>#N/A</v>
      </c>
      <c r="O81" s="14">
        <f t="shared" si="9"/>
        <v>2.7573170731707318E-5</v>
      </c>
      <c r="P81">
        <f t="shared" si="10"/>
        <v>23529105.691056911</v>
      </c>
      <c r="Q81" t="s">
        <v>58</v>
      </c>
      <c r="R81" t="s">
        <v>156</v>
      </c>
      <c r="T81">
        <v>5.4</v>
      </c>
      <c r="U81">
        <v>3.3</v>
      </c>
      <c r="V81">
        <v>54</v>
      </c>
      <c r="W81">
        <v>2.538461538</v>
      </c>
    </row>
    <row r="82" spans="1:23" x14ac:dyDescent="0.35">
      <c r="A82" s="25" t="s">
        <v>537</v>
      </c>
      <c r="B82" s="8" t="str">
        <f t="shared" si="11"/>
        <v>Y</v>
      </c>
      <c r="C82" s="16" t="s">
        <v>424</v>
      </c>
      <c r="D82" s="17">
        <v>4.2</v>
      </c>
      <c r="E82" s="17">
        <v>3.5</v>
      </c>
      <c r="F82" s="18">
        <v>100</v>
      </c>
      <c r="G82" s="19">
        <v>31</v>
      </c>
      <c r="H82" s="13">
        <v>0.98</v>
      </c>
      <c r="I82" s="13">
        <v>0.99</v>
      </c>
      <c r="J82" s="16" t="s">
        <v>418</v>
      </c>
      <c r="K82" s="14">
        <f t="shared" si="8"/>
        <v>42</v>
      </c>
      <c r="L82" s="14">
        <f t="shared" si="8"/>
        <v>2.5</v>
      </c>
      <c r="M82" s="14">
        <v>14000000</v>
      </c>
      <c r="N82" s="14" t="e">
        <f t="shared" si="7"/>
        <v>#N/A</v>
      </c>
      <c r="O82" s="14">
        <f t="shared" si="9"/>
        <v>2.9999999999999999E-7</v>
      </c>
      <c r="P82">
        <f t="shared" si="10"/>
        <v>256000</v>
      </c>
      <c r="Q82" t="s">
        <v>59</v>
      </c>
      <c r="R82" t="s">
        <v>116</v>
      </c>
      <c r="S82">
        <v>708</v>
      </c>
      <c r="T82">
        <v>3.8</v>
      </c>
      <c r="U82">
        <v>3.2</v>
      </c>
      <c r="V82">
        <v>38</v>
      </c>
      <c r="W82">
        <v>2.461538462</v>
      </c>
    </row>
    <row r="83" spans="1:23" x14ac:dyDescent="0.35">
      <c r="A83" s="26" t="s">
        <v>538</v>
      </c>
      <c r="B83" s="8" t="str">
        <f t="shared" si="11"/>
        <v>Zn</v>
      </c>
      <c r="C83" s="16" t="s">
        <v>417</v>
      </c>
      <c r="D83" s="17">
        <v>0.3</v>
      </c>
      <c r="E83" s="17">
        <v>5.4</v>
      </c>
      <c r="F83" s="18">
        <v>60</v>
      </c>
      <c r="G83" s="19">
        <v>31</v>
      </c>
      <c r="H83" s="13">
        <v>0.93</v>
      </c>
      <c r="I83" s="13">
        <v>0.96</v>
      </c>
      <c r="J83" s="16" t="s">
        <v>425</v>
      </c>
      <c r="K83" s="14">
        <f t="shared" si="8"/>
        <v>2.9999999999999996</v>
      </c>
      <c r="L83" s="14">
        <f t="shared" si="8"/>
        <v>3.8571428571428577</v>
      </c>
      <c r="M83" s="14">
        <f>INDEX([1]GeoPolRsk!J:J,MATCH(A83,[1]GeoPolRsk!A:A,0))</f>
        <v>12162162.162162162</v>
      </c>
      <c r="N83" s="14">
        <f t="shared" si="7"/>
        <v>52</v>
      </c>
      <c r="O83" s="14">
        <f t="shared" si="9"/>
        <v>2.4666666666666666E-8</v>
      </c>
      <c r="P83">
        <f t="shared" si="10"/>
        <v>21048.888888888887</v>
      </c>
      <c r="Q83" t="s">
        <v>60</v>
      </c>
      <c r="R83" t="s">
        <v>105</v>
      </c>
      <c r="S83">
        <v>731</v>
      </c>
      <c r="T83">
        <v>0.3</v>
      </c>
      <c r="U83">
        <v>4.5</v>
      </c>
      <c r="V83">
        <v>3</v>
      </c>
      <c r="W83">
        <v>3.461538462</v>
      </c>
    </row>
    <row r="84" spans="1:23" x14ac:dyDescent="0.35">
      <c r="A84" s="26" t="s">
        <v>539</v>
      </c>
      <c r="B84" s="7" t="s">
        <v>117</v>
      </c>
      <c r="C84" s="16" t="s">
        <v>417</v>
      </c>
      <c r="D84" s="17">
        <v>0.8</v>
      </c>
      <c r="E84" s="17">
        <v>3.2</v>
      </c>
      <c r="F84" s="18">
        <v>100</v>
      </c>
      <c r="G84" s="19">
        <v>12</v>
      </c>
      <c r="H84" s="13">
        <v>0.96</v>
      </c>
      <c r="I84" s="13">
        <v>0.97</v>
      </c>
      <c r="J84" s="16" t="s">
        <v>425</v>
      </c>
      <c r="K84" s="14">
        <f t="shared" si="8"/>
        <v>8</v>
      </c>
      <c r="L84" s="14">
        <f t="shared" si="8"/>
        <v>2.285714285714286</v>
      </c>
      <c r="M84" s="21">
        <f>1440*1000*1000</f>
        <v>1440000000</v>
      </c>
      <c r="N84" s="14">
        <f t="shared" si="7"/>
        <v>53</v>
      </c>
      <c r="O84" s="14">
        <f t="shared" si="9"/>
        <v>5.5555555555555564E-10</v>
      </c>
      <c r="P84">
        <f t="shared" si="10"/>
        <v>474.07407407407413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513B-7433-4A74-B9EE-231A92150326}">
  <dimension ref="A1:T69"/>
  <sheetViews>
    <sheetView topLeftCell="A31" workbookViewId="0">
      <selection activeCell="G4" sqref="G4"/>
    </sheetView>
  </sheetViews>
  <sheetFormatPr defaultColWidth="10.90625" defaultRowHeight="14.5" x14ac:dyDescent="0.35"/>
  <cols>
    <col min="1" max="13" width="10.1796875" customWidth="1"/>
  </cols>
  <sheetData>
    <row r="1" spans="1:20" x14ac:dyDescent="0.35">
      <c r="A1" t="s">
        <v>388</v>
      </c>
      <c r="B1" t="s">
        <v>65</v>
      </c>
      <c r="C1" t="s">
        <v>66</v>
      </c>
      <c r="D1" t="s">
        <v>389</v>
      </c>
      <c r="E1" t="s">
        <v>361</v>
      </c>
      <c r="F1" t="s">
        <v>390</v>
      </c>
      <c r="G1" t="s">
        <v>391</v>
      </c>
      <c r="H1" t="s">
        <v>393</v>
      </c>
      <c r="I1" t="s">
        <v>541</v>
      </c>
      <c r="J1" t="s">
        <v>542</v>
      </c>
      <c r="K1" t="s">
        <v>395</v>
      </c>
      <c r="L1" t="s">
        <v>543</v>
      </c>
      <c r="M1" t="s">
        <v>544</v>
      </c>
      <c r="N1" t="s">
        <v>548</v>
      </c>
      <c r="O1" t="s">
        <v>393</v>
      </c>
      <c r="P1" t="s">
        <v>545</v>
      </c>
      <c r="Q1" t="s">
        <v>542</v>
      </c>
      <c r="R1" t="s">
        <v>395</v>
      </c>
      <c r="S1" t="s">
        <v>543</v>
      </c>
      <c r="T1" t="s">
        <v>544</v>
      </c>
    </row>
    <row r="2" spans="1:20" x14ac:dyDescent="0.35">
      <c r="A2">
        <v>1013</v>
      </c>
      <c r="B2" t="s">
        <v>84</v>
      </c>
      <c r="C2" t="s">
        <v>394</v>
      </c>
      <c r="D2">
        <v>1</v>
      </c>
      <c r="E2" t="s">
        <v>392</v>
      </c>
      <c r="F2">
        <v>1100</v>
      </c>
      <c r="G2" t="s">
        <v>393</v>
      </c>
      <c r="H2">
        <f t="shared" ref="H2:H33" si="0">IFERROR(MATCH(C2,O:O,0),"")</f>
        <v>2</v>
      </c>
      <c r="I2" t="str">
        <f t="shared" ref="I2:I33" si="1">IFERROR(MATCH(C2,P:P,0),"")</f>
        <v/>
      </c>
      <c r="J2" t="str">
        <f t="shared" ref="J2:J33" si="2">IFERROR(MATCH(C2,Q:Q,0),"")</f>
        <v/>
      </c>
      <c r="K2" t="str">
        <f t="shared" ref="K2:K33" si="3">IFERROR(MATCH(C2,R:R,0),"")</f>
        <v/>
      </c>
      <c r="L2" t="str">
        <f t="shared" ref="L2:L33" si="4">IFERROR(MATCH(C2,S:S,0),"")</f>
        <v/>
      </c>
      <c r="N2" t="s">
        <v>393</v>
      </c>
      <c r="O2" t="s">
        <v>394</v>
      </c>
      <c r="P2" t="s">
        <v>11</v>
      </c>
      <c r="Q2" t="s">
        <v>45</v>
      </c>
      <c r="R2" t="s">
        <v>40</v>
      </c>
      <c r="S2" t="s">
        <v>42</v>
      </c>
    </row>
    <row r="3" spans="1:20" x14ac:dyDescent="0.35">
      <c r="A3">
        <v>1029</v>
      </c>
      <c r="B3" t="s">
        <v>103</v>
      </c>
      <c r="C3" t="s">
        <v>104</v>
      </c>
      <c r="D3">
        <v>1</v>
      </c>
      <c r="E3" t="s">
        <v>392</v>
      </c>
      <c r="F3">
        <v>1100</v>
      </c>
      <c r="G3" t="s">
        <v>104</v>
      </c>
      <c r="H3">
        <f t="shared" si="0"/>
        <v>3</v>
      </c>
      <c r="I3" t="str">
        <f t="shared" si="1"/>
        <v/>
      </c>
      <c r="J3" t="str">
        <f t="shared" si="2"/>
        <v/>
      </c>
      <c r="K3" t="str">
        <f t="shared" si="3"/>
        <v/>
      </c>
      <c r="L3" t="str">
        <f t="shared" si="4"/>
        <v/>
      </c>
      <c r="N3" t="s">
        <v>393</v>
      </c>
      <c r="O3" t="s">
        <v>104</v>
      </c>
      <c r="P3" t="s">
        <v>10</v>
      </c>
      <c r="Q3" t="s">
        <v>16</v>
      </c>
      <c r="R3" t="s">
        <v>39</v>
      </c>
      <c r="S3" t="s">
        <v>59</v>
      </c>
    </row>
    <row r="4" spans="1:20" x14ac:dyDescent="0.35">
      <c r="A4">
        <v>1030</v>
      </c>
      <c r="B4" t="s">
        <v>105</v>
      </c>
      <c r="C4" t="s">
        <v>60</v>
      </c>
      <c r="D4">
        <v>1</v>
      </c>
      <c r="E4" t="s">
        <v>392</v>
      </c>
      <c r="F4">
        <v>1100</v>
      </c>
      <c r="G4" t="s">
        <v>393</v>
      </c>
      <c r="H4">
        <f t="shared" si="0"/>
        <v>5</v>
      </c>
      <c r="I4" t="str">
        <f t="shared" si="1"/>
        <v/>
      </c>
      <c r="J4" t="str">
        <f t="shared" si="2"/>
        <v/>
      </c>
      <c r="K4" t="str">
        <f t="shared" si="3"/>
        <v/>
      </c>
      <c r="L4" t="str">
        <f t="shared" si="4"/>
        <v/>
      </c>
      <c r="N4" t="s">
        <v>393</v>
      </c>
      <c r="O4" t="s">
        <v>22</v>
      </c>
      <c r="P4" t="s">
        <v>25</v>
      </c>
      <c r="R4" t="s">
        <v>33</v>
      </c>
      <c r="S4" t="s">
        <v>21</v>
      </c>
    </row>
    <row r="5" spans="1:20" x14ac:dyDescent="0.35">
      <c r="A5">
        <v>1031</v>
      </c>
      <c r="B5" t="s">
        <v>106</v>
      </c>
      <c r="C5" t="s">
        <v>14</v>
      </c>
      <c r="D5">
        <v>1</v>
      </c>
      <c r="E5" t="s">
        <v>392</v>
      </c>
      <c r="F5">
        <v>1100</v>
      </c>
      <c r="G5" t="s">
        <v>393</v>
      </c>
      <c r="H5" t="str">
        <f t="shared" si="0"/>
        <v/>
      </c>
      <c r="I5" t="str">
        <f t="shared" si="1"/>
        <v/>
      </c>
      <c r="J5" t="str">
        <f t="shared" si="2"/>
        <v/>
      </c>
      <c r="K5" t="str">
        <f t="shared" si="3"/>
        <v/>
      </c>
      <c r="L5" t="str">
        <f t="shared" si="4"/>
        <v/>
      </c>
      <c r="N5" t="s">
        <v>393</v>
      </c>
      <c r="O5" t="s">
        <v>60</v>
      </c>
      <c r="P5" t="s">
        <v>120</v>
      </c>
      <c r="R5" t="s">
        <v>31</v>
      </c>
      <c r="S5" t="s">
        <v>140</v>
      </c>
    </row>
    <row r="6" spans="1:20" x14ac:dyDescent="0.35">
      <c r="A6">
        <v>1040</v>
      </c>
      <c r="B6" t="s">
        <v>117</v>
      </c>
      <c r="C6" t="s">
        <v>61</v>
      </c>
      <c r="D6">
        <v>1</v>
      </c>
      <c r="E6" t="s">
        <v>392</v>
      </c>
      <c r="F6">
        <v>1100</v>
      </c>
      <c r="G6" t="s">
        <v>393</v>
      </c>
      <c r="H6" t="str">
        <f t="shared" si="0"/>
        <v/>
      </c>
      <c r="I6" t="str">
        <f t="shared" si="1"/>
        <v/>
      </c>
      <c r="J6" t="str">
        <f t="shared" si="2"/>
        <v/>
      </c>
      <c r="K6" t="str">
        <f t="shared" si="3"/>
        <v/>
      </c>
      <c r="L6" t="str">
        <f t="shared" si="4"/>
        <v/>
      </c>
      <c r="N6" t="s">
        <v>393</v>
      </c>
      <c r="O6" t="s">
        <v>54</v>
      </c>
      <c r="P6" t="s">
        <v>29</v>
      </c>
      <c r="R6" t="s">
        <v>20</v>
      </c>
      <c r="S6" t="s">
        <v>37</v>
      </c>
    </row>
    <row r="7" spans="1:20" x14ac:dyDescent="0.35">
      <c r="A7">
        <v>1048</v>
      </c>
      <c r="B7" t="s">
        <v>127</v>
      </c>
      <c r="C7" t="s">
        <v>128</v>
      </c>
      <c r="D7">
        <v>1</v>
      </c>
      <c r="E7" t="s">
        <v>392</v>
      </c>
      <c r="F7">
        <v>1100</v>
      </c>
      <c r="G7" t="s">
        <v>393</v>
      </c>
      <c r="H7" t="str">
        <f t="shared" si="0"/>
        <v/>
      </c>
      <c r="I7" t="str">
        <f t="shared" si="1"/>
        <v/>
      </c>
      <c r="J7" t="str">
        <f t="shared" si="2"/>
        <v/>
      </c>
      <c r="K7" t="str">
        <f t="shared" si="3"/>
        <v/>
      </c>
      <c r="L7" t="str">
        <f t="shared" si="4"/>
        <v/>
      </c>
      <c r="N7" t="s">
        <v>393</v>
      </c>
      <c r="P7" t="s">
        <v>28</v>
      </c>
      <c r="R7" t="s">
        <v>35</v>
      </c>
      <c r="S7" t="s">
        <v>27</v>
      </c>
    </row>
    <row r="8" spans="1:20" x14ac:dyDescent="0.35">
      <c r="A8">
        <v>1049</v>
      </c>
      <c r="B8" t="s">
        <v>129</v>
      </c>
      <c r="C8" t="s">
        <v>18</v>
      </c>
      <c r="D8">
        <v>1</v>
      </c>
      <c r="E8" t="s">
        <v>392</v>
      </c>
      <c r="F8">
        <v>1100</v>
      </c>
      <c r="G8" t="s">
        <v>393</v>
      </c>
      <c r="H8" t="str">
        <f t="shared" si="0"/>
        <v/>
      </c>
      <c r="I8" t="str">
        <f t="shared" si="1"/>
        <v/>
      </c>
      <c r="J8" t="str">
        <f t="shared" si="2"/>
        <v/>
      </c>
      <c r="K8" t="str">
        <f t="shared" si="3"/>
        <v/>
      </c>
      <c r="L8" t="str">
        <f t="shared" si="4"/>
        <v/>
      </c>
      <c r="N8" t="s">
        <v>393</v>
      </c>
      <c r="P8" t="s">
        <v>57</v>
      </c>
      <c r="S8" t="s">
        <v>144</v>
      </c>
    </row>
    <row r="9" spans="1:20" x14ac:dyDescent="0.35">
      <c r="A9">
        <v>1050</v>
      </c>
      <c r="B9" t="s">
        <v>130</v>
      </c>
      <c r="C9" t="s">
        <v>54</v>
      </c>
      <c r="D9">
        <v>1</v>
      </c>
      <c r="E9" t="s">
        <v>392</v>
      </c>
      <c r="F9">
        <v>1100</v>
      </c>
      <c r="G9" t="s">
        <v>393</v>
      </c>
      <c r="H9">
        <f t="shared" si="0"/>
        <v>6</v>
      </c>
      <c r="I9" t="str">
        <f t="shared" si="1"/>
        <v/>
      </c>
      <c r="J9" t="str">
        <f t="shared" si="2"/>
        <v/>
      </c>
      <c r="K9" t="str">
        <f t="shared" si="3"/>
        <v/>
      </c>
      <c r="L9" t="str">
        <f t="shared" si="4"/>
        <v/>
      </c>
      <c r="N9" t="s">
        <v>393</v>
      </c>
      <c r="P9" t="s">
        <v>56</v>
      </c>
      <c r="S9" t="s">
        <v>41</v>
      </c>
    </row>
    <row r="10" spans="1:20" x14ac:dyDescent="0.35">
      <c r="A10">
        <v>1051</v>
      </c>
      <c r="B10" t="s">
        <v>131</v>
      </c>
      <c r="C10" t="s">
        <v>0</v>
      </c>
      <c r="D10">
        <v>1</v>
      </c>
      <c r="E10" t="s">
        <v>392</v>
      </c>
      <c r="F10">
        <v>1100</v>
      </c>
      <c r="G10" t="s">
        <v>393</v>
      </c>
      <c r="H10" t="str">
        <f t="shared" si="0"/>
        <v/>
      </c>
      <c r="I10" t="str">
        <f t="shared" si="1"/>
        <v/>
      </c>
      <c r="J10" t="str">
        <f t="shared" si="2"/>
        <v/>
      </c>
      <c r="K10" t="str">
        <f t="shared" si="3"/>
        <v/>
      </c>
      <c r="L10" t="str">
        <f t="shared" si="4"/>
        <v/>
      </c>
      <c r="N10" t="s">
        <v>393</v>
      </c>
      <c r="P10" t="s">
        <v>100</v>
      </c>
      <c r="S10" t="s">
        <v>12</v>
      </c>
    </row>
    <row r="11" spans="1:20" x14ac:dyDescent="0.35">
      <c r="A11">
        <v>1072</v>
      </c>
      <c r="B11" t="s">
        <v>159</v>
      </c>
      <c r="C11" t="s">
        <v>160</v>
      </c>
      <c r="D11">
        <v>1</v>
      </c>
      <c r="E11" t="s">
        <v>392</v>
      </c>
      <c r="F11">
        <v>1100</v>
      </c>
      <c r="G11" t="s">
        <v>393</v>
      </c>
      <c r="H11" t="str">
        <f t="shared" si="0"/>
        <v/>
      </c>
      <c r="I11" t="str">
        <f t="shared" si="1"/>
        <v/>
      </c>
      <c r="J11" t="str">
        <f t="shared" si="2"/>
        <v/>
      </c>
      <c r="K11" t="str">
        <f t="shared" si="3"/>
        <v/>
      </c>
      <c r="L11" t="str">
        <f t="shared" si="4"/>
        <v/>
      </c>
      <c r="N11" t="s">
        <v>393</v>
      </c>
      <c r="S11" t="s">
        <v>13</v>
      </c>
    </row>
    <row r="12" spans="1:20" x14ac:dyDescent="0.35">
      <c r="A12">
        <v>1073</v>
      </c>
      <c r="B12" t="s">
        <v>161</v>
      </c>
      <c r="C12" t="s">
        <v>49</v>
      </c>
      <c r="D12">
        <v>1</v>
      </c>
      <c r="E12" t="s">
        <v>392</v>
      </c>
      <c r="F12">
        <v>1100</v>
      </c>
      <c r="G12" t="s">
        <v>393</v>
      </c>
      <c r="H12" t="str">
        <f t="shared" si="0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 t="str">
        <f t="shared" si="4"/>
        <v/>
      </c>
      <c r="N12" t="s">
        <v>393</v>
      </c>
      <c r="S12" t="s">
        <v>51</v>
      </c>
    </row>
    <row r="13" spans="1:20" x14ac:dyDescent="0.35">
      <c r="A13">
        <v>1081</v>
      </c>
      <c r="B13" t="s">
        <v>169</v>
      </c>
      <c r="C13" t="s">
        <v>52</v>
      </c>
      <c r="D13">
        <v>1</v>
      </c>
      <c r="E13" t="s">
        <v>392</v>
      </c>
      <c r="F13">
        <v>1100</v>
      </c>
      <c r="G13" t="s">
        <v>393</v>
      </c>
      <c r="H13" t="str">
        <f t="shared" si="0"/>
        <v/>
      </c>
      <c r="I13" t="str">
        <f t="shared" si="1"/>
        <v/>
      </c>
      <c r="J13" t="str">
        <f t="shared" si="2"/>
        <v/>
      </c>
      <c r="K13" t="str">
        <f t="shared" si="3"/>
        <v/>
      </c>
      <c r="L13" t="str">
        <f t="shared" si="4"/>
        <v/>
      </c>
      <c r="N13" t="s">
        <v>393</v>
      </c>
      <c r="S13" t="s">
        <v>150</v>
      </c>
    </row>
    <row r="14" spans="1:20" x14ac:dyDescent="0.35">
      <c r="A14">
        <v>1082</v>
      </c>
      <c r="B14" t="s">
        <v>170</v>
      </c>
      <c r="C14" t="s">
        <v>22</v>
      </c>
      <c r="D14">
        <v>1</v>
      </c>
      <c r="E14" t="s">
        <v>392</v>
      </c>
      <c r="F14">
        <v>1100</v>
      </c>
      <c r="G14" t="s">
        <v>393</v>
      </c>
      <c r="H14">
        <f t="shared" si="0"/>
        <v>4</v>
      </c>
      <c r="I14" t="str">
        <f t="shared" si="1"/>
        <v/>
      </c>
      <c r="J14" t="str">
        <f t="shared" si="2"/>
        <v/>
      </c>
      <c r="K14" t="str">
        <f t="shared" si="3"/>
        <v/>
      </c>
      <c r="L14" t="str">
        <f t="shared" si="4"/>
        <v/>
      </c>
      <c r="N14" t="s">
        <v>393</v>
      </c>
      <c r="S14" t="s">
        <v>152</v>
      </c>
    </row>
    <row r="15" spans="1:20" x14ac:dyDescent="0.35">
      <c r="A15">
        <v>1083</v>
      </c>
      <c r="B15" t="s">
        <v>171</v>
      </c>
      <c r="C15" t="s">
        <v>4</v>
      </c>
      <c r="D15">
        <v>1</v>
      </c>
      <c r="E15" t="s">
        <v>392</v>
      </c>
      <c r="F15">
        <v>1100</v>
      </c>
      <c r="G15" t="s">
        <v>393</v>
      </c>
      <c r="H15" t="str">
        <f t="shared" si="0"/>
        <v/>
      </c>
      <c r="I15" t="str">
        <f t="shared" si="1"/>
        <v/>
      </c>
      <c r="J15" t="str">
        <f t="shared" si="2"/>
        <v/>
      </c>
      <c r="K15" t="str">
        <f t="shared" si="3"/>
        <v/>
      </c>
      <c r="L15" t="str">
        <f t="shared" si="4"/>
        <v/>
      </c>
      <c r="N15" t="s">
        <v>393</v>
      </c>
      <c r="S15" t="s">
        <v>154</v>
      </c>
    </row>
    <row r="16" spans="1:20" x14ac:dyDescent="0.35">
      <c r="A16">
        <v>1027</v>
      </c>
      <c r="B16" t="s">
        <v>101</v>
      </c>
      <c r="C16" t="s">
        <v>11</v>
      </c>
      <c r="D16">
        <v>1</v>
      </c>
      <c r="E16" t="s">
        <v>392</v>
      </c>
      <c r="F16">
        <v>1100</v>
      </c>
      <c r="G16" t="s">
        <v>545</v>
      </c>
      <c r="H16" t="str">
        <f t="shared" si="0"/>
        <v/>
      </c>
      <c r="I16">
        <f t="shared" si="1"/>
        <v>2</v>
      </c>
      <c r="J16" t="str">
        <f t="shared" si="2"/>
        <v/>
      </c>
      <c r="K16" t="str">
        <f t="shared" si="3"/>
        <v/>
      </c>
      <c r="L16" t="str">
        <f t="shared" si="4"/>
        <v/>
      </c>
      <c r="N16" t="s">
        <v>545</v>
      </c>
      <c r="S16" t="s">
        <v>53</v>
      </c>
    </row>
    <row r="17" spans="1:19" x14ac:dyDescent="0.35">
      <c r="A17">
        <v>1024</v>
      </c>
      <c r="B17" t="s">
        <v>97</v>
      </c>
      <c r="C17" t="s">
        <v>10</v>
      </c>
      <c r="D17">
        <v>1</v>
      </c>
      <c r="E17" t="s">
        <v>392</v>
      </c>
      <c r="F17">
        <v>1100</v>
      </c>
      <c r="G17" t="s">
        <v>545</v>
      </c>
      <c r="H17" t="str">
        <f t="shared" si="0"/>
        <v/>
      </c>
      <c r="I17">
        <f t="shared" si="1"/>
        <v>3</v>
      </c>
      <c r="J17" t="str">
        <f t="shared" si="2"/>
        <v/>
      </c>
      <c r="K17" t="str">
        <f t="shared" si="3"/>
        <v/>
      </c>
      <c r="L17" t="str">
        <f t="shared" si="4"/>
        <v/>
      </c>
      <c r="N17" t="s">
        <v>545</v>
      </c>
      <c r="S17" t="s">
        <v>58</v>
      </c>
    </row>
    <row r="18" spans="1:19" x14ac:dyDescent="0.35">
      <c r="A18">
        <v>1025</v>
      </c>
      <c r="B18" t="s">
        <v>98</v>
      </c>
      <c r="C18" t="s">
        <v>25</v>
      </c>
      <c r="D18">
        <v>1</v>
      </c>
      <c r="E18" t="s">
        <v>392</v>
      </c>
      <c r="F18">
        <v>1100</v>
      </c>
      <c r="G18" t="s">
        <v>545</v>
      </c>
      <c r="H18" t="str">
        <f t="shared" si="0"/>
        <v/>
      </c>
      <c r="I18">
        <f t="shared" si="1"/>
        <v>4</v>
      </c>
      <c r="J18" t="str">
        <f t="shared" si="2"/>
        <v/>
      </c>
      <c r="K18" t="str">
        <f t="shared" si="3"/>
        <v/>
      </c>
      <c r="L18" t="str">
        <f t="shared" si="4"/>
        <v/>
      </c>
      <c r="N18" t="s">
        <v>545</v>
      </c>
      <c r="S18" t="s">
        <v>158</v>
      </c>
    </row>
    <row r="19" spans="1:19" x14ac:dyDescent="0.35">
      <c r="A19">
        <v>1042</v>
      </c>
      <c r="B19" t="s">
        <v>119</v>
      </c>
      <c r="C19" t="s">
        <v>120</v>
      </c>
      <c r="D19">
        <v>1</v>
      </c>
      <c r="E19" t="s">
        <v>392</v>
      </c>
      <c r="F19">
        <v>1100</v>
      </c>
      <c r="G19" t="s">
        <v>545</v>
      </c>
      <c r="H19" t="str">
        <f t="shared" si="0"/>
        <v/>
      </c>
      <c r="I19">
        <f t="shared" si="1"/>
        <v>5</v>
      </c>
      <c r="J19" t="str">
        <f t="shared" si="2"/>
        <v/>
      </c>
      <c r="K19" t="str">
        <f t="shared" si="3"/>
        <v/>
      </c>
      <c r="L19" t="str">
        <f t="shared" si="4"/>
        <v/>
      </c>
      <c r="N19" t="s">
        <v>545</v>
      </c>
    </row>
    <row r="20" spans="1:19" x14ac:dyDescent="0.35">
      <c r="A20">
        <v>1041</v>
      </c>
      <c r="B20" t="s">
        <v>118</v>
      </c>
      <c r="C20" t="s">
        <v>29</v>
      </c>
      <c r="D20">
        <v>1</v>
      </c>
      <c r="E20" t="s">
        <v>392</v>
      </c>
      <c r="F20">
        <v>1100</v>
      </c>
      <c r="G20" t="s">
        <v>545</v>
      </c>
      <c r="H20" t="str">
        <f t="shared" si="0"/>
        <v/>
      </c>
      <c r="I20">
        <f t="shared" si="1"/>
        <v>6</v>
      </c>
      <c r="J20" t="str">
        <f t="shared" si="2"/>
        <v/>
      </c>
      <c r="K20" t="str">
        <f t="shared" si="3"/>
        <v/>
      </c>
      <c r="L20" t="str">
        <f t="shared" si="4"/>
        <v/>
      </c>
      <c r="N20" t="s">
        <v>545</v>
      </c>
    </row>
    <row r="21" spans="1:19" x14ac:dyDescent="0.35">
      <c r="A21">
        <v>1028</v>
      </c>
      <c r="B21" t="s">
        <v>102</v>
      </c>
      <c r="C21" t="s">
        <v>28</v>
      </c>
      <c r="D21">
        <v>1</v>
      </c>
      <c r="E21" t="s">
        <v>392</v>
      </c>
      <c r="F21">
        <v>1100</v>
      </c>
      <c r="G21" t="s">
        <v>545</v>
      </c>
      <c r="H21" t="str">
        <f t="shared" si="0"/>
        <v/>
      </c>
      <c r="I21">
        <f t="shared" si="1"/>
        <v>7</v>
      </c>
      <c r="J21" t="str">
        <f t="shared" si="2"/>
        <v/>
      </c>
      <c r="K21" t="str">
        <f t="shared" si="3"/>
        <v/>
      </c>
      <c r="L21" t="str">
        <f t="shared" si="4"/>
        <v/>
      </c>
      <c r="N21" t="s">
        <v>545</v>
      </c>
    </row>
    <row r="22" spans="1:19" x14ac:dyDescent="0.35">
      <c r="A22">
        <v>1023</v>
      </c>
      <c r="B22" t="s">
        <v>96</v>
      </c>
      <c r="C22" t="s">
        <v>57</v>
      </c>
      <c r="D22">
        <v>1</v>
      </c>
      <c r="E22" t="s">
        <v>392</v>
      </c>
      <c r="F22">
        <v>1600</v>
      </c>
      <c r="G22" t="s">
        <v>545</v>
      </c>
      <c r="H22" t="str">
        <f t="shared" si="0"/>
        <v/>
      </c>
      <c r="I22">
        <f t="shared" si="1"/>
        <v>8</v>
      </c>
      <c r="J22" t="str">
        <f t="shared" si="2"/>
        <v/>
      </c>
      <c r="K22" t="str">
        <f t="shared" si="3"/>
        <v/>
      </c>
      <c r="L22" t="str">
        <f t="shared" si="4"/>
        <v/>
      </c>
      <c r="N22" t="s">
        <v>545</v>
      </c>
    </row>
    <row r="23" spans="1:19" x14ac:dyDescent="0.35">
      <c r="A23">
        <v>1074</v>
      </c>
      <c r="B23" t="s">
        <v>162</v>
      </c>
      <c r="C23" t="s">
        <v>56</v>
      </c>
      <c r="D23">
        <v>1</v>
      </c>
      <c r="E23" t="s">
        <v>392</v>
      </c>
      <c r="F23">
        <v>1100</v>
      </c>
      <c r="G23" t="s">
        <v>545</v>
      </c>
      <c r="H23" t="str">
        <f t="shared" si="0"/>
        <v/>
      </c>
      <c r="I23">
        <f t="shared" si="1"/>
        <v>9</v>
      </c>
      <c r="J23" t="str">
        <f t="shared" si="2"/>
        <v/>
      </c>
      <c r="K23" t="str">
        <f t="shared" si="3"/>
        <v/>
      </c>
      <c r="L23" t="str">
        <f t="shared" si="4"/>
        <v/>
      </c>
      <c r="N23" t="s">
        <v>545</v>
      </c>
    </row>
    <row r="24" spans="1:19" x14ac:dyDescent="0.35">
      <c r="A24">
        <v>1026</v>
      </c>
      <c r="B24" t="s">
        <v>99</v>
      </c>
      <c r="C24" t="s">
        <v>100</v>
      </c>
      <c r="D24">
        <v>1</v>
      </c>
      <c r="E24" t="s">
        <v>392</v>
      </c>
      <c r="F24">
        <v>1100</v>
      </c>
      <c r="G24" t="s">
        <v>545</v>
      </c>
      <c r="H24" t="str">
        <f t="shared" si="0"/>
        <v/>
      </c>
      <c r="I24">
        <f t="shared" si="1"/>
        <v>10</v>
      </c>
      <c r="J24" t="str">
        <f t="shared" si="2"/>
        <v/>
      </c>
      <c r="K24" t="str">
        <f t="shared" si="3"/>
        <v/>
      </c>
      <c r="L24" t="str">
        <f t="shared" si="4"/>
        <v/>
      </c>
      <c r="N24" t="s">
        <v>545</v>
      </c>
    </row>
    <row r="25" spans="1:19" x14ac:dyDescent="0.35">
      <c r="A25">
        <v>1003</v>
      </c>
      <c r="B25" t="s">
        <v>72</v>
      </c>
      <c r="C25" t="s">
        <v>23</v>
      </c>
      <c r="D25">
        <v>1</v>
      </c>
      <c r="E25" t="s">
        <v>392</v>
      </c>
      <c r="F25">
        <v>1600</v>
      </c>
      <c r="G25" t="s">
        <v>399</v>
      </c>
      <c r="H25" t="str">
        <f t="shared" si="0"/>
        <v/>
      </c>
      <c r="I25" t="str">
        <f t="shared" si="1"/>
        <v/>
      </c>
      <c r="J25" t="str">
        <f t="shared" si="2"/>
        <v/>
      </c>
      <c r="K25" t="str">
        <f t="shared" si="3"/>
        <v/>
      </c>
      <c r="L25" t="str">
        <f t="shared" si="4"/>
        <v/>
      </c>
      <c r="N25" t="s">
        <v>399</v>
      </c>
    </row>
    <row r="26" spans="1:19" x14ac:dyDescent="0.35">
      <c r="A26">
        <v>1004</v>
      </c>
      <c r="B26" t="s">
        <v>73</v>
      </c>
      <c r="C26" t="s">
        <v>3</v>
      </c>
      <c r="D26">
        <v>1</v>
      </c>
      <c r="E26" t="s">
        <v>392</v>
      </c>
      <c r="F26">
        <v>1100</v>
      </c>
      <c r="G26" t="s">
        <v>399</v>
      </c>
      <c r="H26" t="str">
        <f t="shared" si="0"/>
        <v/>
      </c>
      <c r="I26" t="str">
        <f t="shared" si="1"/>
        <v/>
      </c>
      <c r="J26" t="str">
        <f t="shared" si="2"/>
        <v/>
      </c>
      <c r="K26" t="str">
        <f t="shared" si="3"/>
        <v/>
      </c>
      <c r="L26" t="str">
        <f t="shared" si="4"/>
        <v/>
      </c>
      <c r="N26" t="s">
        <v>399</v>
      </c>
    </row>
    <row r="27" spans="1:19" x14ac:dyDescent="0.35">
      <c r="A27">
        <v>1005</v>
      </c>
      <c r="B27" t="s">
        <v>74</v>
      </c>
      <c r="C27" t="s">
        <v>5</v>
      </c>
      <c r="D27">
        <v>1</v>
      </c>
      <c r="E27" t="s">
        <v>392</v>
      </c>
      <c r="F27">
        <v>1700</v>
      </c>
      <c r="G27" t="s">
        <v>399</v>
      </c>
      <c r="H27" t="str">
        <f t="shared" si="0"/>
        <v/>
      </c>
      <c r="I27" t="str">
        <f t="shared" si="1"/>
        <v/>
      </c>
      <c r="J27" t="str">
        <f t="shared" si="2"/>
        <v/>
      </c>
      <c r="K27" t="str">
        <f t="shared" si="3"/>
        <v/>
      </c>
      <c r="L27" t="str">
        <f t="shared" si="4"/>
        <v/>
      </c>
      <c r="N27" t="s">
        <v>399</v>
      </c>
    </row>
    <row r="28" spans="1:19" x14ac:dyDescent="0.35">
      <c r="A28">
        <v>1012</v>
      </c>
      <c r="B28" t="s">
        <v>83</v>
      </c>
      <c r="C28" t="s">
        <v>24</v>
      </c>
      <c r="D28">
        <v>1</v>
      </c>
      <c r="E28" t="s">
        <v>392</v>
      </c>
      <c r="F28">
        <v>1600</v>
      </c>
      <c r="G28" t="s">
        <v>399</v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 t="str">
        <f t="shared" si="4"/>
        <v/>
      </c>
      <c r="N28" t="s">
        <v>399</v>
      </c>
    </row>
    <row r="29" spans="1:19" x14ac:dyDescent="0.35">
      <c r="A29">
        <v>1020</v>
      </c>
      <c r="B29" t="s">
        <v>92</v>
      </c>
      <c r="C29" t="s">
        <v>93</v>
      </c>
      <c r="D29">
        <v>1</v>
      </c>
      <c r="E29" t="s">
        <v>392</v>
      </c>
      <c r="F29">
        <v>1100</v>
      </c>
      <c r="G29" t="s">
        <v>399</v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 t="str">
        <f t="shared" si="4"/>
        <v/>
      </c>
      <c r="N29" t="s">
        <v>399</v>
      </c>
    </row>
    <row r="30" spans="1:19" x14ac:dyDescent="0.35">
      <c r="A30">
        <v>1022</v>
      </c>
      <c r="B30" t="s">
        <v>95</v>
      </c>
      <c r="C30" t="s">
        <v>55</v>
      </c>
      <c r="D30">
        <v>1</v>
      </c>
      <c r="E30" t="s">
        <v>392</v>
      </c>
      <c r="F30">
        <v>1100</v>
      </c>
      <c r="G30" t="s">
        <v>399</v>
      </c>
      <c r="H30" t="str">
        <f t="shared" si="0"/>
        <v/>
      </c>
      <c r="I30" t="str">
        <f t="shared" si="1"/>
        <v/>
      </c>
      <c r="J30" t="str">
        <f t="shared" si="2"/>
        <v/>
      </c>
      <c r="K30" t="str">
        <f t="shared" si="3"/>
        <v/>
      </c>
      <c r="L30" t="str">
        <f t="shared" si="4"/>
        <v/>
      </c>
      <c r="N30" t="s">
        <v>399</v>
      </c>
    </row>
    <row r="31" spans="1:19" x14ac:dyDescent="0.35">
      <c r="A31">
        <v>1033</v>
      </c>
      <c r="B31" t="s">
        <v>108</v>
      </c>
      <c r="C31" t="s">
        <v>1</v>
      </c>
      <c r="D31">
        <v>1</v>
      </c>
      <c r="E31" t="s">
        <v>392</v>
      </c>
      <c r="F31">
        <v>1600</v>
      </c>
      <c r="G31" t="s">
        <v>399</v>
      </c>
      <c r="H31" t="str">
        <f t="shared" si="0"/>
        <v/>
      </c>
      <c r="I31" t="str">
        <f t="shared" si="1"/>
        <v/>
      </c>
      <c r="J31" t="str">
        <f t="shared" si="2"/>
        <v/>
      </c>
      <c r="K31" t="str">
        <f t="shared" si="3"/>
        <v/>
      </c>
      <c r="L31" t="str">
        <f t="shared" si="4"/>
        <v/>
      </c>
      <c r="N31" t="s">
        <v>399</v>
      </c>
    </row>
    <row r="32" spans="1:19" x14ac:dyDescent="0.35">
      <c r="A32">
        <v>1034</v>
      </c>
      <c r="B32" t="s">
        <v>109</v>
      </c>
      <c r="C32" t="s">
        <v>43</v>
      </c>
      <c r="D32">
        <v>1</v>
      </c>
      <c r="E32" t="s">
        <v>392</v>
      </c>
      <c r="F32">
        <v>1600</v>
      </c>
      <c r="G32" t="s">
        <v>399</v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L32" t="str">
        <f t="shared" si="4"/>
        <v/>
      </c>
      <c r="N32" t="s">
        <v>399</v>
      </c>
    </row>
    <row r="33" spans="1:14" x14ac:dyDescent="0.35">
      <c r="A33">
        <v>1038</v>
      </c>
      <c r="B33" t="s">
        <v>115</v>
      </c>
      <c r="C33" t="s">
        <v>47</v>
      </c>
      <c r="D33">
        <v>1</v>
      </c>
      <c r="E33" t="s">
        <v>392</v>
      </c>
      <c r="F33">
        <v>1600</v>
      </c>
      <c r="G33" t="s">
        <v>399</v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 t="str">
        <f t="shared" si="4"/>
        <v/>
      </c>
      <c r="N33" t="s">
        <v>399</v>
      </c>
    </row>
    <row r="34" spans="1:14" x14ac:dyDescent="0.35">
      <c r="A34">
        <v>1052</v>
      </c>
      <c r="B34" t="s">
        <v>132</v>
      </c>
      <c r="C34" t="s">
        <v>50</v>
      </c>
      <c r="D34">
        <v>1</v>
      </c>
      <c r="E34" t="s">
        <v>392</v>
      </c>
      <c r="F34">
        <v>1600</v>
      </c>
      <c r="G34" t="s">
        <v>399</v>
      </c>
      <c r="H34" t="str">
        <f t="shared" ref="H34:H68" si="5">IFERROR(MATCH(C34,O:O,0),"")</f>
        <v/>
      </c>
      <c r="I34" t="str">
        <f t="shared" ref="I34:I68" si="6">IFERROR(MATCH(C34,P:P,0),"")</f>
        <v/>
      </c>
      <c r="J34" t="str">
        <f t="shared" ref="J34:J68" si="7">IFERROR(MATCH(C34,Q:Q,0),"")</f>
        <v/>
      </c>
      <c r="K34" t="str">
        <f t="shared" ref="K34:K68" si="8">IFERROR(MATCH(C34,R:R,0),"")</f>
        <v/>
      </c>
      <c r="L34" t="str">
        <f t="shared" ref="L34:L69" si="9">IFERROR(MATCH(C34,S:S,0),"")</f>
        <v/>
      </c>
      <c r="N34" t="s">
        <v>399</v>
      </c>
    </row>
    <row r="35" spans="1:14" x14ac:dyDescent="0.35">
      <c r="A35">
        <v>1056</v>
      </c>
      <c r="B35" t="s">
        <v>137</v>
      </c>
      <c r="C35" t="s">
        <v>2</v>
      </c>
      <c r="D35">
        <v>1</v>
      </c>
      <c r="E35" t="s">
        <v>392</v>
      </c>
      <c r="F35">
        <v>1600</v>
      </c>
      <c r="G35" t="s">
        <v>399</v>
      </c>
      <c r="H35" t="str">
        <f t="shared" si="5"/>
        <v/>
      </c>
      <c r="I35" t="str">
        <f t="shared" si="6"/>
        <v/>
      </c>
      <c r="J35" t="str">
        <f t="shared" si="7"/>
        <v/>
      </c>
      <c r="K35" t="str">
        <f t="shared" si="8"/>
        <v/>
      </c>
      <c r="L35" t="str">
        <f t="shared" si="9"/>
        <v/>
      </c>
      <c r="N35" t="s">
        <v>399</v>
      </c>
    </row>
    <row r="36" spans="1:14" x14ac:dyDescent="0.35">
      <c r="A36">
        <v>1075</v>
      </c>
      <c r="B36" t="s">
        <v>163</v>
      </c>
      <c r="C36" t="s">
        <v>38</v>
      </c>
      <c r="D36">
        <v>1</v>
      </c>
      <c r="E36" t="s">
        <v>392</v>
      </c>
      <c r="F36">
        <v>1600</v>
      </c>
      <c r="G36" t="s">
        <v>399</v>
      </c>
      <c r="H36" t="str">
        <f t="shared" si="5"/>
        <v/>
      </c>
      <c r="I36" t="str">
        <f t="shared" si="6"/>
        <v/>
      </c>
      <c r="J36" t="str">
        <f t="shared" si="7"/>
        <v/>
      </c>
      <c r="K36" t="str">
        <f t="shared" si="8"/>
        <v/>
      </c>
      <c r="L36" t="str">
        <f t="shared" si="9"/>
        <v/>
      </c>
      <c r="N36" t="s">
        <v>399</v>
      </c>
    </row>
    <row r="37" spans="1:14" x14ac:dyDescent="0.35">
      <c r="A37">
        <v>1080</v>
      </c>
      <c r="B37" t="s">
        <v>168</v>
      </c>
      <c r="C37" t="s">
        <v>26</v>
      </c>
      <c r="D37">
        <v>1</v>
      </c>
      <c r="E37" t="s">
        <v>392</v>
      </c>
      <c r="F37">
        <v>1600</v>
      </c>
      <c r="G37" t="s">
        <v>399</v>
      </c>
      <c r="H37" t="str">
        <f t="shared" si="5"/>
        <v/>
      </c>
      <c r="I37" t="str">
        <f t="shared" si="6"/>
        <v/>
      </c>
      <c r="J37" t="str">
        <f t="shared" si="7"/>
        <v/>
      </c>
      <c r="K37" t="str">
        <f t="shared" si="8"/>
        <v/>
      </c>
      <c r="L37" t="str">
        <f t="shared" si="9"/>
        <v/>
      </c>
      <c r="N37" t="s">
        <v>399</v>
      </c>
    </row>
    <row r="38" spans="1:14" x14ac:dyDescent="0.35">
      <c r="A38">
        <v>1090</v>
      </c>
      <c r="B38" t="s">
        <v>184</v>
      </c>
      <c r="C38" t="s">
        <v>185</v>
      </c>
      <c r="D38">
        <v>1</v>
      </c>
      <c r="E38" t="s">
        <v>392</v>
      </c>
      <c r="F38">
        <v>1600</v>
      </c>
      <c r="G38" t="s">
        <v>399</v>
      </c>
      <c r="H38" t="str">
        <f t="shared" si="5"/>
        <v/>
      </c>
      <c r="I38" t="str">
        <f t="shared" si="6"/>
        <v/>
      </c>
      <c r="J38" t="str">
        <f t="shared" si="7"/>
        <v/>
      </c>
      <c r="K38" t="str">
        <f t="shared" si="8"/>
        <v/>
      </c>
      <c r="L38" t="str">
        <f t="shared" si="9"/>
        <v/>
      </c>
      <c r="N38" t="s">
        <v>399</v>
      </c>
    </row>
    <row r="39" spans="1:14" x14ac:dyDescent="0.35">
      <c r="A39">
        <v>1092</v>
      </c>
      <c r="B39" t="s">
        <v>188</v>
      </c>
      <c r="C39" t="s">
        <v>189</v>
      </c>
      <c r="D39">
        <v>1</v>
      </c>
      <c r="E39" t="s">
        <v>392</v>
      </c>
      <c r="F39">
        <v>1600</v>
      </c>
      <c r="G39" t="s">
        <v>399</v>
      </c>
      <c r="H39" t="str">
        <f t="shared" si="5"/>
        <v/>
      </c>
      <c r="I39" t="str">
        <f t="shared" si="6"/>
        <v/>
      </c>
      <c r="J39" t="str">
        <f t="shared" si="7"/>
        <v/>
      </c>
      <c r="K39" t="str">
        <f t="shared" si="8"/>
        <v/>
      </c>
      <c r="L39" t="str">
        <f t="shared" si="9"/>
        <v/>
      </c>
      <c r="N39" t="s">
        <v>399</v>
      </c>
    </row>
    <row r="40" spans="1:14" x14ac:dyDescent="0.35">
      <c r="B40" t="s">
        <v>136</v>
      </c>
      <c r="G40" t="s">
        <v>399</v>
      </c>
      <c r="H40" t="str">
        <f t="shared" si="5"/>
        <v/>
      </c>
      <c r="I40" t="str">
        <f t="shared" si="6"/>
        <v/>
      </c>
      <c r="J40" t="str">
        <f t="shared" si="7"/>
        <v/>
      </c>
      <c r="K40" t="str">
        <f t="shared" si="8"/>
        <v/>
      </c>
      <c r="L40" t="str">
        <f t="shared" si="9"/>
        <v/>
      </c>
      <c r="N40" t="s">
        <v>399</v>
      </c>
    </row>
    <row r="41" spans="1:14" x14ac:dyDescent="0.35">
      <c r="B41" t="s">
        <v>91</v>
      </c>
      <c r="G41" t="s">
        <v>399</v>
      </c>
      <c r="H41" t="str">
        <f t="shared" si="5"/>
        <v/>
      </c>
      <c r="I41" t="str">
        <f t="shared" si="6"/>
        <v/>
      </c>
      <c r="J41" t="str">
        <f t="shared" si="7"/>
        <v/>
      </c>
      <c r="K41" t="str">
        <f t="shared" si="8"/>
        <v/>
      </c>
      <c r="L41" t="str">
        <f t="shared" si="9"/>
        <v/>
      </c>
      <c r="N41" t="s">
        <v>399</v>
      </c>
    </row>
    <row r="42" spans="1:14" x14ac:dyDescent="0.35">
      <c r="B42" t="s">
        <v>82</v>
      </c>
      <c r="G42" t="s">
        <v>399</v>
      </c>
      <c r="H42" t="str">
        <f t="shared" si="5"/>
        <v/>
      </c>
      <c r="I42" t="str">
        <f t="shared" si="6"/>
        <v/>
      </c>
      <c r="J42" t="str">
        <f t="shared" si="7"/>
        <v/>
      </c>
      <c r="K42" t="str">
        <f t="shared" si="8"/>
        <v/>
      </c>
      <c r="L42" t="str">
        <f t="shared" si="9"/>
        <v/>
      </c>
      <c r="N42" t="s">
        <v>399</v>
      </c>
    </row>
    <row r="43" spans="1:14" x14ac:dyDescent="0.35">
      <c r="A43">
        <v>1044</v>
      </c>
      <c r="B43" t="s">
        <v>123</v>
      </c>
      <c r="C43" t="s">
        <v>40</v>
      </c>
      <c r="D43">
        <v>1</v>
      </c>
      <c r="E43" t="s">
        <v>392</v>
      </c>
      <c r="F43">
        <v>1300</v>
      </c>
      <c r="G43" t="s">
        <v>395</v>
      </c>
      <c r="H43" t="str">
        <f t="shared" si="5"/>
        <v/>
      </c>
      <c r="I43" t="str">
        <f t="shared" si="6"/>
        <v/>
      </c>
      <c r="J43" t="str">
        <f t="shared" si="7"/>
        <v/>
      </c>
      <c r="K43">
        <f t="shared" si="8"/>
        <v>2</v>
      </c>
      <c r="L43" t="str">
        <f t="shared" si="9"/>
        <v/>
      </c>
      <c r="N43" t="s">
        <v>395</v>
      </c>
    </row>
    <row r="44" spans="1:14" x14ac:dyDescent="0.35">
      <c r="A44">
        <v>1045</v>
      </c>
      <c r="B44" t="s">
        <v>124</v>
      </c>
      <c r="C44" t="s">
        <v>39</v>
      </c>
      <c r="D44">
        <v>1</v>
      </c>
      <c r="E44" t="s">
        <v>392</v>
      </c>
      <c r="F44">
        <v>1300</v>
      </c>
      <c r="G44" t="s">
        <v>395</v>
      </c>
      <c r="H44" t="str">
        <f t="shared" si="5"/>
        <v/>
      </c>
      <c r="I44" t="str">
        <f t="shared" si="6"/>
        <v/>
      </c>
      <c r="J44" t="str">
        <f t="shared" si="7"/>
        <v/>
      </c>
      <c r="K44">
        <f t="shared" si="8"/>
        <v>3</v>
      </c>
      <c r="L44" t="str">
        <f t="shared" si="9"/>
        <v/>
      </c>
      <c r="N44" t="s">
        <v>395</v>
      </c>
    </row>
    <row r="45" spans="1:14" x14ac:dyDescent="0.35">
      <c r="A45">
        <v>1046</v>
      </c>
      <c r="B45" t="s">
        <v>125</v>
      </c>
      <c r="C45" t="s">
        <v>33</v>
      </c>
      <c r="D45">
        <v>1</v>
      </c>
      <c r="E45" t="s">
        <v>392</v>
      </c>
      <c r="F45">
        <v>1300</v>
      </c>
      <c r="G45" t="s">
        <v>395</v>
      </c>
      <c r="H45" t="str">
        <f t="shared" si="5"/>
        <v/>
      </c>
      <c r="I45" t="str">
        <f t="shared" si="6"/>
        <v/>
      </c>
      <c r="J45" t="str">
        <f t="shared" si="7"/>
        <v/>
      </c>
      <c r="K45">
        <f t="shared" si="8"/>
        <v>4</v>
      </c>
      <c r="L45" t="str">
        <f t="shared" si="9"/>
        <v/>
      </c>
      <c r="N45" t="s">
        <v>395</v>
      </c>
    </row>
    <row r="46" spans="1:14" x14ac:dyDescent="0.35">
      <c r="A46">
        <v>1076</v>
      </c>
      <c r="B46" t="s">
        <v>164</v>
      </c>
      <c r="C46" t="s">
        <v>31</v>
      </c>
      <c r="D46">
        <v>1</v>
      </c>
      <c r="E46" t="s">
        <v>392</v>
      </c>
      <c r="F46">
        <v>1300</v>
      </c>
      <c r="G46" t="s">
        <v>395</v>
      </c>
      <c r="H46" t="str">
        <f t="shared" si="5"/>
        <v/>
      </c>
      <c r="I46" t="str">
        <f t="shared" si="6"/>
        <v/>
      </c>
      <c r="J46" t="str">
        <f t="shared" si="7"/>
        <v/>
      </c>
      <c r="K46">
        <f t="shared" si="8"/>
        <v>5</v>
      </c>
      <c r="L46" t="str">
        <f t="shared" si="9"/>
        <v/>
      </c>
      <c r="N46" t="s">
        <v>395</v>
      </c>
    </row>
    <row r="47" spans="1:14" x14ac:dyDescent="0.35">
      <c r="A47">
        <v>1077</v>
      </c>
      <c r="B47" t="s">
        <v>165</v>
      </c>
      <c r="C47" t="s">
        <v>20</v>
      </c>
      <c r="D47">
        <v>1</v>
      </c>
      <c r="E47" t="s">
        <v>392</v>
      </c>
      <c r="F47">
        <v>1300</v>
      </c>
      <c r="G47" t="s">
        <v>395</v>
      </c>
      <c r="H47" t="str">
        <f t="shared" si="5"/>
        <v/>
      </c>
      <c r="I47" t="str">
        <f t="shared" si="6"/>
        <v/>
      </c>
      <c r="J47" t="str">
        <f t="shared" si="7"/>
        <v/>
      </c>
      <c r="K47">
        <f t="shared" si="8"/>
        <v>6</v>
      </c>
      <c r="L47" t="str">
        <f t="shared" si="9"/>
        <v/>
      </c>
      <c r="N47" t="s">
        <v>395</v>
      </c>
    </row>
    <row r="48" spans="1:14" x14ac:dyDescent="0.35">
      <c r="A48">
        <v>1078</v>
      </c>
      <c r="B48" t="s">
        <v>166</v>
      </c>
      <c r="C48" t="s">
        <v>35</v>
      </c>
      <c r="D48">
        <v>1</v>
      </c>
      <c r="E48" t="s">
        <v>392</v>
      </c>
      <c r="F48">
        <v>1300</v>
      </c>
      <c r="G48" t="s">
        <v>395</v>
      </c>
      <c r="H48" t="str">
        <f t="shared" si="5"/>
        <v/>
      </c>
      <c r="I48" t="str">
        <f t="shared" si="6"/>
        <v/>
      </c>
      <c r="J48" t="str">
        <f t="shared" si="7"/>
        <v/>
      </c>
      <c r="K48">
        <f t="shared" si="8"/>
        <v>7</v>
      </c>
      <c r="L48" t="str">
        <f t="shared" si="9"/>
        <v/>
      </c>
      <c r="N48" t="s">
        <v>395</v>
      </c>
    </row>
    <row r="49" spans="1:14" x14ac:dyDescent="0.35">
      <c r="A49">
        <v>1032</v>
      </c>
      <c r="B49" t="s">
        <v>107</v>
      </c>
      <c r="C49" t="s">
        <v>15</v>
      </c>
      <c r="D49">
        <v>1</v>
      </c>
      <c r="E49" t="s">
        <v>392</v>
      </c>
      <c r="F49">
        <v>1300</v>
      </c>
      <c r="G49" t="s">
        <v>395</v>
      </c>
      <c r="H49" t="str">
        <f t="shared" si="5"/>
        <v/>
      </c>
      <c r="I49" t="str">
        <f t="shared" si="6"/>
        <v/>
      </c>
      <c r="J49" t="str">
        <f t="shared" si="7"/>
        <v/>
      </c>
      <c r="K49" t="str">
        <f t="shared" si="8"/>
        <v/>
      </c>
      <c r="L49" t="str">
        <f t="shared" si="9"/>
        <v/>
      </c>
      <c r="N49" t="s">
        <v>395</v>
      </c>
    </row>
    <row r="50" spans="1:14" x14ac:dyDescent="0.35">
      <c r="A50">
        <v>1047</v>
      </c>
      <c r="B50" t="s">
        <v>126</v>
      </c>
      <c r="C50" t="s">
        <v>45</v>
      </c>
      <c r="D50">
        <v>1</v>
      </c>
      <c r="E50" t="s">
        <v>392</v>
      </c>
      <c r="F50">
        <v>1200</v>
      </c>
      <c r="G50" t="s">
        <v>397</v>
      </c>
      <c r="H50" t="str">
        <f t="shared" si="5"/>
        <v/>
      </c>
      <c r="I50" t="str">
        <f t="shared" si="6"/>
        <v/>
      </c>
      <c r="J50">
        <f t="shared" si="7"/>
        <v>2</v>
      </c>
      <c r="K50" t="str">
        <f t="shared" si="8"/>
        <v/>
      </c>
      <c r="L50" t="str">
        <f t="shared" si="9"/>
        <v/>
      </c>
      <c r="N50" t="s">
        <v>397</v>
      </c>
    </row>
    <row r="51" spans="1:14" x14ac:dyDescent="0.35">
      <c r="A51">
        <v>1079</v>
      </c>
      <c r="B51" t="s">
        <v>167</v>
      </c>
      <c r="C51" t="s">
        <v>16</v>
      </c>
      <c r="D51">
        <v>1</v>
      </c>
      <c r="E51" t="s">
        <v>392</v>
      </c>
      <c r="F51">
        <v>1200</v>
      </c>
      <c r="G51" t="s">
        <v>397</v>
      </c>
      <c r="H51" t="str">
        <f t="shared" si="5"/>
        <v/>
      </c>
      <c r="I51" t="str">
        <f t="shared" si="6"/>
        <v/>
      </c>
      <c r="J51">
        <f t="shared" si="7"/>
        <v>3</v>
      </c>
      <c r="K51" t="str">
        <f t="shared" si="8"/>
        <v/>
      </c>
      <c r="L51" t="str">
        <f t="shared" si="9"/>
        <v/>
      </c>
      <c r="N51" t="s">
        <v>397</v>
      </c>
    </row>
    <row r="52" spans="1:14" x14ac:dyDescent="0.35">
      <c r="A52">
        <v>1021</v>
      </c>
      <c r="B52" t="s">
        <v>94</v>
      </c>
      <c r="C52" t="s">
        <v>42</v>
      </c>
      <c r="D52">
        <v>1</v>
      </c>
      <c r="E52" t="s">
        <v>392</v>
      </c>
      <c r="F52">
        <v>1600</v>
      </c>
      <c r="G52" t="s">
        <v>543</v>
      </c>
      <c r="H52" t="str">
        <f t="shared" si="5"/>
        <v/>
      </c>
      <c r="I52" t="str">
        <f t="shared" si="6"/>
        <v/>
      </c>
      <c r="J52" t="str">
        <f t="shared" si="7"/>
        <v/>
      </c>
      <c r="K52" t="str">
        <f t="shared" si="8"/>
        <v/>
      </c>
      <c r="L52">
        <f t="shared" si="9"/>
        <v>2</v>
      </c>
      <c r="N52" t="s">
        <v>396</v>
      </c>
    </row>
    <row r="53" spans="1:14" x14ac:dyDescent="0.35">
      <c r="A53">
        <v>1039</v>
      </c>
      <c r="B53" t="s">
        <v>116</v>
      </c>
      <c r="C53" t="s">
        <v>59</v>
      </c>
      <c r="D53">
        <v>1</v>
      </c>
      <c r="E53" t="s">
        <v>392</v>
      </c>
      <c r="F53">
        <v>1500</v>
      </c>
      <c r="G53" t="s">
        <v>543</v>
      </c>
      <c r="H53" t="str">
        <f t="shared" si="5"/>
        <v/>
      </c>
      <c r="I53" t="str">
        <f t="shared" si="6"/>
        <v/>
      </c>
      <c r="J53" t="str">
        <f t="shared" si="7"/>
        <v/>
      </c>
      <c r="K53" t="str">
        <f t="shared" si="8"/>
        <v/>
      </c>
      <c r="L53">
        <f t="shared" si="9"/>
        <v>3</v>
      </c>
      <c r="N53" t="s">
        <v>396</v>
      </c>
    </row>
    <row r="54" spans="1:14" x14ac:dyDescent="0.35">
      <c r="A54">
        <v>1057</v>
      </c>
      <c r="B54" t="s">
        <v>138</v>
      </c>
      <c r="C54" t="s">
        <v>21</v>
      </c>
      <c r="D54">
        <v>1</v>
      </c>
      <c r="E54" t="s">
        <v>392</v>
      </c>
      <c r="F54">
        <v>1400</v>
      </c>
      <c r="G54" t="s">
        <v>543</v>
      </c>
      <c r="H54" t="str">
        <f t="shared" si="5"/>
        <v/>
      </c>
      <c r="I54" t="str">
        <f t="shared" si="6"/>
        <v/>
      </c>
      <c r="J54" t="str">
        <f t="shared" si="7"/>
        <v/>
      </c>
      <c r="K54" t="str">
        <f t="shared" si="8"/>
        <v/>
      </c>
      <c r="L54">
        <f t="shared" si="9"/>
        <v>4</v>
      </c>
      <c r="N54" t="s">
        <v>398</v>
      </c>
    </row>
    <row r="55" spans="1:14" x14ac:dyDescent="0.35">
      <c r="A55">
        <v>1058</v>
      </c>
      <c r="B55" t="s">
        <v>139</v>
      </c>
      <c r="C55" t="s">
        <v>140</v>
      </c>
      <c r="D55">
        <v>1</v>
      </c>
      <c r="E55" t="s">
        <v>392</v>
      </c>
      <c r="F55">
        <v>1400</v>
      </c>
      <c r="G55" t="s">
        <v>543</v>
      </c>
      <c r="H55" t="str">
        <f t="shared" si="5"/>
        <v/>
      </c>
      <c r="I55" t="str">
        <f t="shared" si="6"/>
        <v/>
      </c>
      <c r="J55" t="str">
        <f t="shared" si="7"/>
        <v/>
      </c>
      <c r="K55" t="str">
        <f t="shared" si="8"/>
        <v/>
      </c>
      <c r="L55">
        <f t="shared" si="9"/>
        <v>5</v>
      </c>
      <c r="N55" t="s">
        <v>398</v>
      </c>
    </row>
    <row r="56" spans="1:14" x14ac:dyDescent="0.35">
      <c r="A56">
        <v>1059</v>
      </c>
      <c r="B56" t="s">
        <v>141</v>
      </c>
      <c r="C56" t="s">
        <v>37</v>
      </c>
      <c r="D56">
        <v>1</v>
      </c>
      <c r="E56" t="s">
        <v>392</v>
      </c>
      <c r="F56">
        <v>1400</v>
      </c>
      <c r="G56" t="s">
        <v>543</v>
      </c>
      <c r="H56" t="str">
        <f t="shared" si="5"/>
        <v/>
      </c>
      <c r="I56" t="str">
        <f t="shared" si="6"/>
        <v/>
      </c>
      <c r="J56" t="str">
        <f t="shared" si="7"/>
        <v/>
      </c>
      <c r="K56" t="str">
        <f t="shared" si="8"/>
        <v/>
      </c>
      <c r="L56">
        <f t="shared" si="9"/>
        <v>6</v>
      </c>
      <c r="N56" t="s">
        <v>398</v>
      </c>
    </row>
    <row r="57" spans="1:14" x14ac:dyDescent="0.35">
      <c r="A57">
        <v>1060</v>
      </c>
      <c r="B57" t="s">
        <v>142</v>
      </c>
      <c r="C57" t="s">
        <v>27</v>
      </c>
      <c r="D57">
        <v>1</v>
      </c>
      <c r="E57" t="s">
        <v>392</v>
      </c>
      <c r="F57">
        <v>1400</v>
      </c>
      <c r="G57" t="s">
        <v>543</v>
      </c>
      <c r="H57" t="str">
        <f t="shared" si="5"/>
        <v/>
      </c>
      <c r="I57" t="str">
        <f t="shared" si="6"/>
        <v/>
      </c>
      <c r="J57" t="str">
        <f t="shared" si="7"/>
        <v/>
      </c>
      <c r="K57" t="str">
        <f t="shared" si="8"/>
        <v/>
      </c>
      <c r="L57">
        <f t="shared" si="9"/>
        <v>7</v>
      </c>
      <c r="N57" t="s">
        <v>398</v>
      </c>
    </row>
    <row r="58" spans="1:14" x14ac:dyDescent="0.35">
      <c r="A58">
        <v>1062</v>
      </c>
      <c r="B58" t="s">
        <v>145</v>
      </c>
      <c r="C58" t="s">
        <v>41</v>
      </c>
      <c r="D58">
        <v>1</v>
      </c>
      <c r="E58" t="s">
        <v>392</v>
      </c>
      <c r="F58">
        <v>1400</v>
      </c>
      <c r="G58" t="s">
        <v>543</v>
      </c>
      <c r="H58" t="str">
        <f t="shared" si="5"/>
        <v/>
      </c>
      <c r="I58" t="str">
        <f t="shared" si="6"/>
        <v/>
      </c>
      <c r="J58" t="str">
        <f t="shared" si="7"/>
        <v/>
      </c>
      <c r="K58" t="str">
        <f t="shared" si="8"/>
        <v/>
      </c>
      <c r="L58">
        <f t="shared" si="9"/>
        <v>9</v>
      </c>
      <c r="N58" t="s">
        <v>398</v>
      </c>
    </row>
    <row r="59" spans="1:14" x14ac:dyDescent="0.35">
      <c r="A59">
        <v>1063</v>
      </c>
      <c r="B59" t="s">
        <v>146</v>
      </c>
      <c r="C59" t="s">
        <v>12</v>
      </c>
      <c r="D59">
        <v>1</v>
      </c>
      <c r="E59" t="s">
        <v>392</v>
      </c>
      <c r="F59">
        <v>1500</v>
      </c>
      <c r="G59" t="s">
        <v>543</v>
      </c>
      <c r="H59" t="str">
        <f t="shared" si="5"/>
        <v/>
      </c>
      <c r="I59" t="str">
        <f t="shared" si="6"/>
        <v/>
      </c>
      <c r="J59" t="str">
        <f t="shared" si="7"/>
        <v/>
      </c>
      <c r="K59" t="str">
        <f t="shared" si="8"/>
        <v/>
      </c>
      <c r="L59">
        <f t="shared" si="9"/>
        <v>10</v>
      </c>
      <c r="N59" t="s">
        <v>396</v>
      </c>
    </row>
    <row r="60" spans="1:14" x14ac:dyDescent="0.35">
      <c r="A60">
        <v>1064</v>
      </c>
      <c r="B60" t="s">
        <v>147</v>
      </c>
      <c r="C60" t="s">
        <v>13</v>
      </c>
      <c r="D60">
        <v>1</v>
      </c>
      <c r="E60" t="s">
        <v>392</v>
      </c>
      <c r="F60">
        <v>1500</v>
      </c>
      <c r="G60" t="s">
        <v>543</v>
      </c>
      <c r="H60" t="str">
        <f t="shared" si="5"/>
        <v/>
      </c>
      <c r="I60" t="str">
        <f t="shared" si="6"/>
        <v/>
      </c>
      <c r="J60" t="str">
        <f t="shared" si="7"/>
        <v/>
      </c>
      <c r="K60" t="str">
        <f t="shared" si="8"/>
        <v/>
      </c>
      <c r="L60">
        <f t="shared" si="9"/>
        <v>11</v>
      </c>
      <c r="N60" t="s">
        <v>396</v>
      </c>
    </row>
    <row r="61" spans="1:14" x14ac:dyDescent="0.35">
      <c r="A61">
        <v>1065</v>
      </c>
      <c r="B61" t="s">
        <v>148</v>
      </c>
      <c r="C61" t="s">
        <v>51</v>
      </c>
      <c r="D61">
        <v>1</v>
      </c>
      <c r="E61" t="s">
        <v>392</v>
      </c>
      <c r="F61">
        <v>1500</v>
      </c>
      <c r="G61" t="s">
        <v>543</v>
      </c>
      <c r="H61" t="str">
        <f t="shared" si="5"/>
        <v/>
      </c>
      <c r="I61" t="str">
        <f t="shared" si="6"/>
        <v/>
      </c>
      <c r="J61" t="str">
        <f t="shared" si="7"/>
        <v/>
      </c>
      <c r="K61" t="str">
        <f t="shared" si="8"/>
        <v/>
      </c>
      <c r="L61">
        <f t="shared" si="9"/>
        <v>12</v>
      </c>
      <c r="N61" t="s">
        <v>396</v>
      </c>
    </row>
    <row r="62" spans="1:14" x14ac:dyDescent="0.35">
      <c r="A62">
        <v>1066</v>
      </c>
      <c r="B62" t="s">
        <v>149</v>
      </c>
      <c r="C62" t="s">
        <v>150</v>
      </c>
      <c r="D62">
        <v>1</v>
      </c>
      <c r="E62" t="s">
        <v>392</v>
      </c>
      <c r="F62">
        <v>1500</v>
      </c>
      <c r="G62" t="s">
        <v>543</v>
      </c>
      <c r="H62" t="str">
        <f t="shared" si="5"/>
        <v/>
      </c>
      <c r="I62" t="str">
        <f t="shared" si="6"/>
        <v/>
      </c>
      <c r="J62" t="str">
        <f t="shared" si="7"/>
        <v/>
      </c>
      <c r="K62" t="str">
        <f t="shared" si="8"/>
        <v/>
      </c>
      <c r="L62">
        <f t="shared" si="9"/>
        <v>13</v>
      </c>
      <c r="N62" t="s">
        <v>396</v>
      </c>
    </row>
    <row r="63" spans="1:14" x14ac:dyDescent="0.35">
      <c r="A63">
        <v>1067</v>
      </c>
      <c r="B63" t="s">
        <v>151</v>
      </c>
      <c r="C63" t="s">
        <v>152</v>
      </c>
      <c r="D63">
        <v>1</v>
      </c>
      <c r="E63" t="s">
        <v>392</v>
      </c>
      <c r="F63">
        <v>1500</v>
      </c>
      <c r="G63" t="s">
        <v>543</v>
      </c>
      <c r="H63" t="str">
        <f t="shared" si="5"/>
        <v/>
      </c>
      <c r="I63" t="str">
        <f t="shared" si="6"/>
        <v/>
      </c>
      <c r="J63" t="str">
        <f t="shared" si="7"/>
        <v/>
      </c>
      <c r="K63" t="str">
        <f t="shared" si="8"/>
        <v/>
      </c>
      <c r="L63">
        <f t="shared" si="9"/>
        <v>14</v>
      </c>
      <c r="N63" t="s">
        <v>396</v>
      </c>
    </row>
    <row r="64" spans="1:14" x14ac:dyDescent="0.35">
      <c r="A64">
        <v>1068</v>
      </c>
      <c r="B64" t="s">
        <v>153</v>
      </c>
      <c r="C64" t="s">
        <v>154</v>
      </c>
      <c r="D64">
        <v>1</v>
      </c>
      <c r="E64" t="s">
        <v>392</v>
      </c>
      <c r="F64">
        <v>1500</v>
      </c>
      <c r="G64" t="s">
        <v>543</v>
      </c>
      <c r="H64" t="str">
        <f t="shared" si="5"/>
        <v/>
      </c>
      <c r="I64" t="str">
        <f t="shared" si="6"/>
        <v/>
      </c>
      <c r="J64" t="str">
        <f t="shared" si="7"/>
        <v/>
      </c>
      <c r="K64" t="str">
        <f t="shared" si="8"/>
        <v/>
      </c>
      <c r="L64">
        <f t="shared" si="9"/>
        <v>15</v>
      </c>
      <c r="N64" t="s">
        <v>396</v>
      </c>
    </row>
    <row r="65" spans="1:14" x14ac:dyDescent="0.35">
      <c r="A65">
        <v>1069</v>
      </c>
      <c r="B65" t="s">
        <v>155</v>
      </c>
      <c r="C65" t="s">
        <v>53</v>
      </c>
      <c r="D65">
        <v>1</v>
      </c>
      <c r="E65" t="s">
        <v>392</v>
      </c>
      <c r="F65">
        <v>1500</v>
      </c>
      <c r="G65" t="s">
        <v>543</v>
      </c>
      <c r="H65" t="str">
        <f t="shared" si="5"/>
        <v/>
      </c>
      <c r="I65" t="str">
        <f t="shared" si="6"/>
        <v/>
      </c>
      <c r="J65" t="str">
        <f t="shared" si="7"/>
        <v/>
      </c>
      <c r="K65" t="str">
        <f t="shared" si="8"/>
        <v/>
      </c>
      <c r="L65">
        <f t="shared" si="9"/>
        <v>16</v>
      </c>
      <c r="N65" t="s">
        <v>396</v>
      </c>
    </row>
    <row r="66" spans="1:14" x14ac:dyDescent="0.35">
      <c r="A66">
        <v>1070</v>
      </c>
      <c r="B66" t="s">
        <v>156</v>
      </c>
      <c r="C66" t="s">
        <v>58</v>
      </c>
      <c r="D66">
        <v>1</v>
      </c>
      <c r="E66" t="s">
        <v>392</v>
      </c>
      <c r="F66">
        <v>1500</v>
      </c>
      <c r="G66" t="s">
        <v>543</v>
      </c>
      <c r="H66" t="str">
        <f t="shared" si="5"/>
        <v/>
      </c>
      <c r="I66" t="str">
        <f t="shared" si="6"/>
        <v/>
      </c>
      <c r="J66" t="str">
        <f t="shared" si="7"/>
        <v/>
      </c>
      <c r="K66" t="str">
        <f t="shared" si="8"/>
        <v/>
      </c>
      <c r="L66">
        <f t="shared" si="9"/>
        <v>17</v>
      </c>
      <c r="N66" t="s">
        <v>396</v>
      </c>
    </row>
    <row r="67" spans="1:14" x14ac:dyDescent="0.35">
      <c r="A67">
        <v>1071</v>
      </c>
      <c r="B67" t="s">
        <v>157</v>
      </c>
      <c r="C67" t="s">
        <v>158</v>
      </c>
      <c r="D67">
        <v>1</v>
      </c>
      <c r="E67" t="s">
        <v>392</v>
      </c>
      <c r="F67">
        <v>1500</v>
      </c>
      <c r="G67" t="s">
        <v>543</v>
      </c>
      <c r="H67" t="str">
        <f t="shared" si="5"/>
        <v/>
      </c>
      <c r="I67" t="str">
        <f t="shared" si="6"/>
        <v/>
      </c>
      <c r="J67" t="str">
        <f t="shared" si="7"/>
        <v/>
      </c>
      <c r="K67" t="str">
        <f t="shared" si="8"/>
        <v/>
      </c>
      <c r="L67">
        <f t="shared" si="9"/>
        <v>18</v>
      </c>
      <c r="N67" t="s">
        <v>396</v>
      </c>
    </row>
    <row r="68" spans="1:14" x14ac:dyDescent="0.35">
      <c r="H68" t="str">
        <f t="shared" si="5"/>
        <v/>
      </c>
      <c r="I68" t="str">
        <f t="shared" si="6"/>
        <v/>
      </c>
      <c r="J68" t="str">
        <f t="shared" si="7"/>
        <v/>
      </c>
      <c r="K68" t="str">
        <f t="shared" si="8"/>
        <v/>
      </c>
      <c r="L68" t="str">
        <f t="shared" si="9"/>
        <v/>
      </c>
    </row>
    <row r="69" spans="1:14" x14ac:dyDescent="0.35">
      <c r="L69" t="str">
        <f t="shared" si="9"/>
        <v/>
      </c>
    </row>
  </sheetData>
  <hyperlinks>
    <hyperlink ref="S2" r:id="rId1" tooltip="Scandium" display="https://en.wikipedia.org/wiki/Scandium" xr:uid="{4D920543-BCEA-4B59-95CD-E7389E340B31}"/>
    <hyperlink ref="S3" r:id="rId2" tooltip="Yttrium" display="https://en.wikipedia.org/wiki/Yttrium" xr:uid="{629570F0-B709-4099-B8CB-041ADFCF4FA5}"/>
    <hyperlink ref="S4" r:id="rId3" tooltip="Lanthanum" display="https://en.wikipedia.org/wiki/Lanthanum" xr:uid="{1C71ED94-5000-4670-B359-BBD7D79FB46D}"/>
    <hyperlink ref="S5" r:id="rId4" tooltip="Cerium" display="https://en.wikipedia.org/wiki/Cerium" xr:uid="{ADF616B9-21F8-4D8F-9C13-37D4CDB7E28A}"/>
    <hyperlink ref="S6" r:id="rId5" tooltip="Praseodymium" display="https://en.wikipedia.org/wiki/Praseodymium" xr:uid="{ABE64ABE-8D7A-46B2-AB78-15CEF36040DF}"/>
    <hyperlink ref="S7" r:id="rId6" tooltip="Neodymium" display="https://en.wikipedia.org/wiki/Neodymium" xr:uid="{42D4988F-5786-483F-95E4-185E9D09D6CC}"/>
    <hyperlink ref="S8" r:id="rId7" tooltip="Promethium" display="https://en.wikipedia.org/wiki/Promethium" xr:uid="{3D014A06-4BCE-4721-BFE9-8AE59A42E842}"/>
    <hyperlink ref="S9" r:id="rId8" tooltip="Samarium" display="https://en.wikipedia.org/wiki/Samarium" xr:uid="{5B3FF225-BB74-4512-B761-087CE79877E5}"/>
    <hyperlink ref="S10" r:id="rId9" tooltip="Europium" display="https://en.wikipedia.org/wiki/Europium" xr:uid="{A16A3B73-A63F-48FF-998D-81EF6F30DF01}"/>
    <hyperlink ref="S11" r:id="rId10" tooltip="Gadolinium" display="https://en.wikipedia.org/wiki/Gadolinium" xr:uid="{0995C5B1-AF8F-4FC0-AABD-F997A755A5EC}"/>
    <hyperlink ref="S12" r:id="rId11" tooltip="Terbium" display="https://en.wikipedia.org/wiki/Terbium" xr:uid="{BCC30616-1B88-49CD-821D-EE8DC56798ED}"/>
    <hyperlink ref="S13" r:id="rId12" tooltip="Dysprosium" display="https://en.wikipedia.org/wiki/Dysprosium" xr:uid="{E61F49A5-049E-457F-8BFA-99485E5B2657}"/>
    <hyperlink ref="S14" r:id="rId13" tooltip="Holmium" display="https://en.wikipedia.org/wiki/Holmium" xr:uid="{3F07C447-7C5C-4D8E-890C-49A90772B8E8}"/>
    <hyperlink ref="S15" r:id="rId14" tooltip="Erbium" display="https://en.wikipedia.org/wiki/Erbium" xr:uid="{03C623BD-73EB-4C60-A51E-DB8CBA3EB727}"/>
    <hyperlink ref="S16" r:id="rId15" tooltip="Thulium" display="https://en.wikipedia.org/wiki/Thulium" xr:uid="{6AE30EE5-EB31-4FA7-B545-6FAE182ECCD3}"/>
    <hyperlink ref="S17" r:id="rId16" tooltip="Ytterbium" display="https://en.wikipedia.org/wiki/Ytterbium" xr:uid="{AF5A38B4-152F-4FBB-9946-8FB29E13643F}"/>
    <hyperlink ref="S18" r:id="rId17" tooltip="Lutetium" display="https://en.wikipedia.org/wiki/Lutetium" xr:uid="{6E4DD659-3DFD-4DC3-BDDF-0F00B122F2A9}"/>
  </hyperlinks>
  <pageMargins left="0.7" right="0.7" top="0.78740157499999996" bottom="0.78740157499999996" header="0.3" footer="0.3"/>
  <tableParts count="1"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B0E3-EBFF-44A2-9D8C-0ED9FA360505}">
  <dimension ref="A1:N180"/>
  <sheetViews>
    <sheetView workbookViewId="0">
      <selection activeCell="C1" sqref="C1:C1048576"/>
    </sheetView>
  </sheetViews>
  <sheetFormatPr defaultColWidth="10.90625" defaultRowHeight="14.5" x14ac:dyDescent="0.35"/>
  <cols>
    <col min="1" max="1" width="28.453125" customWidth="1"/>
    <col min="2" max="2" width="46.1796875" customWidth="1"/>
    <col min="4" max="4" width="12" style="1" bestFit="1" customWidth="1"/>
    <col min="9" max="9" width="11.54296875" customWidth="1"/>
  </cols>
  <sheetData>
    <row r="1" spans="1:14" x14ac:dyDescent="0.35">
      <c r="B1" t="s">
        <v>235</v>
      </c>
      <c r="C1" t="s">
        <v>387</v>
      </c>
      <c r="D1" s="1" t="s">
        <v>386</v>
      </c>
      <c r="E1" t="s">
        <v>420</v>
      </c>
      <c r="G1" t="s">
        <v>236</v>
      </c>
      <c r="H1" t="s">
        <v>357</v>
      </c>
    </row>
    <row r="2" spans="1:14" x14ac:dyDescent="0.35">
      <c r="B2" t="s">
        <v>237</v>
      </c>
      <c r="C2" t="s">
        <v>84</v>
      </c>
      <c r="D2" s="1">
        <f>INDEX('ADP-Elements'!C:C,MATCH(Flows!C2,'ADP-Elements'!A:A,0))</f>
        <v>2.4999999999999999E-8</v>
      </c>
      <c r="E2" s="1">
        <f>INDEX('ADP-Elements'!E:E,MATCH(Flows!C2,'ADP-Elements'!A:A,0))</f>
        <v>1.4999999999999997E-7</v>
      </c>
      <c r="G2" t="s">
        <v>237</v>
      </c>
      <c r="H2" t="s">
        <v>84</v>
      </c>
      <c r="I2" t="s">
        <v>235</v>
      </c>
      <c r="J2" t="s">
        <v>358</v>
      </c>
      <c r="K2" t="s">
        <v>359</v>
      </c>
      <c r="L2" t="s">
        <v>360</v>
      </c>
      <c r="M2" t="s">
        <v>361</v>
      </c>
      <c r="N2" t="s">
        <v>362</v>
      </c>
    </row>
    <row r="3" spans="1:14" x14ac:dyDescent="0.35">
      <c r="A3" s="40" t="s">
        <v>581</v>
      </c>
      <c r="B3" t="s">
        <v>394</v>
      </c>
      <c r="C3" t="s">
        <v>84</v>
      </c>
      <c r="D3" s="1">
        <f>INDEX('ADP-Elements'!C:C,MATCH(Flows!C3,'ADP-Elements'!A:A,0))</f>
        <v>2.4999999999999999E-8</v>
      </c>
      <c r="E3" s="1">
        <f>INDEX('ADP-Elements'!E:E,MATCH(Flows!C3,'ADP-Elements'!A:A,0))</f>
        <v>1.4999999999999997E-7</v>
      </c>
    </row>
    <row r="4" spans="1:14" x14ac:dyDescent="0.35">
      <c r="B4" t="s">
        <v>238</v>
      </c>
      <c r="C4" t="str">
        <f>INDEX(H:H,MATCH(B4,G:G,0))</f>
        <v>Al</v>
      </c>
      <c r="D4" s="1">
        <f>INDEX('ADP-Elements'!C:C,MATCH(Flows!C4,'ADP-Elements'!A:A,0))</f>
        <v>2.4999999999999999E-8</v>
      </c>
      <c r="E4" s="1">
        <f>INDEX('ADP-Elements'!E:E,MATCH(Flows!C4,'ADP-Elements'!A:A,0))</f>
        <v>1.4999999999999997E-7</v>
      </c>
      <c r="G4" t="s">
        <v>238</v>
      </c>
      <c r="H4" t="s">
        <v>84</v>
      </c>
      <c r="I4" t="s">
        <v>237</v>
      </c>
      <c r="J4" t="s">
        <v>363</v>
      </c>
      <c r="K4" t="s">
        <v>364</v>
      </c>
      <c r="L4" s="1">
        <v>2.4999999999999999E-8</v>
      </c>
      <c r="M4" t="s">
        <v>365</v>
      </c>
      <c r="N4" t="s">
        <v>366</v>
      </c>
    </row>
    <row r="5" spans="1:14" x14ac:dyDescent="0.35">
      <c r="B5" t="s">
        <v>239</v>
      </c>
      <c r="C5" t="str">
        <f>INDEX(H:H,MATCH(B5,G:G,0))</f>
        <v>Ca</v>
      </c>
      <c r="D5" s="1">
        <f>INDEX('ADP-Elements'!C:C,MATCH(Flows!C5,'ADP-Elements'!A:A,0))</f>
        <v>3.5999999999999999E-7</v>
      </c>
      <c r="E5" s="1">
        <f>INDEX('ADP-Elements'!E:E,MATCH(Flows!C5,'ADP-Elements'!A:A,0))</f>
        <v>4.3199999999999993E-6</v>
      </c>
      <c r="G5" t="s">
        <v>239</v>
      </c>
      <c r="H5" t="s">
        <v>92</v>
      </c>
      <c r="I5" t="s">
        <v>238</v>
      </c>
      <c r="J5" t="s">
        <v>367</v>
      </c>
      <c r="K5" t="s">
        <v>364</v>
      </c>
      <c r="L5" s="1">
        <v>2.4999999999999999E-8</v>
      </c>
      <c r="M5" t="s">
        <v>365</v>
      </c>
      <c r="N5" t="s">
        <v>366</v>
      </c>
    </row>
    <row r="6" spans="1:14" x14ac:dyDescent="0.35">
      <c r="B6" t="s">
        <v>0</v>
      </c>
      <c r="C6" t="s">
        <v>131</v>
      </c>
      <c r="D6" s="1">
        <f>INDEX('ADP-Elements'!C:C,MATCH(Flows!C6,'ADP-Elements'!A:A,0))</f>
        <v>1</v>
      </c>
      <c r="E6" s="1">
        <f>INDEX('ADP-Elements'!E:E,MATCH(Flows!C6,'ADP-Elements'!A:A,0))</f>
        <v>20</v>
      </c>
      <c r="G6" t="s">
        <v>240</v>
      </c>
      <c r="H6" t="s">
        <v>137</v>
      </c>
      <c r="I6" t="s">
        <v>239</v>
      </c>
      <c r="J6" t="s">
        <v>363</v>
      </c>
      <c r="K6" t="s">
        <v>364</v>
      </c>
      <c r="L6" s="1">
        <v>7.1000000000000005E-5</v>
      </c>
      <c r="M6" t="s">
        <v>365</v>
      </c>
      <c r="N6" t="s">
        <v>366</v>
      </c>
    </row>
    <row r="7" spans="1:14" x14ac:dyDescent="0.35">
      <c r="B7" t="s">
        <v>368</v>
      </c>
      <c r="C7" t="s">
        <v>137</v>
      </c>
      <c r="D7" s="1">
        <f>INDEX('ADP-Elements'!C:C,MATCH(Flows!C7,'ADP-Elements'!A:A,0))</f>
        <v>1.4E-5</v>
      </c>
      <c r="E7" s="1">
        <f>INDEX('ADP-Elements'!E:E,MATCH(Flows!C7,'ADP-Elements'!A:A,0))</f>
        <v>1.8200000000000001E-4</v>
      </c>
      <c r="G7" t="s">
        <v>241</v>
      </c>
      <c r="H7" t="s">
        <v>242</v>
      </c>
      <c r="I7" t="s">
        <v>0</v>
      </c>
      <c r="J7" t="s">
        <v>363</v>
      </c>
      <c r="K7" t="s">
        <v>364</v>
      </c>
      <c r="L7">
        <v>1</v>
      </c>
      <c r="M7" t="s">
        <v>365</v>
      </c>
      <c r="N7" t="s">
        <v>366</v>
      </c>
    </row>
    <row r="8" spans="1:14" x14ac:dyDescent="0.35">
      <c r="B8" t="s">
        <v>240</v>
      </c>
      <c r="C8" t="str">
        <f>INDEX(H:H,MATCH(B8,G:G,0))</f>
        <v>Ba</v>
      </c>
      <c r="D8" s="1">
        <f>INDEX('ADP-Elements'!C:C,MATCH(Flows!C8,'ADP-Elements'!A:A,0))</f>
        <v>1.4E-5</v>
      </c>
      <c r="E8" s="1">
        <f>INDEX('ADP-Elements'!E:E,MATCH(Flows!C8,'ADP-Elements'!A:A,0))</f>
        <v>1.8200000000000001E-4</v>
      </c>
      <c r="G8" t="s">
        <v>243</v>
      </c>
      <c r="H8" t="s">
        <v>110</v>
      </c>
      <c r="I8" t="s">
        <v>368</v>
      </c>
      <c r="J8" t="s">
        <v>363</v>
      </c>
      <c r="K8" t="s">
        <v>364</v>
      </c>
      <c r="L8" s="1">
        <v>1.4E-5</v>
      </c>
      <c r="M8" t="s">
        <v>365</v>
      </c>
      <c r="N8" t="s">
        <v>366</v>
      </c>
    </row>
    <row r="9" spans="1:14" x14ac:dyDescent="0.35">
      <c r="B9" t="s">
        <v>2</v>
      </c>
      <c r="C9" t="s">
        <v>137</v>
      </c>
      <c r="D9" s="1">
        <f>INDEX('ADP-Elements'!C:C,MATCH(Flows!C9,'ADP-Elements'!A:A,0))</f>
        <v>1.4E-5</v>
      </c>
      <c r="E9" s="1">
        <f>INDEX('ADP-Elements'!E:E,MATCH(Flows!C9,'ADP-Elements'!A:A,0))</f>
        <v>1.8200000000000001E-4</v>
      </c>
      <c r="G9" t="s">
        <v>244</v>
      </c>
      <c r="H9" t="s">
        <v>127</v>
      </c>
      <c r="I9" t="s">
        <v>240</v>
      </c>
      <c r="J9" t="s">
        <v>363</v>
      </c>
      <c r="K9" t="s">
        <v>364</v>
      </c>
      <c r="L9" s="1">
        <v>1.4E-5</v>
      </c>
      <c r="M9" t="s">
        <v>365</v>
      </c>
      <c r="N9" t="s">
        <v>366</v>
      </c>
    </row>
    <row r="10" spans="1:14" x14ac:dyDescent="0.35">
      <c r="B10" t="s">
        <v>3</v>
      </c>
      <c r="C10" t="s">
        <v>73</v>
      </c>
      <c r="D10" s="1">
        <f>INDEX('ADP-Elements'!C:C,MATCH(Flows!C10,'ADP-Elements'!A:A,0))</f>
        <v>7.8999999999999996E-5</v>
      </c>
      <c r="E10" s="1">
        <f>INDEX('ADP-Elements'!E:E,MATCH(Flows!C10,'ADP-Elements'!A:A,0))</f>
        <v>1.8169999999999996E-3</v>
      </c>
      <c r="G10" t="s">
        <v>245</v>
      </c>
      <c r="H10" t="s">
        <v>92</v>
      </c>
      <c r="I10" t="s">
        <v>2</v>
      </c>
      <c r="J10" t="s">
        <v>363</v>
      </c>
      <c r="K10" t="s">
        <v>364</v>
      </c>
      <c r="L10" s="1">
        <v>1.4E-5</v>
      </c>
      <c r="M10" t="s">
        <v>365</v>
      </c>
      <c r="N10" t="s">
        <v>366</v>
      </c>
    </row>
    <row r="11" spans="1:14" x14ac:dyDescent="0.35">
      <c r="B11" t="s">
        <v>4</v>
      </c>
      <c r="C11" t="s">
        <v>171</v>
      </c>
      <c r="D11" s="1">
        <f>INDEX('ADP-Elements'!C:C,MATCH(Flows!C11,'ADP-Elements'!A:A,0))</f>
        <v>0.3</v>
      </c>
      <c r="E11" s="1">
        <f>INDEX('ADP-Elements'!E:E,MATCH(Flows!C11,'ADP-Elements'!A:A,0))</f>
        <v>6.6</v>
      </c>
      <c r="G11" t="s">
        <v>246</v>
      </c>
      <c r="H11" t="s">
        <v>139</v>
      </c>
      <c r="I11" t="s">
        <v>3</v>
      </c>
      <c r="J11" t="s">
        <v>363</v>
      </c>
      <c r="K11" t="s">
        <v>364</v>
      </c>
      <c r="L11" s="1">
        <v>7.8999999999999996E-5</v>
      </c>
      <c r="M11" t="s">
        <v>365</v>
      </c>
      <c r="N11" t="s">
        <v>366</v>
      </c>
    </row>
    <row r="12" spans="1:14" x14ac:dyDescent="0.35">
      <c r="B12" t="s">
        <v>241</v>
      </c>
      <c r="C12" t="s">
        <v>74</v>
      </c>
      <c r="D12" s="1">
        <f>INDEX('ADP-Elements'!C:C,MATCH(Flows!C12,'ADP-Elements'!A:A,0))</f>
        <v>5.0000000000000001E-3</v>
      </c>
      <c r="E12" s="1">
        <f>INDEX('ADP-Elements'!E:E,MATCH(Flows!C12,'ADP-Elements'!A:A,0))</f>
        <v>0</v>
      </c>
      <c r="G12" t="s">
        <v>247</v>
      </c>
      <c r="H12" t="s">
        <v>97</v>
      </c>
      <c r="I12" t="s">
        <v>4</v>
      </c>
      <c r="J12" t="s">
        <v>363</v>
      </c>
      <c r="K12" t="s">
        <v>364</v>
      </c>
      <c r="L12">
        <v>0.3</v>
      </c>
      <c r="M12" t="s">
        <v>365</v>
      </c>
      <c r="N12" t="s">
        <v>366</v>
      </c>
    </row>
    <row r="13" spans="1:14" x14ac:dyDescent="0.35">
      <c r="B13" t="s">
        <v>243</v>
      </c>
      <c r="C13" t="s">
        <v>110</v>
      </c>
      <c r="D13" s="1">
        <f>INDEX('ADP-Elements'!C:C,MATCH(Flows!C13,'ADP-Elements'!A:A,0))</f>
        <v>1.5E-3</v>
      </c>
      <c r="E13" s="1">
        <f>INDEX('ADP-Elements'!E:E,MATCH(Flows!C13,'ADP-Elements'!A:A,0))</f>
        <v>0</v>
      </c>
      <c r="G13" t="s">
        <v>248</v>
      </c>
      <c r="H13" t="s">
        <v>249</v>
      </c>
      <c r="I13" t="s">
        <v>241</v>
      </c>
      <c r="J13" t="s">
        <v>363</v>
      </c>
      <c r="K13" t="s">
        <v>364</v>
      </c>
      <c r="L13">
        <v>5.0000000000000001E-3</v>
      </c>
      <c r="M13" t="s">
        <v>365</v>
      </c>
      <c r="N13" t="s">
        <v>366</v>
      </c>
    </row>
    <row r="14" spans="1:14" x14ac:dyDescent="0.35">
      <c r="B14" t="s">
        <v>244</v>
      </c>
      <c r="C14" t="s">
        <v>127</v>
      </c>
      <c r="D14" s="1">
        <f>INDEX('ADP-Elements'!C:C,MATCH(Flows!C14,'ADP-Elements'!A:A,0))</f>
        <v>3.6</v>
      </c>
      <c r="E14" s="1">
        <f>INDEX('ADP-Elements'!E:E,MATCH(Flows!C14,'ADP-Elements'!A:A,0))</f>
        <v>10.799999999999999</v>
      </c>
      <c r="G14" t="s">
        <v>250</v>
      </c>
      <c r="H14" t="s">
        <v>249</v>
      </c>
      <c r="I14" t="s">
        <v>243</v>
      </c>
      <c r="J14" t="s">
        <v>369</v>
      </c>
      <c r="K14" t="s">
        <v>364</v>
      </c>
      <c r="L14">
        <v>1.5E-3</v>
      </c>
      <c r="M14" t="s">
        <v>365</v>
      </c>
      <c r="N14" t="s">
        <v>366</v>
      </c>
    </row>
    <row r="15" spans="1:14" x14ac:dyDescent="0.35">
      <c r="B15" t="s">
        <v>245</v>
      </c>
      <c r="C15" t="str">
        <f>INDEX(H:H,MATCH(B15,G:G,0))</f>
        <v>Ca</v>
      </c>
      <c r="D15" s="1">
        <f>INDEX('ADP-Elements'!C:C,MATCH(Flows!C15,'ADP-Elements'!A:A,0))</f>
        <v>3.5999999999999999E-7</v>
      </c>
      <c r="E15" s="1">
        <f>INDEX('ADP-Elements'!E:E,MATCH(Flows!C15,'ADP-Elements'!A:A,0))</f>
        <v>4.3199999999999993E-6</v>
      </c>
      <c r="G15" t="s">
        <v>251</v>
      </c>
      <c r="H15" t="s">
        <v>101</v>
      </c>
      <c r="I15" t="s">
        <v>244</v>
      </c>
      <c r="J15" t="s">
        <v>363</v>
      </c>
      <c r="K15" t="s">
        <v>364</v>
      </c>
      <c r="L15">
        <v>3.6</v>
      </c>
      <c r="M15" t="s">
        <v>365</v>
      </c>
      <c r="N15" t="s">
        <v>366</v>
      </c>
    </row>
    <row r="16" spans="1:14" x14ac:dyDescent="0.35">
      <c r="B16" t="s">
        <v>93</v>
      </c>
      <c r="C16" t="s">
        <v>92</v>
      </c>
      <c r="D16" s="1">
        <f>INDEX('ADP-Elements'!C:C,MATCH(Flows!C16,'ADP-Elements'!A:A,0))</f>
        <v>3.5999999999999999E-7</v>
      </c>
      <c r="E16" s="1">
        <f>INDEX('ADP-Elements'!E:E,MATCH(Flows!C16,'ADP-Elements'!A:A,0))</f>
        <v>4.3199999999999993E-6</v>
      </c>
      <c r="G16" t="s">
        <v>252</v>
      </c>
      <c r="H16" t="s">
        <v>253</v>
      </c>
      <c r="I16" t="s">
        <v>245</v>
      </c>
      <c r="J16" t="s">
        <v>367</v>
      </c>
      <c r="K16" t="s">
        <v>364</v>
      </c>
      <c r="L16" s="1">
        <v>3.5999999999999999E-7</v>
      </c>
      <c r="M16" t="s">
        <v>365</v>
      </c>
      <c r="N16" t="s">
        <v>366</v>
      </c>
    </row>
    <row r="17" spans="1:14" x14ac:dyDescent="0.35">
      <c r="B17" t="s">
        <v>246</v>
      </c>
      <c r="C17" t="str">
        <f>INDEX(H:H,MATCH(B17,G:G,0))</f>
        <v>Ce</v>
      </c>
      <c r="D17" s="1">
        <f>INDEX('ADP-Elements'!C:C,MATCH(Flows!C17,'ADP-Elements'!A:A,0))</f>
        <v>2.0000000000000002E-5</v>
      </c>
      <c r="E17" s="1">
        <f>INDEX('ADP-Elements'!E:E,MATCH(Flows!C17,'ADP-Elements'!A:A,0))</f>
        <v>1.24E-3</v>
      </c>
      <c r="G17" t="s">
        <v>254</v>
      </c>
      <c r="H17" t="s">
        <v>103</v>
      </c>
      <c r="I17" t="s">
        <v>93</v>
      </c>
      <c r="J17" t="s">
        <v>363</v>
      </c>
      <c r="K17" t="s">
        <v>364</v>
      </c>
      <c r="L17" s="1">
        <v>3.5999999999999999E-7</v>
      </c>
      <c r="M17" t="s">
        <v>365</v>
      </c>
      <c r="N17" t="s">
        <v>366</v>
      </c>
    </row>
    <row r="18" spans="1:14" x14ac:dyDescent="0.35">
      <c r="B18" t="s">
        <v>370</v>
      </c>
      <c r="C18" t="s">
        <v>139</v>
      </c>
      <c r="D18" s="1">
        <f>INDEX('ADP-Elements'!C:C,MATCH(Flows!C18,'ADP-Elements'!A:A,0))</f>
        <v>2.0000000000000002E-5</v>
      </c>
      <c r="E18" s="1">
        <f>INDEX('ADP-Elements'!E:E,MATCH(Flows!C18,'ADP-Elements'!A:A,0))</f>
        <v>1.24E-3</v>
      </c>
      <c r="G18" t="s">
        <v>255</v>
      </c>
      <c r="H18" t="s">
        <v>103</v>
      </c>
      <c r="I18" t="s">
        <v>246</v>
      </c>
      <c r="J18" t="s">
        <v>363</v>
      </c>
      <c r="K18" t="s">
        <v>364</v>
      </c>
      <c r="L18" s="1">
        <v>2.0000000000000002E-5</v>
      </c>
      <c r="M18" t="s">
        <v>365</v>
      </c>
      <c r="N18" t="s">
        <v>366</v>
      </c>
    </row>
    <row r="19" spans="1:14" x14ac:dyDescent="0.35">
      <c r="A19" s="40" t="s">
        <v>582</v>
      </c>
      <c r="B19" t="s">
        <v>10</v>
      </c>
      <c r="C19" t="s">
        <v>97</v>
      </c>
      <c r="D19" s="1">
        <f>INDEX('ADP-Elements'!C:C,MATCH(Flows!C19,'ADP-Elements'!A:A,0))</f>
        <v>7.9000000000000001E-4</v>
      </c>
      <c r="E19" s="1">
        <f>INDEX('ADP-Elements'!E:E,MATCH(Flows!C19,'ADP-Elements'!A:A,0))</f>
        <v>7.11E-3</v>
      </c>
      <c r="L19" s="1"/>
    </row>
    <row r="20" spans="1:14" x14ac:dyDescent="0.35">
      <c r="B20" t="s">
        <v>371</v>
      </c>
      <c r="C20" t="s">
        <v>97</v>
      </c>
      <c r="D20" s="1">
        <f>INDEX('ADP-Elements'!C:C,MATCH(Flows!C20,'ADP-Elements'!A:A,0))</f>
        <v>7.9000000000000001E-4</v>
      </c>
      <c r="E20" s="1">
        <f>INDEX('ADP-Elements'!E:E,MATCH(Flows!C20,'ADP-Elements'!A:A,0))</f>
        <v>7.11E-3</v>
      </c>
      <c r="G20" t="s">
        <v>256</v>
      </c>
      <c r="H20" t="s">
        <v>103</v>
      </c>
      <c r="I20" t="s">
        <v>370</v>
      </c>
      <c r="J20" t="s">
        <v>363</v>
      </c>
      <c r="K20" t="s">
        <v>364</v>
      </c>
      <c r="L20" s="1">
        <v>2.0000000000000002E-5</v>
      </c>
      <c r="M20" t="s">
        <v>365</v>
      </c>
      <c r="N20" t="s">
        <v>366</v>
      </c>
    </row>
    <row r="21" spans="1:14" x14ac:dyDescent="0.35">
      <c r="B21" t="s">
        <v>247</v>
      </c>
      <c r="C21" t="str">
        <f>INDEX(H:H,MATCH(B21,G:G,0))</f>
        <v>Cr</v>
      </c>
      <c r="D21" s="1">
        <f>INDEX('ADP-Elements'!C:C,MATCH(Flows!C21,'ADP-Elements'!A:A,0))</f>
        <v>7.9000000000000001E-4</v>
      </c>
      <c r="E21" s="1">
        <f>INDEX('ADP-Elements'!E:E,MATCH(Flows!C21,'ADP-Elements'!A:A,0))</f>
        <v>7.11E-3</v>
      </c>
      <c r="G21" t="s">
        <v>257</v>
      </c>
      <c r="H21" t="s">
        <v>103</v>
      </c>
      <c r="I21" t="s">
        <v>371</v>
      </c>
      <c r="J21" t="s">
        <v>363</v>
      </c>
      <c r="K21" t="s">
        <v>364</v>
      </c>
      <c r="L21" s="1">
        <v>7.9000000000000001E-4</v>
      </c>
      <c r="M21" t="s">
        <v>365</v>
      </c>
      <c r="N21" t="s">
        <v>366</v>
      </c>
    </row>
    <row r="22" spans="1:14" x14ac:dyDescent="0.35">
      <c r="B22" t="s">
        <v>248</v>
      </c>
      <c r="C22" t="str">
        <f>INDEX(H:H,MATCH(B22,G:G,0))</f>
        <v>other</v>
      </c>
      <c r="D22" s="1" t="e">
        <f>INDEX('ADP-Elements'!C:C,MATCH(Flows!C22,'ADP-Elements'!A:A,0))</f>
        <v>#N/A</v>
      </c>
      <c r="E22" s="1" t="e">
        <f>INDEX('ADP-Elements'!E:E,MATCH(Flows!C22,'ADP-Elements'!A:A,0))</f>
        <v>#N/A</v>
      </c>
      <c r="G22" t="s">
        <v>258</v>
      </c>
      <c r="H22" t="s">
        <v>103</v>
      </c>
      <c r="I22" t="s">
        <v>247</v>
      </c>
      <c r="J22" t="s">
        <v>363</v>
      </c>
      <c r="K22" t="s">
        <v>364</v>
      </c>
      <c r="L22" s="1">
        <v>7.9000000000000001E-4</v>
      </c>
      <c r="M22" t="s">
        <v>365</v>
      </c>
      <c r="N22" t="s">
        <v>366</v>
      </c>
    </row>
    <row r="23" spans="1:14" x14ac:dyDescent="0.35">
      <c r="B23" t="s">
        <v>250</v>
      </c>
      <c r="C23" t="str">
        <f>INDEX(H:H,MATCH(B23,G:G,0))</f>
        <v>other</v>
      </c>
      <c r="D23" s="1" t="e">
        <f>INDEX('ADP-Elements'!C:C,MATCH(Flows!C23,'ADP-Elements'!A:A,0))</f>
        <v>#N/A</v>
      </c>
      <c r="E23" s="1" t="e">
        <f>INDEX('ADP-Elements'!E:E,MATCH(Flows!C23,'ADP-Elements'!A:A,0))</f>
        <v>#N/A</v>
      </c>
      <c r="G23" t="s">
        <v>259</v>
      </c>
      <c r="H23" t="s">
        <v>103</v>
      </c>
      <c r="I23" t="s">
        <v>248</v>
      </c>
      <c r="J23" t="s">
        <v>363</v>
      </c>
      <c r="K23" t="s">
        <v>364</v>
      </c>
      <c r="L23" s="1">
        <v>9.8768999999999993E-10</v>
      </c>
      <c r="M23" t="s">
        <v>365</v>
      </c>
      <c r="N23" t="s">
        <v>366</v>
      </c>
    </row>
    <row r="24" spans="1:14" x14ac:dyDescent="0.35">
      <c r="B24" t="s">
        <v>372</v>
      </c>
      <c r="C24" t="s">
        <v>101</v>
      </c>
      <c r="D24" s="1">
        <f>INDEX('ADP-Elements'!C:C,MATCH(Flows!C24,'ADP-Elements'!A:A,0))</f>
        <v>2.5000000000000001E-4</v>
      </c>
      <c r="E24" s="1">
        <f>INDEX('ADP-Elements'!E:E,MATCH(Flows!C24,'ADP-Elements'!A:A,0))</f>
        <v>6.2500000000000003E-3</v>
      </c>
      <c r="G24" t="s">
        <v>260</v>
      </c>
      <c r="H24" t="s">
        <v>103</v>
      </c>
      <c r="I24" t="s">
        <v>250</v>
      </c>
      <c r="J24" t="s">
        <v>363</v>
      </c>
      <c r="K24" t="s">
        <v>364</v>
      </c>
      <c r="L24">
        <v>2.7</v>
      </c>
      <c r="M24" t="s">
        <v>365</v>
      </c>
      <c r="N24" t="s">
        <v>366</v>
      </c>
    </row>
    <row r="25" spans="1:14" x14ac:dyDescent="0.35">
      <c r="B25" t="s">
        <v>251</v>
      </c>
      <c r="C25" t="str">
        <f>INDEX(H:H,MATCH(B25,G:G,0))</f>
        <v>Co</v>
      </c>
      <c r="D25" s="1">
        <f>INDEX('ADP-Elements'!C:C,MATCH(Flows!C25,'ADP-Elements'!A:A,0))</f>
        <v>2.5000000000000001E-4</v>
      </c>
      <c r="E25" s="1">
        <f>INDEX('ADP-Elements'!E:E,MATCH(Flows!C25,'ADP-Elements'!A:A,0))</f>
        <v>6.2500000000000003E-3</v>
      </c>
      <c r="G25" t="s">
        <v>261</v>
      </c>
      <c r="H25" t="s">
        <v>103</v>
      </c>
      <c r="I25" t="s">
        <v>372</v>
      </c>
      <c r="J25" t="s">
        <v>363</v>
      </c>
      <c r="K25" t="s">
        <v>364</v>
      </c>
      <c r="L25" s="1">
        <v>2.5000000000000001E-4</v>
      </c>
      <c r="M25" t="s">
        <v>365</v>
      </c>
      <c r="N25" t="s">
        <v>366</v>
      </c>
    </row>
    <row r="26" spans="1:14" x14ac:dyDescent="0.35">
      <c r="B26" t="s">
        <v>252</v>
      </c>
      <c r="C26" t="str">
        <f>INDEX(H:H,MATCH(B26,G:G,0))</f>
        <v>Colemanite</v>
      </c>
      <c r="D26" s="1" t="e">
        <f>INDEX('ADP-Elements'!C:C,MATCH(Flows!C26,'ADP-Elements'!A:A,0))</f>
        <v>#N/A</v>
      </c>
      <c r="E26" s="1" t="e">
        <f>INDEX('ADP-Elements'!E:E,MATCH(Flows!C26,'ADP-Elements'!A:A,0))</f>
        <v>#N/A</v>
      </c>
      <c r="G26" t="s">
        <v>262</v>
      </c>
      <c r="H26" t="s">
        <v>103</v>
      </c>
      <c r="I26" t="s">
        <v>251</v>
      </c>
      <c r="J26" t="s">
        <v>363</v>
      </c>
      <c r="K26" t="s">
        <v>364</v>
      </c>
      <c r="L26" s="1">
        <v>2.5000000000000001E-4</v>
      </c>
      <c r="M26" t="s">
        <v>365</v>
      </c>
      <c r="N26" t="s">
        <v>366</v>
      </c>
    </row>
    <row r="27" spans="1:14" x14ac:dyDescent="0.35">
      <c r="B27" t="s">
        <v>254</v>
      </c>
      <c r="C27" t="str">
        <f>INDEX(H:H,MATCH(B27,G:G,0))</f>
        <v>Cu</v>
      </c>
      <c r="D27" s="1">
        <f>INDEX('ADP-Elements'!C:C,MATCH(Flows!C27,'ADP-Elements'!A:A,0))</f>
        <v>2.1000000000000001E-2</v>
      </c>
      <c r="E27" s="1">
        <f>INDEX('ADP-Elements'!E:E,MATCH(Flows!C27,'ADP-Elements'!A:A,0))</f>
        <v>6.3E-2</v>
      </c>
      <c r="G27" t="s">
        <v>263</v>
      </c>
      <c r="H27" t="s">
        <v>103</v>
      </c>
      <c r="I27" t="s">
        <v>252</v>
      </c>
      <c r="J27" t="s">
        <v>363</v>
      </c>
      <c r="K27" t="s">
        <v>364</v>
      </c>
      <c r="L27" s="1">
        <v>3.5999999999999999E-7</v>
      </c>
      <c r="M27" t="s">
        <v>365</v>
      </c>
      <c r="N27" t="s">
        <v>366</v>
      </c>
    </row>
    <row r="28" spans="1:14" x14ac:dyDescent="0.35">
      <c r="B28" t="s">
        <v>255</v>
      </c>
      <c r="C28" t="str">
        <f>INDEX(H:H,MATCH(B28,G:G,0))</f>
        <v>Cu</v>
      </c>
      <c r="D28" s="1">
        <f>INDEX('ADP-Elements'!C:C,MATCH(Flows!C28,'ADP-Elements'!A:A,0))</f>
        <v>2.1000000000000001E-2</v>
      </c>
      <c r="E28" s="1">
        <f>INDEX('ADP-Elements'!E:E,MATCH(Flows!C28,'ADP-Elements'!A:A,0))</f>
        <v>6.3E-2</v>
      </c>
      <c r="G28" t="s">
        <v>264</v>
      </c>
      <c r="H28" t="s">
        <v>103</v>
      </c>
      <c r="I28" t="s">
        <v>254</v>
      </c>
      <c r="J28" t="s">
        <v>363</v>
      </c>
      <c r="K28" t="s">
        <v>364</v>
      </c>
      <c r="L28">
        <v>2.1000000000000001E-2</v>
      </c>
      <c r="M28" t="s">
        <v>365</v>
      </c>
      <c r="N28" t="s">
        <v>366</v>
      </c>
    </row>
    <row r="29" spans="1:14" x14ac:dyDescent="0.35">
      <c r="B29" t="s">
        <v>256</v>
      </c>
      <c r="C29" t="str">
        <f>INDEX(H:H,MATCH(B29,G:G,0))</f>
        <v>Cu</v>
      </c>
      <c r="D29" s="1">
        <f>INDEX('ADP-Elements'!C:C,MATCH(Flows!C29,'ADP-Elements'!A:A,0))</f>
        <v>2.1000000000000001E-2</v>
      </c>
      <c r="E29" s="1">
        <f>INDEX('ADP-Elements'!E:E,MATCH(Flows!C29,'ADP-Elements'!A:A,0))</f>
        <v>6.3E-2</v>
      </c>
      <c r="G29" t="s">
        <v>265</v>
      </c>
      <c r="H29" t="s">
        <v>266</v>
      </c>
      <c r="I29" t="s">
        <v>255</v>
      </c>
      <c r="J29" t="s">
        <v>363</v>
      </c>
      <c r="K29" t="s">
        <v>364</v>
      </c>
      <c r="L29">
        <v>2.1000000000000001E-2</v>
      </c>
      <c r="M29" t="s">
        <v>365</v>
      </c>
      <c r="N29" t="s">
        <v>366</v>
      </c>
    </row>
    <row r="30" spans="1:14" x14ac:dyDescent="0.35">
      <c r="B30" t="s">
        <v>257</v>
      </c>
      <c r="C30" t="s">
        <v>103</v>
      </c>
      <c r="D30" s="1">
        <f>INDEX('ADP-Elements'!C:C,MATCH(Flows!C30,'ADP-Elements'!A:A,0))</f>
        <v>2.1000000000000001E-2</v>
      </c>
      <c r="E30" s="1">
        <f>INDEX('ADP-Elements'!E:E,MATCH(Flows!C30,'ADP-Elements'!A:A,0))</f>
        <v>6.3E-2</v>
      </c>
      <c r="G30" t="s">
        <v>267</v>
      </c>
      <c r="H30" t="s">
        <v>268</v>
      </c>
      <c r="I30" t="s">
        <v>256</v>
      </c>
      <c r="J30" t="s">
        <v>363</v>
      </c>
      <c r="K30" t="s">
        <v>364</v>
      </c>
      <c r="L30">
        <v>2.1000000000000001E-2</v>
      </c>
      <c r="M30" t="s">
        <v>365</v>
      </c>
      <c r="N30" t="s">
        <v>366</v>
      </c>
    </row>
    <row r="31" spans="1:14" x14ac:dyDescent="0.35">
      <c r="B31" t="s">
        <v>258</v>
      </c>
      <c r="C31" t="str">
        <f t="shared" ref="C31:C39" si="0">INDEX(H:H,MATCH(B31,G:G,0))</f>
        <v>Cu</v>
      </c>
      <c r="D31" s="1">
        <f>INDEX('ADP-Elements'!C:C,MATCH(Flows!C31,'ADP-Elements'!A:A,0))</f>
        <v>2.1000000000000001E-2</v>
      </c>
      <c r="E31" s="1">
        <f>INDEX('ADP-Elements'!E:E,MATCH(Flows!C31,'ADP-Elements'!A:A,0))</f>
        <v>6.3E-2</v>
      </c>
      <c r="G31" t="s">
        <v>269</v>
      </c>
      <c r="H31" t="s">
        <v>146</v>
      </c>
      <c r="I31" t="s">
        <v>257</v>
      </c>
      <c r="J31" t="s">
        <v>363</v>
      </c>
      <c r="K31" t="s">
        <v>364</v>
      </c>
      <c r="L31">
        <v>2.1000000000000001E-2</v>
      </c>
      <c r="M31" t="s">
        <v>365</v>
      </c>
      <c r="N31" t="s">
        <v>366</v>
      </c>
    </row>
    <row r="32" spans="1:14" x14ac:dyDescent="0.35">
      <c r="B32" t="s">
        <v>259</v>
      </c>
      <c r="C32" t="str">
        <f t="shared" si="0"/>
        <v>Cu</v>
      </c>
      <c r="D32" s="1">
        <f>INDEX('ADP-Elements'!C:C,MATCH(Flows!C32,'ADP-Elements'!A:A,0))</f>
        <v>2.1000000000000001E-2</v>
      </c>
      <c r="E32" s="1">
        <f>INDEX('ADP-Elements'!E:E,MATCH(Flows!C32,'ADP-Elements'!A:A,0))</f>
        <v>6.3E-2</v>
      </c>
      <c r="G32" t="s">
        <v>270</v>
      </c>
      <c r="H32" t="s">
        <v>78</v>
      </c>
      <c r="I32" t="s">
        <v>258</v>
      </c>
      <c r="J32" t="s">
        <v>363</v>
      </c>
      <c r="K32" t="s">
        <v>364</v>
      </c>
      <c r="L32">
        <v>2.1000000000000001E-2</v>
      </c>
      <c r="M32" t="s">
        <v>365</v>
      </c>
      <c r="N32" t="s">
        <v>366</v>
      </c>
    </row>
    <row r="33" spans="1:14" x14ac:dyDescent="0.35">
      <c r="B33" t="s">
        <v>260</v>
      </c>
      <c r="C33" t="str">
        <f t="shared" si="0"/>
        <v>Cu</v>
      </c>
      <c r="D33" s="1">
        <f>INDEX('ADP-Elements'!C:C,MATCH(Flows!C33,'ADP-Elements'!A:A,0))</f>
        <v>2.1000000000000001E-2</v>
      </c>
      <c r="E33" s="1">
        <f>INDEX('ADP-Elements'!E:E,MATCH(Flows!C33,'ADP-Elements'!A:A,0))</f>
        <v>6.3E-2</v>
      </c>
      <c r="G33" t="s">
        <v>271</v>
      </c>
      <c r="H33" t="s">
        <v>78</v>
      </c>
      <c r="I33" t="s">
        <v>259</v>
      </c>
      <c r="J33" t="s">
        <v>363</v>
      </c>
      <c r="K33" t="s">
        <v>364</v>
      </c>
      <c r="L33">
        <v>2.1000000000000001E-2</v>
      </c>
      <c r="M33" t="s">
        <v>365</v>
      </c>
      <c r="N33" t="s">
        <v>366</v>
      </c>
    </row>
    <row r="34" spans="1:14" x14ac:dyDescent="0.35">
      <c r="B34" t="s">
        <v>261</v>
      </c>
      <c r="C34" t="str">
        <f t="shared" si="0"/>
        <v>Cu</v>
      </c>
      <c r="D34" s="1">
        <f>INDEX('ADP-Elements'!C:C,MATCH(Flows!C34,'ADP-Elements'!A:A,0))</f>
        <v>2.1000000000000001E-2</v>
      </c>
      <c r="E34" s="1">
        <f>INDEX('ADP-Elements'!E:E,MATCH(Flows!C34,'ADP-Elements'!A:A,0))</f>
        <v>6.3E-2</v>
      </c>
      <c r="G34" t="s">
        <v>272</v>
      </c>
      <c r="H34" t="s">
        <v>78</v>
      </c>
      <c r="I34" t="s">
        <v>260</v>
      </c>
      <c r="J34" t="s">
        <v>363</v>
      </c>
      <c r="K34" t="s">
        <v>364</v>
      </c>
      <c r="L34">
        <v>2.1000000000000001E-2</v>
      </c>
      <c r="M34" t="s">
        <v>365</v>
      </c>
      <c r="N34" t="s">
        <v>366</v>
      </c>
    </row>
    <row r="35" spans="1:14" x14ac:dyDescent="0.35">
      <c r="B35" t="s">
        <v>262</v>
      </c>
      <c r="C35" t="str">
        <f t="shared" si="0"/>
        <v>Cu</v>
      </c>
      <c r="D35" s="1">
        <f>INDEX('ADP-Elements'!C:C,MATCH(Flows!C35,'ADP-Elements'!A:A,0))</f>
        <v>2.1000000000000001E-2</v>
      </c>
      <c r="E35" s="1">
        <f>INDEX('ADP-Elements'!E:E,MATCH(Flows!C35,'ADP-Elements'!A:A,0))</f>
        <v>6.3E-2</v>
      </c>
      <c r="G35" t="s">
        <v>273</v>
      </c>
      <c r="H35" t="s">
        <v>147</v>
      </c>
      <c r="I35" t="s">
        <v>261</v>
      </c>
      <c r="J35" t="s">
        <v>363</v>
      </c>
      <c r="K35" t="s">
        <v>364</v>
      </c>
      <c r="L35">
        <v>2.1000000000000001E-2</v>
      </c>
      <c r="M35" t="s">
        <v>365</v>
      </c>
      <c r="N35" t="s">
        <v>366</v>
      </c>
    </row>
    <row r="36" spans="1:14" x14ac:dyDescent="0.35">
      <c r="B36" t="s">
        <v>263</v>
      </c>
      <c r="C36" t="str">
        <f t="shared" si="0"/>
        <v>Cu</v>
      </c>
      <c r="D36" s="1">
        <f>INDEX('ADP-Elements'!C:C,MATCH(Flows!C36,'ADP-Elements'!A:A,0))</f>
        <v>2.1000000000000001E-2</v>
      </c>
      <c r="E36" s="1">
        <f>INDEX('ADP-Elements'!E:E,MATCH(Flows!C36,'ADP-Elements'!A:A,0))</f>
        <v>6.3E-2</v>
      </c>
      <c r="G36" t="s">
        <v>274</v>
      </c>
      <c r="H36" t="s">
        <v>106</v>
      </c>
      <c r="I36" t="s">
        <v>262</v>
      </c>
      <c r="J36" t="s">
        <v>363</v>
      </c>
      <c r="K36" t="s">
        <v>364</v>
      </c>
      <c r="L36">
        <v>2.1000000000000001E-2</v>
      </c>
      <c r="M36" t="s">
        <v>365</v>
      </c>
      <c r="N36" t="s">
        <v>366</v>
      </c>
    </row>
    <row r="37" spans="1:14" x14ac:dyDescent="0.35">
      <c r="B37" t="s">
        <v>264</v>
      </c>
      <c r="C37" t="str">
        <f t="shared" si="0"/>
        <v>Cu</v>
      </c>
      <c r="D37" s="1">
        <f>INDEX('ADP-Elements'!C:C,MATCH(Flows!C37,'ADP-Elements'!A:A,0))</f>
        <v>2.1000000000000001E-2</v>
      </c>
      <c r="E37" s="1">
        <f>INDEX('ADP-Elements'!E:E,MATCH(Flows!C37,'ADP-Elements'!A:A,0))</f>
        <v>6.3E-2</v>
      </c>
      <c r="G37" t="s">
        <v>275</v>
      </c>
      <c r="H37" t="s">
        <v>167</v>
      </c>
      <c r="I37" t="s">
        <v>263</v>
      </c>
      <c r="J37" t="s">
        <v>363</v>
      </c>
      <c r="K37" t="s">
        <v>364</v>
      </c>
      <c r="L37">
        <v>2.1000000000000001E-2</v>
      </c>
      <c r="M37" t="s">
        <v>365</v>
      </c>
      <c r="N37" t="s">
        <v>366</v>
      </c>
    </row>
    <row r="38" spans="1:14" x14ac:dyDescent="0.35">
      <c r="B38" t="s">
        <v>265</v>
      </c>
      <c r="C38" t="str">
        <f t="shared" si="0"/>
        <v>Dia</v>
      </c>
      <c r="D38" s="1" t="e">
        <f>INDEX('ADP-Elements'!C:C,MATCH(Flows!C38,'ADP-Elements'!A:A,0))</f>
        <v>#N/A</v>
      </c>
      <c r="E38" s="1" t="e">
        <f>INDEX('ADP-Elements'!E:E,MATCH(Flows!C38,'ADP-Elements'!A:A,0))</f>
        <v>#N/A</v>
      </c>
      <c r="G38" t="s">
        <v>276</v>
      </c>
      <c r="H38" t="s">
        <v>167</v>
      </c>
      <c r="I38" t="s">
        <v>264</v>
      </c>
      <c r="J38" t="s">
        <v>363</v>
      </c>
      <c r="K38" t="s">
        <v>364</v>
      </c>
      <c r="L38">
        <v>2.1000000000000001E-2</v>
      </c>
      <c r="M38" t="s">
        <v>365</v>
      </c>
      <c r="N38" t="s">
        <v>366</v>
      </c>
    </row>
    <row r="39" spans="1:14" x14ac:dyDescent="0.35">
      <c r="B39" t="s">
        <v>267</v>
      </c>
      <c r="C39" t="str">
        <f t="shared" si="0"/>
        <v>Do</v>
      </c>
      <c r="D39" s="1" t="e">
        <f>INDEX('ADP-Elements'!C:C,MATCH(Flows!C39,'ADP-Elements'!A:A,0))</f>
        <v>#N/A</v>
      </c>
      <c r="E39" s="1" t="e">
        <f>INDEX('ADP-Elements'!E:E,MATCH(Flows!C39,'ADP-Elements'!A:A,0))</f>
        <v>#N/A</v>
      </c>
      <c r="G39" t="s">
        <v>277</v>
      </c>
      <c r="H39" t="s">
        <v>167</v>
      </c>
      <c r="I39" t="s">
        <v>265</v>
      </c>
      <c r="J39" t="s">
        <v>363</v>
      </c>
      <c r="K39" t="s">
        <v>364</v>
      </c>
      <c r="L39" s="1">
        <v>1.2552000000000001E-11</v>
      </c>
      <c r="M39" t="s">
        <v>365</v>
      </c>
      <c r="N39" t="s">
        <v>366</v>
      </c>
    </row>
    <row r="40" spans="1:14" x14ac:dyDescent="0.35">
      <c r="B40" t="s">
        <v>373</v>
      </c>
      <c r="C40" t="s">
        <v>149</v>
      </c>
      <c r="D40" s="1">
        <f>INDEX('ADP-Elements'!C:C,MATCH(Flows!C40,'ADP-Elements'!A:A,0))</f>
        <v>4.8999999999999998E-5</v>
      </c>
      <c r="E40" s="1">
        <f>INDEX('ADP-Elements'!E:E,MATCH(Flows!C40,'ADP-Elements'!A:A,0))</f>
        <v>3.0379999999999999E-3</v>
      </c>
      <c r="G40" t="s">
        <v>278</v>
      </c>
      <c r="H40" t="s">
        <v>167</v>
      </c>
      <c r="I40" t="s">
        <v>267</v>
      </c>
      <c r="J40" t="s">
        <v>363</v>
      </c>
      <c r="K40" t="s">
        <v>364</v>
      </c>
      <c r="L40" s="1">
        <v>1.4022999999999999E-10</v>
      </c>
      <c r="M40" t="s">
        <v>365</v>
      </c>
      <c r="N40" t="s">
        <v>366</v>
      </c>
    </row>
    <row r="41" spans="1:14" x14ac:dyDescent="0.35">
      <c r="B41" t="s">
        <v>374</v>
      </c>
      <c r="C41" t="s">
        <v>153</v>
      </c>
      <c r="D41" s="1">
        <f>INDEX('ADP-Elements'!C:C,MATCH(Flows!C41,'ADP-Elements'!A:A,0))</f>
        <v>7.4999999999999993E-5</v>
      </c>
      <c r="E41" s="1">
        <f>INDEX('ADP-Elements'!E:E,MATCH(Flows!C41,'ADP-Elements'!A:A,0))</f>
        <v>4.5749999999999992E-3</v>
      </c>
      <c r="G41" t="s">
        <v>279</v>
      </c>
      <c r="H41" t="s">
        <v>167</v>
      </c>
      <c r="I41" t="s">
        <v>373</v>
      </c>
      <c r="J41" t="s">
        <v>363</v>
      </c>
      <c r="K41" t="s">
        <v>364</v>
      </c>
      <c r="L41" s="1">
        <v>4.8999999999999998E-5</v>
      </c>
      <c r="M41" t="s">
        <v>365</v>
      </c>
      <c r="N41" t="s">
        <v>366</v>
      </c>
    </row>
    <row r="42" spans="1:14" x14ac:dyDescent="0.35">
      <c r="B42" t="s">
        <v>269</v>
      </c>
      <c r="C42" t="str">
        <f>INDEX(H:H,MATCH(B42,G:G,0))</f>
        <v>Eu</v>
      </c>
      <c r="D42" s="1">
        <f>INDEX('ADP-Elements'!C:C,MATCH(Flows!C42,'ADP-Elements'!A:A,0))</f>
        <v>2.9E-4</v>
      </c>
      <c r="E42" s="1">
        <f>INDEX('ADP-Elements'!E:E,MATCH(Flows!C42,'ADP-Elements'!A:A,0))</f>
        <v>1.073E-2</v>
      </c>
      <c r="G42" t="s">
        <v>280</v>
      </c>
      <c r="H42" t="s">
        <v>167</v>
      </c>
      <c r="I42" t="s">
        <v>374</v>
      </c>
      <c r="J42" t="s">
        <v>363</v>
      </c>
      <c r="K42" t="s">
        <v>364</v>
      </c>
      <c r="L42" s="1">
        <v>7.8999999999999996E-5</v>
      </c>
      <c r="M42" t="s">
        <v>365</v>
      </c>
      <c r="N42" t="s">
        <v>366</v>
      </c>
    </row>
    <row r="43" spans="1:14" x14ac:dyDescent="0.35">
      <c r="A43" s="40" t="s">
        <v>583</v>
      </c>
      <c r="B43" t="s">
        <v>549</v>
      </c>
      <c r="C43" t="s">
        <v>619</v>
      </c>
      <c r="D43" s="1" t="e">
        <f>INDEX('ADP-Elements'!C:C,MATCH(Flows!C43,'ADP-Elements'!A:A,0))</f>
        <v>#N/A</v>
      </c>
      <c r="E43" s="1" t="e">
        <f>INDEX('ADP-Elements'!E:E,MATCH(Flows!C43,'ADP-Elements'!A:A,0))</f>
        <v>#N/A</v>
      </c>
      <c r="L43" s="1"/>
    </row>
    <row r="44" spans="1:14" x14ac:dyDescent="0.35">
      <c r="B44" t="s">
        <v>270</v>
      </c>
      <c r="C44" t="str">
        <f>INDEX(H:H,MATCH(B44,G:G,0))</f>
        <v>F</v>
      </c>
      <c r="D44" s="1">
        <f>INDEX('ADP-Elements'!C:C,MATCH(Flows!C44,'ADP-Elements'!A:A,0))</f>
        <v>1.2999999999999999E-5</v>
      </c>
      <c r="E44" s="1">
        <f>INDEX('ADP-Elements'!E:E,MATCH(Flows!C44,'ADP-Elements'!A:A,0))</f>
        <v>0</v>
      </c>
      <c r="G44" t="s">
        <v>281</v>
      </c>
      <c r="H44" t="s">
        <v>167</v>
      </c>
      <c r="I44" t="s">
        <v>269</v>
      </c>
      <c r="J44" t="s">
        <v>363</v>
      </c>
      <c r="K44" t="s">
        <v>364</v>
      </c>
      <c r="L44" s="1">
        <v>2.9E-4</v>
      </c>
      <c r="M44" t="s">
        <v>365</v>
      </c>
      <c r="N44" t="s">
        <v>366</v>
      </c>
    </row>
    <row r="45" spans="1:14" x14ac:dyDescent="0.35">
      <c r="B45" t="s">
        <v>271</v>
      </c>
      <c r="C45" t="str">
        <f>INDEX(H:H,MATCH(B45,G:G,0))</f>
        <v>F</v>
      </c>
      <c r="D45" s="1">
        <f>INDEX('ADP-Elements'!C:C,MATCH(Flows!C45,'ADP-Elements'!A:A,0))</f>
        <v>1.2999999999999999E-5</v>
      </c>
      <c r="E45" s="1">
        <f>INDEX('ADP-Elements'!E:E,MATCH(Flows!C45,'ADP-Elements'!A:A,0))</f>
        <v>0</v>
      </c>
      <c r="G45" t="s">
        <v>282</v>
      </c>
      <c r="H45" t="s">
        <v>167</v>
      </c>
      <c r="I45" t="s">
        <v>270</v>
      </c>
      <c r="J45" t="s">
        <v>363</v>
      </c>
      <c r="K45" t="s">
        <v>364</v>
      </c>
      <c r="L45" s="1">
        <v>1.2999999999999999E-5</v>
      </c>
      <c r="M45" t="s">
        <v>365</v>
      </c>
      <c r="N45" t="s">
        <v>366</v>
      </c>
    </row>
    <row r="46" spans="1:14" x14ac:dyDescent="0.35">
      <c r="B46" t="s">
        <v>272</v>
      </c>
      <c r="C46" t="str">
        <f>INDEX(H:H,MATCH(B46,G:G,0))</f>
        <v>F</v>
      </c>
      <c r="D46" s="1">
        <f>INDEX('ADP-Elements'!C:C,MATCH(Flows!C46,'ADP-Elements'!A:A,0))</f>
        <v>1.2999999999999999E-5</v>
      </c>
      <c r="E46" s="1">
        <f>INDEX('ADP-Elements'!E:E,MATCH(Flows!C46,'ADP-Elements'!A:A,0))</f>
        <v>0</v>
      </c>
      <c r="G46" t="s">
        <v>283</v>
      </c>
      <c r="H46" t="s">
        <v>167</v>
      </c>
      <c r="I46" t="s">
        <v>271</v>
      </c>
      <c r="J46" t="s">
        <v>363</v>
      </c>
      <c r="K46" t="s">
        <v>364</v>
      </c>
      <c r="L46" s="1">
        <v>1.2999999999999999E-5</v>
      </c>
      <c r="M46" t="s">
        <v>365</v>
      </c>
      <c r="N46" t="s">
        <v>366</v>
      </c>
    </row>
    <row r="47" spans="1:14" x14ac:dyDescent="0.35">
      <c r="A47" s="40" t="s">
        <v>585</v>
      </c>
      <c r="B47" t="s">
        <v>550</v>
      </c>
      <c r="C47" t="s">
        <v>147</v>
      </c>
      <c r="D47" s="1">
        <f>INDEX('ADP-Elements'!C:C,MATCH(Flows!C47,'ADP-Elements'!A:A,0))</f>
        <v>6.3999999999999997E-5</v>
      </c>
      <c r="E47" s="1">
        <f>INDEX('ADP-Elements'!E:E,MATCH(Flows!C47,'ADP-Elements'!A:A,0))</f>
        <v>3.9039999999999995E-3</v>
      </c>
      <c r="L47" s="1"/>
    </row>
    <row r="48" spans="1:14" x14ac:dyDescent="0.35">
      <c r="B48" t="s">
        <v>273</v>
      </c>
      <c r="C48" t="s">
        <v>147</v>
      </c>
      <c r="D48" s="1">
        <f>INDEX('ADP-Elements'!C:C,MATCH(Flows!C48,'ADP-Elements'!A:A,0))</f>
        <v>6.3999999999999997E-5</v>
      </c>
      <c r="E48" s="1">
        <f>INDEX('ADP-Elements'!E:E,MATCH(Flows!C48,'ADP-Elements'!A:A,0))</f>
        <v>3.9039999999999995E-3</v>
      </c>
      <c r="G48" t="s">
        <v>284</v>
      </c>
      <c r="H48" t="s">
        <v>285</v>
      </c>
      <c r="I48" t="s">
        <v>272</v>
      </c>
      <c r="J48" t="s">
        <v>363</v>
      </c>
      <c r="K48" t="s">
        <v>364</v>
      </c>
      <c r="L48" s="1">
        <v>1.2999999999999999E-5</v>
      </c>
      <c r="M48" t="s">
        <v>365</v>
      </c>
      <c r="N48" t="s">
        <v>366</v>
      </c>
    </row>
    <row r="49" spans="1:14" x14ac:dyDescent="0.35">
      <c r="A49" s="40" t="s">
        <v>584</v>
      </c>
      <c r="B49" t="s">
        <v>551</v>
      </c>
      <c r="C49" t="s">
        <v>106</v>
      </c>
      <c r="D49" s="1">
        <f>INDEX('ADP-Elements'!C:C,MATCH(Flows!C49,'ADP-Elements'!A:A,0))</f>
        <v>4.2E-7</v>
      </c>
      <c r="E49" s="1">
        <f>INDEX('ADP-Elements'!E:E,MATCH(Flows!C49,'ADP-Elements'!A:A,0))</f>
        <v>5.4600000000000002E-6</v>
      </c>
      <c r="L49" s="1"/>
    </row>
    <row r="50" spans="1:14" x14ac:dyDescent="0.35">
      <c r="B50" t="s">
        <v>274</v>
      </c>
      <c r="C50" t="str">
        <f>INDEX(H:H,MATCH(B50,G:G,0))</f>
        <v>Ga</v>
      </c>
      <c r="D50" s="1">
        <f>INDEX('ADP-Elements'!C:C,MATCH(Flows!C50,'ADP-Elements'!A:A,0))</f>
        <v>4.2E-7</v>
      </c>
      <c r="E50" s="1">
        <f>INDEX('ADP-Elements'!E:E,MATCH(Flows!C50,'ADP-Elements'!A:A,0))</f>
        <v>5.4600000000000002E-6</v>
      </c>
      <c r="G50" t="s">
        <v>286</v>
      </c>
      <c r="H50" t="s">
        <v>70</v>
      </c>
      <c r="I50" t="s">
        <v>273</v>
      </c>
      <c r="J50" t="s">
        <v>363</v>
      </c>
      <c r="K50" t="s">
        <v>364</v>
      </c>
      <c r="L50" s="1">
        <v>6.3999999999999997E-5</v>
      </c>
      <c r="M50" t="s">
        <v>365</v>
      </c>
      <c r="N50" t="s">
        <v>366</v>
      </c>
    </row>
    <row r="51" spans="1:14" x14ac:dyDescent="0.35">
      <c r="B51" t="s">
        <v>275</v>
      </c>
      <c r="C51" t="str">
        <f>INDEX(H:H,MATCH(B51,G:G,0))</f>
        <v>Au</v>
      </c>
      <c r="D51" s="1">
        <f>INDEX('ADP-Elements'!C:C,MATCH(Flows!C51,'ADP-Elements'!A:A,0))</f>
        <v>1400</v>
      </c>
      <c r="E51" s="1">
        <f>INDEX('ADP-Elements'!E:E,MATCH(Flows!C51,'ADP-Elements'!A:A,0))</f>
        <v>2800</v>
      </c>
      <c r="G51" t="s">
        <v>287</v>
      </c>
      <c r="H51" t="s">
        <v>129</v>
      </c>
      <c r="I51" t="s">
        <v>274</v>
      </c>
      <c r="J51" t="s">
        <v>363</v>
      </c>
      <c r="K51" t="s">
        <v>364</v>
      </c>
      <c r="L51" s="1">
        <v>4.2E-7</v>
      </c>
      <c r="M51" t="s">
        <v>365</v>
      </c>
      <c r="N51" t="s">
        <v>366</v>
      </c>
    </row>
    <row r="52" spans="1:14" x14ac:dyDescent="0.35">
      <c r="B52" t="s">
        <v>276</v>
      </c>
      <c r="C52" t="str">
        <f>INDEX(H:H,MATCH(B52,G:G,0))</f>
        <v>Au</v>
      </c>
      <c r="D52" s="1">
        <f>INDEX('ADP-Elements'!C:C,MATCH(Flows!C52,'ADP-Elements'!A:A,0))</f>
        <v>1400</v>
      </c>
      <c r="E52" s="1">
        <f>INDEX('ADP-Elements'!E:E,MATCH(Flows!C52,'ADP-Elements'!A:A,0))</f>
        <v>2800</v>
      </c>
      <c r="G52" t="s">
        <v>288</v>
      </c>
      <c r="H52" t="s">
        <v>289</v>
      </c>
      <c r="I52" t="s">
        <v>275</v>
      </c>
      <c r="J52" t="s">
        <v>363</v>
      </c>
      <c r="K52" t="s">
        <v>364</v>
      </c>
      <c r="L52">
        <v>1400</v>
      </c>
      <c r="M52" t="s">
        <v>365</v>
      </c>
      <c r="N52" t="s">
        <v>366</v>
      </c>
    </row>
    <row r="53" spans="1:14" x14ac:dyDescent="0.35">
      <c r="B53" t="s">
        <v>277</v>
      </c>
      <c r="C53" t="str">
        <f>INDEX(H:H,MATCH(B53,G:G,0))</f>
        <v>Au</v>
      </c>
      <c r="D53" s="1">
        <f>INDEX('ADP-Elements'!C:C,MATCH(Flows!C53,'ADP-Elements'!A:A,0))</f>
        <v>1400</v>
      </c>
      <c r="E53" s="1">
        <f>INDEX('ADP-Elements'!E:E,MATCH(Flows!C53,'ADP-Elements'!A:A,0))</f>
        <v>2800</v>
      </c>
      <c r="G53" t="s">
        <v>290</v>
      </c>
      <c r="H53" t="s">
        <v>99</v>
      </c>
      <c r="I53" t="s">
        <v>276</v>
      </c>
      <c r="J53" t="s">
        <v>363</v>
      </c>
      <c r="K53" t="s">
        <v>364</v>
      </c>
      <c r="L53" s="1">
        <v>1.2999999999999999E-5</v>
      </c>
      <c r="M53" t="s">
        <v>365</v>
      </c>
      <c r="N53" t="s">
        <v>366</v>
      </c>
    </row>
    <row r="54" spans="1:14" x14ac:dyDescent="0.35">
      <c r="B54" t="s">
        <v>278</v>
      </c>
      <c r="C54" t="s">
        <v>167</v>
      </c>
      <c r="D54" s="1">
        <f>INDEX('ADP-Elements'!C:C,MATCH(Flows!C54,'ADP-Elements'!A:A,0))</f>
        <v>1400</v>
      </c>
      <c r="E54" s="1">
        <f>INDEX('ADP-Elements'!E:E,MATCH(Flows!C54,'ADP-Elements'!A:A,0))</f>
        <v>2800</v>
      </c>
      <c r="G54" t="s">
        <v>291</v>
      </c>
      <c r="H54" t="s">
        <v>292</v>
      </c>
      <c r="I54" t="s">
        <v>277</v>
      </c>
      <c r="J54" t="s">
        <v>363</v>
      </c>
      <c r="K54" t="s">
        <v>364</v>
      </c>
      <c r="L54" s="1">
        <v>1.2999999999999999E-5</v>
      </c>
      <c r="M54" t="s">
        <v>365</v>
      </c>
      <c r="N54" t="s">
        <v>366</v>
      </c>
    </row>
    <row r="55" spans="1:14" x14ac:dyDescent="0.35">
      <c r="B55" t="s">
        <v>279</v>
      </c>
      <c r="C55" t="str">
        <f t="shared" ref="C55:C61" si="1">INDEX(H:H,MATCH(B55,G:G,0))</f>
        <v>Au</v>
      </c>
      <c r="D55" s="1">
        <f>INDEX('ADP-Elements'!C:C,MATCH(Flows!C55,'ADP-Elements'!A:A,0))</f>
        <v>1400</v>
      </c>
      <c r="E55" s="1">
        <f>INDEX('ADP-Elements'!E:E,MATCH(Flows!C55,'ADP-Elements'!A:A,0))</f>
        <v>2800</v>
      </c>
      <c r="G55" t="s">
        <v>293</v>
      </c>
      <c r="H55" t="s">
        <v>83</v>
      </c>
      <c r="I55" t="s">
        <v>278</v>
      </c>
      <c r="J55" t="s">
        <v>363</v>
      </c>
      <c r="K55" t="s">
        <v>364</v>
      </c>
      <c r="L55" s="1">
        <v>1.2999999999999999E-5</v>
      </c>
      <c r="M55" t="s">
        <v>365</v>
      </c>
      <c r="N55" t="s">
        <v>366</v>
      </c>
    </row>
    <row r="56" spans="1:14" x14ac:dyDescent="0.35">
      <c r="B56" t="s">
        <v>280</v>
      </c>
      <c r="C56" t="str">
        <f t="shared" si="1"/>
        <v>Au</v>
      </c>
      <c r="D56" s="1">
        <f>INDEX('ADP-Elements'!C:C,MATCH(Flows!C56,'ADP-Elements'!A:A,0))</f>
        <v>1400</v>
      </c>
      <c r="E56" s="1">
        <f>INDEX('ADP-Elements'!E:E,MATCH(Flows!C56,'ADP-Elements'!A:A,0))</f>
        <v>2800</v>
      </c>
      <c r="G56" t="s">
        <v>294</v>
      </c>
      <c r="H56" t="s">
        <v>111</v>
      </c>
      <c r="I56" t="s">
        <v>279</v>
      </c>
      <c r="J56" t="s">
        <v>363</v>
      </c>
      <c r="K56" t="s">
        <v>364</v>
      </c>
      <c r="L56" s="1">
        <v>1.2999999999999999E-5</v>
      </c>
      <c r="M56" t="s">
        <v>365</v>
      </c>
      <c r="N56" t="s">
        <v>366</v>
      </c>
    </row>
    <row r="57" spans="1:14" x14ac:dyDescent="0.35">
      <c r="B57" t="s">
        <v>281</v>
      </c>
      <c r="C57" t="str">
        <f t="shared" si="1"/>
        <v>Au</v>
      </c>
      <c r="D57" s="1">
        <f>INDEX('ADP-Elements'!C:C,MATCH(Flows!C57,'ADP-Elements'!A:A,0))</f>
        <v>1400</v>
      </c>
      <c r="E57" s="1">
        <f>INDEX('ADP-Elements'!E:E,MATCH(Flows!C57,'ADP-Elements'!A:A,0))</f>
        <v>2800</v>
      </c>
      <c r="G57" t="s">
        <v>295</v>
      </c>
      <c r="H57" t="s">
        <v>138</v>
      </c>
      <c r="I57" t="s">
        <v>280</v>
      </c>
      <c r="J57" t="s">
        <v>363</v>
      </c>
      <c r="K57" t="s">
        <v>364</v>
      </c>
      <c r="L57" s="1">
        <v>1.2999999999999999E-5</v>
      </c>
      <c r="M57" t="s">
        <v>365</v>
      </c>
      <c r="N57" t="s">
        <v>366</v>
      </c>
    </row>
    <row r="58" spans="1:14" x14ac:dyDescent="0.35">
      <c r="B58" t="s">
        <v>282</v>
      </c>
      <c r="C58" t="str">
        <f t="shared" si="1"/>
        <v>Au</v>
      </c>
      <c r="D58" s="1">
        <f>INDEX('ADP-Elements'!C:C,MATCH(Flows!C58,'ADP-Elements'!A:A,0))</f>
        <v>1400</v>
      </c>
      <c r="E58" s="1">
        <f>INDEX('ADP-Elements'!E:E,MATCH(Flows!C58,'ADP-Elements'!A:A,0))</f>
        <v>2800</v>
      </c>
      <c r="G58" t="s">
        <v>296</v>
      </c>
      <c r="H58" t="s">
        <v>170</v>
      </c>
      <c r="I58" t="s">
        <v>281</v>
      </c>
      <c r="J58" t="s">
        <v>363</v>
      </c>
      <c r="K58" t="s">
        <v>364</v>
      </c>
      <c r="L58" s="1">
        <v>1.2999999999999999E-5</v>
      </c>
      <c r="M58" t="s">
        <v>365</v>
      </c>
      <c r="N58" t="s">
        <v>366</v>
      </c>
    </row>
    <row r="59" spans="1:14" x14ac:dyDescent="0.35">
      <c r="B59" t="s">
        <v>283</v>
      </c>
      <c r="C59" t="str">
        <f t="shared" si="1"/>
        <v>Au</v>
      </c>
      <c r="D59" s="1">
        <f>INDEX('ADP-Elements'!C:C,MATCH(Flows!C59,'ADP-Elements'!A:A,0))</f>
        <v>1400</v>
      </c>
      <c r="E59" s="1">
        <f>INDEX('ADP-Elements'!E:E,MATCH(Flows!C59,'ADP-Elements'!A:A,0))</f>
        <v>2800</v>
      </c>
      <c r="G59" t="s">
        <v>297</v>
      </c>
      <c r="H59" t="s">
        <v>170</v>
      </c>
      <c r="I59" t="s">
        <v>282</v>
      </c>
      <c r="J59" t="s">
        <v>363</v>
      </c>
      <c r="K59" t="s">
        <v>364</v>
      </c>
      <c r="L59" s="1">
        <v>1.2999999999999999E-5</v>
      </c>
      <c r="M59" t="s">
        <v>365</v>
      </c>
      <c r="N59" t="s">
        <v>366</v>
      </c>
    </row>
    <row r="60" spans="1:14" x14ac:dyDescent="0.35">
      <c r="B60" t="s">
        <v>284</v>
      </c>
      <c r="C60" t="str">
        <f t="shared" si="1"/>
        <v>Gypsum</v>
      </c>
      <c r="D60" s="1" t="e">
        <f>INDEX('ADP-Elements'!C:C,MATCH(Flows!C60,'ADP-Elements'!A:A,0))</f>
        <v>#N/A</v>
      </c>
      <c r="E60" s="1" t="e">
        <f>INDEX('ADP-Elements'!E:E,MATCH(Flows!C60,'ADP-Elements'!A:A,0))</f>
        <v>#N/A</v>
      </c>
      <c r="G60" t="s">
        <v>298</v>
      </c>
      <c r="H60" t="s">
        <v>72</v>
      </c>
      <c r="I60" t="s">
        <v>283</v>
      </c>
      <c r="J60" t="s">
        <v>363</v>
      </c>
      <c r="K60" t="s">
        <v>364</v>
      </c>
      <c r="L60" s="1">
        <v>1.2999999999999999E-5</v>
      </c>
      <c r="M60" t="s">
        <v>365</v>
      </c>
      <c r="N60" t="s">
        <v>366</v>
      </c>
    </row>
    <row r="61" spans="1:14" x14ac:dyDescent="0.35">
      <c r="B61" t="s">
        <v>286</v>
      </c>
      <c r="C61" t="str">
        <f t="shared" si="1"/>
        <v>He</v>
      </c>
      <c r="D61" s="1" t="e">
        <f>INDEX('ADP-Elements'!C:C,MATCH(Flows!C61,'ADP-Elements'!A:A,0))</f>
        <v>#N/A</v>
      </c>
      <c r="E61" s="1" t="e">
        <f>INDEX('ADP-Elements'!E:E,MATCH(Flows!C61,'ADP-Elements'!A:A,0))</f>
        <v>#N/A</v>
      </c>
      <c r="G61" t="s">
        <v>299</v>
      </c>
      <c r="H61" t="s">
        <v>83</v>
      </c>
      <c r="I61" t="s">
        <v>284</v>
      </c>
      <c r="J61" t="s">
        <v>363</v>
      </c>
      <c r="K61" t="s">
        <v>364</v>
      </c>
      <c r="L61" s="1">
        <v>1.5528000000000001E-5</v>
      </c>
      <c r="M61" t="s">
        <v>365</v>
      </c>
      <c r="N61" t="s">
        <v>366</v>
      </c>
    </row>
    <row r="62" spans="1:14" x14ac:dyDescent="0.35">
      <c r="B62" t="s">
        <v>375</v>
      </c>
      <c r="C62" t="s">
        <v>151</v>
      </c>
      <c r="D62" s="1">
        <f>INDEX('ADP-Elements'!C:C,MATCH(Flows!C62,'ADP-Elements'!A:A,0))</f>
        <v>1.2999999999999999E-4</v>
      </c>
      <c r="E62" s="1">
        <f>INDEX('ADP-Elements'!E:E,MATCH(Flows!C62,'ADP-Elements'!A:A,0))</f>
        <v>7.9299999999999978E-3</v>
      </c>
      <c r="G62" t="s">
        <v>300</v>
      </c>
      <c r="H62" t="s">
        <v>83</v>
      </c>
      <c r="I62" t="s">
        <v>286</v>
      </c>
      <c r="J62" t="s">
        <v>363</v>
      </c>
      <c r="K62" t="s">
        <v>364</v>
      </c>
      <c r="L62">
        <v>147.56</v>
      </c>
      <c r="M62" t="s">
        <v>365</v>
      </c>
      <c r="N62" t="s">
        <v>366</v>
      </c>
    </row>
    <row r="63" spans="1:14" x14ac:dyDescent="0.35">
      <c r="A63" s="40" t="s">
        <v>586</v>
      </c>
      <c r="B63" t="s">
        <v>552</v>
      </c>
      <c r="C63" t="s">
        <v>129</v>
      </c>
      <c r="D63" s="1">
        <f>INDEX('ADP-Elements'!C:C,MATCH(Flows!C63,'ADP-Elements'!A:A,0))</f>
        <v>0.11</v>
      </c>
      <c r="E63" s="1">
        <f>INDEX('ADP-Elements'!E:E,MATCH(Flows!C63,'ADP-Elements'!A:A,0))</f>
        <v>1.98</v>
      </c>
    </row>
    <row r="64" spans="1:14" x14ac:dyDescent="0.35">
      <c r="B64" t="s">
        <v>287</v>
      </c>
      <c r="C64" t="str">
        <f>INDEX(H:H,MATCH(B64,G:G,0))</f>
        <v>In</v>
      </c>
      <c r="D64" s="1">
        <f>INDEX('ADP-Elements'!C:C,MATCH(Flows!C64,'ADP-Elements'!A:A,0))</f>
        <v>0.11</v>
      </c>
      <c r="E64" s="1">
        <f>INDEX('ADP-Elements'!E:E,MATCH(Flows!C64,'ADP-Elements'!A:A,0))</f>
        <v>1.98</v>
      </c>
      <c r="G64" t="s">
        <v>301</v>
      </c>
      <c r="H64" t="s">
        <v>98</v>
      </c>
      <c r="I64" t="s">
        <v>375</v>
      </c>
      <c r="J64" t="s">
        <v>363</v>
      </c>
      <c r="K64" t="s">
        <v>364</v>
      </c>
      <c r="L64" s="1">
        <v>1.2999999999999999E-4</v>
      </c>
      <c r="M64" t="s">
        <v>365</v>
      </c>
      <c r="N64" t="s">
        <v>366</v>
      </c>
    </row>
    <row r="65" spans="1:14" x14ac:dyDescent="0.35">
      <c r="B65" t="s">
        <v>288</v>
      </c>
      <c r="C65" t="s">
        <v>133</v>
      </c>
      <c r="D65" s="1">
        <f>INDEX('ADP-Elements'!C:C,MATCH(Flows!C65,'ADP-Elements'!A:A,0))</f>
        <v>1.2999999999999999E-2</v>
      </c>
      <c r="E65" s="1">
        <f>INDEX('ADP-Elements'!E:E,MATCH(Flows!C65,'ADP-Elements'!A:A,0))</f>
        <v>0</v>
      </c>
      <c r="G65" t="s">
        <v>302</v>
      </c>
      <c r="H65" t="s">
        <v>119</v>
      </c>
      <c r="I65" t="s">
        <v>287</v>
      </c>
      <c r="J65" t="s">
        <v>363</v>
      </c>
      <c r="K65" t="s">
        <v>364</v>
      </c>
      <c r="L65">
        <v>0.11</v>
      </c>
      <c r="M65" t="s">
        <v>365</v>
      </c>
      <c r="N65" t="s">
        <v>366</v>
      </c>
    </row>
    <row r="66" spans="1:14" x14ac:dyDescent="0.35">
      <c r="B66" t="s">
        <v>376</v>
      </c>
      <c r="C66" t="s">
        <v>165</v>
      </c>
      <c r="D66" s="1">
        <f>INDEX('ADP-Elements'!C:C,MATCH(Flows!C66,'ADP-Elements'!A:A,0))</f>
        <v>190</v>
      </c>
      <c r="E66" s="1">
        <f>INDEX('ADP-Elements'!E:E,MATCH(Flows!C66,'ADP-Elements'!A:A,0))</f>
        <v>6080</v>
      </c>
      <c r="G66" t="s">
        <v>303</v>
      </c>
      <c r="H66" t="s">
        <v>119</v>
      </c>
      <c r="I66" t="s">
        <v>288</v>
      </c>
      <c r="J66" t="s">
        <v>369</v>
      </c>
      <c r="K66" t="s">
        <v>364</v>
      </c>
      <c r="L66">
        <v>1.2999999999999999E-2</v>
      </c>
      <c r="M66" t="s">
        <v>365</v>
      </c>
      <c r="N66" t="s">
        <v>366</v>
      </c>
    </row>
    <row r="67" spans="1:14" x14ac:dyDescent="0.35">
      <c r="A67" s="40" t="s">
        <v>587</v>
      </c>
      <c r="B67" t="s">
        <v>553</v>
      </c>
      <c r="C67" t="s">
        <v>99</v>
      </c>
      <c r="D67" s="1">
        <f>INDEX('ADP-Elements'!C:C,MATCH(Flows!C67,'ADP-Elements'!A:A,0))</f>
        <v>6.8999999999999996E-7</v>
      </c>
      <c r="E67" s="1">
        <f>INDEX('ADP-Elements'!E:E,MATCH(Flows!C67,'ADP-Elements'!A:A,0))</f>
        <v>3.45E-6</v>
      </c>
    </row>
    <row r="68" spans="1:14" x14ac:dyDescent="0.35">
      <c r="B68" t="s">
        <v>290</v>
      </c>
      <c r="C68" t="str">
        <f>INDEX(H:H,MATCH(B68,G:G,0))</f>
        <v>Fe</v>
      </c>
      <c r="D68" s="1">
        <f>INDEX('ADP-Elements'!C:C,MATCH(Flows!C68,'ADP-Elements'!A:A,0))</f>
        <v>6.8999999999999996E-7</v>
      </c>
      <c r="E68" s="1">
        <f>INDEX('ADP-Elements'!E:E,MATCH(Flows!C68,'ADP-Elements'!A:A,0))</f>
        <v>3.45E-6</v>
      </c>
      <c r="G68" t="s">
        <v>304</v>
      </c>
      <c r="H68" t="s">
        <v>119</v>
      </c>
      <c r="I68" t="s">
        <v>376</v>
      </c>
      <c r="J68" t="s">
        <v>363</v>
      </c>
      <c r="K68" t="s">
        <v>364</v>
      </c>
      <c r="L68">
        <v>190</v>
      </c>
      <c r="M68" t="s">
        <v>365</v>
      </c>
      <c r="N68" t="s">
        <v>366</v>
      </c>
    </row>
    <row r="69" spans="1:14" x14ac:dyDescent="0.35">
      <c r="B69" t="s">
        <v>377</v>
      </c>
      <c r="C69" t="s">
        <v>99</v>
      </c>
      <c r="D69" s="1">
        <f>INDEX('ADP-Elements'!C:C,MATCH(Flows!C69,'ADP-Elements'!A:A,0))</f>
        <v>6.8999999999999996E-7</v>
      </c>
      <c r="E69" s="1">
        <f>INDEX('ADP-Elements'!E:E,MATCH(Flows!C69,'ADP-Elements'!A:A,0))</f>
        <v>3.45E-6</v>
      </c>
      <c r="G69" t="s">
        <v>305</v>
      </c>
      <c r="H69" t="s">
        <v>119</v>
      </c>
      <c r="I69" t="s">
        <v>290</v>
      </c>
      <c r="J69" t="s">
        <v>363</v>
      </c>
      <c r="K69" t="s">
        <v>364</v>
      </c>
      <c r="L69" s="1">
        <v>6.8999999999999996E-7</v>
      </c>
      <c r="M69" t="s">
        <v>365</v>
      </c>
      <c r="N69" t="s">
        <v>366</v>
      </c>
    </row>
    <row r="70" spans="1:14" x14ac:dyDescent="0.35">
      <c r="B70" t="s">
        <v>291</v>
      </c>
      <c r="C70" t="str">
        <f>INDEX(H:H,MATCH(B70,G:G,0))</f>
        <v>Kao</v>
      </c>
      <c r="D70" s="1" t="e">
        <f>INDEX('ADP-Elements'!C:C,MATCH(Flows!C70,'ADP-Elements'!A:A,0))</f>
        <v>#N/A</v>
      </c>
      <c r="E70" s="1" t="e">
        <f>INDEX('ADP-Elements'!E:E,MATCH(Flows!C70,'ADP-Elements'!A:A,0))</f>
        <v>#N/A</v>
      </c>
      <c r="G70" t="s">
        <v>306</v>
      </c>
      <c r="H70" t="s">
        <v>119</v>
      </c>
      <c r="I70" t="s">
        <v>377</v>
      </c>
      <c r="J70" t="s">
        <v>363</v>
      </c>
      <c r="K70" t="s">
        <v>364</v>
      </c>
      <c r="L70" s="1">
        <v>8.4327999999999999E-8</v>
      </c>
      <c r="M70" t="s">
        <v>365</v>
      </c>
      <c r="N70" t="s">
        <v>366</v>
      </c>
    </row>
    <row r="71" spans="1:14" x14ac:dyDescent="0.35">
      <c r="B71" t="s">
        <v>293</v>
      </c>
      <c r="C71" t="str">
        <f>INDEX(H:H,MATCH(B71,G:G,0))</f>
        <v>Mg</v>
      </c>
      <c r="D71" s="1">
        <f>INDEX('ADP-Elements'!C:C,MATCH(Flows!C71,'ADP-Elements'!A:A,0))</f>
        <v>1.6999999999999999E-7</v>
      </c>
      <c r="E71" s="1">
        <f>INDEX('ADP-Elements'!E:E,MATCH(Flows!C71,'ADP-Elements'!A:A,0))</f>
        <v>6.6299999999999992E-6</v>
      </c>
      <c r="G71" t="s">
        <v>307</v>
      </c>
      <c r="H71" t="s">
        <v>119</v>
      </c>
      <c r="I71" t="s">
        <v>291</v>
      </c>
      <c r="J71" t="s">
        <v>363</v>
      </c>
      <c r="K71" t="s">
        <v>364</v>
      </c>
      <c r="L71" s="1">
        <v>2.0995E-9</v>
      </c>
      <c r="M71" t="s">
        <v>365</v>
      </c>
      <c r="N71" t="s">
        <v>366</v>
      </c>
    </row>
    <row r="72" spans="1:14" x14ac:dyDescent="0.35">
      <c r="B72" t="s">
        <v>294</v>
      </c>
      <c r="C72" t="str">
        <f>INDEX(H:H,MATCH(B72,G:G,0))</f>
        <v>Kr</v>
      </c>
      <c r="D72" s="1" t="e">
        <f>INDEX('ADP-Elements'!C:C,MATCH(Flows!C72,'ADP-Elements'!A:A,0))</f>
        <v>#N/A</v>
      </c>
      <c r="E72" s="1" t="e">
        <f>INDEX('ADP-Elements'!E:E,MATCH(Flows!C72,'ADP-Elements'!A:A,0))</f>
        <v>#N/A</v>
      </c>
      <c r="G72" t="s">
        <v>308</v>
      </c>
      <c r="H72" t="s">
        <v>119</v>
      </c>
      <c r="I72" t="s">
        <v>293</v>
      </c>
      <c r="J72" t="s">
        <v>363</v>
      </c>
      <c r="K72" t="s">
        <v>364</v>
      </c>
      <c r="L72" s="1">
        <v>8.3127999999999994E-5</v>
      </c>
      <c r="M72" t="s">
        <v>365</v>
      </c>
      <c r="N72" t="s">
        <v>366</v>
      </c>
    </row>
    <row r="73" spans="1:14" x14ac:dyDescent="0.35">
      <c r="B73" t="s">
        <v>21</v>
      </c>
      <c r="C73" t="s">
        <v>138</v>
      </c>
      <c r="D73" s="1">
        <f>INDEX('ADP-Elements'!C:C,MATCH(Flows!C73,'ADP-Elements'!A:A,0))</f>
        <v>2.5999999999999998E-5</v>
      </c>
      <c r="E73" s="1">
        <f>INDEX('ADP-Elements'!E:E,MATCH(Flows!C73,'ADP-Elements'!A:A,0))</f>
        <v>1.56E-3</v>
      </c>
      <c r="G73" t="s">
        <v>309</v>
      </c>
      <c r="H73" t="s">
        <v>142</v>
      </c>
      <c r="I73" t="s">
        <v>294</v>
      </c>
      <c r="J73" t="s">
        <v>378</v>
      </c>
      <c r="K73" t="s">
        <v>364</v>
      </c>
      <c r="L73">
        <v>20.9</v>
      </c>
      <c r="M73" t="s">
        <v>365</v>
      </c>
      <c r="N73" t="s">
        <v>366</v>
      </c>
    </row>
    <row r="74" spans="1:14" x14ac:dyDescent="0.35">
      <c r="B74" t="s">
        <v>295</v>
      </c>
      <c r="C74" t="str">
        <f>INDEX(H:H,MATCH(B74,G:G,0))</f>
        <v>La</v>
      </c>
      <c r="D74" s="1">
        <f>INDEX('ADP-Elements'!C:C,MATCH(Flows!C74,'ADP-Elements'!A:A,0))</f>
        <v>2.5999999999999998E-5</v>
      </c>
      <c r="E74" s="1">
        <f>INDEX('ADP-Elements'!E:E,MATCH(Flows!C74,'ADP-Elements'!A:A,0))</f>
        <v>1.56E-3</v>
      </c>
      <c r="G74" t="s">
        <v>310</v>
      </c>
      <c r="H74" t="s">
        <v>102</v>
      </c>
      <c r="I74" t="s">
        <v>21</v>
      </c>
      <c r="J74" t="s">
        <v>363</v>
      </c>
      <c r="K74" t="s">
        <v>364</v>
      </c>
      <c r="L74" s="1">
        <v>2.5999999999999998E-5</v>
      </c>
      <c r="M74" t="s">
        <v>365</v>
      </c>
      <c r="N74" t="s">
        <v>366</v>
      </c>
    </row>
    <row r="75" spans="1:14" x14ac:dyDescent="0.35">
      <c r="A75" s="40" t="s">
        <v>588</v>
      </c>
      <c r="B75" t="s">
        <v>554</v>
      </c>
      <c r="C75" t="s">
        <v>170</v>
      </c>
      <c r="D75" s="1">
        <f>INDEX('ADP-Elements'!C:C,MATCH(Flows!C75,'ADP-Elements'!A:A,0))</f>
        <v>1.9E-2</v>
      </c>
      <c r="E75" s="1">
        <f>INDEX('ADP-Elements'!E:E,MATCH(Flows!C75,'ADP-Elements'!A:A,0))</f>
        <v>1.9E-2</v>
      </c>
      <c r="L75" s="1"/>
    </row>
    <row r="76" spans="1:14" x14ac:dyDescent="0.35">
      <c r="A76" s="40" t="s">
        <v>589</v>
      </c>
      <c r="B76" t="s">
        <v>555</v>
      </c>
      <c r="C76" t="s">
        <v>170</v>
      </c>
      <c r="D76" s="1">
        <f>INDEX('ADP-Elements'!C:C,MATCH(Flows!C76,'ADP-Elements'!A:A,0))</f>
        <v>1.9E-2</v>
      </c>
      <c r="E76" s="1">
        <f>INDEX('ADP-Elements'!E:E,MATCH(Flows!C76,'ADP-Elements'!A:A,0))</f>
        <v>1.9E-2</v>
      </c>
      <c r="L76" s="1"/>
    </row>
    <row r="77" spans="1:14" x14ac:dyDescent="0.35">
      <c r="A77" s="40" t="s">
        <v>590</v>
      </c>
      <c r="B77" t="s">
        <v>556</v>
      </c>
      <c r="C77" t="s">
        <v>170</v>
      </c>
      <c r="D77" s="1">
        <f>INDEX('ADP-Elements'!C:C,MATCH(Flows!C77,'ADP-Elements'!A:A,0))</f>
        <v>1.9E-2</v>
      </c>
      <c r="E77" s="1">
        <f>INDEX('ADP-Elements'!E:E,MATCH(Flows!C77,'ADP-Elements'!A:A,0))</f>
        <v>1.9E-2</v>
      </c>
      <c r="L77" s="1"/>
    </row>
    <row r="78" spans="1:14" x14ac:dyDescent="0.35">
      <c r="B78" t="s">
        <v>296</v>
      </c>
      <c r="C78" t="str">
        <f>INDEX(H:H,MATCH(B78,G:G,0))</f>
        <v>Pb</v>
      </c>
      <c r="D78" s="1">
        <f>INDEX('ADP-Elements'!C:C,MATCH(Flows!C78,'ADP-Elements'!A:A,0))</f>
        <v>1.9E-2</v>
      </c>
      <c r="E78" s="1">
        <f>INDEX('ADP-Elements'!E:E,MATCH(Flows!C78,'ADP-Elements'!A:A,0))</f>
        <v>1.9E-2</v>
      </c>
      <c r="G78" t="s">
        <v>311</v>
      </c>
      <c r="H78" t="s">
        <v>102</v>
      </c>
      <c r="I78" t="s">
        <v>295</v>
      </c>
      <c r="J78" t="s">
        <v>363</v>
      </c>
      <c r="K78" t="s">
        <v>364</v>
      </c>
      <c r="L78" s="1">
        <v>2.5000000000000001E-5</v>
      </c>
      <c r="M78" t="s">
        <v>365</v>
      </c>
      <c r="N78" t="s">
        <v>366</v>
      </c>
    </row>
    <row r="79" spans="1:14" x14ac:dyDescent="0.35">
      <c r="B79" t="s">
        <v>297</v>
      </c>
      <c r="C79" t="str">
        <f>INDEX(H:H,MATCH(B79,G:G,0))</f>
        <v>Pb</v>
      </c>
      <c r="D79" s="1">
        <f>INDEX('ADP-Elements'!C:C,MATCH(Flows!C79,'ADP-Elements'!A:A,0))</f>
        <v>1.9E-2</v>
      </c>
      <c r="E79" s="1">
        <f>INDEX('ADP-Elements'!E:E,MATCH(Flows!C79,'ADP-Elements'!A:A,0))</f>
        <v>1.9E-2</v>
      </c>
      <c r="G79" t="s">
        <v>312</v>
      </c>
      <c r="H79" t="s">
        <v>102</v>
      </c>
      <c r="I79" t="s">
        <v>296</v>
      </c>
      <c r="J79" t="s">
        <v>363</v>
      </c>
      <c r="K79" t="s">
        <v>364</v>
      </c>
      <c r="L79">
        <v>1.9E-2</v>
      </c>
      <c r="M79" t="s">
        <v>365</v>
      </c>
      <c r="N79" t="s">
        <v>366</v>
      </c>
    </row>
    <row r="80" spans="1:14" x14ac:dyDescent="0.35">
      <c r="B80" t="s">
        <v>298</v>
      </c>
      <c r="C80" t="str">
        <f>INDEX(H:H,MATCH(B80,G:G,0))</f>
        <v>Li</v>
      </c>
      <c r="D80" s="1">
        <f>INDEX('ADP-Elements'!C:C,MATCH(Flows!C80,'ADP-Elements'!A:A,0))</f>
        <v>2.5999999999999998E-5</v>
      </c>
      <c r="E80" s="1">
        <f>INDEX('ADP-Elements'!E:E,MATCH(Flows!C80,'ADP-Elements'!A:A,0))</f>
        <v>4.1599999999999997E-4</v>
      </c>
      <c r="G80" t="s">
        <v>313</v>
      </c>
      <c r="H80" t="s">
        <v>102</v>
      </c>
      <c r="I80" t="s">
        <v>297</v>
      </c>
      <c r="J80" t="s">
        <v>363</v>
      </c>
      <c r="K80" t="s">
        <v>364</v>
      </c>
      <c r="L80">
        <v>1.9E-2</v>
      </c>
      <c r="M80" t="s">
        <v>365</v>
      </c>
      <c r="N80" t="s">
        <v>366</v>
      </c>
    </row>
    <row r="81" spans="1:14" x14ac:dyDescent="0.35">
      <c r="B81" t="s">
        <v>299</v>
      </c>
      <c r="C81" t="s">
        <v>249</v>
      </c>
      <c r="D81" s="1" t="e">
        <f>INDEX('ADP-Elements'!C:C,MATCH(Flows!C81,'ADP-Elements'!A:A,0))</f>
        <v>#N/A</v>
      </c>
      <c r="E81" s="1" t="e">
        <f>INDEX('ADP-Elements'!E:E,MATCH(Flows!C81,'ADP-Elements'!A:A,0))</f>
        <v>#N/A</v>
      </c>
      <c r="G81" t="s">
        <v>314</v>
      </c>
      <c r="H81" t="s">
        <v>125</v>
      </c>
      <c r="I81" t="s">
        <v>298</v>
      </c>
      <c r="J81" t="s">
        <v>363</v>
      </c>
      <c r="K81" t="s">
        <v>364</v>
      </c>
      <c r="L81" s="1">
        <v>2.5999999999999998E-5</v>
      </c>
      <c r="M81" t="s">
        <v>365</v>
      </c>
      <c r="N81" t="s">
        <v>366</v>
      </c>
    </row>
    <row r="82" spans="1:14" x14ac:dyDescent="0.35">
      <c r="B82" t="s">
        <v>300</v>
      </c>
      <c r="C82" t="str">
        <f>INDEX(H:H,MATCH(B82,G:G,0))</f>
        <v>Mg</v>
      </c>
      <c r="D82" s="1">
        <f>INDEX('ADP-Elements'!C:C,MATCH(Flows!C82,'ADP-Elements'!A:A,0))</f>
        <v>1.6999999999999999E-7</v>
      </c>
      <c r="E82" s="1">
        <f>INDEX('ADP-Elements'!E:E,MATCH(Flows!C82,'ADP-Elements'!A:A,0))</f>
        <v>6.6299999999999992E-6</v>
      </c>
      <c r="G82" t="s">
        <v>315</v>
      </c>
      <c r="H82" t="s">
        <v>125</v>
      </c>
      <c r="I82" t="s">
        <v>299</v>
      </c>
      <c r="J82" t="s">
        <v>363</v>
      </c>
      <c r="K82" t="s">
        <v>364</v>
      </c>
      <c r="L82" s="1">
        <v>1.6999999999999999E-7</v>
      </c>
      <c r="M82" t="s">
        <v>365</v>
      </c>
      <c r="N82" t="s">
        <v>366</v>
      </c>
    </row>
    <row r="83" spans="1:14" x14ac:dyDescent="0.35">
      <c r="A83" s="40" t="s">
        <v>591</v>
      </c>
      <c r="B83" t="s">
        <v>557</v>
      </c>
      <c r="C83" t="s">
        <v>98</v>
      </c>
      <c r="D83" s="1">
        <f>INDEX('ADP-Elements'!C:C,MATCH(Flows!C83,'ADP-Elements'!A:A,0))</f>
        <v>2.5000000000000001E-5</v>
      </c>
      <c r="E83" s="1">
        <f>INDEX('ADP-Elements'!E:E,MATCH(Flows!C83,'ADP-Elements'!A:A,0))</f>
        <v>2.2500000000000002E-4</v>
      </c>
      <c r="L83" s="1"/>
    </row>
    <row r="84" spans="1:14" x14ac:dyDescent="0.35">
      <c r="A84" s="40" t="s">
        <v>592</v>
      </c>
      <c r="B84" t="s">
        <v>558</v>
      </c>
      <c r="C84" t="s">
        <v>98</v>
      </c>
      <c r="D84" s="1">
        <f>INDEX('ADP-Elements'!C:C,MATCH(Flows!C84,'ADP-Elements'!A:A,0))</f>
        <v>2.5000000000000001E-5</v>
      </c>
      <c r="E84" s="1">
        <f>INDEX('ADP-Elements'!E:E,MATCH(Flows!C84,'ADP-Elements'!A:A,0))</f>
        <v>2.2500000000000002E-4</v>
      </c>
      <c r="L84" s="1"/>
    </row>
    <row r="85" spans="1:14" x14ac:dyDescent="0.35">
      <c r="A85" s="40" t="s">
        <v>593</v>
      </c>
      <c r="B85" t="s">
        <v>322</v>
      </c>
      <c r="C85" t="s">
        <v>98</v>
      </c>
      <c r="D85" s="1">
        <f>INDEX('ADP-Elements'!C:C,MATCH(Flows!C85,'ADP-Elements'!A:A,0))</f>
        <v>2.5000000000000001E-5</v>
      </c>
      <c r="E85" s="1">
        <f>INDEX('ADP-Elements'!E:E,MATCH(Flows!C85,'ADP-Elements'!A:A,0))</f>
        <v>2.2500000000000002E-4</v>
      </c>
      <c r="L85" s="1"/>
    </row>
    <row r="86" spans="1:14" x14ac:dyDescent="0.35">
      <c r="B86" t="s">
        <v>301</v>
      </c>
      <c r="C86" t="str">
        <f t="shared" ref="C86:C93" si="2">INDEX(H:H,MATCH(B86,G:G,0))</f>
        <v>Mn</v>
      </c>
      <c r="D86" s="1">
        <f>INDEX('ADP-Elements'!C:C,MATCH(Flows!C86,'ADP-Elements'!A:A,0))</f>
        <v>2.5000000000000001E-5</v>
      </c>
      <c r="E86" s="1">
        <f>INDEX('ADP-Elements'!E:E,MATCH(Flows!C86,'ADP-Elements'!A:A,0))</f>
        <v>2.2500000000000002E-4</v>
      </c>
      <c r="G86" t="s">
        <v>316</v>
      </c>
      <c r="H86" t="s">
        <v>86</v>
      </c>
      <c r="I86" t="s">
        <v>300</v>
      </c>
      <c r="J86" t="s">
        <v>369</v>
      </c>
      <c r="K86" t="s">
        <v>364</v>
      </c>
      <c r="L86" s="1">
        <v>1.6999999999999999E-7</v>
      </c>
      <c r="M86" t="s">
        <v>365</v>
      </c>
      <c r="N86" t="s">
        <v>366</v>
      </c>
    </row>
    <row r="87" spans="1:14" x14ac:dyDescent="0.35">
      <c r="B87" t="s">
        <v>302</v>
      </c>
      <c r="C87" t="str">
        <f t="shared" si="2"/>
        <v>Mo</v>
      </c>
      <c r="D87" s="1">
        <f>INDEX('ADP-Elements'!C:C,MATCH(Flows!C87,'ADP-Elements'!A:A,0))</f>
        <v>0.17</v>
      </c>
      <c r="E87" s="1">
        <f>INDEX('ADP-Elements'!E:E,MATCH(Flows!C87,'ADP-Elements'!A:A,0))</f>
        <v>1.53</v>
      </c>
      <c r="G87" t="s">
        <v>317</v>
      </c>
      <c r="H87" t="s">
        <v>86</v>
      </c>
      <c r="I87" t="s">
        <v>301</v>
      </c>
      <c r="J87" t="s">
        <v>363</v>
      </c>
      <c r="K87" t="s">
        <v>364</v>
      </c>
      <c r="L87" s="1">
        <v>2.5000000000000001E-5</v>
      </c>
      <c r="M87" t="s">
        <v>365</v>
      </c>
      <c r="N87" t="s">
        <v>366</v>
      </c>
    </row>
    <row r="88" spans="1:14" x14ac:dyDescent="0.35">
      <c r="B88" t="s">
        <v>303</v>
      </c>
      <c r="C88" t="str">
        <f t="shared" si="2"/>
        <v>Mo</v>
      </c>
      <c r="D88" s="1">
        <f>INDEX('ADP-Elements'!C:C,MATCH(Flows!C88,'ADP-Elements'!A:A,0))</f>
        <v>0.17</v>
      </c>
      <c r="E88" s="1">
        <f>INDEX('ADP-Elements'!E:E,MATCH(Flows!C88,'ADP-Elements'!A:A,0))</f>
        <v>1.53</v>
      </c>
      <c r="G88" t="s">
        <v>318</v>
      </c>
      <c r="H88" t="s">
        <v>141</v>
      </c>
      <c r="I88" t="s">
        <v>302</v>
      </c>
      <c r="J88" t="s">
        <v>363</v>
      </c>
      <c r="K88" t="s">
        <v>364</v>
      </c>
      <c r="L88">
        <v>0.17</v>
      </c>
      <c r="M88" t="s">
        <v>365</v>
      </c>
      <c r="N88" t="s">
        <v>366</v>
      </c>
    </row>
    <row r="89" spans="1:14" x14ac:dyDescent="0.35">
      <c r="B89" t="s">
        <v>304</v>
      </c>
      <c r="C89" t="str">
        <f t="shared" si="2"/>
        <v>Mo</v>
      </c>
      <c r="D89" s="1">
        <f>INDEX('ADP-Elements'!C:C,MATCH(Flows!C89,'ADP-Elements'!A:A,0))</f>
        <v>0.17</v>
      </c>
      <c r="E89" s="1">
        <f>INDEX('ADP-Elements'!E:E,MATCH(Flows!C89,'ADP-Elements'!A:A,0))</f>
        <v>1.53</v>
      </c>
      <c r="G89" t="s">
        <v>319</v>
      </c>
      <c r="H89" t="s">
        <v>166</v>
      </c>
      <c r="I89" t="s">
        <v>303</v>
      </c>
      <c r="J89" t="s">
        <v>363</v>
      </c>
      <c r="K89" t="s">
        <v>364</v>
      </c>
      <c r="L89">
        <v>0.17</v>
      </c>
      <c r="M89" t="s">
        <v>365</v>
      </c>
      <c r="N89" t="s">
        <v>366</v>
      </c>
    </row>
    <row r="90" spans="1:14" x14ac:dyDescent="0.35">
      <c r="B90" t="s">
        <v>305</v>
      </c>
      <c r="C90" t="str">
        <f t="shared" si="2"/>
        <v>Mo</v>
      </c>
      <c r="D90" s="1">
        <f>INDEX('ADP-Elements'!C:C,MATCH(Flows!C90,'ADP-Elements'!A:A,0))</f>
        <v>0.17</v>
      </c>
      <c r="E90" s="1">
        <f>INDEX('ADP-Elements'!E:E,MATCH(Flows!C90,'ADP-Elements'!A:A,0))</f>
        <v>1.53</v>
      </c>
      <c r="G90" t="s">
        <v>320</v>
      </c>
      <c r="H90" t="s">
        <v>166</v>
      </c>
      <c r="I90" t="s">
        <v>304</v>
      </c>
      <c r="J90" t="s">
        <v>363</v>
      </c>
      <c r="K90" t="s">
        <v>364</v>
      </c>
      <c r="L90">
        <v>0.17</v>
      </c>
      <c r="M90" t="s">
        <v>365</v>
      </c>
      <c r="N90" t="s">
        <v>366</v>
      </c>
    </row>
    <row r="91" spans="1:14" x14ac:dyDescent="0.35">
      <c r="B91" t="s">
        <v>306</v>
      </c>
      <c r="C91" t="str">
        <f t="shared" si="2"/>
        <v>Mo</v>
      </c>
      <c r="D91" s="1">
        <f>INDEX('ADP-Elements'!C:C,MATCH(Flows!C91,'ADP-Elements'!A:A,0))</f>
        <v>0.17</v>
      </c>
      <c r="E91" s="1">
        <f>INDEX('ADP-Elements'!E:E,MATCH(Flows!C91,'ADP-Elements'!A:A,0))</f>
        <v>1.53</v>
      </c>
      <c r="G91" t="s">
        <v>321</v>
      </c>
      <c r="H91" t="s">
        <v>99</v>
      </c>
      <c r="I91" t="s">
        <v>305</v>
      </c>
      <c r="J91" t="s">
        <v>363</v>
      </c>
      <c r="K91" t="s">
        <v>364</v>
      </c>
      <c r="L91">
        <v>0.17</v>
      </c>
      <c r="M91" t="s">
        <v>365</v>
      </c>
      <c r="N91" t="s">
        <v>366</v>
      </c>
    </row>
    <row r="92" spans="1:14" x14ac:dyDescent="0.35">
      <c r="B92" t="s">
        <v>307</v>
      </c>
      <c r="C92" t="str">
        <f t="shared" si="2"/>
        <v>Mo</v>
      </c>
      <c r="D92" s="1">
        <f>INDEX('ADP-Elements'!C:C,MATCH(Flows!C92,'ADP-Elements'!A:A,0))</f>
        <v>0.17</v>
      </c>
      <c r="E92" s="1">
        <f>INDEX('ADP-Elements'!E:E,MATCH(Flows!C92,'ADP-Elements'!A:A,0))</f>
        <v>1.53</v>
      </c>
      <c r="G92" t="s">
        <v>322</v>
      </c>
      <c r="H92" t="s">
        <v>98</v>
      </c>
      <c r="I92" t="s">
        <v>306</v>
      </c>
      <c r="J92" t="s">
        <v>363</v>
      </c>
      <c r="K92" t="s">
        <v>364</v>
      </c>
      <c r="L92">
        <v>0.17</v>
      </c>
      <c r="M92" t="s">
        <v>365</v>
      </c>
      <c r="N92" t="s">
        <v>366</v>
      </c>
    </row>
    <row r="93" spans="1:14" x14ac:dyDescent="0.35">
      <c r="B93" t="s">
        <v>308</v>
      </c>
      <c r="C93" t="str">
        <f t="shared" si="2"/>
        <v>Mo</v>
      </c>
      <c r="D93" s="1">
        <f>INDEX('ADP-Elements'!C:C,MATCH(Flows!C93,'ADP-Elements'!A:A,0))</f>
        <v>0.17</v>
      </c>
      <c r="E93" s="1">
        <f>INDEX('ADP-Elements'!E:E,MATCH(Flows!C93,'ADP-Elements'!A:A,0))</f>
        <v>1.53</v>
      </c>
      <c r="G93" t="s">
        <v>323</v>
      </c>
      <c r="H93" t="s">
        <v>124</v>
      </c>
      <c r="I93" t="s">
        <v>307</v>
      </c>
      <c r="J93" t="s">
        <v>363</v>
      </c>
      <c r="K93" t="s">
        <v>364</v>
      </c>
      <c r="L93">
        <v>0.17</v>
      </c>
      <c r="M93" t="s">
        <v>365</v>
      </c>
      <c r="N93" t="s">
        <v>366</v>
      </c>
    </row>
    <row r="94" spans="1:14" x14ac:dyDescent="0.35">
      <c r="A94" s="40" t="s">
        <v>594</v>
      </c>
      <c r="B94" t="s">
        <v>559</v>
      </c>
      <c r="C94" t="s">
        <v>142</v>
      </c>
      <c r="D94" s="1">
        <f>INDEX('ADP-Elements'!C:C,MATCH(Flows!C94,'ADP-Elements'!A:A,0))</f>
        <v>2.1999999999999999E-5</v>
      </c>
      <c r="E94" s="1">
        <f>INDEX('ADP-Elements'!E:E,MATCH(Flows!C94,'ADP-Elements'!A:A,0))</f>
        <v>1.3419999999999999E-3</v>
      </c>
    </row>
    <row r="95" spans="1:14" x14ac:dyDescent="0.35">
      <c r="B95" t="s">
        <v>309</v>
      </c>
      <c r="C95" t="str">
        <f>INDEX(H:H,MATCH(B95,G:G,0))</f>
        <v>Nd</v>
      </c>
      <c r="D95" s="1">
        <f>INDEX('ADP-Elements'!C:C,MATCH(Flows!C95,'ADP-Elements'!A:A,0))</f>
        <v>2.1999999999999999E-5</v>
      </c>
      <c r="E95" s="1">
        <f>INDEX('ADP-Elements'!E:E,MATCH(Flows!C95,'ADP-Elements'!A:A,0))</f>
        <v>1.3419999999999999E-3</v>
      </c>
      <c r="G95" t="s">
        <v>324</v>
      </c>
      <c r="H95" t="s">
        <v>124</v>
      </c>
      <c r="I95" t="s">
        <v>308</v>
      </c>
      <c r="J95" t="s">
        <v>363</v>
      </c>
      <c r="K95" t="s">
        <v>364</v>
      </c>
      <c r="L95">
        <v>0.17</v>
      </c>
      <c r="M95" t="s">
        <v>365</v>
      </c>
      <c r="N95" t="s">
        <v>366</v>
      </c>
    </row>
    <row r="96" spans="1:14" x14ac:dyDescent="0.35">
      <c r="A96" s="40" t="s">
        <v>595</v>
      </c>
      <c r="B96" t="s">
        <v>28</v>
      </c>
      <c r="C96" t="s">
        <v>102</v>
      </c>
      <c r="D96" s="1">
        <f>INDEX('ADP-Elements'!C:C,MATCH(Flows!C96,'ADP-Elements'!A:A,0))</f>
        <v>8.0999999999999996E-4</v>
      </c>
      <c r="E96" s="1">
        <f>INDEX('ADP-Elements'!E:E,MATCH(Flows!C96,'ADP-Elements'!A:A,0))</f>
        <v>4.0499999999999998E-3</v>
      </c>
    </row>
    <row r="97" spans="1:14" x14ac:dyDescent="0.35">
      <c r="A97" s="40" t="s">
        <v>596</v>
      </c>
      <c r="B97" t="s">
        <v>560</v>
      </c>
      <c r="C97" t="s">
        <v>102</v>
      </c>
      <c r="D97" s="1">
        <f>INDEX('ADP-Elements'!C:C,MATCH(Flows!C97,'ADP-Elements'!A:A,0))</f>
        <v>8.0999999999999996E-4</v>
      </c>
      <c r="E97" s="1">
        <f>INDEX('ADP-Elements'!E:E,MATCH(Flows!C97,'ADP-Elements'!A:A,0))</f>
        <v>4.0499999999999998E-3</v>
      </c>
    </row>
    <row r="98" spans="1:14" x14ac:dyDescent="0.35">
      <c r="B98" t="s">
        <v>310</v>
      </c>
      <c r="C98" t="str">
        <f>INDEX(H:H,MATCH(B98,G:G,0))</f>
        <v>Ni</v>
      </c>
      <c r="D98" s="1">
        <f>INDEX('ADP-Elements'!C:C,MATCH(Flows!C98,'ADP-Elements'!A:A,0))</f>
        <v>8.0999999999999996E-4</v>
      </c>
      <c r="E98" s="1">
        <f>INDEX('ADP-Elements'!E:E,MATCH(Flows!C98,'ADP-Elements'!A:A,0))</f>
        <v>4.0499999999999998E-3</v>
      </c>
      <c r="G98" t="s">
        <v>325</v>
      </c>
      <c r="H98" t="s">
        <v>163</v>
      </c>
      <c r="I98" t="s">
        <v>309</v>
      </c>
      <c r="J98" t="s">
        <v>363</v>
      </c>
      <c r="K98" t="s">
        <v>364</v>
      </c>
      <c r="L98" s="1">
        <v>2.1999999999999999E-5</v>
      </c>
      <c r="M98" t="s">
        <v>365</v>
      </c>
      <c r="N98" t="s">
        <v>366</v>
      </c>
    </row>
    <row r="99" spans="1:14" x14ac:dyDescent="0.35">
      <c r="B99" t="s">
        <v>311</v>
      </c>
      <c r="C99" t="str">
        <f>INDEX(H:H,MATCH(B99,G:G,0))</f>
        <v>Ni</v>
      </c>
      <c r="D99" s="1">
        <f>INDEX('ADP-Elements'!C:C,MATCH(Flows!C99,'ADP-Elements'!A:A,0))</f>
        <v>8.0999999999999996E-4</v>
      </c>
      <c r="E99" s="1">
        <f>INDEX('ADP-Elements'!E:E,MATCH(Flows!C99,'ADP-Elements'!A:A,0))</f>
        <v>4.0499999999999998E-3</v>
      </c>
      <c r="G99" t="s">
        <v>326</v>
      </c>
      <c r="H99" t="s">
        <v>327</v>
      </c>
      <c r="I99" t="s">
        <v>310</v>
      </c>
      <c r="J99" t="s">
        <v>363</v>
      </c>
      <c r="K99" t="s">
        <v>364</v>
      </c>
      <c r="L99" s="1">
        <v>8.0999999999999996E-4</v>
      </c>
      <c r="M99" t="s">
        <v>365</v>
      </c>
      <c r="N99" t="s">
        <v>366</v>
      </c>
    </row>
    <row r="100" spans="1:14" x14ac:dyDescent="0.35">
      <c r="B100" t="s">
        <v>312</v>
      </c>
      <c r="C100" t="str">
        <f>INDEX(H:H,MATCH(B100,G:G,0))</f>
        <v>Ni</v>
      </c>
      <c r="D100" s="1">
        <f>INDEX('ADP-Elements'!C:C,MATCH(Flows!C100,'ADP-Elements'!A:A,0))</f>
        <v>8.0999999999999996E-4</v>
      </c>
      <c r="E100" s="1">
        <f>INDEX('ADP-Elements'!E:E,MATCH(Flows!C100,'ADP-Elements'!A:A,0))</f>
        <v>4.0499999999999998E-3</v>
      </c>
      <c r="G100" t="s">
        <v>328</v>
      </c>
      <c r="H100" t="s">
        <v>126</v>
      </c>
      <c r="I100" t="s">
        <v>311</v>
      </c>
      <c r="J100" t="s">
        <v>363</v>
      </c>
      <c r="K100" t="s">
        <v>364</v>
      </c>
      <c r="L100" s="1">
        <v>8.0999999999999996E-4</v>
      </c>
      <c r="M100" t="s">
        <v>365</v>
      </c>
      <c r="N100" t="s">
        <v>366</v>
      </c>
    </row>
    <row r="101" spans="1:14" x14ac:dyDescent="0.35">
      <c r="B101" t="s">
        <v>313</v>
      </c>
      <c r="C101" t="str">
        <f>INDEX(H:H,MATCH(B101,G:G,0))</f>
        <v>Ni</v>
      </c>
      <c r="D101" s="1">
        <f>INDEX('ADP-Elements'!C:C,MATCH(Flows!C101,'ADP-Elements'!A:A,0))</f>
        <v>8.0999999999999996E-4</v>
      </c>
      <c r="E101" s="1">
        <f>INDEX('ADP-Elements'!E:E,MATCH(Flows!C101,'ADP-Elements'!A:A,0))</f>
        <v>4.0499999999999998E-3</v>
      </c>
      <c r="G101" t="s">
        <v>329</v>
      </c>
      <c r="H101" t="s">
        <v>126</v>
      </c>
      <c r="I101" t="s">
        <v>312</v>
      </c>
      <c r="J101" t="s">
        <v>363</v>
      </c>
      <c r="K101" t="s">
        <v>364</v>
      </c>
      <c r="L101" s="1">
        <v>8.0999999999999996E-4</v>
      </c>
      <c r="M101" t="s">
        <v>365</v>
      </c>
      <c r="N101" t="s">
        <v>366</v>
      </c>
    </row>
    <row r="102" spans="1:14" x14ac:dyDescent="0.35">
      <c r="B102" t="s">
        <v>379</v>
      </c>
      <c r="C102" t="s">
        <v>118</v>
      </c>
      <c r="D102" s="1">
        <f>INDEX('ADP-Elements'!C:C,MATCH(Flows!C102,'ADP-Elements'!A:A,0))</f>
        <v>2.9E-4</v>
      </c>
      <c r="E102" s="1">
        <f>INDEX('ADP-Elements'!E:E,MATCH(Flows!C102,'ADP-Elements'!A:A,0))</f>
        <v>1.1310000000000001E-2</v>
      </c>
      <c r="G102" t="s">
        <v>330</v>
      </c>
      <c r="H102" t="s">
        <v>126</v>
      </c>
      <c r="I102" t="s">
        <v>313</v>
      </c>
      <c r="J102" t="s">
        <v>363</v>
      </c>
      <c r="K102" t="s">
        <v>364</v>
      </c>
      <c r="L102" s="1">
        <v>8.0999999999999996E-4</v>
      </c>
      <c r="M102" t="s">
        <v>365</v>
      </c>
      <c r="N102" t="s">
        <v>366</v>
      </c>
    </row>
    <row r="103" spans="1:14" x14ac:dyDescent="0.35">
      <c r="B103" t="s">
        <v>33</v>
      </c>
      <c r="C103" t="s">
        <v>125</v>
      </c>
      <c r="D103" s="1">
        <f>INDEX('ADP-Elements'!C:C,MATCH(Flows!C103,'ADP-Elements'!A:A,0))</f>
        <v>970</v>
      </c>
      <c r="E103" s="1">
        <f>INDEX('ADP-Elements'!E:E,MATCH(Flows!C103,'ADP-Elements'!A:A,0))</f>
        <v>12610</v>
      </c>
      <c r="G103" t="s">
        <v>331</v>
      </c>
      <c r="H103" t="s">
        <v>126</v>
      </c>
      <c r="I103" t="s">
        <v>379</v>
      </c>
      <c r="J103" t="s">
        <v>363</v>
      </c>
      <c r="K103" t="s">
        <v>364</v>
      </c>
      <c r="L103" s="1">
        <v>2.9E-4</v>
      </c>
      <c r="M103" t="s">
        <v>365</v>
      </c>
      <c r="N103" t="s">
        <v>366</v>
      </c>
    </row>
    <row r="104" spans="1:14" x14ac:dyDescent="0.35">
      <c r="B104" t="s">
        <v>380</v>
      </c>
      <c r="C104" t="s">
        <v>125</v>
      </c>
      <c r="D104" s="1">
        <f>INDEX('ADP-Elements'!C:C,MATCH(Flows!C104,'ADP-Elements'!A:A,0))</f>
        <v>970</v>
      </c>
      <c r="E104" s="1">
        <f>INDEX('ADP-Elements'!E:E,MATCH(Flows!C104,'ADP-Elements'!A:A,0))</f>
        <v>12610</v>
      </c>
      <c r="G104" t="s">
        <v>332</v>
      </c>
      <c r="H104" t="s">
        <v>126</v>
      </c>
      <c r="I104" t="s">
        <v>33</v>
      </c>
      <c r="J104" t="s">
        <v>363</v>
      </c>
      <c r="K104" t="s">
        <v>364</v>
      </c>
      <c r="L104">
        <v>9.7000000000000003E-2</v>
      </c>
      <c r="M104" t="s">
        <v>365</v>
      </c>
      <c r="N104" t="s">
        <v>366</v>
      </c>
    </row>
    <row r="105" spans="1:14" x14ac:dyDescent="0.35">
      <c r="B105" t="s">
        <v>314</v>
      </c>
      <c r="C105" t="str">
        <f>INDEX(H:H,MATCH(B105,G:G,0))</f>
        <v>Pd</v>
      </c>
      <c r="D105" s="1">
        <f>INDEX('ADP-Elements'!C:C,MATCH(Flows!C105,'ADP-Elements'!A:A,0))</f>
        <v>970</v>
      </c>
      <c r="E105" s="1">
        <f>INDEX('ADP-Elements'!E:E,MATCH(Flows!C105,'ADP-Elements'!A:A,0))</f>
        <v>12610</v>
      </c>
      <c r="G105" t="s">
        <v>333</v>
      </c>
      <c r="H105" t="s">
        <v>126</v>
      </c>
      <c r="I105" t="s">
        <v>380</v>
      </c>
      <c r="J105" t="s">
        <v>363</v>
      </c>
      <c r="K105" t="s">
        <v>364</v>
      </c>
      <c r="L105">
        <v>9.7000000000000003E-2</v>
      </c>
      <c r="M105" t="s">
        <v>365</v>
      </c>
      <c r="N105" t="s">
        <v>366</v>
      </c>
    </row>
    <row r="106" spans="1:14" x14ac:dyDescent="0.35">
      <c r="B106" t="s">
        <v>315</v>
      </c>
      <c r="C106" t="str">
        <f>INDEX(H:H,MATCH(B106,G:G,0))</f>
        <v>Pd</v>
      </c>
      <c r="D106" s="1">
        <f>INDEX('ADP-Elements'!C:C,MATCH(Flows!C106,'ADP-Elements'!A:A,0))</f>
        <v>970</v>
      </c>
      <c r="E106" s="1">
        <f>INDEX('ADP-Elements'!E:E,MATCH(Flows!C106,'ADP-Elements'!A:A,0))</f>
        <v>12610</v>
      </c>
      <c r="G106" t="s">
        <v>334</v>
      </c>
      <c r="H106" t="s">
        <v>126</v>
      </c>
      <c r="I106" t="s">
        <v>314</v>
      </c>
      <c r="J106" t="s">
        <v>363</v>
      </c>
      <c r="K106" t="s">
        <v>364</v>
      </c>
      <c r="L106">
        <v>9.7000000000000003E-2</v>
      </c>
      <c r="M106" t="s">
        <v>365</v>
      </c>
      <c r="N106" t="s">
        <v>366</v>
      </c>
    </row>
    <row r="107" spans="1:14" x14ac:dyDescent="0.35">
      <c r="B107" t="s">
        <v>316</v>
      </c>
      <c r="C107" t="str">
        <f>INDEX(H:H,MATCH(B107,G:G,0))</f>
        <v>P</v>
      </c>
      <c r="D107" s="1">
        <f>INDEX('ADP-Elements'!C:C,MATCH(Flows!C107,'ADP-Elements'!A:A,0))</f>
        <v>7.1000000000000005E-5</v>
      </c>
      <c r="E107" s="1">
        <f>INDEX('ADP-Elements'!E:E,MATCH(Flows!C107,'ADP-Elements'!A:A,0))</f>
        <v>2.4850000000000002E-3</v>
      </c>
      <c r="G107" t="s">
        <v>335</v>
      </c>
      <c r="H107" t="s">
        <v>82</v>
      </c>
      <c r="I107" t="s">
        <v>315</v>
      </c>
      <c r="J107" t="s">
        <v>363</v>
      </c>
      <c r="K107" t="s">
        <v>364</v>
      </c>
      <c r="L107">
        <v>9.7000000000000003E-2</v>
      </c>
      <c r="M107" t="s">
        <v>365</v>
      </c>
      <c r="N107" t="s">
        <v>366</v>
      </c>
    </row>
    <row r="108" spans="1:14" x14ac:dyDescent="0.35">
      <c r="B108" t="s">
        <v>317</v>
      </c>
      <c r="C108" t="str">
        <f>INDEX(H:H,MATCH(B108,G:G,0))</f>
        <v>P</v>
      </c>
      <c r="D108" s="1">
        <f>INDEX('ADP-Elements'!C:C,MATCH(Flows!C108,'ADP-Elements'!A:A,0))</f>
        <v>7.1000000000000005E-5</v>
      </c>
      <c r="E108" s="1">
        <f>INDEX('ADP-Elements'!E:E,MATCH(Flows!C108,'ADP-Elements'!A:A,0))</f>
        <v>2.4850000000000002E-3</v>
      </c>
      <c r="G108" t="s">
        <v>336</v>
      </c>
      <c r="H108" t="s">
        <v>82</v>
      </c>
      <c r="I108" t="s">
        <v>316</v>
      </c>
      <c r="J108" t="s">
        <v>363</v>
      </c>
      <c r="K108" t="s">
        <v>364</v>
      </c>
      <c r="L108" s="1">
        <v>7.1000000000000005E-5</v>
      </c>
      <c r="M108" t="s">
        <v>365</v>
      </c>
      <c r="N108" t="s">
        <v>366</v>
      </c>
    </row>
    <row r="109" spans="1:14" x14ac:dyDescent="0.35">
      <c r="B109" t="s">
        <v>35</v>
      </c>
      <c r="C109" t="s">
        <v>166</v>
      </c>
      <c r="D109" s="1">
        <f>INDEX('ADP-Elements'!C:C,MATCH(Flows!C109,'ADP-Elements'!A:A,0))</f>
        <v>970</v>
      </c>
      <c r="E109" s="1">
        <f>INDEX('ADP-Elements'!E:E,MATCH(Flows!C109,'ADP-Elements'!A:A,0))</f>
        <v>17460</v>
      </c>
      <c r="G109" t="s">
        <v>337</v>
      </c>
      <c r="H109" t="s">
        <v>82</v>
      </c>
      <c r="I109" t="s">
        <v>317</v>
      </c>
      <c r="J109" t="s">
        <v>363</v>
      </c>
      <c r="K109" t="s">
        <v>364</v>
      </c>
      <c r="L109" s="1">
        <v>7.1000000000000005E-5</v>
      </c>
      <c r="M109" t="s">
        <v>365</v>
      </c>
      <c r="N109" t="s">
        <v>366</v>
      </c>
    </row>
    <row r="110" spans="1:14" x14ac:dyDescent="0.35">
      <c r="B110" t="s">
        <v>381</v>
      </c>
      <c r="C110" t="s">
        <v>166</v>
      </c>
      <c r="D110" s="1">
        <f>INDEX('ADP-Elements'!C:C,MATCH(Flows!C110,'ADP-Elements'!A:A,0))</f>
        <v>970</v>
      </c>
      <c r="E110" s="1">
        <f>INDEX('ADP-Elements'!E:E,MATCH(Flows!C110,'ADP-Elements'!A:A,0))</f>
        <v>17460</v>
      </c>
      <c r="G110" t="s">
        <v>338</v>
      </c>
      <c r="H110" t="s">
        <v>72</v>
      </c>
      <c r="I110" t="s">
        <v>35</v>
      </c>
      <c r="J110" t="s">
        <v>363</v>
      </c>
      <c r="K110" t="s">
        <v>364</v>
      </c>
      <c r="L110">
        <v>970</v>
      </c>
      <c r="M110" t="s">
        <v>365</v>
      </c>
      <c r="N110" t="s">
        <v>366</v>
      </c>
    </row>
    <row r="111" spans="1:14" x14ac:dyDescent="0.35">
      <c r="B111" t="s">
        <v>318</v>
      </c>
      <c r="C111" t="str">
        <f t="shared" ref="C111:C118" si="3">INDEX(H:H,MATCH(B111,G:G,0))</f>
        <v>Pr</v>
      </c>
      <c r="D111" s="1">
        <f>INDEX('ADP-Elements'!C:C,MATCH(Flows!C111,'ADP-Elements'!A:A,0))</f>
        <v>9.7E-5</v>
      </c>
      <c r="E111" s="1">
        <f>INDEX('ADP-Elements'!E:E,MATCH(Flows!C111,'ADP-Elements'!A:A,0))</f>
        <v>5.3350000000000003E-3</v>
      </c>
      <c r="G111" t="s">
        <v>339</v>
      </c>
      <c r="H111" t="s">
        <v>131</v>
      </c>
      <c r="I111" t="s">
        <v>381</v>
      </c>
      <c r="J111" t="s">
        <v>363</v>
      </c>
      <c r="K111" t="s">
        <v>364</v>
      </c>
      <c r="L111">
        <v>970</v>
      </c>
      <c r="M111" t="s">
        <v>365</v>
      </c>
      <c r="N111" t="s">
        <v>366</v>
      </c>
    </row>
    <row r="112" spans="1:14" x14ac:dyDescent="0.35">
      <c r="B112" t="s">
        <v>319</v>
      </c>
      <c r="C112" t="str">
        <f t="shared" si="3"/>
        <v>Pt</v>
      </c>
      <c r="D112" s="1">
        <f>INDEX('ADP-Elements'!C:C,MATCH(Flows!C112,'ADP-Elements'!A:A,0))</f>
        <v>970</v>
      </c>
      <c r="E112" s="1">
        <f>INDEX('ADP-Elements'!E:E,MATCH(Flows!C112,'ADP-Elements'!A:A,0))</f>
        <v>17460</v>
      </c>
      <c r="G112" t="s">
        <v>340</v>
      </c>
      <c r="H112" t="s">
        <v>87</v>
      </c>
      <c r="I112" t="s">
        <v>318</v>
      </c>
      <c r="J112" t="s">
        <v>363</v>
      </c>
      <c r="K112" t="s">
        <v>364</v>
      </c>
      <c r="L112" s="1">
        <v>9.7E-5</v>
      </c>
      <c r="M112" t="s">
        <v>365</v>
      </c>
      <c r="N112" t="s">
        <v>366</v>
      </c>
    </row>
    <row r="113" spans="2:14" x14ac:dyDescent="0.35">
      <c r="B113" t="s">
        <v>320</v>
      </c>
      <c r="C113" t="str">
        <f t="shared" si="3"/>
        <v>Pt</v>
      </c>
      <c r="D113" s="1">
        <f>INDEX('ADP-Elements'!C:C,MATCH(Flows!C113,'ADP-Elements'!A:A,0))</f>
        <v>970</v>
      </c>
      <c r="E113" s="1">
        <f>INDEX('ADP-Elements'!E:E,MATCH(Flows!C113,'ADP-Elements'!A:A,0))</f>
        <v>17460</v>
      </c>
      <c r="G113" t="s">
        <v>341</v>
      </c>
      <c r="H113" t="s">
        <v>342</v>
      </c>
      <c r="I113" t="s">
        <v>319</v>
      </c>
      <c r="J113" t="s">
        <v>363</v>
      </c>
      <c r="K113" t="s">
        <v>364</v>
      </c>
      <c r="L113">
        <v>970</v>
      </c>
      <c r="M113" t="s">
        <v>365</v>
      </c>
      <c r="N113" t="s">
        <v>366</v>
      </c>
    </row>
    <row r="114" spans="2:14" x14ac:dyDescent="0.35">
      <c r="B114" t="s">
        <v>321</v>
      </c>
      <c r="C114" t="str">
        <f t="shared" si="3"/>
        <v>Fe</v>
      </c>
      <c r="D114" s="1">
        <f>INDEX('ADP-Elements'!C:C,MATCH(Flows!C114,'ADP-Elements'!A:A,0))</f>
        <v>6.8999999999999996E-7</v>
      </c>
      <c r="E114" s="1">
        <f>INDEX('ADP-Elements'!E:E,MATCH(Flows!C114,'ADP-Elements'!A:A,0))</f>
        <v>3.45E-6</v>
      </c>
      <c r="G114" t="s">
        <v>343</v>
      </c>
      <c r="H114" t="s">
        <v>249</v>
      </c>
      <c r="I114" t="s">
        <v>320</v>
      </c>
      <c r="J114" t="s">
        <v>363</v>
      </c>
      <c r="K114" t="s">
        <v>364</v>
      </c>
      <c r="L114">
        <v>970</v>
      </c>
      <c r="M114" t="s">
        <v>365</v>
      </c>
      <c r="N114" t="s">
        <v>366</v>
      </c>
    </row>
    <row r="115" spans="2:14" x14ac:dyDescent="0.35">
      <c r="B115" t="s">
        <v>322</v>
      </c>
      <c r="C115" t="str">
        <f t="shared" si="3"/>
        <v>Mn</v>
      </c>
      <c r="D115" s="1">
        <f>INDEX('ADP-Elements'!C:C,MATCH(Flows!C115,'ADP-Elements'!A:A,0))</f>
        <v>2.5000000000000001E-5</v>
      </c>
      <c r="E115" s="1">
        <f>INDEX('ADP-Elements'!E:E,MATCH(Flows!C115,'ADP-Elements'!A:A,0))</f>
        <v>2.2500000000000002E-4</v>
      </c>
      <c r="G115" t="s">
        <v>344</v>
      </c>
      <c r="H115" t="s">
        <v>161</v>
      </c>
      <c r="I115" t="s">
        <v>321</v>
      </c>
      <c r="J115" t="s">
        <v>363</v>
      </c>
      <c r="K115" t="s">
        <v>364</v>
      </c>
      <c r="L115" s="1">
        <v>1.3083999999999999E-4</v>
      </c>
      <c r="M115" t="s">
        <v>365</v>
      </c>
      <c r="N115" t="s">
        <v>366</v>
      </c>
    </row>
    <row r="116" spans="2:14" x14ac:dyDescent="0.35">
      <c r="B116" t="s">
        <v>323</v>
      </c>
      <c r="C116" t="str">
        <f t="shared" si="3"/>
        <v>Rh</v>
      </c>
      <c r="D116" s="1">
        <f>INDEX('ADP-Elements'!C:C,MATCH(Flows!C116,'ADP-Elements'!A:A,0))</f>
        <v>2.8E-3</v>
      </c>
      <c r="E116" s="1">
        <f>INDEX('ADP-Elements'!E:E,MATCH(Flows!C116,'ADP-Elements'!A:A,0))</f>
        <v>5.8799999999999998E-2</v>
      </c>
      <c r="G116" t="s">
        <v>345</v>
      </c>
      <c r="H116" t="s">
        <v>132</v>
      </c>
      <c r="I116" t="s">
        <v>322</v>
      </c>
      <c r="J116" t="s">
        <v>363</v>
      </c>
      <c r="K116" t="s">
        <v>364</v>
      </c>
      <c r="L116" s="1">
        <v>8.6915999999999999E-6</v>
      </c>
      <c r="M116" t="s">
        <v>365</v>
      </c>
      <c r="N116" t="s">
        <v>366</v>
      </c>
    </row>
    <row r="117" spans="2:14" x14ac:dyDescent="0.35">
      <c r="B117" t="s">
        <v>324</v>
      </c>
      <c r="C117" t="str">
        <f t="shared" si="3"/>
        <v>Rh</v>
      </c>
      <c r="D117" s="1">
        <f>INDEX('ADP-Elements'!C:C,MATCH(Flows!C117,'ADP-Elements'!A:A,0))</f>
        <v>2.8E-3</v>
      </c>
      <c r="E117" s="1">
        <f>INDEX('ADP-Elements'!E:E,MATCH(Flows!C117,'ADP-Elements'!A:A,0))</f>
        <v>5.8799999999999998E-2</v>
      </c>
      <c r="G117" t="s">
        <v>346</v>
      </c>
      <c r="H117" t="s">
        <v>130</v>
      </c>
      <c r="I117" t="s">
        <v>323</v>
      </c>
      <c r="J117" t="s">
        <v>363</v>
      </c>
      <c r="K117" t="s">
        <v>364</v>
      </c>
      <c r="L117">
        <v>2.8E-3</v>
      </c>
      <c r="M117" t="s">
        <v>365</v>
      </c>
      <c r="N117" t="s">
        <v>366</v>
      </c>
    </row>
    <row r="118" spans="2:14" x14ac:dyDescent="0.35">
      <c r="B118" t="s">
        <v>325</v>
      </c>
      <c r="C118" t="str">
        <f t="shared" si="3"/>
        <v>Re</v>
      </c>
      <c r="D118" s="1">
        <f>INDEX('ADP-Elements'!C:C,MATCH(Flows!C118,'ADP-Elements'!A:A,0))</f>
        <v>1000</v>
      </c>
      <c r="E118" s="1">
        <f>INDEX('ADP-Elements'!E:E,MATCH(Flows!C118,'ADP-Elements'!A:A,0))</f>
        <v>5000</v>
      </c>
      <c r="G118" t="s">
        <v>347</v>
      </c>
      <c r="H118" t="s">
        <v>95</v>
      </c>
      <c r="I118" t="s">
        <v>324</v>
      </c>
      <c r="J118" t="s">
        <v>363</v>
      </c>
      <c r="K118" t="s">
        <v>364</v>
      </c>
      <c r="L118">
        <v>2.8E-3</v>
      </c>
      <c r="M118" t="s">
        <v>365</v>
      </c>
      <c r="N118" t="s">
        <v>366</v>
      </c>
    </row>
    <row r="119" spans="2:14" x14ac:dyDescent="0.35">
      <c r="B119" t="s">
        <v>39</v>
      </c>
      <c r="C119" t="s">
        <v>124</v>
      </c>
      <c r="D119" s="1">
        <f>INDEX('ADP-Elements'!C:C,MATCH(Flows!C119,'ADP-Elements'!A:A,0))</f>
        <v>2.8E-3</v>
      </c>
      <c r="E119" s="1">
        <f>INDEX('ADP-Elements'!E:E,MATCH(Flows!C119,'ADP-Elements'!A:A,0))</f>
        <v>5.8799999999999998E-2</v>
      </c>
      <c r="G119" t="s">
        <v>348</v>
      </c>
      <c r="H119" t="s">
        <v>95</v>
      </c>
      <c r="I119" t="s">
        <v>325</v>
      </c>
      <c r="J119" t="s">
        <v>363</v>
      </c>
      <c r="K119" t="s">
        <v>364</v>
      </c>
      <c r="L119">
        <v>1000</v>
      </c>
      <c r="M119" t="s">
        <v>365</v>
      </c>
      <c r="N119" t="s">
        <v>366</v>
      </c>
    </row>
    <row r="120" spans="2:14" x14ac:dyDescent="0.35">
      <c r="B120" t="s">
        <v>382</v>
      </c>
      <c r="C120" t="s">
        <v>124</v>
      </c>
      <c r="D120" s="1">
        <f>INDEX('ADP-Elements'!C:C,MATCH(Flows!C120,'ADP-Elements'!A:A,0))</f>
        <v>2.8E-3</v>
      </c>
      <c r="E120" s="1">
        <f>INDEX('ADP-Elements'!E:E,MATCH(Flows!C120,'ADP-Elements'!A:A,0))</f>
        <v>5.8799999999999998E-2</v>
      </c>
      <c r="G120" t="s">
        <v>349</v>
      </c>
      <c r="H120" t="s">
        <v>249</v>
      </c>
      <c r="I120" t="s">
        <v>39</v>
      </c>
      <c r="J120" t="s">
        <v>363</v>
      </c>
      <c r="K120" t="s">
        <v>364</v>
      </c>
      <c r="L120">
        <v>2.8E-3</v>
      </c>
      <c r="M120" t="s">
        <v>365</v>
      </c>
      <c r="N120" t="s">
        <v>366</v>
      </c>
    </row>
    <row r="121" spans="2:14" x14ac:dyDescent="0.35">
      <c r="B121" t="s">
        <v>326</v>
      </c>
      <c r="C121" t="s">
        <v>145</v>
      </c>
      <c r="D121" s="1">
        <f>INDEX('ADP-Elements'!C:C,MATCH(Flows!C121,'ADP-Elements'!A:A,0))</f>
        <v>7.7000000000000001E-5</v>
      </c>
      <c r="E121" s="1">
        <f>INDEX('ADP-Elements'!E:E,MATCH(Flows!C121,'ADP-Elements'!A:A,0))</f>
        <v>0</v>
      </c>
      <c r="G121" t="s">
        <v>350</v>
      </c>
      <c r="H121" t="s">
        <v>188</v>
      </c>
      <c r="I121" t="s">
        <v>382</v>
      </c>
      <c r="J121" t="s">
        <v>363</v>
      </c>
      <c r="K121" t="s">
        <v>364</v>
      </c>
      <c r="L121">
        <v>2.8E-3</v>
      </c>
      <c r="M121" t="s">
        <v>365</v>
      </c>
      <c r="N121" t="s">
        <v>366</v>
      </c>
    </row>
    <row r="122" spans="2:14" x14ac:dyDescent="0.35">
      <c r="B122" t="s">
        <v>42</v>
      </c>
      <c r="C122" t="s">
        <v>94</v>
      </c>
      <c r="D122" s="1">
        <f>INDEX('ADP-Elements'!C:C,MATCH(Flows!C122,'ADP-Elements'!A:A,0))</f>
        <v>7.6000000000000006E-8</v>
      </c>
      <c r="E122" s="1">
        <f>INDEX('ADP-Elements'!E:E,MATCH(Flows!C122,'ADP-Elements'!A:A,0))</f>
        <v>2.356E-6</v>
      </c>
      <c r="G122" t="s">
        <v>351</v>
      </c>
      <c r="H122" t="s">
        <v>134</v>
      </c>
      <c r="I122" t="s">
        <v>326</v>
      </c>
      <c r="J122" t="s">
        <v>363</v>
      </c>
      <c r="K122" t="s">
        <v>364</v>
      </c>
      <c r="L122" s="1">
        <v>5.3200000000000005E-7</v>
      </c>
      <c r="M122" t="s">
        <v>365</v>
      </c>
      <c r="N122" t="s">
        <v>366</v>
      </c>
    </row>
    <row r="123" spans="2:14" x14ac:dyDescent="0.35">
      <c r="B123" t="s">
        <v>44</v>
      </c>
      <c r="C123" t="s">
        <v>85</v>
      </c>
      <c r="D123" s="1">
        <f>INDEX('ADP-Elements'!C:C,MATCH(Flows!C123,'ADP-Elements'!A:A,0))</f>
        <v>8.1999999999999996E-10</v>
      </c>
      <c r="E123" s="1">
        <f>INDEX('ADP-Elements'!E:E,MATCH(Flows!C123,'ADP-Elements'!A:A,0))</f>
        <v>9.8399999999999975E-9</v>
      </c>
      <c r="G123" t="s">
        <v>352</v>
      </c>
      <c r="H123" t="s">
        <v>105</v>
      </c>
      <c r="I123" t="s">
        <v>42</v>
      </c>
      <c r="J123" t="s">
        <v>363</v>
      </c>
      <c r="K123" t="s">
        <v>364</v>
      </c>
      <c r="L123" s="1">
        <v>7.6000000000000006E-8</v>
      </c>
      <c r="M123" t="s">
        <v>365</v>
      </c>
      <c r="N123" t="s">
        <v>366</v>
      </c>
    </row>
    <row r="124" spans="2:14" x14ac:dyDescent="0.35">
      <c r="B124" t="s">
        <v>328</v>
      </c>
      <c r="C124" t="str">
        <f t="shared" ref="C124:C133" si="4">INDEX(H:H,MATCH(B124,G:G,0))</f>
        <v>Ag</v>
      </c>
      <c r="D124" s="1">
        <f>INDEX('ADP-Elements'!C:C,MATCH(Flows!C124,'ADP-Elements'!A:A,0))</f>
        <v>8.6</v>
      </c>
      <c r="E124" s="1">
        <f>INDEX('ADP-Elements'!E:E,MATCH(Flows!C124,'ADP-Elements'!A:A,0))</f>
        <v>60.199999999999989</v>
      </c>
      <c r="G124" t="s">
        <v>353</v>
      </c>
      <c r="H124" t="s">
        <v>105</v>
      </c>
      <c r="I124" t="s">
        <v>44</v>
      </c>
      <c r="J124" t="s">
        <v>363</v>
      </c>
      <c r="K124" t="s">
        <v>364</v>
      </c>
      <c r="L124" s="1">
        <v>8.1999999999999996E-10</v>
      </c>
      <c r="M124" t="s">
        <v>365</v>
      </c>
      <c r="N124" t="s">
        <v>366</v>
      </c>
    </row>
    <row r="125" spans="2:14" x14ac:dyDescent="0.35">
      <c r="B125" t="s">
        <v>329</v>
      </c>
      <c r="C125" t="str">
        <f t="shared" si="4"/>
        <v>Ag</v>
      </c>
      <c r="D125" s="1">
        <f>INDEX('ADP-Elements'!C:C,MATCH(Flows!C125,'ADP-Elements'!A:A,0))</f>
        <v>8.6</v>
      </c>
      <c r="E125" s="1">
        <f>INDEX('ADP-Elements'!E:E,MATCH(Flows!C125,'ADP-Elements'!A:A,0))</f>
        <v>60.199999999999989</v>
      </c>
      <c r="G125" t="s">
        <v>354</v>
      </c>
      <c r="H125" t="s">
        <v>355</v>
      </c>
      <c r="I125" t="s">
        <v>328</v>
      </c>
      <c r="J125" t="s">
        <v>363</v>
      </c>
      <c r="K125" t="s">
        <v>364</v>
      </c>
      <c r="L125">
        <v>8.6</v>
      </c>
      <c r="M125" t="s">
        <v>365</v>
      </c>
      <c r="N125" t="s">
        <v>366</v>
      </c>
    </row>
    <row r="126" spans="2:14" x14ac:dyDescent="0.35">
      <c r="B126" t="s">
        <v>330</v>
      </c>
      <c r="C126" t="str">
        <f t="shared" si="4"/>
        <v>Ag</v>
      </c>
      <c r="D126" s="1">
        <f>INDEX('ADP-Elements'!C:C,MATCH(Flows!C126,'ADP-Elements'!A:A,0))</f>
        <v>8.6</v>
      </c>
      <c r="E126" s="1">
        <f>INDEX('ADP-Elements'!E:E,MATCH(Flows!C126,'ADP-Elements'!A:A,0))</f>
        <v>60.199999999999989</v>
      </c>
      <c r="G126" t="s">
        <v>356</v>
      </c>
      <c r="H126" t="s">
        <v>355</v>
      </c>
      <c r="I126" t="s">
        <v>329</v>
      </c>
      <c r="J126" t="s">
        <v>363</v>
      </c>
      <c r="K126" t="s">
        <v>364</v>
      </c>
      <c r="L126">
        <v>8.6</v>
      </c>
      <c r="M126" t="s">
        <v>365</v>
      </c>
      <c r="N126" t="s">
        <v>366</v>
      </c>
    </row>
    <row r="127" spans="2:14" x14ac:dyDescent="0.35">
      <c r="B127" t="s">
        <v>331</v>
      </c>
      <c r="C127" t="str">
        <f t="shared" si="4"/>
        <v>Ag</v>
      </c>
      <c r="D127" s="1">
        <f>INDEX('ADP-Elements'!C:C,MATCH(Flows!C127,'ADP-Elements'!A:A,0))</f>
        <v>8.6</v>
      </c>
      <c r="E127" s="1">
        <f>INDEX('ADP-Elements'!E:E,MATCH(Flows!C127,'ADP-Elements'!A:A,0))</f>
        <v>60.199999999999989</v>
      </c>
      <c r="I127" t="s">
        <v>330</v>
      </c>
      <c r="J127" t="s">
        <v>363</v>
      </c>
      <c r="K127" t="s">
        <v>364</v>
      </c>
      <c r="L127">
        <v>8.6</v>
      </c>
      <c r="M127" t="s">
        <v>365</v>
      </c>
      <c r="N127" t="s">
        <v>366</v>
      </c>
    </row>
    <row r="128" spans="2:14" x14ac:dyDescent="0.35">
      <c r="B128" t="s">
        <v>332</v>
      </c>
      <c r="C128" t="str">
        <f t="shared" si="4"/>
        <v>Ag</v>
      </c>
      <c r="D128" s="1">
        <f>INDEX('ADP-Elements'!C:C,MATCH(Flows!C128,'ADP-Elements'!A:A,0))</f>
        <v>8.6</v>
      </c>
      <c r="E128" s="1">
        <f>INDEX('ADP-Elements'!E:E,MATCH(Flows!C128,'ADP-Elements'!A:A,0))</f>
        <v>60.199999999999989</v>
      </c>
      <c r="I128" t="s">
        <v>331</v>
      </c>
      <c r="J128" t="s">
        <v>363</v>
      </c>
      <c r="K128" t="s">
        <v>364</v>
      </c>
      <c r="L128">
        <v>8.6</v>
      </c>
      <c r="M128" t="s">
        <v>365</v>
      </c>
      <c r="N128" t="s">
        <v>366</v>
      </c>
    </row>
    <row r="129" spans="2:14" x14ac:dyDescent="0.35">
      <c r="B129" t="s">
        <v>333</v>
      </c>
      <c r="C129" t="str">
        <f t="shared" si="4"/>
        <v>Ag</v>
      </c>
      <c r="D129" s="1">
        <f>INDEX('ADP-Elements'!C:C,MATCH(Flows!C129,'ADP-Elements'!A:A,0))</f>
        <v>8.6</v>
      </c>
      <c r="E129" s="1">
        <f>INDEX('ADP-Elements'!E:E,MATCH(Flows!C129,'ADP-Elements'!A:A,0))</f>
        <v>60.199999999999989</v>
      </c>
      <c r="I129" t="s">
        <v>332</v>
      </c>
      <c r="J129" t="s">
        <v>363</v>
      </c>
      <c r="K129" t="s">
        <v>364</v>
      </c>
      <c r="L129">
        <v>8.6</v>
      </c>
      <c r="M129" t="s">
        <v>365</v>
      </c>
      <c r="N129" t="s">
        <v>366</v>
      </c>
    </row>
    <row r="130" spans="2:14" x14ac:dyDescent="0.35">
      <c r="B130" t="s">
        <v>334</v>
      </c>
      <c r="C130" t="str">
        <f t="shared" si="4"/>
        <v>Ag</v>
      </c>
      <c r="D130" s="1">
        <f>INDEX('ADP-Elements'!C:C,MATCH(Flows!C130,'ADP-Elements'!A:A,0))</f>
        <v>8.6</v>
      </c>
      <c r="E130" s="1">
        <f>INDEX('ADP-Elements'!E:E,MATCH(Flows!C130,'ADP-Elements'!A:A,0))</f>
        <v>60.199999999999989</v>
      </c>
      <c r="I130" t="s">
        <v>333</v>
      </c>
      <c r="J130" t="s">
        <v>363</v>
      </c>
      <c r="K130" t="s">
        <v>364</v>
      </c>
      <c r="L130">
        <v>8.6</v>
      </c>
      <c r="M130" t="s">
        <v>365</v>
      </c>
      <c r="N130" t="s">
        <v>366</v>
      </c>
    </row>
    <row r="131" spans="2:14" x14ac:dyDescent="0.35">
      <c r="B131" t="s">
        <v>335</v>
      </c>
      <c r="C131" t="str">
        <f t="shared" si="4"/>
        <v>Na</v>
      </c>
      <c r="D131" s="1">
        <f>INDEX('ADP-Elements'!C:C,MATCH(Flows!C131,'ADP-Elements'!A:A,0))</f>
        <v>1.6999999999999999E-7</v>
      </c>
      <c r="E131" s="1">
        <f>INDEX('ADP-Elements'!E:E,MATCH(Flows!C131,'ADP-Elements'!A:A,0))</f>
        <v>0</v>
      </c>
      <c r="I131" t="s">
        <v>334</v>
      </c>
      <c r="J131" t="s">
        <v>363</v>
      </c>
      <c r="K131" t="s">
        <v>364</v>
      </c>
      <c r="L131">
        <v>8.6</v>
      </c>
      <c r="M131" t="s">
        <v>365</v>
      </c>
      <c r="N131" t="s">
        <v>366</v>
      </c>
    </row>
    <row r="132" spans="2:14" x14ac:dyDescent="0.35">
      <c r="B132" t="s">
        <v>336</v>
      </c>
      <c r="C132" t="str">
        <f t="shared" si="4"/>
        <v>Na</v>
      </c>
      <c r="D132" s="1">
        <f>INDEX('ADP-Elements'!C:C,MATCH(Flows!C132,'ADP-Elements'!A:A,0))</f>
        <v>1.6999999999999999E-7</v>
      </c>
      <c r="E132" s="1">
        <f>INDEX('ADP-Elements'!E:E,MATCH(Flows!C132,'ADP-Elements'!A:A,0))</f>
        <v>0</v>
      </c>
      <c r="I132" t="s">
        <v>335</v>
      </c>
      <c r="J132" t="s">
        <v>363</v>
      </c>
      <c r="K132" t="s">
        <v>364</v>
      </c>
      <c r="L132" s="1">
        <v>2.9528999999999999E-8</v>
      </c>
      <c r="M132" t="s">
        <v>365</v>
      </c>
      <c r="N132" t="s">
        <v>366</v>
      </c>
    </row>
    <row r="133" spans="2:14" x14ac:dyDescent="0.35">
      <c r="B133" t="s">
        <v>337</v>
      </c>
      <c r="C133" t="str">
        <f t="shared" si="4"/>
        <v>Na</v>
      </c>
      <c r="D133" s="1">
        <f>INDEX('ADP-Elements'!C:C,MATCH(Flows!C133,'ADP-Elements'!A:A,0))</f>
        <v>1.6999999999999999E-7</v>
      </c>
      <c r="E133" s="1">
        <f>INDEX('ADP-Elements'!E:E,MATCH(Flows!C133,'ADP-Elements'!A:A,0))</f>
        <v>0</v>
      </c>
      <c r="I133" t="s">
        <v>336</v>
      </c>
      <c r="J133" t="s">
        <v>363</v>
      </c>
      <c r="K133" t="s">
        <v>364</v>
      </c>
      <c r="L133" s="1">
        <v>2.2285E-11</v>
      </c>
      <c r="M133" t="s">
        <v>365</v>
      </c>
      <c r="N133" t="s">
        <v>366</v>
      </c>
    </row>
    <row r="134" spans="2:14" x14ac:dyDescent="0.35">
      <c r="B134" t="s">
        <v>338</v>
      </c>
      <c r="C134" t="s">
        <v>249</v>
      </c>
      <c r="D134" s="1" t="e">
        <f>INDEX('ADP-Elements'!C:C,MATCH(Flows!C134,'ADP-Elements'!A:A,0))</f>
        <v>#N/A</v>
      </c>
      <c r="E134" s="1" t="e">
        <f>INDEX('ADP-Elements'!E:E,MATCH(Flows!C134,'ADP-Elements'!A:A,0))</f>
        <v>#N/A</v>
      </c>
      <c r="I134" t="s">
        <v>337</v>
      </c>
      <c r="J134" t="s">
        <v>363</v>
      </c>
      <c r="K134" t="s">
        <v>364</v>
      </c>
      <c r="L134" s="1">
        <v>8.0976999999999994E-5</v>
      </c>
      <c r="M134" t="s">
        <v>365</v>
      </c>
      <c r="N134" t="s">
        <v>366</v>
      </c>
    </row>
    <row r="135" spans="2:14" x14ac:dyDescent="0.35">
      <c r="B135" t="s">
        <v>339</v>
      </c>
      <c r="C135" t="str">
        <f t="shared" ref="C135:C140" si="5">INDEX(H:H,MATCH(B135,G:G,0))</f>
        <v>Sb</v>
      </c>
      <c r="D135" s="1">
        <f>INDEX('ADP-Elements'!C:C,MATCH(Flows!C135,'ADP-Elements'!A:A,0))</f>
        <v>1</v>
      </c>
      <c r="E135" s="1">
        <f>INDEX('ADP-Elements'!E:E,MATCH(Flows!C135,'ADP-Elements'!A:A,0))</f>
        <v>20</v>
      </c>
      <c r="I135" t="s">
        <v>338</v>
      </c>
      <c r="J135" t="s">
        <v>363</v>
      </c>
      <c r="K135" t="s">
        <v>364</v>
      </c>
      <c r="L135" s="1">
        <v>3.4584999999999999E-7</v>
      </c>
      <c r="M135" t="s">
        <v>365</v>
      </c>
      <c r="N135" t="s">
        <v>366</v>
      </c>
    </row>
    <row r="136" spans="2:14" x14ac:dyDescent="0.35">
      <c r="B136" t="s">
        <v>340</v>
      </c>
      <c r="C136" t="str">
        <f t="shared" si="5"/>
        <v>S</v>
      </c>
      <c r="D136" s="1">
        <f>INDEX('ADP-Elements'!C:C,MATCH(Flows!C136,'ADP-Elements'!A:A,0))</f>
        <v>1.6000000000000001E-4</v>
      </c>
      <c r="E136" s="1">
        <f>INDEX('ADP-Elements'!E:E,MATCH(Flows!C136,'ADP-Elements'!A:A,0))</f>
        <v>4.7999999999999996E-4</v>
      </c>
      <c r="I136" t="s">
        <v>339</v>
      </c>
      <c r="J136" t="s">
        <v>363</v>
      </c>
      <c r="K136" t="s">
        <v>364</v>
      </c>
      <c r="L136">
        <v>0.77907999999999999</v>
      </c>
      <c r="M136" t="s">
        <v>365</v>
      </c>
      <c r="N136" t="s">
        <v>366</v>
      </c>
    </row>
    <row r="137" spans="2:14" x14ac:dyDescent="0.35">
      <c r="B137" t="s">
        <v>341</v>
      </c>
      <c r="C137" t="str">
        <f t="shared" si="5"/>
        <v>KCl</v>
      </c>
      <c r="D137" s="1" t="e">
        <f>INDEX('ADP-Elements'!C:C,MATCH(Flows!C137,'ADP-Elements'!A:A,0))</f>
        <v>#N/A</v>
      </c>
      <c r="E137" s="1" t="e">
        <f>INDEX('ADP-Elements'!E:E,MATCH(Flows!C137,'ADP-Elements'!A:A,0))</f>
        <v>#N/A</v>
      </c>
      <c r="I137" t="s">
        <v>340</v>
      </c>
      <c r="J137" t="s">
        <v>363</v>
      </c>
      <c r="K137" t="s">
        <v>364</v>
      </c>
      <c r="L137" s="1">
        <v>1.6000000000000001E-4</v>
      </c>
      <c r="M137" t="s">
        <v>365</v>
      </c>
      <c r="N137" t="s">
        <v>366</v>
      </c>
    </row>
    <row r="138" spans="2:14" x14ac:dyDescent="0.35">
      <c r="B138" t="s">
        <v>343</v>
      </c>
      <c r="C138" t="str">
        <f t="shared" si="5"/>
        <v>other</v>
      </c>
      <c r="D138" s="1" t="e">
        <f>INDEX('ADP-Elements'!C:C,MATCH(Flows!C138,'ADP-Elements'!A:A,0))</f>
        <v>#N/A</v>
      </c>
      <c r="E138" s="1" t="e">
        <f>INDEX('ADP-Elements'!E:E,MATCH(Flows!C138,'ADP-Elements'!A:A,0))</f>
        <v>#N/A</v>
      </c>
      <c r="I138" t="s">
        <v>341</v>
      </c>
      <c r="J138" t="s">
        <v>363</v>
      </c>
      <c r="K138" t="s">
        <v>364</v>
      </c>
      <c r="L138" s="1">
        <v>2.3129999999999999E-8</v>
      </c>
      <c r="M138" t="s">
        <v>365</v>
      </c>
      <c r="N138" t="s">
        <v>366</v>
      </c>
    </row>
    <row r="139" spans="2:14" x14ac:dyDescent="0.35">
      <c r="B139" t="s">
        <v>344</v>
      </c>
      <c r="C139" t="str">
        <f t="shared" si="5"/>
        <v>Ta</v>
      </c>
      <c r="D139" s="1">
        <f>INDEX('ADP-Elements'!C:C,MATCH(Flows!C139,'ADP-Elements'!A:A,0))</f>
        <v>1.2999999999999999E-3</v>
      </c>
      <c r="E139" s="1">
        <f>INDEX('ADP-Elements'!E:E,MATCH(Flows!C139,'ADP-Elements'!A:A,0))</f>
        <v>1.8199999999999997E-2</v>
      </c>
      <c r="I139" t="s">
        <v>343</v>
      </c>
      <c r="J139" t="s">
        <v>363</v>
      </c>
      <c r="K139" t="s">
        <v>364</v>
      </c>
      <c r="L139" s="1">
        <v>7.2546999999999998E-10</v>
      </c>
      <c r="M139" t="s">
        <v>365</v>
      </c>
      <c r="N139" t="s">
        <v>366</v>
      </c>
    </row>
    <row r="140" spans="2:14" x14ac:dyDescent="0.35">
      <c r="B140" t="s">
        <v>345</v>
      </c>
      <c r="C140" t="str">
        <f t="shared" si="5"/>
        <v>Te</v>
      </c>
      <c r="D140" s="1">
        <f>INDEX('ADP-Elements'!C:C,MATCH(Flows!C140,'ADP-Elements'!A:A,0))</f>
        <v>170</v>
      </c>
      <c r="E140" s="1">
        <f>INDEX('ADP-Elements'!E:E,MATCH(Flows!C140,'ADP-Elements'!A:A,0))</f>
        <v>850</v>
      </c>
      <c r="I140" t="s">
        <v>344</v>
      </c>
      <c r="J140" t="s">
        <v>363</v>
      </c>
      <c r="K140" t="s">
        <v>364</v>
      </c>
      <c r="L140">
        <v>1.2999999999999999E-3</v>
      </c>
      <c r="M140" t="s">
        <v>365</v>
      </c>
      <c r="N140" t="s">
        <v>366</v>
      </c>
    </row>
    <row r="141" spans="2:14" x14ac:dyDescent="0.35">
      <c r="B141" t="s">
        <v>383</v>
      </c>
      <c r="C141" t="s">
        <v>148</v>
      </c>
      <c r="D141" s="1">
        <f>INDEX('ADP-Elements'!C:C,MATCH(Flows!C141,'ADP-Elements'!A:A,0))</f>
        <v>2.7E-4</v>
      </c>
      <c r="E141" s="1">
        <f>INDEX('ADP-Elements'!E:E,MATCH(Flows!C141,'ADP-Elements'!A:A,0))</f>
        <v>1.485E-2</v>
      </c>
      <c r="I141" t="s">
        <v>345</v>
      </c>
      <c r="J141" t="s">
        <v>363</v>
      </c>
      <c r="K141" t="s">
        <v>364</v>
      </c>
      <c r="L141">
        <v>170</v>
      </c>
      <c r="M141" t="s">
        <v>365</v>
      </c>
      <c r="N141" t="s">
        <v>366</v>
      </c>
    </row>
    <row r="142" spans="2:14" x14ac:dyDescent="0.35">
      <c r="B142" t="s">
        <v>52</v>
      </c>
      <c r="C142" t="s">
        <v>169</v>
      </c>
      <c r="D142" s="1">
        <f>INDEX('ADP-Elements'!C:C,MATCH(Flows!C142,'ADP-Elements'!A:A,0))</f>
        <v>1.9000000000000001E-5</v>
      </c>
      <c r="E142" s="1">
        <f>INDEX('ADP-Elements'!E:E,MATCH(Flows!C142,'ADP-Elements'!A:A,0))</f>
        <v>0</v>
      </c>
      <c r="I142" t="s">
        <v>383</v>
      </c>
      <c r="J142" t="s">
        <v>363</v>
      </c>
      <c r="K142" t="s">
        <v>364</v>
      </c>
      <c r="L142" s="1">
        <v>2.7E-4</v>
      </c>
      <c r="M142" t="s">
        <v>365</v>
      </c>
      <c r="N142" t="s">
        <v>366</v>
      </c>
    </row>
    <row r="143" spans="2:14" x14ac:dyDescent="0.35">
      <c r="B143" t="s">
        <v>384</v>
      </c>
      <c r="C143" t="s">
        <v>155</v>
      </c>
      <c r="D143" s="1">
        <f>INDEX('ADP-Elements'!C:C,MATCH(Flows!C143,'ADP-Elements'!A:A,0))</f>
        <v>5.0000000000000001E-4</v>
      </c>
      <c r="E143" s="1">
        <f>INDEX('ADP-Elements'!E:E,MATCH(Flows!C143,'ADP-Elements'!A:A,0))</f>
        <v>3.0499999999999996E-2</v>
      </c>
      <c r="I143" t="s">
        <v>52</v>
      </c>
      <c r="J143" t="s">
        <v>363</v>
      </c>
      <c r="K143" t="s">
        <v>364</v>
      </c>
      <c r="L143" s="1">
        <v>1.9000000000000001E-5</v>
      </c>
      <c r="M143" t="s">
        <v>365</v>
      </c>
      <c r="N143" t="s">
        <v>366</v>
      </c>
    </row>
    <row r="144" spans="2:14" x14ac:dyDescent="0.35">
      <c r="B144" t="s">
        <v>346</v>
      </c>
      <c r="C144" t="str">
        <f>INDEX(H:H,MATCH(B144,G:G,0))</f>
        <v>Sn</v>
      </c>
      <c r="D144" s="1">
        <f>INDEX('ADP-Elements'!C:C,MATCH(Flows!C144,'ADP-Elements'!A:A,0))</f>
        <v>8.1000000000000003E-2</v>
      </c>
      <c r="E144" s="1">
        <f>INDEX('ADP-Elements'!E:E,MATCH(Flows!C144,'ADP-Elements'!A:A,0))</f>
        <v>0.72899999999999998</v>
      </c>
      <c r="I144" t="s">
        <v>384</v>
      </c>
      <c r="J144" t="s">
        <v>363</v>
      </c>
      <c r="K144" t="s">
        <v>364</v>
      </c>
      <c r="L144" s="1">
        <v>5.0000000000000001E-4</v>
      </c>
      <c r="M144" t="s">
        <v>365</v>
      </c>
      <c r="N144" t="s">
        <v>366</v>
      </c>
    </row>
    <row r="145" spans="1:14" x14ac:dyDescent="0.35">
      <c r="A145" s="40" t="s">
        <v>597</v>
      </c>
      <c r="B145" t="s">
        <v>561</v>
      </c>
      <c r="C145" t="s">
        <v>95</v>
      </c>
      <c r="D145" s="1">
        <f>INDEX('ADP-Elements'!C:C,MATCH(Flows!C145,'ADP-Elements'!A:A,0))</f>
        <v>3.8000000000000001E-7</v>
      </c>
      <c r="E145" s="1">
        <f>INDEX('ADP-Elements'!E:E,MATCH(Flows!C145,'ADP-Elements'!A:A,0))</f>
        <v>4.9400000000000001E-6</v>
      </c>
      <c r="L145" s="1"/>
    </row>
    <row r="146" spans="1:14" x14ac:dyDescent="0.35">
      <c r="A146" s="40" t="s">
        <v>598</v>
      </c>
      <c r="B146" t="s">
        <v>562</v>
      </c>
      <c r="C146" t="s">
        <v>95</v>
      </c>
      <c r="D146" s="1">
        <f>INDEX('ADP-Elements'!C:C,MATCH(Flows!C146,'ADP-Elements'!A:A,0))</f>
        <v>3.8000000000000001E-7</v>
      </c>
      <c r="E146" s="1">
        <f>INDEX('ADP-Elements'!E:E,MATCH(Flows!C146,'ADP-Elements'!A:A,0))</f>
        <v>4.9400000000000001E-6</v>
      </c>
      <c r="L146" s="1"/>
    </row>
    <row r="147" spans="1:14" x14ac:dyDescent="0.35">
      <c r="B147" t="s">
        <v>347</v>
      </c>
      <c r="C147" t="str">
        <f>INDEX(H:H,MATCH(B147,G:G,0))</f>
        <v>Ti</v>
      </c>
      <c r="D147" s="1">
        <f>INDEX('ADP-Elements'!C:C,MATCH(Flows!C147,'ADP-Elements'!A:A,0))</f>
        <v>3.8000000000000001E-7</v>
      </c>
      <c r="E147" s="1">
        <f>INDEX('ADP-Elements'!E:E,MATCH(Flows!C147,'ADP-Elements'!A:A,0))</f>
        <v>4.9400000000000001E-6</v>
      </c>
      <c r="I147" t="s">
        <v>346</v>
      </c>
      <c r="J147" t="s">
        <v>363</v>
      </c>
      <c r="K147" t="s">
        <v>364</v>
      </c>
      <c r="L147">
        <v>8.1000000000000003E-2</v>
      </c>
      <c r="M147" t="s">
        <v>365</v>
      </c>
      <c r="N147" t="s">
        <v>366</v>
      </c>
    </row>
    <row r="148" spans="1:14" x14ac:dyDescent="0.35">
      <c r="B148" t="s">
        <v>348</v>
      </c>
      <c r="C148" t="str">
        <f>INDEX(H:H,MATCH(B148,G:G,0))</f>
        <v>Ti</v>
      </c>
      <c r="D148" s="1">
        <f>INDEX('ADP-Elements'!C:C,MATCH(Flows!C148,'ADP-Elements'!A:A,0))</f>
        <v>3.8000000000000001E-7</v>
      </c>
      <c r="E148" s="1">
        <f>INDEX('ADP-Elements'!E:E,MATCH(Flows!C148,'ADP-Elements'!A:A,0))</f>
        <v>4.9400000000000001E-6</v>
      </c>
      <c r="I148" t="s">
        <v>347</v>
      </c>
      <c r="J148" t="s">
        <v>363</v>
      </c>
      <c r="K148" t="s">
        <v>364</v>
      </c>
      <c r="L148" s="1">
        <v>3.8000000000000001E-7</v>
      </c>
      <c r="M148" t="s">
        <v>365</v>
      </c>
      <c r="N148" t="s">
        <v>366</v>
      </c>
    </row>
    <row r="149" spans="1:14" x14ac:dyDescent="0.35">
      <c r="A149" s="40" t="s">
        <v>599</v>
      </c>
      <c r="B149" t="s">
        <v>56</v>
      </c>
      <c r="C149" t="s">
        <v>162</v>
      </c>
      <c r="D149" s="1">
        <f>INDEX('ADP-Elements'!C:C,MATCH(Flows!C149,'ADP-Elements'!A:A,0))</f>
        <v>2.1000000000000001E-2</v>
      </c>
      <c r="E149" s="1">
        <f>INDEX('ADP-Elements'!E:E,MATCH(Flows!C149,'ADP-Elements'!A:A,0))</f>
        <v>0</v>
      </c>
      <c r="L149" s="1"/>
    </row>
    <row r="150" spans="1:14" x14ac:dyDescent="0.35">
      <c r="B150" t="s">
        <v>349</v>
      </c>
      <c r="C150" t="str">
        <f>INDEX(H:H,MATCH(B150,G:G,0))</f>
        <v>other</v>
      </c>
      <c r="D150" s="1" t="e">
        <f>INDEX('ADP-Elements'!C:C,MATCH(Flows!C150,'ADP-Elements'!A:A,0))</f>
        <v>#N/A</v>
      </c>
      <c r="E150" s="1" t="e">
        <f>INDEX('ADP-Elements'!E:E,MATCH(Flows!C150,'ADP-Elements'!A:A,0))</f>
        <v>#N/A</v>
      </c>
      <c r="I150" t="s">
        <v>348</v>
      </c>
      <c r="J150" t="s">
        <v>363</v>
      </c>
      <c r="K150" t="s">
        <v>364</v>
      </c>
      <c r="L150" s="1">
        <v>3.8000000000000001E-7</v>
      </c>
      <c r="M150" t="s">
        <v>365</v>
      </c>
      <c r="N150" t="s">
        <v>366</v>
      </c>
    </row>
    <row r="151" spans="1:14" x14ac:dyDescent="0.35">
      <c r="A151" s="40" t="s">
        <v>600</v>
      </c>
      <c r="B151" t="s">
        <v>563</v>
      </c>
      <c r="C151" t="s">
        <v>188</v>
      </c>
      <c r="D151" s="1">
        <f>INDEX('ADP-Elements'!C:C,MATCH(Flows!C151,'ADP-Elements'!A:A,0))</f>
        <v>7.7999999999999996E-3</v>
      </c>
      <c r="E151" s="1">
        <f>INDEX('ADP-Elements'!E:E,MATCH(Flows!C151,'ADP-Elements'!A:A,0))</f>
        <v>0</v>
      </c>
    </row>
    <row r="152" spans="1:14" x14ac:dyDescent="0.35">
      <c r="A152" s="40" t="s">
        <v>601</v>
      </c>
      <c r="B152" t="s">
        <v>564</v>
      </c>
      <c r="C152" t="s">
        <v>188</v>
      </c>
      <c r="D152" s="1">
        <f>INDEX('ADP-Elements'!C:C,MATCH(Flows!C152,'ADP-Elements'!A:A,0))</f>
        <v>7.7999999999999996E-3</v>
      </c>
      <c r="E152" s="1">
        <f>INDEX('ADP-Elements'!E:E,MATCH(Flows!C152,'ADP-Elements'!A:A,0))</f>
        <v>0</v>
      </c>
    </row>
    <row r="153" spans="1:14" x14ac:dyDescent="0.35">
      <c r="D153" s="1" t="e">
        <f>INDEX('ADP-Elements'!C:C,MATCH(Flows!C153,'ADP-Elements'!A:A,0))</f>
        <v>#N/A</v>
      </c>
      <c r="E153" s="1" t="e">
        <f>INDEX('ADP-Elements'!E:E,MATCH(Flows!C153,'ADP-Elements'!A:A,0))</f>
        <v>#N/A</v>
      </c>
    </row>
    <row r="154" spans="1:14" x14ac:dyDescent="0.35">
      <c r="B154" t="s">
        <v>350</v>
      </c>
      <c r="C154" t="str">
        <f>INDEX(H:H,MATCH(B154,G:G,0))</f>
        <v>U</v>
      </c>
      <c r="D154" s="1">
        <f>INDEX('ADP-Elements'!C:C,MATCH(Flows!C154,'ADP-Elements'!A:A,0))</f>
        <v>7.7999999999999996E-3</v>
      </c>
      <c r="E154" s="1">
        <f>INDEX('ADP-Elements'!E:E,MATCH(Flows!C154,'ADP-Elements'!A:A,0))</f>
        <v>0</v>
      </c>
      <c r="I154" t="s">
        <v>349</v>
      </c>
      <c r="J154" t="s">
        <v>363</v>
      </c>
      <c r="K154" t="s">
        <v>364</v>
      </c>
      <c r="L154" s="1">
        <v>8.0274000000000003E-4</v>
      </c>
      <c r="M154" t="s">
        <v>365</v>
      </c>
      <c r="N154" t="s">
        <v>366</v>
      </c>
    </row>
    <row r="155" spans="1:14" x14ac:dyDescent="0.35">
      <c r="B155" t="s">
        <v>57</v>
      </c>
      <c r="C155" t="s">
        <v>96</v>
      </c>
      <c r="D155" s="1">
        <f>INDEX('ADP-Elements'!C:C,MATCH(Flows!C155,'ADP-Elements'!A:A,0))</f>
        <v>6.6000000000000003E-6</v>
      </c>
      <c r="E155" s="1">
        <f>INDEX('ADP-Elements'!E:E,MATCH(Flows!C155,'ADP-Elements'!A:A,0))</f>
        <v>0</v>
      </c>
      <c r="I155" t="s">
        <v>350</v>
      </c>
      <c r="J155" t="s">
        <v>363</v>
      </c>
      <c r="K155" t="s">
        <v>364</v>
      </c>
      <c r="L155">
        <v>7.7999999999999996E-3</v>
      </c>
      <c r="M155" t="s">
        <v>365</v>
      </c>
      <c r="N155" t="s">
        <v>366</v>
      </c>
    </row>
    <row r="156" spans="1:14" x14ac:dyDescent="0.35">
      <c r="B156" t="s">
        <v>351</v>
      </c>
      <c r="C156" t="str">
        <f>INDEX(H:H,MATCH(B156,G:G,0))</f>
        <v>Xe</v>
      </c>
      <c r="D156" s="1" t="e">
        <f>INDEX('ADP-Elements'!C:C,MATCH(Flows!C156,'ADP-Elements'!A:A,0))</f>
        <v>#N/A</v>
      </c>
      <c r="E156" s="1" t="e">
        <f>INDEX('ADP-Elements'!E:E,MATCH(Flows!C156,'ADP-Elements'!A:A,0))</f>
        <v>#N/A</v>
      </c>
      <c r="I156" t="s">
        <v>57</v>
      </c>
      <c r="J156" t="s">
        <v>363</v>
      </c>
      <c r="K156" t="s">
        <v>364</v>
      </c>
      <c r="L156" s="1">
        <v>6.6000000000000003E-6</v>
      </c>
      <c r="M156" t="s">
        <v>365</v>
      </c>
      <c r="N156" t="s">
        <v>366</v>
      </c>
    </row>
    <row r="157" spans="1:14" x14ac:dyDescent="0.35">
      <c r="B157" t="s">
        <v>385</v>
      </c>
      <c r="C157" t="s">
        <v>156</v>
      </c>
      <c r="D157" s="1">
        <f>INDEX('ADP-Elements'!C:C,MATCH(Flows!C157,'ADP-Elements'!A:A,0))</f>
        <v>1E-4</v>
      </c>
      <c r="E157" s="1">
        <f>INDEX('ADP-Elements'!E:E,MATCH(Flows!C157,'ADP-Elements'!A:A,0))</f>
        <v>6.0999999999999995E-3</v>
      </c>
      <c r="I157" t="s">
        <v>351</v>
      </c>
      <c r="J157" t="s">
        <v>378</v>
      </c>
      <c r="K157" t="s">
        <v>364</v>
      </c>
      <c r="L157">
        <v>17500</v>
      </c>
      <c r="M157" t="s">
        <v>365</v>
      </c>
      <c r="N157" t="s">
        <v>366</v>
      </c>
    </row>
    <row r="158" spans="1:14" x14ac:dyDescent="0.35">
      <c r="B158" t="s">
        <v>59</v>
      </c>
      <c r="C158" t="s">
        <v>116</v>
      </c>
      <c r="D158" s="1">
        <f>INDEX('ADP-Elements'!C:C,MATCH(Flows!C158,'ADP-Elements'!A:A,0))</f>
        <v>1.1E-5</v>
      </c>
      <c r="E158" s="1">
        <f>INDEX('ADP-Elements'!E:E,MATCH(Flows!C158,'ADP-Elements'!A:A,0))</f>
        <v>4.6200000000000001E-4</v>
      </c>
      <c r="I158" t="s">
        <v>385</v>
      </c>
      <c r="J158" t="s">
        <v>363</v>
      </c>
      <c r="K158" t="s">
        <v>364</v>
      </c>
      <c r="L158" s="1">
        <v>1E-4</v>
      </c>
      <c r="M158" t="s">
        <v>365</v>
      </c>
      <c r="N158" t="s">
        <v>366</v>
      </c>
    </row>
    <row r="159" spans="1:14" x14ac:dyDescent="0.35">
      <c r="B159" t="s">
        <v>352</v>
      </c>
      <c r="C159" t="str">
        <f>INDEX(H:H,MATCH(B159,G:G,0))</f>
        <v>Zn</v>
      </c>
      <c r="D159" s="1">
        <f>INDEX('ADP-Elements'!C:C,MATCH(Flows!C159,'ADP-Elements'!A:A,0))</f>
        <v>2.8E-3</v>
      </c>
      <c r="E159" s="1">
        <f>INDEX('ADP-Elements'!E:E,MATCH(Flows!C159,'ADP-Elements'!A:A,0))</f>
        <v>8.3999999999999995E-3</v>
      </c>
      <c r="I159" t="s">
        <v>59</v>
      </c>
      <c r="J159" t="s">
        <v>363</v>
      </c>
      <c r="K159" t="s">
        <v>364</v>
      </c>
      <c r="L159" s="1">
        <v>1.1E-5</v>
      </c>
      <c r="M159" t="s">
        <v>365</v>
      </c>
      <c r="N159" t="s">
        <v>366</v>
      </c>
    </row>
    <row r="160" spans="1:14" x14ac:dyDescent="0.35">
      <c r="B160" t="s">
        <v>353</v>
      </c>
      <c r="C160" t="str">
        <f>INDEX(H:H,MATCH(B160,G:G,0))</f>
        <v>Zn</v>
      </c>
      <c r="D160" s="1">
        <f>INDEX('ADP-Elements'!C:C,MATCH(Flows!C160,'ADP-Elements'!A:A,0))</f>
        <v>2.8E-3</v>
      </c>
      <c r="E160" s="1">
        <f>INDEX('ADP-Elements'!E:E,MATCH(Flows!C160,'ADP-Elements'!A:A,0))</f>
        <v>8.3999999999999995E-3</v>
      </c>
      <c r="I160" t="s">
        <v>352</v>
      </c>
      <c r="J160" t="s">
        <v>363</v>
      </c>
      <c r="K160" t="s">
        <v>364</v>
      </c>
      <c r="L160">
        <v>2.8E-3</v>
      </c>
      <c r="M160" t="s">
        <v>365</v>
      </c>
      <c r="N160" t="s">
        <v>366</v>
      </c>
    </row>
    <row r="161" spans="1:14" x14ac:dyDescent="0.35">
      <c r="A161" s="41" t="s">
        <v>602</v>
      </c>
      <c r="B161" t="s">
        <v>60</v>
      </c>
      <c r="C161" t="s">
        <v>105</v>
      </c>
      <c r="D161" s="1">
        <f>INDEX('ADP-Elements'!C:C,MATCH(Flows!C161,'ADP-Elements'!A:A,0))</f>
        <v>2.8E-3</v>
      </c>
      <c r="E161" s="1">
        <f>INDEX('ADP-Elements'!E:E,MATCH(Flows!C161,'ADP-Elements'!A:A,0))</f>
        <v>8.3999999999999995E-3</v>
      </c>
      <c r="I161" t="s">
        <v>353</v>
      </c>
      <c r="J161" t="s">
        <v>363</v>
      </c>
      <c r="K161" t="s">
        <v>364</v>
      </c>
      <c r="L161">
        <v>2.8E-3</v>
      </c>
      <c r="M161" t="s">
        <v>365</v>
      </c>
      <c r="N161" t="s">
        <v>366</v>
      </c>
    </row>
    <row r="162" spans="1:14" x14ac:dyDescent="0.35">
      <c r="A162" s="41" t="s">
        <v>603</v>
      </c>
      <c r="B162" t="s">
        <v>565</v>
      </c>
      <c r="C162" t="s">
        <v>105</v>
      </c>
      <c r="D162" s="1">
        <f>INDEX('ADP-Elements'!C:C,MATCH(Flows!C162,'ADP-Elements'!A:A,0))</f>
        <v>2.8E-3</v>
      </c>
      <c r="E162" s="1">
        <f>INDEX('ADP-Elements'!E:E,MATCH(Flows!C162,'ADP-Elements'!A:A,0))</f>
        <v>8.3999999999999995E-3</v>
      </c>
      <c r="I162" t="s">
        <v>354</v>
      </c>
      <c r="J162" t="s">
        <v>363</v>
      </c>
      <c r="K162" t="s">
        <v>364</v>
      </c>
      <c r="L162" s="1">
        <v>2.5999999999999998E-5</v>
      </c>
      <c r="M162" t="s">
        <v>365</v>
      </c>
      <c r="N162" t="s">
        <v>366</v>
      </c>
    </row>
    <row r="163" spans="1:14" x14ac:dyDescent="0.35">
      <c r="A163" s="41" t="s">
        <v>604</v>
      </c>
      <c r="B163" t="s">
        <v>566</v>
      </c>
      <c r="C163" t="s">
        <v>105</v>
      </c>
      <c r="D163" s="1">
        <f>INDEX('ADP-Elements'!C:C,MATCH(Flows!C163,'ADP-Elements'!A:A,0))</f>
        <v>2.8E-3</v>
      </c>
      <c r="E163" s="1">
        <f>INDEX('ADP-Elements'!E:E,MATCH(Flows!C163,'ADP-Elements'!A:A,0))</f>
        <v>8.3999999999999995E-3</v>
      </c>
      <c r="I163" t="s">
        <v>61</v>
      </c>
      <c r="J163" t="s">
        <v>363</v>
      </c>
      <c r="K163" t="s">
        <v>364</v>
      </c>
      <c r="L163" s="1">
        <v>2.5999999999999998E-5</v>
      </c>
      <c r="M163" t="s">
        <v>365</v>
      </c>
      <c r="N163" t="s">
        <v>366</v>
      </c>
    </row>
    <row r="164" spans="1:14" x14ac:dyDescent="0.35">
      <c r="A164" s="41" t="s">
        <v>605</v>
      </c>
      <c r="B164" t="s">
        <v>567</v>
      </c>
      <c r="C164" t="s">
        <v>105</v>
      </c>
      <c r="D164" s="1">
        <f>INDEX('ADP-Elements'!C:C,MATCH(Flows!C164,'ADP-Elements'!A:A,0))</f>
        <v>2.8E-3</v>
      </c>
      <c r="E164" s="1">
        <f>INDEX('ADP-Elements'!E:E,MATCH(Flows!C164,'ADP-Elements'!A:A,0))</f>
        <v>8.3999999999999995E-3</v>
      </c>
      <c r="I164" t="s">
        <v>356</v>
      </c>
      <c r="J164" t="s">
        <v>363</v>
      </c>
      <c r="K164" t="s">
        <v>364</v>
      </c>
      <c r="L164" s="1">
        <v>1.8550999999999999E-5</v>
      </c>
      <c r="M164" t="s">
        <v>365</v>
      </c>
      <c r="N164" t="s">
        <v>366</v>
      </c>
    </row>
    <row r="165" spans="1:14" x14ac:dyDescent="0.35">
      <c r="A165" s="41" t="s">
        <v>606</v>
      </c>
      <c r="B165" t="s">
        <v>568</v>
      </c>
      <c r="C165" t="s">
        <v>105</v>
      </c>
      <c r="D165" s="1">
        <f>INDEX('ADP-Elements'!C:C,MATCH(Flows!C165,'ADP-Elements'!A:A,0))</f>
        <v>2.8E-3</v>
      </c>
      <c r="E165" s="1">
        <f>INDEX('ADP-Elements'!E:E,MATCH(Flows!C165,'ADP-Elements'!A:A,0))</f>
        <v>8.3999999999999995E-3</v>
      </c>
    </row>
    <row r="166" spans="1:14" x14ac:dyDescent="0.35">
      <c r="A166" s="41" t="s">
        <v>607</v>
      </c>
      <c r="B166" t="s">
        <v>569</v>
      </c>
      <c r="C166" t="s">
        <v>105</v>
      </c>
      <c r="D166" s="1">
        <f>INDEX('ADP-Elements'!C:C,MATCH(Flows!C166,'ADP-Elements'!A:A,0))</f>
        <v>2.8E-3</v>
      </c>
      <c r="E166" s="1">
        <f>INDEX('ADP-Elements'!E:E,MATCH(Flows!C166,'ADP-Elements'!A:A,0))</f>
        <v>8.3999999999999995E-3</v>
      </c>
    </row>
    <row r="167" spans="1:14" x14ac:dyDescent="0.35">
      <c r="A167" s="41" t="s">
        <v>608</v>
      </c>
      <c r="B167" t="s">
        <v>570</v>
      </c>
      <c r="C167" t="s">
        <v>105</v>
      </c>
      <c r="D167" s="1">
        <f>INDEX('ADP-Elements'!C:C,MATCH(Flows!C167,'ADP-Elements'!A:A,0))</f>
        <v>2.8E-3</v>
      </c>
      <c r="E167" s="1">
        <f>INDEX('ADP-Elements'!E:E,MATCH(Flows!C167,'ADP-Elements'!A:A,0))</f>
        <v>8.3999999999999995E-3</v>
      </c>
    </row>
    <row r="168" spans="1:14" x14ac:dyDescent="0.35">
      <c r="A168" s="41" t="s">
        <v>609</v>
      </c>
      <c r="B168" t="s">
        <v>571</v>
      </c>
      <c r="C168" t="s">
        <v>105</v>
      </c>
      <c r="D168" s="1">
        <f>INDEX('ADP-Elements'!C:C,MATCH(Flows!C168,'ADP-Elements'!A:A,0))</f>
        <v>2.8E-3</v>
      </c>
      <c r="E168" s="1">
        <f>INDEX('ADP-Elements'!E:E,MATCH(Flows!C168,'ADP-Elements'!A:A,0))</f>
        <v>8.3999999999999995E-3</v>
      </c>
    </row>
    <row r="169" spans="1:14" x14ac:dyDescent="0.35">
      <c r="A169" s="41" t="s">
        <v>610</v>
      </c>
      <c r="B169" t="s">
        <v>572</v>
      </c>
      <c r="C169" t="s">
        <v>105</v>
      </c>
      <c r="D169" s="1">
        <f>INDEX('ADP-Elements'!C:C,MATCH(Flows!C169,'ADP-Elements'!A:A,0))</f>
        <v>2.8E-3</v>
      </c>
      <c r="E169" s="1">
        <f>INDEX('ADP-Elements'!E:E,MATCH(Flows!C169,'ADP-Elements'!A:A,0))</f>
        <v>8.3999999999999995E-3</v>
      </c>
    </row>
    <row r="170" spans="1:14" x14ac:dyDescent="0.35">
      <c r="A170" s="41" t="s">
        <v>611</v>
      </c>
      <c r="B170" t="s">
        <v>573</v>
      </c>
      <c r="C170" t="s">
        <v>105</v>
      </c>
      <c r="D170" s="1">
        <f>INDEX('ADP-Elements'!C:C,MATCH(Flows!C170,'ADP-Elements'!A:A,0))</f>
        <v>2.8E-3</v>
      </c>
      <c r="E170" s="1">
        <f>INDEX('ADP-Elements'!E:E,MATCH(Flows!C170,'ADP-Elements'!A:A,0))</f>
        <v>8.3999999999999995E-3</v>
      </c>
    </row>
    <row r="171" spans="1:14" x14ac:dyDescent="0.35">
      <c r="A171" s="41" t="s">
        <v>612</v>
      </c>
      <c r="B171" t="s">
        <v>574</v>
      </c>
      <c r="C171" t="s">
        <v>105</v>
      </c>
      <c r="D171" s="1">
        <f>INDEX('ADP-Elements'!C:C,MATCH(Flows!C171,'ADP-Elements'!A:A,0))</f>
        <v>2.8E-3</v>
      </c>
      <c r="E171" s="1">
        <f>INDEX('ADP-Elements'!E:E,MATCH(Flows!C171,'ADP-Elements'!A:A,0))</f>
        <v>8.3999999999999995E-3</v>
      </c>
    </row>
    <row r="172" spans="1:14" x14ac:dyDescent="0.35">
      <c r="A172" s="41" t="s">
        <v>613</v>
      </c>
      <c r="B172" t="s">
        <v>575</v>
      </c>
      <c r="C172" t="s">
        <v>105</v>
      </c>
      <c r="D172" s="1">
        <f>INDEX('ADP-Elements'!C:C,MATCH(Flows!C172,'ADP-Elements'!A:A,0))</f>
        <v>2.8E-3</v>
      </c>
      <c r="E172" s="1">
        <f>INDEX('ADP-Elements'!E:E,MATCH(Flows!C172,'ADP-Elements'!A:A,0))</f>
        <v>8.3999999999999995E-3</v>
      </c>
    </row>
    <row r="173" spans="1:14" x14ac:dyDescent="0.35">
      <c r="A173" s="41" t="s">
        <v>614</v>
      </c>
      <c r="B173" t="s">
        <v>576</v>
      </c>
      <c r="C173" t="s">
        <v>105</v>
      </c>
      <c r="D173" s="1">
        <f>INDEX('ADP-Elements'!C:C,MATCH(Flows!C173,'ADP-Elements'!A:A,0))</f>
        <v>2.8E-3</v>
      </c>
      <c r="E173" s="1">
        <f>INDEX('ADP-Elements'!E:E,MATCH(Flows!C173,'ADP-Elements'!A:A,0))</f>
        <v>8.3999999999999995E-3</v>
      </c>
    </row>
    <row r="174" spans="1:14" x14ac:dyDescent="0.35">
      <c r="A174" s="41" t="s">
        <v>615</v>
      </c>
      <c r="B174" t="s">
        <v>577</v>
      </c>
      <c r="C174" t="s">
        <v>105</v>
      </c>
      <c r="D174" s="1">
        <f>INDEX('ADP-Elements'!C:C,MATCH(Flows!C174,'ADP-Elements'!A:A,0))</f>
        <v>2.8E-3</v>
      </c>
      <c r="E174" s="1">
        <f>INDEX('ADP-Elements'!E:E,MATCH(Flows!C174,'ADP-Elements'!A:A,0))</f>
        <v>8.3999999999999995E-3</v>
      </c>
    </row>
    <row r="175" spans="1:14" x14ac:dyDescent="0.35">
      <c r="A175" s="41" t="s">
        <v>616</v>
      </c>
      <c r="B175" t="s">
        <v>578</v>
      </c>
      <c r="C175" t="s">
        <v>105</v>
      </c>
      <c r="D175" s="1">
        <f>INDEX('ADP-Elements'!C:C,MATCH(Flows!C175,'ADP-Elements'!A:A,0))</f>
        <v>2.8E-3</v>
      </c>
      <c r="E175" s="1">
        <f>INDEX('ADP-Elements'!E:E,MATCH(Flows!C175,'ADP-Elements'!A:A,0))</f>
        <v>8.3999999999999995E-3</v>
      </c>
    </row>
    <row r="176" spans="1:14" x14ac:dyDescent="0.35">
      <c r="A176" s="41" t="s">
        <v>617</v>
      </c>
      <c r="B176" t="s">
        <v>579</v>
      </c>
      <c r="C176" t="s">
        <v>105</v>
      </c>
      <c r="D176" s="1">
        <f>INDEX('ADP-Elements'!C:C,MATCH(Flows!C176,'ADP-Elements'!A:A,0))</f>
        <v>2.8E-3</v>
      </c>
      <c r="E176" s="1">
        <f>INDEX('ADP-Elements'!E:E,MATCH(Flows!C176,'ADP-Elements'!A:A,0))</f>
        <v>8.3999999999999995E-3</v>
      </c>
    </row>
    <row r="177" spans="1:5" x14ac:dyDescent="0.35">
      <c r="A177" s="41" t="s">
        <v>618</v>
      </c>
      <c r="B177" t="s">
        <v>580</v>
      </c>
      <c r="C177" t="s">
        <v>105</v>
      </c>
      <c r="D177" s="1">
        <f>INDEX('ADP-Elements'!C:C,MATCH(Flows!C177,'ADP-Elements'!A:A,0))</f>
        <v>2.8E-3</v>
      </c>
      <c r="E177" s="1">
        <f>INDEX('ADP-Elements'!E:E,MATCH(Flows!C177,'ADP-Elements'!A:A,0))</f>
        <v>8.3999999999999995E-3</v>
      </c>
    </row>
    <row r="178" spans="1:5" x14ac:dyDescent="0.35">
      <c r="B178" t="s">
        <v>354</v>
      </c>
      <c r="C178" t="s">
        <v>117</v>
      </c>
      <c r="D178" s="1">
        <f>INDEX('ADP-Elements'!C:C,MATCH(Flows!C178,'ADP-Elements'!A:A,0))</f>
        <v>2.5999999999999998E-5</v>
      </c>
      <c r="E178" s="1">
        <f>INDEX('ADP-Elements'!E:E,MATCH(Flows!C178,'ADP-Elements'!A:A,0))</f>
        <v>2.0799999999999999E-4</v>
      </c>
    </row>
    <row r="179" spans="1:5" x14ac:dyDescent="0.35">
      <c r="B179" t="s">
        <v>61</v>
      </c>
      <c r="C179" t="s">
        <v>117</v>
      </c>
      <c r="D179" s="1">
        <f>INDEX('ADP-Elements'!C:C,MATCH(Flows!C179,'ADP-Elements'!A:A,0))</f>
        <v>2.5999999999999998E-5</v>
      </c>
      <c r="E179" s="1">
        <f>INDEX('ADP-Elements'!E:E,MATCH(Flows!C179,'ADP-Elements'!A:A,0))</f>
        <v>2.0799999999999999E-4</v>
      </c>
    </row>
    <row r="180" spans="1:5" x14ac:dyDescent="0.35">
      <c r="B180" t="s">
        <v>356</v>
      </c>
      <c r="C180" t="s">
        <v>117</v>
      </c>
      <c r="D180" s="1">
        <f>INDEX('ADP-Elements'!C:C,MATCH(Flows!C180,'ADP-Elements'!A:A,0))</f>
        <v>2.5999999999999998E-5</v>
      </c>
      <c r="E180" s="1">
        <f>INDEX('ADP-Elements'!E:E,MATCH(Flows!C180,'ADP-Elements'!A:A,0))</f>
        <v>2.0799999999999999E-4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32B1-BF44-499C-98C8-C6D00F3B7D1E}">
  <dimension ref="A1:D186"/>
  <sheetViews>
    <sheetView topLeftCell="A77" workbookViewId="0">
      <selection activeCell="A3" sqref="A3:A1048576"/>
    </sheetView>
  </sheetViews>
  <sheetFormatPr defaultColWidth="10.90625" defaultRowHeight="14.5" zeroHeight="1" x14ac:dyDescent="0.35"/>
  <cols>
    <col min="1" max="1" width="28.453125" customWidth="1"/>
  </cols>
  <sheetData>
    <row r="1" spans="1:4" x14ac:dyDescent="0.35">
      <c r="A1" t="s">
        <v>66</v>
      </c>
    </row>
    <row r="2" spans="1:4" hidden="1" x14ac:dyDescent="0.35">
      <c r="D2" s="1"/>
    </row>
    <row r="3" spans="1:4" x14ac:dyDescent="0.35">
      <c r="A3" s="40" t="s">
        <v>620</v>
      </c>
      <c r="D3" s="1"/>
    </row>
    <row r="4" spans="1:4" hidden="1" x14ac:dyDescent="0.35">
      <c r="D4" s="1"/>
    </row>
    <row r="6" spans="1:4" hidden="1" x14ac:dyDescent="0.35">
      <c r="D6" s="1"/>
    </row>
    <row r="7" spans="1:4" hidden="1" x14ac:dyDescent="0.35">
      <c r="D7" s="1"/>
    </row>
    <row r="8" spans="1:4" hidden="1" x14ac:dyDescent="0.35">
      <c r="D8" s="1"/>
    </row>
    <row r="9" spans="1:4" hidden="1" x14ac:dyDescent="0.35">
      <c r="D9" s="1"/>
    </row>
    <row r="14" spans="1:4" hidden="1" x14ac:dyDescent="0.35">
      <c r="D14" s="1"/>
    </row>
    <row r="15" spans="1:4" hidden="1" x14ac:dyDescent="0.35">
      <c r="D15" s="1"/>
    </row>
    <row r="16" spans="1:4" hidden="1" x14ac:dyDescent="0.35">
      <c r="D16" s="1"/>
    </row>
    <row r="17" spans="1:4" hidden="1" x14ac:dyDescent="0.35">
      <c r="D17" s="1"/>
    </row>
    <row r="18" spans="1:4" hidden="1" x14ac:dyDescent="0.35">
      <c r="D18" s="1"/>
    </row>
    <row r="19" spans="1:4" x14ac:dyDescent="0.35">
      <c r="A19" s="40" t="s">
        <v>621</v>
      </c>
      <c r="D19" s="1"/>
    </row>
    <row r="20" spans="1:4" hidden="1" x14ac:dyDescent="0.35">
      <c r="D20" s="1"/>
    </row>
    <row r="24" spans="1:4" hidden="1" x14ac:dyDescent="0.35">
      <c r="D24" s="1"/>
    </row>
    <row r="25" spans="1:4" hidden="1" x14ac:dyDescent="0.35">
      <c r="D25" s="1"/>
    </row>
    <row r="26" spans="1:4" hidden="1" x14ac:dyDescent="0.35">
      <c r="D26" s="1"/>
    </row>
    <row r="38" spans="1:4" hidden="1" x14ac:dyDescent="0.35">
      <c r="D38" s="1"/>
    </row>
    <row r="39" spans="1:4" hidden="1" x14ac:dyDescent="0.35">
      <c r="D39" s="1"/>
    </row>
    <row r="40" spans="1:4" hidden="1" x14ac:dyDescent="0.35">
      <c r="D40" s="1"/>
    </row>
    <row r="41" spans="1:4" hidden="1" x14ac:dyDescent="0.35">
      <c r="D41" s="1"/>
    </row>
    <row r="42" spans="1:4" hidden="1" x14ac:dyDescent="0.35">
      <c r="D42" s="1"/>
    </row>
    <row r="43" spans="1:4" x14ac:dyDescent="0.35">
      <c r="A43" s="40" t="s">
        <v>622</v>
      </c>
      <c r="D43" s="1"/>
    </row>
    <row r="44" spans="1:4" hidden="1" x14ac:dyDescent="0.35">
      <c r="D44" s="1"/>
    </row>
    <row r="45" spans="1:4" hidden="1" x14ac:dyDescent="0.35">
      <c r="D45" s="1"/>
    </row>
    <row r="46" spans="1:4" hidden="1" x14ac:dyDescent="0.35">
      <c r="D46" s="1"/>
    </row>
    <row r="47" spans="1:4" x14ac:dyDescent="0.35">
      <c r="A47" s="40" t="s">
        <v>623</v>
      </c>
      <c r="D47" s="1"/>
    </row>
    <row r="49" spans="1:4" x14ac:dyDescent="0.35">
      <c r="A49" s="40" t="s">
        <v>624</v>
      </c>
    </row>
    <row r="51" spans="1:4" hidden="1" x14ac:dyDescent="0.35">
      <c r="D51" s="1"/>
    </row>
    <row r="52" spans="1:4" hidden="1" x14ac:dyDescent="0.35">
      <c r="D52" s="1"/>
    </row>
    <row r="53" spans="1:4" hidden="1" x14ac:dyDescent="0.35">
      <c r="D53" s="1"/>
    </row>
    <row r="54" spans="1:4" hidden="1" x14ac:dyDescent="0.35">
      <c r="D54" s="1"/>
    </row>
    <row r="55" spans="1:4" hidden="1" x14ac:dyDescent="0.35">
      <c r="D55" s="1"/>
    </row>
    <row r="56" spans="1:4" hidden="1" x14ac:dyDescent="0.35">
      <c r="D56" s="1"/>
    </row>
    <row r="57" spans="1:4" hidden="1" x14ac:dyDescent="0.35">
      <c r="D57" s="1"/>
    </row>
    <row r="58" spans="1:4" hidden="1" x14ac:dyDescent="0.35">
      <c r="D58" s="1"/>
    </row>
    <row r="59" spans="1:4" hidden="1" x14ac:dyDescent="0.35">
      <c r="D59" s="1"/>
    </row>
    <row r="61" spans="1:4" hidden="1" x14ac:dyDescent="0.35">
      <c r="D61" s="1"/>
    </row>
    <row r="63" spans="1:4" x14ac:dyDescent="0.35">
      <c r="A63" s="40" t="s">
        <v>625</v>
      </c>
    </row>
    <row r="65" spans="1:4" hidden="1" x14ac:dyDescent="0.35">
      <c r="D65" s="1"/>
    </row>
    <row r="66" spans="1:4" hidden="1" x14ac:dyDescent="0.35">
      <c r="D66" s="1"/>
    </row>
    <row r="67" spans="1:4" x14ac:dyDescent="0.35">
      <c r="A67" s="40" t="s">
        <v>626</v>
      </c>
      <c r="D67" s="1"/>
    </row>
    <row r="68" spans="1:4" hidden="1" x14ac:dyDescent="0.35">
      <c r="D68" s="1"/>
    </row>
    <row r="70" spans="1:4" hidden="1" x14ac:dyDescent="0.35">
      <c r="D70" s="1"/>
    </row>
    <row r="71" spans="1:4" hidden="1" x14ac:dyDescent="0.35">
      <c r="D71" s="1"/>
    </row>
    <row r="74" spans="1:4" hidden="1" x14ac:dyDescent="0.35">
      <c r="D74" s="1"/>
    </row>
    <row r="75" spans="1:4" x14ac:dyDescent="0.35">
      <c r="A75" s="40" t="s">
        <v>627</v>
      </c>
      <c r="D75" s="1"/>
    </row>
    <row r="76" spans="1:4" x14ac:dyDescent="0.35">
      <c r="A76" s="40" t="s">
        <v>628</v>
      </c>
      <c r="D76" s="1"/>
    </row>
    <row r="77" spans="1:4" x14ac:dyDescent="0.35">
      <c r="A77" s="40" t="s">
        <v>629</v>
      </c>
      <c r="D77" s="1"/>
    </row>
    <row r="83" spans="1:4" x14ac:dyDescent="0.35">
      <c r="A83" s="40" t="s">
        <v>630</v>
      </c>
    </row>
    <row r="84" spans="1:4" x14ac:dyDescent="0.35">
      <c r="A84" s="40" t="s">
        <v>631</v>
      </c>
    </row>
    <row r="85" spans="1:4" x14ac:dyDescent="0.35">
      <c r="A85" s="40" t="s">
        <v>632</v>
      </c>
      <c r="D85" s="1"/>
    </row>
    <row r="86" spans="1:4" hidden="1" x14ac:dyDescent="0.35">
      <c r="D86" s="1"/>
    </row>
    <row r="87" spans="1:4" hidden="1" x14ac:dyDescent="0.35">
      <c r="D87" s="1"/>
    </row>
    <row r="88" spans="1:4" hidden="1" x14ac:dyDescent="0.35">
      <c r="D88" s="1"/>
    </row>
    <row r="89" spans="1:4" hidden="1" x14ac:dyDescent="0.35">
      <c r="D89" s="1"/>
    </row>
    <row r="90" spans="1:4" hidden="1" x14ac:dyDescent="0.35">
      <c r="D90" s="1"/>
    </row>
    <row r="94" spans="1:4" x14ac:dyDescent="0.35">
      <c r="A94" s="40" t="s">
        <v>633</v>
      </c>
    </row>
    <row r="96" spans="1:4" hidden="1" x14ac:dyDescent="0.35">
      <c r="D96" s="1"/>
    </row>
    <row r="97" spans="1:4" hidden="1" x14ac:dyDescent="0.35">
      <c r="D97" s="1"/>
    </row>
    <row r="98" spans="1:4" x14ac:dyDescent="0.35">
      <c r="A98" s="40" t="s">
        <v>634</v>
      </c>
    </row>
    <row r="100" spans="1:4" hidden="1" x14ac:dyDescent="0.35">
      <c r="D100" s="1"/>
    </row>
    <row r="101" spans="1:4" x14ac:dyDescent="0.35">
      <c r="A101" s="40" t="s">
        <v>635</v>
      </c>
    </row>
    <row r="103" spans="1:4" hidden="1" x14ac:dyDescent="0.35">
      <c r="D103" s="1"/>
    </row>
    <row r="104" spans="1:4" hidden="1" x14ac:dyDescent="0.35">
      <c r="D104" s="1"/>
    </row>
    <row r="110" spans="1:4" hidden="1" x14ac:dyDescent="0.35">
      <c r="D110" s="1"/>
    </row>
    <row r="111" spans="1:4" hidden="1" x14ac:dyDescent="0.35">
      <c r="D111" s="1"/>
    </row>
    <row r="112" spans="1:4" hidden="1" x14ac:dyDescent="0.35">
      <c r="D112" s="1"/>
    </row>
    <row r="120" spans="4:4" hidden="1" x14ac:dyDescent="0.35">
      <c r="D120" s="1"/>
    </row>
    <row r="121" spans="4:4" hidden="1" x14ac:dyDescent="0.35">
      <c r="D121" s="1"/>
    </row>
    <row r="122" spans="4:4" hidden="1" x14ac:dyDescent="0.35">
      <c r="D122" s="1"/>
    </row>
    <row r="123" spans="4:4" hidden="1" x14ac:dyDescent="0.35">
      <c r="D123" s="1"/>
    </row>
    <row r="125" spans="4:4" hidden="1" x14ac:dyDescent="0.35">
      <c r="D125" s="1"/>
    </row>
    <row r="126" spans="4:4" hidden="1" x14ac:dyDescent="0.35">
      <c r="D126" s="1"/>
    </row>
    <row r="127" spans="4:4" hidden="1" x14ac:dyDescent="0.35">
      <c r="D127" s="1"/>
    </row>
    <row r="130" spans="4:4" hidden="1" x14ac:dyDescent="0.35">
      <c r="D130" s="1"/>
    </row>
    <row r="131" spans="4:4" hidden="1" x14ac:dyDescent="0.35">
      <c r="D131" s="1"/>
    </row>
    <row r="132" spans="4:4" hidden="1" x14ac:dyDescent="0.35">
      <c r="D132" s="1"/>
    </row>
    <row r="134" spans="4:4" hidden="1" x14ac:dyDescent="0.35">
      <c r="D134" s="1"/>
    </row>
    <row r="135" spans="4:4" hidden="1" x14ac:dyDescent="0.35">
      <c r="D135" s="1"/>
    </row>
    <row r="136" spans="4:4" hidden="1" x14ac:dyDescent="0.35">
      <c r="D136" s="1"/>
    </row>
    <row r="138" spans="4:4" hidden="1" x14ac:dyDescent="0.35">
      <c r="D138" s="1"/>
    </row>
    <row r="140" spans="4:4" hidden="1" x14ac:dyDescent="0.35">
      <c r="D140" s="1"/>
    </row>
    <row r="141" spans="4:4" hidden="1" x14ac:dyDescent="0.35">
      <c r="D141" s="1"/>
    </row>
    <row r="144" spans="4:4" hidden="1" x14ac:dyDescent="0.35">
      <c r="D144" s="1"/>
    </row>
    <row r="145" spans="1:4" hidden="1" x14ac:dyDescent="0.35">
      <c r="D145" s="1"/>
    </row>
    <row r="146" spans="1:4" hidden="1" x14ac:dyDescent="0.35">
      <c r="D146" s="1"/>
    </row>
    <row r="149" spans="1:4" x14ac:dyDescent="0.35">
      <c r="A149" s="40" t="s">
        <v>636</v>
      </c>
    </row>
    <row r="150" spans="1:4" x14ac:dyDescent="0.35">
      <c r="A150" s="40" t="s">
        <v>637</v>
      </c>
    </row>
    <row r="153" spans="1:4" x14ac:dyDescent="0.35">
      <c r="A153" s="40" t="s">
        <v>638</v>
      </c>
    </row>
    <row r="155" spans="1:4" x14ac:dyDescent="0.35">
      <c r="A155" s="40" t="s">
        <v>639</v>
      </c>
    </row>
    <row r="156" spans="1:4" x14ac:dyDescent="0.35">
      <c r="A156" s="40" t="s">
        <v>640</v>
      </c>
    </row>
    <row r="170" spans="1:1" x14ac:dyDescent="0.35">
      <c r="A170" s="41" t="s">
        <v>641</v>
      </c>
    </row>
    <row r="171" spans="1:1" x14ac:dyDescent="0.35">
      <c r="A171" s="41" t="s">
        <v>642</v>
      </c>
    </row>
    <row r="172" spans="1:1" x14ac:dyDescent="0.35">
      <c r="A172" s="41" t="s">
        <v>643</v>
      </c>
    </row>
    <row r="173" spans="1:1" x14ac:dyDescent="0.35">
      <c r="A173" s="41" t="s">
        <v>644</v>
      </c>
    </row>
    <row r="174" spans="1:1" x14ac:dyDescent="0.35">
      <c r="A174" s="41" t="s">
        <v>645</v>
      </c>
    </row>
    <row r="175" spans="1:1" x14ac:dyDescent="0.35">
      <c r="A175" s="41" t="s">
        <v>646</v>
      </c>
    </row>
    <row r="176" spans="1:1" x14ac:dyDescent="0.35">
      <c r="A176" s="41" t="s">
        <v>647</v>
      </c>
    </row>
    <row r="177" spans="1:1" x14ac:dyDescent="0.35">
      <c r="A177" s="41" t="s">
        <v>648</v>
      </c>
    </row>
    <row r="178" spans="1:1" x14ac:dyDescent="0.35">
      <c r="A178" s="41" t="s">
        <v>649</v>
      </c>
    </row>
    <row r="179" spans="1:1" x14ac:dyDescent="0.35">
      <c r="A179" s="41" t="s">
        <v>650</v>
      </c>
    </row>
    <row r="180" spans="1:1" x14ac:dyDescent="0.35">
      <c r="A180" s="41" t="s">
        <v>651</v>
      </c>
    </row>
    <row r="181" spans="1:1" x14ac:dyDescent="0.35">
      <c r="A181" s="41" t="s">
        <v>652</v>
      </c>
    </row>
    <row r="182" spans="1:1" x14ac:dyDescent="0.35">
      <c r="A182" s="41" t="s">
        <v>653</v>
      </c>
    </row>
    <row r="183" spans="1:1" x14ac:dyDescent="0.35">
      <c r="A183" s="41" t="s">
        <v>654</v>
      </c>
    </row>
    <row r="184" spans="1:1" x14ac:dyDescent="0.35">
      <c r="A184" s="41" t="s">
        <v>655</v>
      </c>
    </row>
    <row r="185" spans="1:1" x14ac:dyDescent="0.35">
      <c r="A185" s="41" t="s">
        <v>656</v>
      </c>
    </row>
    <row r="186" spans="1:1" x14ac:dyDescent="0.35">
      <c r="A186" s="41" t="s">
        <v>657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899-E1B0-4AEB-A6B0-D0554A4721B6}">
  <dimension ref="A1:C20"/>
  <sheetViews>
    <sheetView workbookViewId="0">
      <selection activeCell="C4" sqref="C4:C20"/>
    </sheetView>
  </sheetViews>
  <sheetFormatPr defaultColWidth="10.90625" defaultRowHeight="14.5" x14ac:dyDescent="0.35"/>
  <sheetData>
    <row r="1" spans="1:3" x14ac:dyDescent="0.35">
      <c r="A1" t="s">
        <v>546</v>
      </c>
    </row>
    <row r="2" spans="1:3" ht="14.4" customHeight="1" x14ac:dyDescent="0.35">
      <c r="A2" t="s">
        <v>547</v>
      </c>
      <c r="B2" t="s">
        <v>65</v>
      </c>
      <c r="C2" t="s">
        <v>66</v>
      </c>
    </row>
    <row r="4" spans="1:3" x14ac:dyDescent="0.35">
      <c r="A4">
        <v>21</v>
      </c>
      <c r="B4" t="s">
        <v>94</v>
      </c>
      <c r="C4" t="s">
        <v>42</v>
      </c>
    </row>
    <row r="5" spans="1:3" x14ac:dyDescent="0.35">
      <c r="A5">
        <v>39</v>
      </c>
      <c r="B5" t="s">
        <v>116</v>
      </c>
      <c r="C5" t="s">
        <v>59</v>
      </c>
    </row>
    <row r="6" spans="1:3" x14ac:dyDescent="0.35">
      <c r="A6">
        <v>57</v>
      </c>
      <c r="B6" t="s">
        <v>138</v>
      </c>
      <c r="C6" t="s">
        <v>21</v>
      </c>
    </row>
    <row r="7" spans="1:3" x14ac:dyDescent="0.35">
      <c r="A7">
        <v>58</v>
      </c>
      <c r="B7" t="s">
        <v>139</v>
      </c>
      <c r="C7" t="s">
        <v>140</v>
      </c>
    </row>
    <row r="8" spans="1:3" x14ac:dyDescent="0.35">
      <c r="A8">
        <v>59</v>
      </c>
      <c r="B8" t="s">
        <v>141</v>
      </c>
      <c r="C8" t="s">
        <v>37</v>
      </c>
    </row>
    <row r="9" spans="1:3" x14ac:dyDescent="0.35">
      <c r="A9">
        <v>60</v>
      </c>
      <c r="B9" t="s">
        <v>142</v>
      </c>
      <c r="C9" t="s">
        <v>27</v>
      </c>
    </row>
    <row r="10" spans="1:3" x14ac:dyDescent="0.35">
      <c r="A10">
        <v>61</v>
      </c>
      <c r="B10" t="s">
        <v>143</v>
      </c>
      <c r="C10" t="s">
        <v>144</v>
      </c>
    </row>
    <row r="11" spans="1:3" x14ac:dyDescent="0.35">
      <c r="A11">
        <v>62</v>
      </c>
      <c r="B11" t="s">
        <v>145</v>
      </c>
      <c r="C11" t="s">
        <v>41</v>
      </c>
    </row>
    <row r="12" spans="1:3" x14ac:dyDescent="0.35">
      <c r="A12">
        <v>63</v>
      </c>
      <c r="B12" t="s">
        <v>146</v>
      </c>
      <c r="C12" t="s">
        <v>12</v>
      </c>
    </row>
    <row r="13" spans="1:3" x14ac:dyDescent="0.35">
      <c r="A13">
        <v>64</v>
      </c>
      <c r="B13" t="s">
        <v>147</v>
      </c>
      <c r="C13" t="s">
        <v>13</v>
      </c>
    </row>
    <row r="14" spans="1:3" x14ac:dyDescent="0.35">
      <c r="A14">
        <v>65</v>
      </c>
      <c r="B14" t="s">
        <v>148</v>
      </c>
      <c r="C14" t="s">
        <v>51</v>
      </c>
    </row>
    <row r="15" spans="1:3" x14ac:dyDescent="0.35">
      <c r="A15">
        <v>66</v>
      </c>
      <c r="B15" t="s">
        <v>149</v>
      </c>
      <c r="C15" t="s">
        <v>150</v>
      </c>
    </row>
    <row r="16" spans="1:3" x14ac:dyDescent="0.35">
      <c r="A16">
        <v>67</v>
      </c>
      <c r="B16" t="s">
        <v>151</v>
      </c>
      <c r="C16" t="s">
        <v>152</v>
      </c>
    </row>
    <row r="17" spans="1:3" x14ac:dyDescent="0.35">
      <c r="A17">
        <v>68</v>
      </c>
      <c r="B17" t="s">
        <v>153</v>
      </c>
      <c r="C17" t="s">
        <v>154</v>
      </c>
    </row>
    <row r="18" spans="1:3" x14ac:dyDescent="0.35">
      <c r="A18">
        <v>69</v>
      </c>
      <c r="B18" t="s">
        <v>155</v>
      </c>
      <c r="C18" t="s">
        <v>53</v>
      </c>
    </row>
    <row r="19" spans="1:3" x14ac:dyDescent="0.35">
      <c r="A19">
        <v>70</v>
      </c>
      <c r="B19" t="s">
        <v>156</v>
      </c>
      <c r="C19" t="s">
        <v>58</v>
      </c>
    </row>
    <row r="20" spans="1:3" x14ac:dyDescent="0.35">
      <c r="A20">
        <v>71</v>
      </c>
      <c r="B20" t="s">
        <v>157</v>
      </c>
      <c r="C20" t="s">
        <v>158</v>
      </c>
    </row>
  </sheetData>
  <hyperlinks>
    <hyperlink ref="A2" r:id="rId1" tooltip="Atomic number" display="https://en.wikipedia.org/wiki/Atomic_number" xr:uid="{BE434E86-A467-4E4B-9570-34356E18BB87}"/>
    <hyperlink ref="C4" r:id="rId2" tooltip="Scandium" display="https://en.wikipedia.org/wiki/Scandium" xr:uid="{B41B4FD1-D6F0-4DBD-B5A0-A4BB7CBA92B7}"/>
    <hyperlink ref="C5" r:id="rId3" tooltip="Yttrium" display="https://en.wikipedia.org/wiki/Yttrium" xr:uid="{799931AA-7C5D-4DB1-8C41-8854C4C0D203}"/>
    <hyperlink ref="C6" r:id="rId4" tooltip="Lanthanum" display="https://en.wikipedia.org/wiki/Lanthanum" xr:uid="{835EA9EF-8102-4536-B761-928472D382A3}"/>
    <hyperlink ref="C7" r:id="rId5" tooltip="Cerium" display="https://en.wikipedia.org/wiki/Cerium" xr:uid="{90DDC03B-1D87-44F3-8FA6-91A94ECBCD33}"/>
    <hyperlink ref="C8" r:id="rId6" tooltip="Praseodymium" display="https://en.wikipedia.org/wiki/Praseodymium" xr:uid="{DF763B36-8741-49EA-BB45-7D025620820E}"/>
    <hyperlink ref="C9" r:id="rId7" tooltip="Neodymium" display="https://en.wikipedia.org/wiki/Neodymium" xr:uid="{1157ABA7-6099-4FCB-A779-9FB35C477C6D}"/>
    <hyperlink ref="C10" r:id="rId8" tooltip="Promethium" display="https://en.wikipedia.org/wiki/Promethium" xr:uid="{5A02B59C-8A1C-4B41-A894-05FD30901D0C}"/>
    <hyperlink ref="C11" r:id="rId9" tooltip="Samarium" display="https://en.wikipedia.org/wiki/Samarium" xr:uid="{487443FD-E8F7-42FD-BFDE-BD65F83F221C}"/>
    <hyperlink ref="C12" r:id="rId10" tooltip="Europium" display="https://en.wikipedia.org/wiki/Europium" xr:uid="{3880C05F-F83D-4D41-BF9A-3E3A034E8232}"/>
    <hyperlink ref="C13" r:id="rId11" tooltip="Gadolinium" display="https://en.wikipedia.org/wiki/Gadolinium" xr:uid="{A60109D3-1E52-4F5B-AD7A-D257C8377FE1}"/>
    <hyperlink ref="C14" r:id="rId12" tooltip="Terbium" display="https://en.wikipedia.org/wiki/Terbium" xr:uid="{5718F849-AC5F-46AE-B85B-721016D461E7}"/>
    <hyperlink ref="C15" r:id="rId13" tooltip="Dysprosium" display="https://en.wikipedia.org/wiki/Dysprosium" xr:uid="{F21EEEFF-424F-4A0C-9046-F833BA162B3D}"/>
    <hyperlink ref="C16" r:id="rId14" tooltip="Holmium" display="https://en.wikipedia.org/wiki/Holmium" xr:uid="{2EE08D9E-9E9A-4530-A362-84D94050A35C}"/>
    <hyperlink ref="C17" r:id="rId15" tooltip="Erbium" display="https://en.wikipedia.org/wiki/Erbium" xr:uid="{8003F6E7-14AD-4517-85F1-049D648B29F6}"/>
    <hyperlink ref="C18" r:id="rId16" tooltip="Thulium" display="https://en.wikipedia.org/wiki/Thulium" xr:uid="{5FC202D1-16F4-4878-A536-CE9605393BCB}"/>
    <hyperlink ref="C19" r:id="rId17" tooltip="Ytterbium" display="https://en.wikipedia.org/wiki/Ytterbium" xr:uid="{13EF9448-81D1-4508-80B1-57B234B5C484}"/>
    <hyperlink ref="C20" r:id="rId18" tooltip="Lutetium" display="https://en.wikipedia.org/wiki/Lutetium" xr:uid="{2229A20A-86EA-483A-8163-1A54B50DD66F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9AE1-C043-4550-97C8-791C28A97388}">
  <dimension ref="A1:F177"/>
  <sheetViews>
    <sheetView workbookViewId="0">
      <selection activeCell="A82" sqref="A82"/>
    </sheetView>
  </sheetViews>
  <sheetFormatPr defaultRowHeight="14.5" x14ac:dyDescent="0.35"/>
  <cols>
    <col min="1" max="1" width="23.26953125" customWidth="1"/>
  </cols>
  <sheetData>
    <row r="1" spans="1:6" x14ac:dyDescent="0.35">
      <c r="A1" t="s">
        <v>235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</row>
    <row r="2" spans="1:6" x14ac:dyDescent="0.35">
      <c r="A2" t="s">
        <v>394</v>
      </c>
      <c r="B2" t="s">
        <v>363</v>
      </c>
      <c r="C2" t="s">
        <v>364</v>
      </c>
      <c r="D2" s="1">
        <v>2.4999999999999999E-8</v>
      </c>
      <c r="E2" t="s">
        <v>365</v>
      </c>
      <c r="F2" t="s">
        <v>366</v>
      </c>
    </row>
    <row r="3" spans="1:6" x14ac:dyDescent="0.35">
      <c r="A3" t="s">
        <v>237</v>
      </c>
      <c r="B3" t="s">
        <v>363</v>
      </c>
      <c r="C3" t="s">
        <v>364</v>
      </c>
      <c r="D3" s="1">
        <v>2.4999999999999999E-8</v>
      </c>
      <c r="E3" t="s">
        <v>365</v>
      </c>
      <c r="F3" t="s">
        <v>366</v>
      </c>
    </row>
    <row r="4" spans="1:6" x14ac:dyDescent="0.35">
      <c r="A4" t="s">
        <v>238</v>
      </c>
      <c r="B4" t="s">
        <v>367</v>
      </c>
      <c r="C4" t="s">
        <v>364</v>
      </c>
      <c r="D4" s="1">
        <v>2.4999999999999999E-8</v>
      </c>
      <c r="E4" t="s">
        <v>365</v>
      </c>
      <c r="F4" t="s">
        <v>366</v>
      </c>
    </row>
    <row r="5" spans="1:6" x14ac:dyDescent="0.35">
      <c r="A5" t="s">
        <v>239</v>
      </c>
      <c r="B5" t="s">
        <v>363</v>
      </c>
      <c r="C5" t="s">
        <v>364</v>
      </c>
      <c r="D5" s="1">
        <v>3.5999999999999999E-7</v>
      </c>
      <c r="E5" t="s">
        <v>365</v>
      </c>
      <c r="F5" t="s">
        <v>366</v>
      </c>
    </row>
    <row r="6" spans="1:6" x14ac:dyDescent="0.35">
      <c r="A6" t="s">
        <v>0</v>
      </c>
      <c r="B6" t="s">
        <v>363</v>
      </c>
      <c r="C6" t="s">
        <v>364</v>
      </c>
      <c r="D6">
        <v>1</v>
      </c>
      <c r="E6" t="s">
        <v>365</v>
      </c>
      <c r="F6" t="s">
        <v>366</v>
      </c>
    </row>
    <row r="7" spans="1:6" x14ac:dyDescent="0.35">
      <c r="A7" t="s">
        <v>368</v>
      </c>
      <c r="B7" t="s">
        <v>363</v>
      </c>
      <c r="C7" t="s">
        <v>364</v>
      </c>
      <c r="D7" s="1">
        <v>1.4E-5</v>
      </c>
      <c r="E7" t="s">
        <v>365</v>
      </c>
      <c r="F7" t="s">
        <v>366</v>
      </c>
    </row>
    <row r="8" spans="1:6" x14ac:dyDescent="0.35">
      <c r="A8" t="s">
        <v>240</v>
      </c>
      <c r="B8" t="s">
        <v>363</v>
      </c>
      <c r="C8" t="s">
        <v>364</v>
      </c>
      <c r="D8" s="1">
        <v>1.4E-5</v>
      </c>
      <c r="E8" t="s">
        <v>365</v>
      </c>
      <c r="F8" t="s">
        <v>366</v>
      </c>
    </row>
    <row r="9" spans="1:6" x14ac:dyDescent="0.35">
      <c r="A9" t="s">
        <v>2</v>
      </c>
      <c r="B9" t="s">
        <v>363</v>
      </c>
      <c r="C9" t="s">
        <v>364</v>
      </c>
      <c r="D9" s="1">
        <v>1.4E-5</v>
      </c>
      <c r="E9" t="s">
        <v>365</v>
      </c>
      <c r="F9" t="s">
        <v>366</v>
      </c>
    </row>
    <row r="10" spans="1:6" x14ac:dyDescent="0.35">
      <c r="A10" t="s">
        <v>3</v>
      </c>
      <c r="B10" t="s">
        <v>363</v>
      </c>
      <c r="C10" t="s">
        <v>364</v>
      </c>
      <c r="D10" s="1">
        <v>7.8999999999999996E-5</v>
      </c>
      <c r="E10" t="s">
        <v>365</v>
      </c>
      <c r="F10" t="s">
        <v>366</v>
      </c>
    </row>
    <row r="11" spans="1:6" x14ac:dyDescent="0.35">
      <c r="A11" t="s">
        <v>4</v>
      </c>
      <c r="B11" t="s">
        <v>363</v>
      </c>
      <c r="C11" t="s">
        <v>364</v>
      </c>
      <c r="D11">
        <v>0.3</v>
      </c>
      <c r="E11" t="s">
        <v>365</v>
      </c>
      <c r="F11" t="s">
        <v>366</v>
      </c>
    </row>
    <row r="12" spans="1:6" x14ac:dyDescent="0.35">
      <c r="A12" t="s">
        <v>241</v>
      </c>
      <c r="B12" t="s">
        <v>363</v>
      </c>
      <c r="C12" t="s">
        <v>364</v>
      </c>
      <c r="D12">
        <v>5.0000000000000001E-3</v>
      </c>
      <c r="E12" t="s">
        <v>365</v>
      </c>
      <c r="F12" t="s">
        <v>366</v>
      </c>
    </row>
    <row r="13" spans="1:6" x14ac:dyDescent="0.35">
      <c r="A13" t="s">
        <v>243</v>
      </c>
      <c r="B13" t="s">
        <v>369</v>
      </c>
      <c r="C13" t="s">
        <v>364</v>
      </c>
      <c r="D13">
        <v>1.5E-3</v>
      </c>
      <c r="E13" t="s">
        <v>365</v>
      </c>
      <c r="F13" t="s">
        <v>366</v>
      </c>
    </row>
    <row r="14" spans="1:6" x14ac:dyDescent="0.35">
      <c r="A14" t="s">
        <v>244</v>
      </c>
      <c r="B14" t="s">
        <v>363</v>
      </c>
      <c r="C14" t="s">
        <v>364</v>
      </c>
      <c r="D14">
        <v>3.6</v>
      </c>
      <c r="E14" t="s">
        <v>365</v>
      </c>
      <c r="F14" t="s">
        <v>366</v>
      </c>
    </row>
    <row r="15" spans="1:6" x14ac:dyDescent="0.35">
      <c r="A15" t="s">
        <v>245</v>
      </c>
      <c r="B15" t="s">
        <v>367</v>
      </c>
      <c r="C15" t="s">
        <v>364</v>
      </c>
      <c r="D15" s="1">
        <v>3.5999999999999999E-7</v>
      </c>
      <c r="E15" t="s">
        <v>365</v>
      </c>
      <c r="F15" t="s">
        <v>366</v>
      </c>
    </row>
    <row r="16" spans="1:6" x14ac:dyDescent="0.35">
      <c r="A16" t="s">
        <v>93</v>
      </c>
      <c r="B16" t="s">
        <v>363</v>
      </c>
      <c r="C16" t="s">
        <v>364</v>
      </c>
      <c r="D16" s="1">
        <v>3.5999999999999999E-7</v>
      </c>
      <c r="E16" t="s">
        <v>365</v>
      </c>
      <c r="F16" t="s">
        <v>366</v>
      </c>
    </row>
    <row r="17" spans="1:6" x14ac:dyDescent="0.35">
      <c r="A17" t="s">
        <v>246</v>
      </c>
      <c r="B17" t="s">
        <v>363</v>
      </c>
      <c r="C17" t="s">
        <v>364</v>
      </c>
      <c r="D17" s="1">
        <v>2.0000000000000002E-5</v>
      </c>
      <c r="E17" t="s">
        <v>365</v>
      </c>
      <c r="F17" t="s">
        <v>366</v>
      </c>
    </row>
    <row r="18" spans="1:6" x14ac:dyDescent="0.35">
      <c r="A18" t="s">
        <v>370</v>
      </c>
      <c r="B18" t="s">
        <v>363</v>
      </c>
      <c r="C18" t="s">
        <v>364</v>
      </c>
      <c r="D18" s="1">
        <v>2.0000000000000002E-5</v>
      </c>
      <c r="E18" t="s">
        <v>365</v>
      </c>
      <c r="F18" t="s">
        <v>366</v>
      </c>
    </row>
    <row r="19" spans="1:6" x14ac:dyDescent="0.35">
      <c r="A19" t="s">
        <v>10</v>
      </c>
      <c r="B19" t="s">
        <v>363</v>
      </c>
      <c r="C19" t="s">
        <v>364</v>
      </c>
      <c r="D19" s="1">
        <v>7.9000000000000001E-4</v>
      </c>
      <c r="E19" t="s">
        <v>365</v>
      </c>
      <c r="F19" t="s">
        <v>366</v>
      </c>
    </row>
    <row r="20" spans="1:6" x14ac:dyDescent="0.35">
      <c r="A20" t="s">
        <v>371</v>
      </c>
      <c r="B20" t="s">
        <v>363</v>
      </c>
      <c r="C20" t="s">
        <v>364</v>
      </c>
      <c r="D20" s="1">
        <v>7.9000000000000001E-4</v>
      </c>
      <c r="E20" t="s">
        <v>365</v>
      </c>
      <c r="F20" t="s">
        <v>366</v>
      </c>
    </row>
    <row r="21" spans="1:6" x14ac:dyDescent="0.35">
      <c r="A21" t="s">
        <v>247</v>
      </c>
      <c r="B21" t="s">
        <v>363</v>
      </c>
      <c r="C21" t="s">
        <v>364</v>
      </c>
      <c r="D21" s="1">
        <v>7.9000000000000001E-4</v>
      </c>
      <c r="E21" t="s">
        <v>365</v>
      </c>
      <c r="F21" t="s">
        <v>366</v>
      </c>
    </row>
    <row r="22" spans="1:6" x14ac:dyDescent="0.35">
      <c r="A22" t="s">
        <v>248</v>
      </c>
      <c r="B22" t="s">
        <v>363</v>
      </c>
      <c r="C22" t="s">
        <v>364</v>
      </c>
      <c r="D22" s="1">
        <v>9.8768999999999993E-10</v>
      </c>
      <c r="E22" t="s">
        <v>365</v>
      </c>
      <c r="F22" t="s">
        <v>366</v>
      </c>
    </row>
    <row r="23" spans="1:6" x14ac:dyDescent="0.35">
      <c r="A23" t="s">
        <v>250</v>
      </c>
      <c r="B23" t="s">
        <v>363</v>
      </c>
      <c r="C23" t="s">
        <v>364</v>
      </c>
      <c r="D23">
        <v>2.7</v>
      </c>
      <c r="E23" t="s">
        <v>365</v>
      </c>
      <c r="F23" t="s">
        <v>366</v>
      </c>
    </row>
    <row r="24" spans="1:6" x14ac:dyDescent="0.35">
      <c r="A24" t="s">
        <v>372</v>
      </c>
      <c r="B24" t="s">
        <v>363</v>
      </c>
      <c r="C24" t="s">
        <v>364</v>
      </c>
      <c r="D24" s="1">
        <v>2.5000000000000001E-4</v>
      </c>
      <c r="E24" t="s">
        <v>365</v>
      </c>
      <c r="F24" t="s">
        <v>366</v>
      </c>
    </row>
    <row r="25" spans="1:6" x14ac:dyDescent="0.35">
      <c r="A25" t="s">
        <v>251</v>
      </c>
      <c r="B25" t="s">
        <v>363</v>
      </c>
      <c r="C25" t="s">
        <v>364</v>
      </c>
      <c r="D25" s="1">
        <v>2.5000000000000001E-4</v>
      </c>
      <c r="E25" t="s">
        <v>365</v>
      </c>
      <c r="F25" t="s">
        <v>366</v>
      </c>
    </row>
    <row r="26" spans="1:6" x14ac:dyDescent="0.35">
      <c r="A26" t="s">
        <v>252</v>
      </c>
      <c r="B26" t="s">
        <v>363</v>
      </c>
      <c r="C26" t="s">
        <v>364</v>
      </c>
      <c r="D26" s="1">
        <v>3.5999999999999999E-7</v>
      </c>
      <c r="E26" t="s">
        <v>365</v>
      </c>
      <c r="F26" t="s">
        <v>366</v>
      </c>
    </row>
    <row r="27" spans="1:6" x14ac:dyDescent="0.35">
      <c r="A27" t="s">
        <v>254</v>
      </c>
      <c r="B27" t="s">
        <v>363</v>
      </c>
      <c r="C27" t="s">
        <v>364</v>
      </c>
      <c r="D27">
        <v>2.1000000000000001E-2</v>
      </c>
      <c r="E27" t="s">
        <v>365</v>
      </c>
      <c r="F27" t="s">
        <v>366</v>
      </c>
    </row>
    <row r="28" spans="1:6" x14ac:dyDescent="0.35">
      <c r="A28" t="s">
        <v>255</v>
      </c>
      <c r="B28" t="s">
        <v>363</v>
      </c>
      <c r="C28" t="s">
        <v>364</v>
      </c>
      <c r="D28">
        <v>2.1000000000000001E-2</v>
      </c>
      <c r="E28" t="s">
        <v>365</v>
      </c>
      <c r="F28" t="s">
        <v>366</v>
      </c>
    </row>
    <row r="29" spans="1:6" x14ac:dyDescent="0.35">
      <c r="A29" t="s">
        <v>256</v>
      </c>
      <c r="B29" t="s">
        <v>363</v>
      </c>
      <c r="C29" t="s">
        <v>364</v>
      </c>
      <c r="D29">
        <v>2.1000000000000001E-2</v>
      </c>
      <c r="E29" t="s">
        <v>365</v>
      </c>
      <c r="F29" t="s">
        <v>366</v>
      </c>
    </row>
    <row r="30" spans="1:6" x14ac:dyDescent="0.35">
      <c r="A30" t="s">
        <v>257</v>
      </c>
      <c r="B30" t="s">
        <v>363</v>
      </c>
      <c r="C30" t="s">
        <v>364</v>
      </c>
      <c r="D30">
        <v>2.1000000000000001E-2</v>
      </c>
      <c r="E30" t="s">
        <v>365</v>
      </c>
      <c r="F30" t="s">
        <v>366</v>
      </c>
    </row>
    <row r="31" spans="1:6" x14ac:dyDescent="0.35">
      <c r="A31" t="s">
        <v>258</v>
      </c>
      <c r="B31" t="s">
        <v>363</v>
      </c>
      <c r="C31" t="s">
        <v>364</v>
      </c>
      <c r="D31">
        <v>2.1000000000000001E-2</v>
      </c>
      <c r="E31" t="s">
        <v>365</v>
      </c>
      <c r="F31" t="s">
        <v>366</v>
      </c>
    </row>
    <row r="32" spans="1:6" x14ac:dyDescent="0.35">
      <c r="A32" t="s">
        <v>259</v>
      </c>
      <c r="B32" t="s">
        <v>363</v>
      </c>
      <c r="C32" t="s">
        <v>364</v>
      </c>
      <c r="D32">
        <v>2.1000000000000001E-2</v>
      </c>
      <c r="E32" t="s">
        <v>365</v>
      </c>
      <c r="F32" t="s">
        <v>366</v>
      </c>
    </row>
    <row r="33" spans="1:6" x14ac:dyDescent="0.35">
      <c r="A33" t="s">
        <v>260</v>
      </c>
      <c r="B33" t="s">
        <v>363</v>
      </c>
      <c r="C33" t="s">
        <v>364</v>
      </c>
      <c r="D33">
        <v>2.1000000000000001E-2</v>
      </c>
      <c r="E33" t="s">
        <v>365</v>
      </c>
      <c r="F33" t="s">
        <v>366</v>
      </c>
    </row>
    <row r="34" spans="1:6" x14ac:dyDescent="0.35">
      <c r="A34" t="s">
        <v>261</v>
      </c>
      <c r="B34" t="s">
        <v>363</v>
      </c>
      <c r="C34" t="s">
        <v>364</v>
      </c>
      <c r="D34">
        <v>2.1000000000000001E-2</v>
      </c>
      <c r="E34" t="s">
        <v>365</v>
      </c>
      <c r="F34" t="s">
        <v>366</v>
      </c>
    </row>
    <row r="35" spans="1:6" x14ac:dyDescent="0.35">
      <c r="A35" t="s">
        <v>262</v>
      </c>
      <c r="B35" t="s">
        <v>363</v>
      </c>
      <c r="C35" t="s">
        <v>364</v>
      </c>
      <c r="D35">
        <v>2.1000000000000001E-2</v>
      </c>
      <c r="E35" t="s">
        <v>365</v>
      </c>
      <c r="F35" t="s">
        <v>366</v>
      </c>
    </row>
    <row r="36" spans="1:6" x14ac:dyDescent="0.35">
      <c r="A36" t="s">
        <v>263</v>
      </c>
      <c r="B36" t="s">
        <v>363</v>
      </c>
      <c r="C36" t="s">
        <v>364</v>
      </c>
      <c r="D36">
        <v>2.1000000000000001E-2</v>
      </c>
      <c r="E36" t="s">
        <v>365</v>
      </c>
      <c r="F36" t="s">
        <v>366</v>
      </c>
    </row>
    <row r="37" spans="1:6" x14ac:dyDescent="0.35">
      <c r="A37" t="s">
        <v>264</v>
      </c>
      <c r="B37" t="s">
        <v>363</v>
      </c>
      <c r="C37" t="s">
        <v>364</v>
      </c>
      <c r="D37">
        <v>2.1000000000000001E-2</v>
      </c>
      <c r="E37" t="s">
        <v>365</v>
      </c>
      <c r="F37" t="s">
        <v>366</v>
      </c>
    </row>
    <row r="38" spans="1:6" x14ac:dyDescent="0.35">
      <c r="A38" t="s">
        <v>265</v>
      </c>
      <c r="B38" t="s">
        <v>363</v>
      </c>
      <c r="C38" t="s">
        <v>364</v>
      </c>
      <c r="D38" s="1">
        <v>1.2552000000000001E-11</v>
      </c>
      <c r="E38" t="s">
        <v>365</v>
      </c>
      <c r="F38" t="s">
        <v>366</v>
      </c>
    </row>
    <row r="39" spans="1:6" x14ac:dyDescent="0.35">
      <c r="A39" t="s">
        <v>267</v>
      </c>
      <c r="B39" t="s">
        <v>363</v>
      </c>
      <c r="C39" t="s">
        <v>364</v>
      </c>
      <c r="D39" s="1">
        <v>1.4022999999999999E-10</v>
      </c>
      <c r="E39" t="s">
        <v>365</v>
      </c>
      <c r="F39" t="s">
        <v>366</v>
      </c>
    </row>
    <row r="40" spans="1:6" x14ac:dyDescent="0.35">
      <c r="A40" t="s">
        <v>373</v>
      </c>
      <c r="B40" t="s">
        <v>363</v>
      </c>
      <c r="C40" t="s">
        <v>364</v>
      </c>
      <c r="D40" s="1">
        <v>4.8999999999999998E-5</v>
      </c>
      <c r="E40" t="s">
        <v>365</v>
      </c>
      <c r="F40" t="s">
        <v>366</v>
      </c>
    </row>
    <row r="41" spans="1:6" x14ac:dyDescent="0.35">
      <c r="A41" t="s">
        <v>374</v>
      </c>
      <c r="B41" t="s">
        <v>363</v>
      </c>
      <c r="C41" t="s">
        <v>364</v>
      </c>
      <c r="D41" s="1">
        <v>7.4999999999999993E-5</v>
      </c>
      <c r="E41" t="s">
        <v>365</v>
      </c>
      <c r="F41" t="s">
        <v>366</v>
      </c>
    </row>
    <row r="42" spans="1:6" x14ac:dyDescent="0.35">
      <c r="A42" t="s">
        <v>549</v>
      </c>
      <c r="B42" t="s">
        <v>363</v>
      </c>
      <c r="C42" t="s">
        <v>364</v>
      </c>
      <c r="D42">
        <v>1</v>
      </c>
      <c r="E42" t="s">
        <v>365</v>
      </c>
      <c r="F42" t="s">
        <v>366</v>
      </c>
    </row>
    <row r="43" spans="1:6" x14ac:dyDescent="0.35">
      <c r="A43" t="s">
        <v>269</v>
      </c>
      <c r="B43" t="s">
        <v>363</v>
      </c>
      <c r="C43" t="s">
        <v>364</v>
      </c>
      <c r="D43" s="1">
        <v>2.9E-4</v>
      </c>
      <c r="E43" t="s">
        <v>365</v>
      </c>
      <c r="F43" t="s">
        <v>366</v>
      </c>
    </row>
    <row r="44" spans="1:6" x14ac:dyDescent="0.35">
      <c r="A44" t="s">
        <v>270</v>
      </c>
      <c r="B44" t="s">
        <v>363</v>
      </c>
      <c r="C44" t="s">
        <v>364</v>
      </c>
      <c r="D44" s="1">
        <v>1.2999999999999999E-5</v>
      </c>
      <c r="E44" t="s">
        <v>365</v>
      </c>
      <c r="F44" t="s">
        <v>366</v>
      </c>
    </row>
    <row r="45" spans="1:6" x14ac:dyDescent="0.35">
      <c r="A45" t="s">
        <v>271</v>
      </c>
      <c r="B45" t="s">
        <v>363</v>
      </c>
      <c r="C45" t="s">
        <v>364</v>
      </c>
      <c r="D45" s="1">
        <v>1.2999999999999999E-5</v>
      </c>
      <c r="E45" t="s">
        <v>365</v>
      </c>
      <c r="F45" t="s">
        <v>366</v>
      </c>
    </row>
    <row r="46" spans="1:6" x14ac:dyDescent="0.35">
      <c r="A46" t="s">
        <v>272</v>
      </c>
      <c r="B46" t="s">
        <v>363</v>
      </c>
      <c r="C46" t="s">
        <v>364</v>
      </c>
      <c r="D46" s="1">
        <v>1.2999999999999999E-5</v>
      </c>
      <c r="E46" t="s">
        <v>365</v>
      </c>
      <c r="F46" t="s">
        <v>366</v>
      </c>
    </row>
    <row r="47" spans="1:6" x14ac:dyDescent="0.35">
      <c r="A47" t="s">
        <v>273</v>
      </c>
      <c r="B47" t="s">
        <v>363</v>
      </c>
      <c r="C47" t="s">
        <v>364</v>
      </c>
      <c r="D47" s="1">
        <v>6.3999999999999997E-5</v>
      </c>
      <c r="E47" t="s">
        <v>365</v>
      </c>
      <c r="F47" t="s">
        <v>366</v>
      </c>
    </row>
    <row r="48" spans="1:6" x14ac:dyDescent="0.35">
      <c r="A48" t="s">
        <v>551</v>
      </c>
      <c r="B48" t="s">
        <v>363</v>
      </c>
      <c r="C48" t="s">
        <v>364</v>
      </c>
      <c r="D48" s="1">
        <v>4.2E-7</v>
      </c>
      <c r="E48" t="s">
        <v>365</v>
      </c>
      <c r="F48" t="s">
        <v>366</v>
      </c>
    </row>
    <row r="49" spans="1:6" x14ac:dyDescent="0.35">
      <c r="A49" t="s">
        <v>274</v>
      </c>
      <c r="B49" t="s">
        <v>363</v>
      </c>
      <c r="C49" t="s">
        <v>364</v>
      </c>
      <c r="D49" s="1">
        <v>4.2E-7</v>
      </c>
      <c r="E49" t="s">
        <v>365</v>
      </c>
      <c r="F49" t="s">
        <v>366</v>
      </c>
    </row>
    <row r="50" spans="1:6" x14ac:dyDescent="0.35">
      <c r="A50" t="s">
        <v>275</v>
      </c>
      <c r="B50" t="s">
        <v>363</v>
      </c>
      <c r="C50" t="s">
        <v>364</v>
      </c>
      <c r="D50">
        <v>1400</v>
      </c>
      <c r="E50" t="s">
        <v>365</v>
      </c>
      <c r="F50" t="s">
        <v>366</v>
      </c>
    </row>
    <row r="51" spans="1:6" x14ac:dyDescent="0.35">
      <c r="A51" t="s">
        <v>276</v>
      </c>
      <c r="B51" t="s">
        <v>363</v>
      </c>
      <c r="C51" t="s">
        <v>364</v>
      </c>
      <c r="D51">
        <v>1400</v>
      </c>
      <c r="E51" t="s">
        <v>365</v>
      </c>
      <c r="F51" t="s">
        <v>366</v>
      </c>
    </row>
    <row r="52" spans="1:6" x14ac:dyDescent="0.35">
      <c r="A52" t="s">
        <v>277</v>
      </c>
      <c r="B52" t="s">
        <v>363</v>
      </c>
      <c r="C52" t="s">
        <v>364</v>
      </c>
      <c r="D52">
        <v>1400</v>
      </c>
      <c r="E52" t="s">
        <v>365</v>
      </c>
      <c r="F52" t="s">
        <v>366</v>
      </c>
    </row>
    <row r="53" spans="1:6" x14ac:dyDescent="0.35">
      <c r="A53" t="s">
        <v>278</v>
      </c>
      <c r="B53" t="s">
        <v>363</v>
      </c>
      <c r="C53" t="s">
        <v>364</v>
      </c>
      <c r="D53">
        <v>1400</v>
      </c>
      <c r="E53" t="s">
        <v>365</v>
      </c>
      <c r="F53" t="s">
        <v>366</v>
      </c>
    </row>
    <row r="54" spans="1:6" x14ac:dyDescent="0.35">
      <c r="A54" t="s">
        <v>279</v>
      </c>
      <c r="B54" t="s">
        <v>363</v>
      </c>
      <c r="C54" t="s">
        <v>364</v>
      </c>
      <c r="D54">
        <v>1400</v>
      </c>
      <c r="E54" t="s">
        <v>365</v>
      </c>
      <c r="F54" t="s">
        <v>366</v>
      </c>
    </row>
    <row r="55" spans="1:6" x14ac:dyDescent="0.35">
      <c r="A55" t="s">
        <v>280</v>
      </c>
      <c r="B55" t="s">
        <v>363</v>
      </c>
      <c r="C55" t="s">
        <v>364</v>
      </c>
      <c r="D55">
        <v>1400</v>
      </c>
      <c r="E55" t="s">
        <v>365</v>
      </c>
      <c r="F55" t="s">
        <v>366</v>
      </c>
    </row>
    <row r="56" spans="1:6" x14ac:dyDescent="0.35">
      <c r="A56" t="s">
        <v>281</v>
      </c>
      <c r="B56" t="s">
        <v>363</v>
      </c>
      <c r="C56" t="s">
        <v>364</v>
      </c>
      <c r="D56">
        <v>1400</v>
      </c>
      <c r="E56" t="s">
        <v>365</v>
      </c>
      <c r="F56" t="s">
        <v>366</v>
      </c>
    </row>
    <row r="57" spans="1:6" x14ac:dyDescent="0.35">
      <c r="A57" t="s">
        <v>282</v>
      </c>
      <c r="B57" t="s">
        <v>363</v>
      </c>
      <c r="C57" t="s">
        <v>364</v>
      </c>
      <c r="D57">
        <v>1400</v>
      </c>
      <c r="E57" t="s">
        <v>365</v>
      </c>
      <c r="F57" t="s">
        <v>366</v>
      </c>
    </row>
    <row r="58" spans="1:6" x14ac:dyDescent="0.35">
      <c r="A58" t="s">
        <v>283</v>
      </c>
      <c r="B58" t="s">
        <v>363</v>
      </c>
      <c r="C58" t="s">
        <v>364</v>
      </c>
      <c r="D58">
        <v>1400</v>
      </c>
      <c r="E58" t="s">
        <v>365</v>
      </c>
      <c r="F58" t="s">
        <v>366</v>
      </c>
    </row>
    <row r="59" spans="1:6" x14ac:dyDescent="0.35">
      <c r="A59" t="s">
        <v>284</v>
      </c>
      <c r="B59" t="s">
        <v>363</v>
      </c>
      <c r="C59" t="s">
        <v>364</v>
      </c>
      <c r="D59" s="1">
        <v>1.5528000000000001E-5</v>
      </c>
      <c r="E59" t="s">
        <v>365</v>
      </c>
      <c r="F59" t="s">
        <v>366</v>
      </c>
    </row>
    <row r="60" spans="1:6" x14ac:dyDescent="0.35">
      <c r="A60" t="s">
        <v>286</v>
      </c>
      <c r="B60" t="s">
        <v>363</v>
      </c>
      <c r="C60" t="s">
        <v>364</v>
      </c>
      <c r="D60">
        <v>147.56</v>
      </c>
      <c r="E60" t="s">
        <v>365</v>
      </c>
      <c r="F60" t="s">
        <v>366</v>
      </c>
    </row>
    <row r="61" spans="1:6" x14ac:dyDescent="0.35">
      <c r="A61" t="s">
        <v>375</v>
      </c>
      <c r="B61" t="s">
        <v>363</v>
      </c>
      <c r="C61" t="s">
        <v>364</v>
      </c>
      <c r="D61" s="1">
        <v>1.2999999999999999E-4</v>
      </c>
      <c r="E61" t="s">
        <v>365</v>
      </c>
      <c r="F61" t="s">
        <v>366</v>
      </c>
    </row>
    <row r="62" spans="1:6" x14ac:dyDescent="0.35">
      <c r="A62" t="s">
        <v>552</v>
      </c>
      <c r="B62" t="s">
        <v>363</v>
      </c>
      <c r="C62" t="s">
        <v>364</v>
      </c>
      <c r="D62">
        <v>0.11</v>
      </c>
      <c r="E62" t="s">
        <v>365</v>
      </c>
      <c r="F62" t="s">
        <v>366</v>
      </c>
    </row>
    <row r="63" spans="1:6" x14ac:dyDescent="0.35">
      <c r="A63" t="s">
        <v>287</v>
      </c>
      <c r="B63" t="s">
        <v>363</v>
      </c>
      <c r="C63" t="s">
        <v>364</v>
      </c>
      <c r="D63">
        <v>0.11</v>
      </c>
      <c r="E63" t="s">
        <v>365</v>
      </c>
      <c r="F63" t="s">
        <v>366</v>
      </c>
    </row>
    <row r="64" spans="1:6" x14ac:dyDescent="0.35">
      <c r="A64" t="s">
        <v>288</v>
      </c>
      <c r="B64" t="s">
        <v>369</v>
      </c>
      <c r="C64" t="s">
        <v>364</v>
      </c>
      <c r="D64">
        <v>1.2999999999999999E-2</v>
      </c>
      <c r="E64" t="s">
        <v>365</v>
      </c>
      <c r="F64" t="s">
        <v>366</v>
      </c>
    </row>
    <row r="65" spans="1:6" x14ac:dyDescent="0.35">
      <c r="A65" t="s">
        <v>376</v>
      </c>
      <c r="B65" t="s">
        <v>363</v>
      </c>
      <c r="C65" t="s">
        <v>364</v>
      </c>
      <c r="D65">
        <v>190</v>
      </c>
      <c r="E65" t="s">
        <v>365</v>
      </c>
      <c r="F65" t="s">
        <v>366</v>
      </c>
    </row>
    <row r="66" spans="1:6" x14ac:dyDescent="0.35">
      <c r="A66" t="s">
        <v>553</v>
      </c>
      <c r="B66" t="s">
        <v>363</v>
      </c>
      <c r="C66" t="s">
        <v>364</v>
      </c>
      <c r="D66" s="1">
        <v>6.8999999999999996E-7</v>
      </c>
      <c r="E66" t="s">
        <v>365</v>
      </c>
      <c r="F66" t="s">
        <v>366</v>
      </c>
    </row>
    <row r="67" spans="1:6" x14ac:dyDescent="0.35">
      <c r="A67" t="s">
        <v>290</v>
      </c>
      <c r="B67" t="s">
        <v>363</v>
      </c>
      <c r="C67" t="s">
        <v>364</v>
      </c>
      <c r="D67" s="1">
        <v>6.8999999999999996E-7</v>
      </c>
      <c r="E67" t="s">
        <v>365</v>
      </c>
      <c r="F67" t="s">
        <v>366</v>
      </c>
    </row>
    <row r="68" spans="1:6" x14ac:dyDescent="0.35">
      <c r="A68" t="s">
        <v>377</v>
      </c>
      <c r="B68" t="s">
        <v>363</v>
      </c>
      <c r="C68" t="s">
        <v>364</v>
      </c>
      <c r="D68" s="1">
        <v>6.8999999999999996E-7</v>
      </c>
      <c r="E68" t="s">
        <v>365</v>
      </c>
      <c r="F68" t="s">
        <v>366</v>
      </c>
    </row>
    <row r="69" spans="1:6" x14ac:dyDescent="0.35">
      <c r="A69" t="s">
        <v>291</v>
      </c>
      <c r="B69" t="s">
        <v>363</v>
      </c>
      <c r="C69" t="s">
        <v>364</v>
      </c>
      <c r="D69" s="1">
        <v>2.0995E-9</v>
      </c>
      <c r="E69" t="s">
        <v>365</v>
      </c>
      <c r="F69" t="s">
        <v>366</v>
      </c>
    </row>
    <row r="70" spans="1:6" x14ac:dyDescent="0.35">
      <c r="A70" t="s">
        <v>293</v>
      </c>
      <c r="B70" t="s">
        <v>363</v>
      </c>
      <c r="C70" t="s">
        <v>364</v>
      </c>
      <c r="D70" s="1">
        <v>1.6999999999999999E-7</v>
      </c>
      <c r="E70" t="s">
        <v>365</v>
      </c>
      <c r="F70" t="s">
        <v>366</v>
      </c>
    </row>
    <row r="71" spans="1:6" x14ac:dyDescent="0.35">
      <c r="A71" t="s">
        <v>294</v>
      </c>
      <c r="B71" t="s">
        <v>378</v>
      </c>
      <c r="C71" t="s">
        <v>364</v>
      </c>
      <c r="D71">
        <v>20.9</v>
      </c>
      <c r="E71" t="s">
        <v>365</v>
      </c>
      <c r="F71" t="s">
        <v>366</v>
      </c>
    </row>
    <row r="72" spans="1:6" x14ac:dyDescent="0.35">
      <c r="A72" t="s">
        <v>21</v>
      </c>
      <c r="B72" t="s">
        <v>363</v>
      </c>
      <c r="C72" t="s">
        <v>364</v>
      </c>
      <c r="D72" s="1">
        <v>2.5999999999999998E-5</v>
      </c>
      <c r="E72" t="s">
        <v>365</v>
      </c>
      <c r="F72" t="s">
        <v>366</v>
      </c>
    </row>
    <row r="73" spans="1:6" x14ac:dyDescent="0.35">
      <c r="A73" t="s">
        <v>295</v>
      </c>
      <c r="B73" t="s">
        <v>363</v>
      </c>
      <c r="C73" t="s">
        <v>364</v>
      </c>
      <c r="D73" s="1">
        <v>2.5999999999999998E-5</v>
      </c>
      <c r="E73" t="s">
        <v>365</v>
      </c>
      <c r="F73" t="s">
        <v>366</v>
      </c>
    </row>
    <row r="74" spans="1:6" x14ac:dyDescent="0.35">
      <c r="A74" t="s">
        <v>554</v>
      </c>
      <c r="B74" t="s">
        <v>363</v>
      </c>
      <c r="C74" t="s">
        <v>364</v>
      </c>
      <c r="D74">
        <v>1.9E-2</v>
      </c>
      <c r="E74" t="s">
        <v>365</v>
      </c>
      <c r="F74" t="s">
        <v>366</v>
      </c>
    </row>
    <row r="75" spans="1:6" x14ac:dyDescent="0.35">
      <c r="A75" t="s">
        <v>296</v>
      </c>
      <c r="B75" t="s">
        <v>363</v>
      </c>
      <c r="C75" t="s">
        <v>364</v>
      </c>
      <c r="D75">
        <v>1.9E-2</v>
      </c>
      <c r="E75" t="s">
        <v>365</v>
      </c>
      <c r="F75" t="s">
        <v>366</v>
      </c>
    </row>
    <row r="76" spans="1:6" x14ac:dyDescent="0.35">
      <c r="A76" t="s">
        <v>297</v>
      </c>
      <c r="B76" t="s">
        <v>363</v>
      </c>
      <c r="C76" t="s">
        <v>364</v>
      </c>
      <c r="D76">
        <v>1.9E-2</v>
      </c>
      <c r="E76" t="s">
        <v>365</v>
      </c>
      <c r="F76" t="s">
        <v>366</v>
      </c>
    </row>
    <row r="77" spans="1:6" x14ac:dyDescent="0.35">
      <c r="A77" t="s">
        <v>555</v>
      </c>
      <c r="B77" t="s">
        <v>363</v>
      </c>
      <c r="C77" t="s">
        <v>364</v>
      </c>
      <c r="D77">
        <v>1.9E-2</v>
      </c>
      <c r="E77" t="s">
        <v>365</v>
      </c>
      <c r="F77" t="s">
        <v>366</v>
      </c>
    </row>
    <row r="78" spans="1:6" x14ac:dyDescent="0.35">
      <c r="A78" t="s">
        <v>556</v>
      </c>
      <c r="B78" t="s">
        <v>363</v>
      </c>
      <c r="C78" t="s">
        <v>364</v>
      </c>
      <c r="D78">
        <v>1.9E-2</v>
      </c>
      <c r="E78" t="s">
        <v>365</v>
      </c>
      <c r="F78" t="s">
        <v>366</v>
      </c>
    </row>
    <row r="79" spans="1:6" x14ac:dyDescent="0.35">
      <c r="A79" t="s">
        <v>298</v>
      </c>
      <c r="B79" t="s">
        <v>363</v>
      </c>
      <c r="C79" t="s">
        <v>364</v>
      </c>
      <c r="D79" s="1">
        <v>2.5999999999999998E-5</v>
      </c>
      <c r="E79" t="s">
        <v>365</v>
      </c>
      <c r="F79" t="s">
        <v>366</v>
      </c>
    </row>
    <row r="80" spans="1:6" x14ac:dyDescent="0.35">
      <c r="A80" t="s">
        <v>299</v>
      </c>
      <c r="B80" t="s">
        <v>363</v>
      </c>
      <c r="C80" t="s">
        <v>364</v>
      </c>
      <c r="D80" s="1">
        <v>1.6999999999999999E-7</v>
      </c>
      <c r="E80" t="s">
        <v>365</v>
      </c>
      <c r="F80" t="s">
        <v>366</v>
      </c>
    </row>
    <row r="81" spans="1:6" x14ac:dyDescent="0.35">
      <c r="A81" t="s">
        <v>300</v>
      </c>
      <c r="B81" t="s">
        <v>369</v>
      </c>
      <c r="C81" t="s">
        <v>364</v>
      </c>
      <c r="D81" s="1">
        <v>1.6999999999999999E-7</v>
      </c>
      <c r="E81" t="s">
        <v>365</v>
      </c>
      <c r="F81" t="s">
        <v>366</v>
      </c>
    </row>
    <row r="82" spans="1:6" x14ac:dyDescent="0.35">
      <c r="A82" t="s">
        <v>557</v>
      </c>
      <c r="B82" t="s">
        <v>363</v>
      </c>
      <c r="C82" t="s">
        <v>364</v>
      </c>
      <c r="D82" s="1">
        <v>2.5000000000000001E-5</v>
      </c>
      <c r="E82" t="s">
        <v>365</v>
      </c>
      <c r="F82" t="s">
        <v>366</v>
      </c>
    </row>
    <row r="83" spans="1:6" x14ac:dyDescent="0.35">
      <c r="A83" t="s">
        <v>558</v>
      </c>
      <c r="B83" t="s">
        <v>363</v>
      </c>
      <c r="C83" t="s">
        <v>364</v>
      </c>
      <c r="D83" s="1">
        <v>2.5000000000000001E-5</v>
      </c>
      <c r="E83" t="s">
        <v>365</v>
      </c>
      <c r="F83" t="s">
        <v>366</v>
      </c>
    </row>
    <row r="84" spans="1:6" x14ac:dyDescent="0.35">
      <c r="A84" t="s">
        <v>301</v>
      </c>
      <c r="B84" t="s">
        <v>363</v>
      </c>
      <c r="C84" t="s">
        <v>364</v>
      </c>
      <c r="D84" s="1">
        <v>2.5000000000000001E-5</v>
      </c>
      <c r="E84" t="s">
        <v>365</v>
      </c>
      <c r="F84" t="s">
        <v>366</v>
      </c>
    </row>
    <row r="85" spans="1:6" x14ac:dyDescent="0.35">
      <c r="A85" t="s">
        <v>302</v>
      </c>
      <c r="B85" t="s">
        <v>363</v>
      </c>
      <c r="C85" t="s">
        <v>364</v>
      </c>
      <c r="D85">
        <v>0.17</v>
      </c>
      <c r="E85" t="s">
        <v>365</v>
      </c>
      <c r="F85" t="s">
        <v>366</v>
      </c>
    </row>
    <row r="86" spans="1:6" x14ac:dyDescent="0.35">
      <c r="A86" t="s">
        <v>303</v>
      </c>
      <c r="B86" t="s">
        <v>363</v>
      </c>
      <c r="C86" t="s">
        <v>364</v>
      </c>
      <c r="D86">
        <v>0.17</v>
      </c>
      <c r="E86" t="s">
        <v>365</v>
      </c>
      <c r="F86" t="s">
        <v>366</v>
      </c>
    </row>
    <row r="87" spans="1:6" x14ac:dyDescent="0.35">
      <c r="A87" t="s">
        <v>304</v>
      </c>
      <c r="B87" t="s">
        <v>363</v>
      </c>
      <c r="C87" t="s">
        <v>364</v>
      </c>
      <c r="D87">
        <v>0.17</v>
      </c>
      <c r="E87" t="s">
        <v>365</v>
      </c>
      <c r="F87" t="s">
        <v>366</v>
      </c>
    </row>
    <row r="88" spans="1:6" x14ac:dyDescent="0.35">
      <c r="A88" t="s">
        <v>305</v>
      </c>
      <c r="B88" t="s">
        <v>363</v>
      </c>
      <c r="C88" t="s">
        <v>364</v>
      </c>
      <c r="D88">
        <v>0.17</v>
      </c>
      <c r="E88" t="s">
        <v>365</v>
      </c>
      <c r="F88" t="s">
        <v>366</v>
      </c>
    </row>
    <row r="89" spans="1:6" x14ac:dyDescent="0.35">
      <c r="A89" t="s">
        <v>306</v>
      </c>
      <c r="B89" t="s">
        <v>363</v>
      </c>
      <c r="C89" t="s">
        <v>364</v>
      </c>
      <c r="D89">
        <v>0.17</v>
      </c>
      <c r="E89" t="s">
        <v>365</v>
      </c>
      <c r="F89" t="s">
        <v>366</v>
      </c>
    </row>
    <row r="90" spans="1:6" x14ac:dyDescent="0.35">
      <c r="A90" t="s">
        <v>307</v>
      </c>
      <c r="B90" t="s">
        <v>363</v>
      </c>
      <c r="C90" t="s">
        <v>364</v>
      </c>
      <c r="D90">
        <v>0.17</v>
      </c>
      <c r="E90" t="s">
        <v>365</v>
      </c>
      <c r="F90" t="s">
        <v>366</v>
      </c>
    </row>
    <row r="91" spans="1:6" x14ac:dyDescent="0.35">
      <c r="A91" t="s">
        <v>308</v>
      </c>
      <c r="B91" t="s">
        <v>363</v>
      </c>
      <c r="C91" t="s">
        <v>364</v>
      </c>
      <c r="D91">
        <v>0.17</v>
      </c>
      <c r="E91" t="s">
        <v>365</v>
      </c>
      <c r="F91" t="s">
        <v>366</v>
      </c>
    </row>
    <row r="92" spans="1:6" x14ac:dyDescent="0.35">
      <c r="A92" t="s">
        <v>309</v>
      </c>
      <c r="B92" t="s">
        <v>363</v>
      </c>
      <c r="C92" t="s">
        <v>364</v>
      </c>
      <c r="D92" s="1">
        <v>2.1999999999999999E-5</v>
      </c>
      <c r="E92" t="s">
        <v>365</v>
      </c>
      <c r="F92" t="s">
        <v>366</v>
      </c>
    </row>
    <row r="93" spans="1:6" x14ac:dyDescent="0.35">
      <c r="A93" t="s">
        <v>559</v>
      </c>
      <c r="B93" t="s">
        <v>363</v>
      </c>
      <c r="C93" t="s">
        <v>364</v>
      </c>
      <c r="D93" s="1">
        <v>2.1999999999999999E-5</v>
      </c>
      <c r="E93" t="s">
        <v>365</v>
      </c>
      <c r="F93" t="s">
        <v>366</v>
      </c>
    </row>
    <row r="94" spans="1:6" x14ac:dyDescent="0.35">
      <c r="A94" t="s">
        <v>310</v>
      </c>
      <c r="B94" t="s">
        <v>363</v>
      </c>
      <c r="C94" t="s">
        <v>364</v>
      </c>
      <c r="D94" s="1">
        <v>8.0999999999999996E-4</v>
      </c>
      <c r="E94" t="s">
        <v>365</v>
      </c>
      <c r="F94" t="s">
        <v>366</v>
      </c>
    </row>
    <row r="95" spans="1:6" x14ac:dyDescent="0.35">
      <c r="A95" t="s">
        <v>311</v>
      </c>
      <c r="B95" t="s">
        <v>363</v>
      </c>
      <c r="C95" t="s">
        <v>364</v>
      </c>
      <c r="D95" s="1">
        <v>8.0999999999999996E-4</v>
      </c>
      <c r="E95" t="s">
        <v>365</v>
      </c>
      <c r="F95" t="s">
        <v>366</v>
      </c>
    </row>
    <row r="96" spans="1:6" x14ac:dyDescent="0.35">
      <c r="A96" t="s">
        <v>28</v>
      </c>
      <c r="B96" t="s">
        <v>363</v>
      </c>
      <c r="C96" t="s">
        <v>364</v>
      </c>
      <c r="D96" s="1">
        <v>8.0999999999999996E-4</v>
      </c>
      <c r="E96" t="s">
        <v>365</v>
      </c>
      <c r="F96" t="s">
        <v>366</v>
      </c>
    </row>
    <row r="97" spans="1:6" x14ac:dyDescent="0.35">
      <c r="A97" t="s">
        <v>312</v>
      </c>
      <c r="B97" t="s">
        <v>363</v>
      </c>
      <c r="C97" t="s">
        <v>364</v>
      </c>
      <c r="D97" s="1">
        <v>8.0999999999999996E-4</v>
      </c>
      <c r="E97" t="s">
        <v>365</v>
      </c>
      <c r="F97" t="s">
        <v>366</v>
      </c>
    </row>
    <row r="98" spans="1:6" x14ac:dyDescent="0.35">
      <c r="A98" t="s">
        <v>313</v>
      </c>
      <c r="B98" t="s">
        <v>363</v>
      </c>
      <c r="C98" t="s">
        <v>364</v>
      </c>
      <c r="D98" s="1">
        <v>8.0999999999999996E-4</v>
      </c>
      <c r="E98" t="s">
        <v>365</v>
      </c>
      <c r="F98" t="s">
        <v>366</v>
      </c>
    </row>
    <row r="99" spans="1:6" x14ac:dyDescent="0.35">
      <c r="A99" t="s">
        <v>560</v>
      </c>
      <c r="B99" t="s">
        <v>363</v>
      </c>
      <c r="C99" t="s">
        <v>364</v>
      </c>
      <c r="D99" s="1">
        <v>8.0999999999999996E-4</v>
      </c>
      <c r="E99" t="s">
        <v>365</v>
      </c>
      <c r="F99" t="s">
        <v>366</v>
      </c>
    </row>
    <row r="100" spans="1:6" x14ac:dyDescent="0.35">
      <c r="A100" t="s">
        <v>379</v>
      </c>
      <c r="B100" t="s">
        <v>363</v>
      </c>
      <c r="C100" t="s">
        <v>364</v>
      </c>
      <c r="D100" s="1">
        <v>2.9E-4</v>
      </c>
      <c r="E100" t="s">
        <v>365</v>
      </c>
      <c r="F100" t="s">
        <v>366</v>
      </c>
    </row>
    <row r="101" spans="1:6" x14ac:dyDescent="0.35">
      <c r="A101" t="s">
        <v>33</v>
      </c>
      <c r="B101" t="s">
        <v>363</v>
      </c>
      <c r="C101" t="s">
        <v>364</v>
      </c>
      <c r="D101">
        <v>970</v>
      </c>
      <c r="E101" t="s">
        <v>365</v>
      </c>
      <c r="F101" t="s">
        <v>366</v>
      </c>
    </row>
    <row r="102" spans="1:6" x14ac:dyDescent="0.35">
      <c r="A102" t="s">
        <v>380</v>
      </c>
      <c r="B102" t="s">
        <v>363</v>
      </c>
      <c r="C102" t="s">
        <v>364</v>
      </c>
      <c r="D102">
        <v>970</v>
      </c>
      <c r="E102" t="s">
        <v>365</v>
      </c>
      <c r="F102" t="s">
        <v>366</v>
      </c>
    </row>
    <row r="103" spans="1:6" x14ac:dyDescent="0.35">
      <c r="A103" t="s">
        <v>314</v>
      </c>
      <c r="B103" t="s">
        <v>363</v>
      </c>
      <c r="C103" t="s">
        <v>364</v>
      </c>
      <c r="D103">
        <v>970</v>
      </c>
      <c r="E103" t="s">
        <v>365</v>
      </c>
      <c r="F103" t="s">
        <v>366</v>
      </c>
    </row>
    <row r="104" spans="1:6" x14ac:dyDescent="0.35">
      <c r="A104" t="s">
        <v>315</v>
      </c>
      <c r="B104" t="s">
        <v>363</v>
      </c>
      <c r="C104" t="s">
        <v>364</v>
      </c>
      <c r="D104">
        <v>970</v>
      </c>
      <c r="E104" t="s">
        <v>365</v>
      </c>
      <c r="F104" t="s">
        <v>366</v>
      </c>
    </row>
    <row r="105" spans="1:6" x14ac:dyDescent="0.35">
      <c r="A105" t="s">
        <v>316</v>
      </c>
      <c r="B105" t="s">
        <v>363</v>
      </c>
      <c r="C105" t="s">
        <v>364</v>
      </c>
      <c r="D105" s="1">
        <v>7.1000000000000005E-5</v>
      </c>
      <c r="E105" t="s">
        <v>365</v>
      </c>
      <c r="F105" t="s">
        <v>366</v>
      </c>
    </row>
    <row r="106" spans="1:6" x14ac:dyDescent="0.35">
      <c r="A106" t="s">
        <v>317</v>
      </c>
      <c r="B106" t="s">
        <v>363</v>
      </c>
      <c r="C106" t="s">
        <v>364</v>
      </c>
      <c r="D106" s="1">
        <v>7.1000000000000005E-5</v>
      </c>
      <c r="E106" t="s">
        <v>365</v>
      </c>
      <c r="F106" t="s">
        <v>366</v>
      </c>
    </row>
    <row r="107" spans="1:6" x14ac:dyDescent="0.35">
      <c r="A107" t="s">
        <v>35</v>
      </c>
      <c r="B107" t="s">
        <v>363</v>
      </c>
      <c r="C107" t="s">
        <v>364</v>
      </c>
      <c r="D107">
        <v>970</v>
      </c>
      <c r="E107" t="s">
        <v>365</v>
      </c>
      <c r="F107" t="s">
        <v>366</v>
      </c>
    </row>
    <row r="108" spans="1:6" x14ac:dyDescent="0.35">
      <c r="A108" t="s">
        <v>381</v>
      </c>
      <c r="B108" t="s">
        <v>363</v>
      </c>
      <c r="C108" t="s">
        <v>364</v>
      </c>
      <c r="D108">
        <v>970</v>
      </c>
      <c r="E108" t="s">
        <v>365</v>
      </c>
      <c r="F108" t="s">
        <v>366</v>
      </c>
    </row>
    <row r="109" spans="1:6" x14ac:dyDescent="0.35">
      <c r="A109" t="s">
        <v>318</v>
      </c>
      <c r="B109" t="s">
        <v>363</v>
      </c>
      <c r="C109" t="s">
        <v>364</v>
      </c>
      <c r="D109" s="1">
        <v>9.7E-5</v>
      </c>
      <c r="E109" t="s">
        <v>365</v>
      </c>
      <c r="F109" t="s">
        <v>366</v>
      </c>
    </row>
    <row r="110" spans="1:6" x14ac:dyDescent="0.35">
      <c r="A110" t="s">
        <v>319</v>
      </c>
      <c r="B110" t="s">
        <v>363</v>
      </c>
      <c r="C110" t="s">
        <v>364</v>
      </c>
      <c r="D110">
        <v>970</v>
      </c>
      <c r="E110" t="s">
        <v>365</v>
      </c>
      <c r="F110" t="s">
        <v>366</v>
      </c>
    </row>
    <row r="111" spans="1:6" x14ac:dyDescent="0.35">
      <c r="A111" t="s">
        <v>320</v>
      </c>
      <c r="B111" t="s">
        <v>363</v>
      </c>
      <c r="C111" t="s">
        <v>364</v>
      </c>
      <c r="D111">
        <v>970</v>
      </c>
      <c r="E111" t="s">
        <v>365</v>
      </c>
      <c r="F111" t="s">
        <v>366</v>
      </c>
    </row>
    <row r="112" spans="1:6" x14ac:dyDescent="0.35">
      <c r="A112" t="s">
        <v>321</v>
      </c>
      <c r="B112" t="s">
        <v>363</v>
      </c>
      <c r="C112" t="s">
        <v>364</v>
      </c>
      <c r="D112" s="1">
        <v>6.8999999999999996E-7</v>
      </c>
      <c r="E112" t="s">
        <v>365</v>
      </c>
      <c r="F112" t="s">
        <v>366</v>
      </c>
    </row>
    <row r="113" spans="1:6" x14ac:dyDescent="0.35">
      <c r="A113" t="s">
        <v>322</v>
      </c>
      <c r="B113" t="s">
        <v>363</v>
      </c>
      <c r="C113" t="s">
        <v>364</v>
      </c>
      <c r="D113" s="1">
        <v>2.5000000000000001E-5</v>
      </c>
      <c r="E113" t="s">
        <v>365</v>
      </c>
      <c r="F113" t="s">
        <v>366</v>
      </c>
    </row>
    <row r="114" spans="1:6" x14ac:dyDescent="0.35">
      <c r="A114" t="s">
        <v>322</v>
      </c>
      <c r="B114" t="s">
        <v>363</v>
      </c>
      <c r="C114" t="s">
        <v>364</v>
      </c>
      <c r="D114" s="1">
        <v>2.5000000000000001E-5</v>
      </c>
      <c r="E114" t="s">
        <v>365</v>
      </c>
      <c r="F114" t="s">
        <v>366</v>
      </c>
    </row>
    <row r="115" spans="1:6" x14ac:dyDescent="0.35">
      <c r="A115" t="s">
        <v>323</v>
      </c>
      <c r="B115" t="s">
        <v>363</v>
      </c>
      <c r="C115" t="s">
        <v>364</v>
      </c>
      <c r="D115">
        <v>2.8E-3</v>
      </c>
      <c r="E115" t="s">
        <v>365</v>
      </c>
      <c r="F115" t="s">
        <v>366</v>
      </c>
    </row>
    <row r="116" spans="1:6" x14ac:dyDescent="0.35">
      <c r="A116" t="s">
        <v>324</v>
      </c>
      <c r="B116" t="s">
        <v>363</v>
      </c>
      <c r="C116" t="s">
        <v>364</v>
      </c>
      <c r="D116">
        <v>2.8E-3</v>
      </c>
      <c r="E116" t="s">
        <v>365</v>
      </c>
      <c r="F116" t="s">
        <v>366</v>
      </c>
    </row>
    <row r="117" spans="1:6" x14ac:dyDescent="0.35">
      <c r="A117" t="s">
        <v>325</v>
      </c>
      <c r="B117" t="s">
        <v>363</v>
      </c>
      <c r="C117" t="s">
        <v>364</v>
      </c>
      <c r="D117">
        <v>1000</v>
      </c>
      <c r="E117" t="s">
        <v>365</v>
      </c>
      <c r="F117" t="s">
        <v>366</v>
      </c>
    </row>
    <row r="118" spans="1:6" x14ac:dyDescent="0.35">
      <c r="A118" t="s">
        <v>39</v>
      </c>
      <c r="B118" t="s">
        <v>363</v>
      </c>
      <c r="C118" t="s">
        <v>364</v>
      </c>
      <c r="D118">
        <v>2.8E-3</v>
      </c>
      <c r="E118" t="s">
        <v>365</v>
      </c>
      <c r="F118" t="s">
        <v>366</v>
      </c>
    </row>
    <row r="119" spans="1:6" x14ac:dyDescent="0.35">
      <c r="A119" t="s">
        <v>382</v>
      </c>
      <c r="B119" t="s">
        <v>363</v>
      </c>
      <c r="C119" t="s">
        <v>364</v>
      </c>
      <c r="D119">
        <v>2.8E-3</v>
      </c>
      <c r="E119" t="s">
        <v>365</v>
      </c>
      <c r="F119" t="s">
        <v>366</v>
      </c>
    </row>
    <row r="120" spans="1:6" x14ac:dyDescent="0.35">
      <c r="A120" t="s">
        <v>326</v>
      </c>
      <c r="B120" t="s">
        <v>363</v>
      </c>
      <c r="C120" t="s">
        <v>364</v>
      </c>
      <c r="D120" s="1">
        <v>7.7000000000000001E-5</v>
      </c>
      <c r="E120" t="s">
        <v>365</v>
      </c>
      <c r="F120" t="s">
        <v>366</v>
      </c>
    </row>
    <row r="121" spans="1:6" x14ac:dyDescent="0.35">
      <c r="A121" t="s">
        <v>42</v>
      </c>
      <c r="B121" t="s">
        <v>363</v>
      </c>
      <c r="C121" t="s">
        <v>364</v>
      </c>
      <c r="D121" s="1">
        <v>7.6000000000000006E-8</v>
      </c>
      <c r="E121" t="s">
        <v>365</v>
      </c>
      <c r="F121" t="s">
        <v>366</v>
      </c>
    </row>
    <row r="122" spans="1:6" x14ac:dyDescent="0.35">
      <c r="A122" t="s">
        <v>44</v>
      </c>
      <c r="B122" t="s">
        <v>363</v>
      </c>
      <c r="C122" t="s">
        <v>364</v>
      </c>
      <c r="D122" s="1">
        <v>8.1999999999999996E-10</v>
      </c>
      <c r="E122" t="s">
        <v>365</v>
      </c>
      <c r="F122" t="s">
        <v>366</v>
      </c>
    </row>
    <row r="123" spans="1:6" x14ac:dyDescent="0.35">
      <c r="A123" t="s">
        <v>328</v>
      </c>
      <c r="B123" t="s">
        <v>363</v>
      </c>
      <c r="C123" t="s">
        <v>364</v>
      </c>
      <c r="D123">
        <v>8.6</v>
      </c>
      <c r="E123" t="s">
        <v>365</v>
      </c>
      <c r="F123" t="s">
        <v>366</v>
      </c>
    </row>
    <row r="124" spans="1:6" x14ac:dyDescent="0.35">
      <c r="A124" t="s">
        <v>329</v>
      </c>
      <c r="B124" t="s">
        <v>363</v>
      </c>
      <c r="C124" t="s">
        <v>364</v>
      </c>
      <c r="D124">
        <v>8.6</v>
      </c>
      <c r="E124" t="s">
        <v>365</v>
      </c>
      <c r="F124" t="s">
        <v>366</v>
      </c>
    </row>
    <row r="125" spans="1:6" x14ac:dyDescent="0.35">
      <c r="A125" t="s">
        <v>330</v>
      </c>
      <c r="B125" t="s">
        <v>363</v>
      </c>
      <c r="C125" t="s">
        <v>364</v>
      </c>
      <c r="D125">
        <v>8.6</v>
      </c>
      <c r="E125" t="s">
        <v>365</v>
      </c>
      <c r="F125" t="s">
        <v>366</v>
      </c>
    </row>
    <row r="126" spans="1:6" x14ac:dyDescent="0.35">
      <c r="A126" t="s">
        <v>331</v>
      </c>
      <c r="B126" t="s">
        <v>363</v>
      </c>
      <c r="C126" t="s">
        <v>364</v>
      </c>
      <c r="D126">
        <v>8.6</v>
      </c>
      <c r="E126" t="s">
        <v>365</v>
      </c>
      <c r="F126" t="s">
        <v>366</v>
      </c>
    </row>
    <row r="127" spans="1:6" x14ac:dyDescent="0.35">
      <c r="A127" t="s">
        <v>332</v>
      </c>
      <c r="B127" t="s">
        <v>363</v>
      </c>
      <c r="C127" t="s">
        <v>364</v>
      </c>
      <c r="D127">
        <v>8.6</v>
      </c>
      <c r="E127" t="s">
        <v>365</v>
      </c>
      <c r="F127" t="s">
        <v>366</v>
      </c>
    </row>
    <row r="128" spans="1:6" x14ac:dyDescent="0.35">
      <c r="A128" t="s">
        <v>333</v>
      </c>
      <c r="B128" t="s">
        <v>363</v>
      </c>
      <c r="C128" t="s">
        <v>364</v>
      </c>
      <c r="D128">
        <v>8.6</v>
      </c>
      <c r="E128" t="s">
        <v>365</v>
      </c>
      <c r="F128" t="s">
        <v>366</v>
      </c>
    </row>
    <row r="129" spans="1:6" x14ac:dyDescent="0.35">
      <c r="A129" t="s">
        <v>334</v>
      </c>
      <c r="B129" t="s">
        <v>363</v>
      </c>
      <c r="C129" t="s">
        <v>364</v>
      </c>
      <c r="D129">
        <v>8.6</v>
      </c>
      <c r="E129" t="s">
        <v>365</v>
      </c>
      <c r="F129" t="s">
        <v>366</v>
      </c>
    </row>
    <row r="130" spans="1:6" x14ac:dyDescent="0.35">
      <c r="A130" t="s">
        <v>335</v>
      </c>
      <c r="B130" t="s">
        <v>363</v>
      </c>
      <c r="C130" t="s">
        <v>364</v>
      </c>
      <c r="D130" s="1">
        <v>1.6999999999999999E-7</v>
      </c>
      <c r="E130" t="s">
        <v>365</v>
      </c>
      <c r="F130" t="s">
        <v>366</v>
      </c>
    </row>
    <row r="131" spans="1:6" x14ac:dyDescent="0.35">
      <c r="A131" t="s">
        <v>336</v>
      </c>
      <c r="B131" t="s">
        <v>363</v>
      </c>
      <c r="C131" t="s">
        <v>364</v>
      </c>
      <c r="D131" s="1">
        <v>1.6999999999999999E-7</v>
      </c>
      <c r="E131" t="s">
        <v>365</v>
      </c>
      <c r="F131" t="s">
        <v>366</v>
      </c>
    </row>
    <row r="132" spans="1:6" x14ac:dyDescent="0.35">
      <c r="A132" t="s">
        <v>337</v>
      </c>
      <c r="B132" t="s">
        <v>363</v>
      </c>
      <c r="C132" t="s">
        <v>364</v>
      </c>
      <c r="D132" s="1">
        <v>1.6999999999999999E-7</v>
      </c>
      <c r="E132" t="s">
        <v>365</v>
      </c>
      <c r="F132" t="s">
        <v>366</v>
      </c>
    </row>
    <row r="133" spans="1:6" x14ac:dyDescent="0.35">
      <c r="A133" t="s">
        <v>338</v>
      </c>
      <c r="B133" t="s">
        <v>363</v>
      </c>
      <c r="C133" t="s">
        <v>364</v>
      </c>
      <c r="D133" s="1">
        <v>3.4584999999999999E-7</v>
      </c>
      <c r="E133" t="s">
        <v>365</v>
      </c>
      <c r="F133" t="s">
        <v>366</v>
      </c>
    </row>
    <row r="134" spans="1:6" x14ac:dyDescent="0.35">
      <c r="A134" t="s">
        <v>339</v>
      </c>
      <c r="B134" t="s">
        <v>363</v>
      </c>
      <c r="C134" t="s">
        <v>364</v>
      </c>
      <c r="D134">
        <v>1</v>
      </c>
      <c r="E134" t="s">
        <v>365</v>
      </c>
      <c r="F134" t="s">
        <v>366</v>
      </c>
    </row>
    <row r="135" spans="1:6" x14ac:dyDescent="0.35">
      <c r="A135" t="s">
        <v>340</v>
      </c>
      <c r="B135" t="s">
        <v>363</v>
      </c>
      <c r="C135" t="s">
        <v>364</v>
      </c>
      <c r="D135" s="1">
        <v>1.6000000000000001E-4</v>
      </c>
      <c r="E135" t="s">
        <v>365</v>
      </c>
      <c r="F135" t="s">
        <v>366</v>
      </c>
    </row>
    <row r="136" spans="1:6" x14ac:dyDescent="0.35">
      <c r="A136" t="s">
        <v>341</v>
      </c>
      <c r="B136" t="s">
        <v>363</v>
      </c>
      <c r="C136" t="s">
        <v>364</v>
      </c>
      <c r="D136" s="1">
        <v>2.3129999999999999E-8</v>
      </c>
      <c r="E136" t="s">
        <v>365</v>
      </c>
      <c r="F136" t="s">
        <v>366</v>
      </c>
    </row>
    <row r="137" spans="1:6" x14ac:dyDescent="0.35">
      <c r="A137" t="s">
        <v>343</v>
      </c>
      <c r="B137" t="s">
        <v>363</v>
      </c>
      <c r="C137" t="s">
        <v>364</v>
      </c>
      <c r="D137" s="1">
        <v>7.2546999999999998E-10</v>
      </c>
      <c r="E137" t="s">
        <v>365</v>
      </c>
      <c r="F137" t="s">
        <v>366</v>
      </c>
    </row>
    <row r="138" spans="1:6" x14ac:dyDescent="0.35">
      <c r="A138" t="s">
        <v>344</v>
      </c>
      <c r="B138" t="s">
        <v>363</v>
      </c>
      <c r="C138" t="s">
        <v>364</v>
      </c>
      <c r="D138">
        <v>1.2999999999999999E-3</v>
      </c>
      <c r="E138" t="s">
        <v>365</v>
      </c>
      <c r="F138" t="s">
        <v>366</v>
      </c>
    </row>
    <row r="139" spans="1:6" x14ac:dyDescent="0.35">
      <c r="A139" t="s">
        <v>345</v>
      </c>
      <c r="B139" t="s">
        <v>363</v>
      </c>
      <c r="C139" t="s">
        <v>364</v>
      </c>
      <c r="D139">
        <v>170</v>
      </c>
      <c r="E139" t="s">
        <v>365</v>
      </c>
      <c r="F139" t="s">
        <v>366</v>
      </c>
    </row>
    <row r="140" spans="1:6" x14ac:dyDescent="0.35">
      <c r="A140" t="s">
        <v>383</v>
      </c>
      <c r="B140" t="s">
        <v>363</v>
      </c>
      <c r="C140" t="s">
        <v>364</v>
      </c>
      <c r="D140" s="1">
        <v>2.7E-4</v>
      </c>
      <c r="E140" t="s">
        <v>365</v>
      </c>
      <c r="F140" t="s">
        <v>366</v>
      </c>
    </row>
    <row r="141" spans="1:6" x14ac:dyDescent="0.35">
      <c r="A141" t="s">
        <v>52</v>
      </c>
      <c r="B141" t="s">
        <v>363</v>
      </c>
      <c r="C141" t="s">
        <v>364</v>
      </c>
      <c r="D141" s="1">
        <v>1.9000000000000001E-5</v>
      </c>
      <c r="E141" t="s">
        <v>365</v>
      </c>
      <c r="F141" t="s">
        <v>366</v>
      </c>
    </row>
    <row r="142" spans="1:6" x14ac:dyDescent="0.35">
      <c r="A142" t="s">
        <v>384</v>
      </c>
      <c r="B142" t="s">
        <v>363</v>
      </c>
      <c r="C142" t="s">
        <v>364</v>
      </c>
      <c r="D142" s="1">
        <v>5.0000000000000001E-4</v>
      </c>
      <c r="E142" t="s">
        <v>365</v>
      </c>
      <c r="F142" t="s">
        <v>366</v>
      </c>
    </row>
    <row r="143" spans="1:6" x14ac:dyDescent="0.35">
      <c r="A143" t="s">
        <v>346</v>
      </c>
      <c r="B143" t="s">
        <v>363</v>
      </c>
      <c r="C143" t="s">
        <v>364</v>
      </c>
      <c r="D143">
        <v>8.1000000000000003E-2</v>
      </c>
      <c r="E143" t="s">
        <v>365</v>
      </c>
      <c r="F143" t="s">
        <v>366</v>
      </c>
    </row>
    <row r="144" spans="1:6" x14ac:dyDescent="0.35">
      <c r="A144" t="s">
        <v>562</v>
      </c>
      <c r="B144" t="s">
        <v>363</v>
      </c>
      <c r="C144" t="s">
        <v>364</v>
      </c>
      <c r="D144" s="1">
        <v>3.8000000000000001E-7</v>
      </c>
      <c r="E144" t="s">
        <v>365</v>
      </c>
      <c r="F144" t="s">
        <v>366</v>
      </c>
    </row>
    <row r="145" spans="1:6" x14ac:dyDescent="0.35">
      <c r="A145" t="s">
        <v>347</v>
      </c>
      <c r="B145" t="s">
        <v>363</v>
      </c>
      <c r="C145" t="s">
        <v>364</v>
      </c>
      <c r="D145" s="1">
        <v>3.8000000000000001E-7</v>
      </c>
      <c r="E145" t="s">
        <v>365</v>
      </c>
      <c r="F145" t="s">
        <v>366</v>
      </c>
    </row>
    <row r="146" spans="1:6" x14ac:dyDescent="0.35">
      <c r="A146" t="s">
        <v>348</v>
      </c>
      <c r="B146" t="s">
        <v>363</v>
      </c>
      <c r="C146" t="s">
        <v>364</v>
      </c>
      <c r="D146" s="1">
        <v>3.8000000000000001E-7</v>
      </c>
      <c r="E146" t="s">
        <v>365</v>
      </c>
      <c r="F146" t="s">
        <v>366</v>
      </c>
    </row>
    <row r="147" spans="1:6" x14ac:dyDescent="0.35">
      <c r="A147" t="s">
        <v>56</v>
      </c>
      <c r="B147" t="s">
        <v>363</v>
      </c>
      <c r="C147" t="s">
        <v>364</v>
      </c>
      <c r="D147">
        <v>2.1000000000000001E-2</v>
      </c>
      <c r="E147" t="s">
        <v>365</v>
      </c>
      <c r="F147" t="s">
        <v>366</v>
      </c>
    </row>
    <row r="148" spans="1:6" x14ac:dyDescent="0.35">
      <c r="A148" t="s">
        <v>349</v>
      </c>
      <c r="B148" t="s">
        <v>363</v>
      </c>
      <c r="C148" t="s">
        <v>364</v>
      </c>
      <c r="D148" s="1">
        <v>8.0274000000000003E-4</v>
      </c>
      <c r="E148" t="s">
        <v>365</v>
      </c>
      <c r="F148" t="s">
        <v>366</v>
      </c>
    </row>
    <row r="149" spans="1:6" x14ac:dyDescent="0.35">
      <c r="A149" t="s">
        <v>563</v>
      </c>
      <c r="B149" t="s">
        <v>363</v>
      </c>
      <c r="C149" t="s">
        <v>364</v>
      </c>
      <c r="D149">
        <v>7.7999999999999996E-3</v>
      </c>
      <c r="E149" t="s">
        <v>365</v>
      </c>
      <c r="F149" t="s">
        <v>366</v>
      </c>
    </row>
    <row r="150" spans="1:6" x14ac:dyDescent="0.35">
      <c r="A150" t="s">
        <v>564</v>
      </c>
      <c r="B150" t="s">
        <v>363</v>
      </c>
      <c r="C150" t="s">
        <v>364</v>
      </c>
      <c r="D150">
        <v>7.7999999999999996E-3</v>
      </c>
      <c r="E150" t="s">
        <v>365</v>
      </c>
      <c r="F150" t="s">
        <v>366</v>
      </c>
    </row>
    <row r="151" spans="1:6" x14ac:dyDescent="0.35">
      <c r="A151" t="s">
        <v>350</v>
      </c>
      <c r="B151" t="s">
        <v>363</v>
      </c>
      <c r="C151" t="s">
        <v>364</v>
      </c>
      <c r="D151">
        <v>7.7999999999999996E-3</v>
      </c>
      <c r="E151" t="s">
        <v>365</v>
      </c>
      <c r="F151" t="s">
        <v>366</v>
      </c>
    </row>
    <row r="152" spans="1:6" x14ac:dyDescent="0.35">
      <c r="A152" t="s">
        <v>57</v>
      </c>
      <c r="B152" t="s">
        <v>363</v>
      </c>
      <c r="C152" t="s">
        <v>364</v>
      </c>
      <c r="D152" s="1">
        <v>6.6000000000000003E-6</v>
      </c>
      <c r="E152" t="s">
        <v>365</v>
      </c>
      <c r="F152" t="s">
        <v>366</v>
      </c>
    </row>
    <row r="153" spans="1:6" x14ac:dyDescent="0.35">
      <c r="A153" t="s">
        <v>351</v>
      </c>
      <c r="B153" t="s">
        <v>378</v>
      </c>
      <c r="C153" t="s">
        <v>364</v>
      </c>
      <c r="D153">
        <v>17500</v>
      </c>
      <c r="E153" t="s">
        <v>365</v>
      </c>
      <c r="F153" t="s">
        <v>366</v>
      </c>
    </row>
    <row r="154" spans="1:6" x14ac:dyDescent="0.35">
      <c r="A154" t="s">
        <v>385</v>
      </c>
      <c r="B154" t="s">
        <v>363</v>
      </c>
      <c r="C154" t="s">
        <v>364</v>
      </c>
      <c r="D154" s="1">
        <v>1E-4</v>
      </c>
      <c r="E154" t="s">
        <v>365</v>
      </c>
      <c r="F154" t="s">
        <v>366</v>
      </c>
    </row>
    <row r="155" spans="1:6" x14ac:dyDescent="0.35">
      <c r="A155" t="s">
        <v>59</v>
      </c>
      <c r="B155" t="s">
        <v>363</v>
      </c>
      <c r="C155" t="s">
        <v>364</v>
      </c>
      <c r="D155" s="1">
        <v>1.1E-5</v>
      </c>
      <c r="E155" t="s">
        <v>365</v>
      </c>
      <c r="F155" t="s">
        <v>366</v>
      </c>
    </row>
    <row r="156" spans="1:6" x14ac:dyDescent="0.35">
      <c r="A156" t="s">
        <v>60</v>
      </c>
      <c r="B156" t="s">
        <v>363</v>
      </c>
      <c r="C156" t="s">
        <v>364</v>
      </c>
      <c r="D156">
        <v>2.8E-3</v>
      </c>
      <c r="E156" t="s">
        <v>365</v>
      </c>
      <c r="F156" t="s">
        <v>366</v>
      </c>
    </row>
    <row r="157" spans="1:6" x14ac:dyDescent="0.35">
      <c r="A157" t="s">
        <v>565</v>
      </c>
      <c r="B157" t="s">
        <v>363</v>
      </c>
      <c r="C157" t="s">
        <v>364</v>
      </c>
      <c r="D157">
        <v>2.8E-3</v>
      </c>
      <c r="E157" t="s">
        <v>365</v>
      </c>
      <c r="F157" t="s">
        <v>366</v>
      </c>
    </row>
    <row r="158" spans="1:6" x14ac:dyDescent="0.35">
      <c r="A158" t="s">
        <v>566</v>
      </c>
      <c r="B158" t="s">
        <v>363</v>
      </c>
      <c r="C158" t="s">
        <v>364</v>
      </c>
      <c r="D158">
        <v>2.8E-3</v>
      </c>
      <c r="E158" t="s">
        <v>365</v>
      </c>
      <c r="F158" t="s">
        <v>366</v>
      </c>
    </row>
    <row r="159" spans="1:6" x14ac:dyDescent="0.35">
      <c r="A159" t="s">
        <v>567</v>
      </c>
      <c r="B159" t="s">
        <v>363</v>
      </c>
      <c r="C159" t="s">
        <v>364</v>
      </c>
      <c r="D159">
        <v>2.8E-3</v>
      </c>
      <c r="E159" t="s">
        <v>365</v>
      </c>
      <c r="F159" t="s">
        <v>366</v>
      </c>
    </row>
    <row r="160" spans="1:6" x14ac:dyDescent="0.35">
      <c r="A160" t="s">
        <v>568</v>
      </c>
      <c r="B160" t="s">
        <v>363</v>
      </c>
      <c r="C160" t="s">
        <v>364</v>
      </c>
      <c r="D160">
        <v>2.8E-3</v>
      </c>
      <c r="E160" t="s">
        <v>365</v>
      </c>
      <c r="F160" t="s">
        <v>366</v>
      </c>
    </row>
    <row r="161" spans="1:6" x14ac:dyDescent="0.35">
      <c r="A161" t="s">
        <v>569</v>
      </c>
      <c r="B161" t="s">
        <v>363</v>
      </c>
      <c r="C161" t="s">
        <v>364</v>
      </c>
      <c r="D161">
        <v>2.8E-3</v>
      </c>
      <c r="E161" t="s">
        <v>365</v>
      </c>
      <c r="F161" t="s">
        <v>366</v>
      </c>
    </row>
    <row r="162" spans="1:6" x14ac:dyDescent="0.35">
      <c r="A162" t="s">
        <v>352</v>
      </c>
      <c r="B162" t="s">
        <v>363</v>
      </c>
      <c r="C162" t="s">
        <v>364</v>
      </c>
      <c r="D162">
        <v>2.8E-3</v>
      </c>
      <c r="E162" t="s">
        <v>365</v>
      </c>
      <c r="F162" t="s">
        <v>366</v>
      </c>
    </row>
    <row r="163" spans="1:6" x14ac:dyDescent="0.35">
      <c r="A163" t="s">
        <v>570</v>
      </c>
      <c r="B163" t="s">
        <v>363</v>
      </c>
      <c r="C163" t="s">
        <v>364</v>
      </c>
      <c r="D163">
        <v>2.8E-3</v>
      </c>
      <c r="E163" t="s">
        <v>365</v>
      </c>
      <c r="F163" t="s">
        <v>366</v>
      </c>
    </row>
    <row r="164" spans="1:6" x14ac:dyDescent="0.35">
      <c r="A164" t="s">
        <v>571</v>
      </c>
      <c r="B164" t="s">
        <v>363</v>
      </c>
      <c r="C164" t="s">
        <v>364</v>
      </c>
      <c r="D164">
        <v>2.8E-3</v>
      </c>
      <c r="E164" t="s">
        <v>365</v>
      </c>
      <c r="F164" t="s">
        <v>366</v>
      </c>
    </row>
    <row r="165" spans="1:6" x14ac:dyDescent="0.35">
      <c r="A165" t="s">
        <v>572</v>
      </c>
      <c r="B165" t="s">
        <v>363</v>
      </c>
      <c r="C165" t="s">
        <v>364</v>
      </c>
      <c r="D165">
        <v>2.8E-3</v>
      </c>
      <c r="E165" t="s">
        <v>365</v>
      </c>
      <c r="F165" t="s">
        <v>366</v>
      </c>
    </row>
    <row r="166" spans="1:6" x14ac:dyDescent="0.35">
      <c r="A166" t="s">
        <v>573</v>
      </c>
      <c r="B166" t="s">
        <v>363</v>
      </c>
      <c r="C166" t="s">
        <v>364</v>
      </c>
      <c r="D166">
        <v>2.8E-3</v>
      </c>
      <c r="E166" t="s">
        <v>365</v>
      </c>
      <c r="F166" t="s">
        <v>366</v>
      </c>
    </row>
    <row r="167" spans="1:6" x14ac:dyDescent="0.35">
      <c r="A167" t="s">
        <v>574</v>
      </c>
      <c r="B167" t="s">
        <v>363</v>
      </c>
      <c r="C167" t="s">
        <v>364</v>
      </c>
      <c r="D167">
        <v>2.8E-3</v>
      </c>
      <c r="E167" t="s">
        <v>365</v>
      </c>
      <c r="F167" t="s">
        <v>366</v>
      </c>
    </row>
    <row r="168" spans="1:6" x14ac:dyDescent="0.35">
      <c r="A168" t="s">
        <v>575</v>
      </c>
      <c r="B168" t="s">
        <v>363</v>
      </c>
      <c r="C168" t="s">
        <v>364</v>
      </c>
      <c r="D168">
        <v>2.8E-3</v>
      </c>
      <c r="E168" t="s">
        <v>365</v>
      </c>
      <c r="F168" t="s">
        <v>366</v>
      </c>
    </row>
    <row r="169" spans="1:6" x14ac:dyDescent="0.35">
      <c r="A169" t="s">
        <v>576</v>
      </c>
      <c r="B169" t="s">
        <v>363</v>
      </c>
      <c r="C169" t="s">
        <v>364</v>
      </c>
      <c r="D169">
        <v>2.8E-3</v>
      </c>
      <c r="E169" t="s">
        <v>365</v>
      </c>
      <c r="F169" t="s">
        <v>366</v>
      </c>
    </row>
    <row r="170" spans="1:6" x14ac:dyDescent="0.35">
      <c r="A170" t="s">
        <v>577</v>
      </c>
      <c r="B170" t="s">
        <v>363</v>
      </c>
      <c r="C170" t="s">
        <v>364</v>
      </c>
      <c r="D170">
        <v>2.8E-3</v>
      </c>
      <c r="E170" t="s">
        <v>365</v>
      </c>
      <c r="F170" t="s">
        <v>366</v>
      </c>
    </row>
    <row r="171" spans="1:6" x14ac:dyDescent="0.35">
      <c r="A171" t="s">
        <v>578</v>
      </c>
      <c r="B171" t="s">
        <v>363</v>
      </c>
      <c r="C171" t="s">
        <v>364</v>
      </c>
      <c r="D171">
        <v>2.8E-3</v>
      </c>
      <c r="E171" t="s">
        <v>365</v>
      </c>
      <c r="F171" t="s">
        <v>366</v>
      </c>
    </row>
    <row r="172" spans="1:6" x14ac:dyDescent="0.35">
      <c r="A172" t="s">
        <v>579</v>
      </c>
      <c r="B172" t="s">
        <v>363</v>
      </c>
      <c r="C172" t="s">
        <v>364</v>
      </c>
      <c r="D172">
        <v>2.8E-3</v>
      </c>
      <c r="E172" t="s">
        <v>365</v>
      </c>
      <c r="F172" t="s">
        <v>366</v>
      </c>
    </row>
    <row r="173" spans="1:6" x14ac:dyDescent="0.35">
      <c r="A173" t="s">
        <v>353</v>
      </c>
      <c r="B173" t="s">
        <v>363</v>
      </c>
      <c r="C173" t="s">
        <v>364</v>
      </c>
      <c r="D173">
        <v>2.8E-3</v>
      </c>
      <c r="E173" t="s">
        <v>365</v>
      </c>
      <c r="F173" t="s">
        <v>366</v>
      </c>
    </row>
    <row r="174" spans="1:6" x14ac:dyDescent="0.35">
      <c r="A174" t="s">
        <v>580</v>
      </c>
      <c r="B174" t="s">
        <v>363</v>
      </c>
      <c r="C174" t="s">
        <v>364</v>
      </c>
      <c r="D174">
        <v>2.8E-3</v>
      </c>
      <c r="E174" t="s">
        <v>365</v>
      </c>
      <c r="F174" t="s">
        <v>366</v>
      </c>
    </row>
    <row r="175" spans="1:6" x14ac:dyDescent="0.35">
      <c r="A175" t="s">
        <v>354</v>
      </c>
      <c r="B175" t="s">
        <v>363</v>
      </c>
      <c r="C175" t="s">
        <v>364</v>
      </c>
      <c r="D175" s="1">
        <v>2.5999999999999998E-5</v>
      </c>
      <c r="E175" t="s">
        <v>365</v>
      </c>
      <c r="F175" t="s">
        <v>366</v>
      </c>
    </row>
    <row r="176" spans="1:6" x14ac:dyDescent="0.35">
      <c r="A176" t="s">
        <v>61</v>
      </c>
      <c r="B176" t="s">
        <v>363</v>
      </c>
      <c r="C176" t="s">
        <v>364</v>
      </c>
      <c r="D176" s="1">
        <v>2.5999999999999998E-5</v>
      </c>
      <c r="E176" t="s">
        <v>365</v>
      </c>
      <c r="F176" t="s">
        <v>366</v>
      </c>
    </row>
    <row r="177" spans="1:6" x14ac:dyDescent="0.35">
      <c r="A177" t="s">
        <v>356</v>
      </c>
      <c r="B177" t="s">
        <v>363</v>
      </c>
      <c r="C177" t="s">
        <v>364</v>
      </c>
      <c r="D177" s="1">
        <v>2.5999999999999998E-5</v>
      </c>
      <c r="E177" t="s">
        <v>365</v>
      </c>
      <c r="F177" t="s">
        <v>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6356-3562-4F80-88CC-055B0E82133B}">
  <dimension ref="A1:F128"/>
  <sheetViews>
    <sheetView workbookViewId="0">
      <selection activeCell="H5" sqref="H5"/>
    </sheetView>
  </sheetViews>
  <sheetFormatPr defaultRowHeight="14.5" x14ac:dyDescent="0.35"/>
  <sheetData>
    <row r="1" spans="1:6" x14ac:dyDescent="0.35">
      <c r="A1" t="s">
        <v>235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</row>
    <row r="2" spans="1:6" x14ac:dyDescent="0.35">
      <c r="A2" t="s">
        <v>237</v>
      </c>
      <c r="B2" t="s">
        <v>363</v>
      </c>
      <c r="C2" t="s">
        <v>364</v>
      </c>
      <c r="D2">
        <v>5.73</v>
      </c>
      <c r="E2" t="s">
        <v>658</v>
      </c>
      <c r="F2" t="s">
        <v>366</v>
      </c>
    </row>
    <row r="3" spans="1:6" x14ac:dyDescent="0.35">
      <c r="A3" t="s">
        <v>238</v>
      </c>
      <c r="B3" t="s">
        <v>367</v>
      </c>
      <c r="C3" t="s">
        <v>364</v>
      </c>
      <c r="D3">
        <v>5.73</v>
      </c>
      <c r="E3" t="s">
        <v>658</v>
      </c>
      <c r="F3" t="s">
        <v>366</v>
      </c>
    </row>
    <row r="4" spans="1:6" x14ac:dyDescent="0.35">
      <c r="A4" t="s">
        <v>239</v>
      </c>
      <c r="B4" t="s">
        <v>363</v>
      </c>
      <c r="C4" t="s">
        <v>364</v>
      </c>
      <c r="D4">
        <v>0.06</v>
      </c>
      <c r="E4" t="s">
        <v>658</v>
      </c>
      <c r="F4" t="s">
        <v>366</v>
      </c>
    </row>
    <row r="5" spans="1:6" x14ac:dyDescent="0.35">
      <c r="A5" t="s">
        <v>240</v>
      </c>
      <c r="B5" t="s">
        <v>363</v>
      </c>
      <c r="C5" t="s">
        <v>364</v>
      </c>
      <c r="D5">
        <v>4.2</v>
      </c>
      <c r="E5" t="s">
        <v>658</v>
      </c>
      <c r="F5" t="s">
        <v>366</v>
      </c>
    </row>
    <row r="6" spans="1:6" x14ac:dyDescent="0.35">
      <c r="A6" t="s">
        <v>659</v>
      </c>
      <c r="B6" t="s">
        <v>363</v>
      </c>
      <c r="C6" t="s">
        <v>364</v>
      </c>
      <c r="D6">
        <v>0.28000000000000003</v>
      </c>
      <c r="E6" t="s">
        <v>658</v>
      </c>
      <c r="F6" t="s">
        <v>366</v>
      </c>
    </row>
    <row r="7" spans="1:6" x14ac:dyDescent="0.35">
      <c r="A7" t="s">
        <v>244</v>
      </c>
      <c r="B7" t="s">
        <v>363</v>
      </c>
      <c r="C7" t="s">
        <v>364</v>
      </c>
      <c r="D7">
        <v>8.58</v>
      </c>
      <c r="E7" t="s">
        <v>658</v>
      </c>
      <c r="F7" t="s">
        <v>366</v>
      </c>
    </row>
    <row r="8" spans="1:6" x14ac:dyDescent="0.35">
      <c r="A8" t="s">
        <v>245</v>
      </c>
      <c r="B8" t="s">
        <v>367</v>
      </c>
      <c r="C8" t="s">
        <v>364</v>
      </c>
      <c r="D8">
        <v>0.01</v>
      </c>
      <c r="E8" t="s">
        <v>658</v>
      </c>
      <c r="F8" t="s">
        <v>366</v>
      </c>
    </row>
    <row r="9" spans="1:6" x14ac:dyDescent="0.35">
      <c r="A9" t="s">
        <v>246</v>
      </c>
      <c r="B9" t="s">
        <v>363</v>
      </c>
      <c r="C9" t="s">
        <v>364</v>
      </c>
      <c r="D9">
        <v>26.25</v>
      </c>
      <c r="E9" t="s">
        <v>658</v>
      </c>
      <c r="F9" t="s">
        <v>366</v>
      </c>
    </row>
    <row r="10" spans="1:6" x14ac:dyDescent="0.35">
      <c r="A10" t="s">
        <v>247</v>
      </c>
      <c r="B10" t="s">
        <v>363</v>
      </c>
      <c r="C10" t="s">
        <v>364</v>
      </c>
      <c r="D10">
        <v>5.43</v>
      </c>
      <c r="E10" t="s">
        <v>658</v>
      </c>
      <c r="F10" t="s">
        <v>366</v>
      </c>
    </row>
    <row r="11" spans="1:6" x14ac:dyDescent="0.35">
      <c r="A11" t="s">
        <v>248</v>
      </c>
      <c r="B11" t="s">
        <v>363</v>
      </c>
      <c r="C11" t="s">
        <v>364</v>
      </c>
      <c r="D11">
        <v>0.14000000000000001</v>
      </c>
      <c r="E11" t="s">
        <v>658</v>
      </c>
      <c r="F11" t="s">
        <v>366</v>
      </c>
    </row>
    <row r="12" spans="1:6" x14ac:dyDescent="0.35">
      <c r="A12" t="s">
        <v>250</v>
      </c>
      <c r="B12" t="s">
        <v>363</v>
      </c>
      <c r="C12" t="s">
        <v>364</v>
      </c>
      <c r="D12">
        <v>2.9</v>
      </c>
      <c r="E12" t="s">
        <v>658</v>
      </c>
      <c r="F12" t="s">
        <v>366</v>
      </c>
    </row>
    <row r="13" spans="1:6" x14ac:dyDescent="0.35">
      <c r="A13" t="s">
        <v>660</v>
      </c>
      <c r="B13" t="s">
        <v>363</v>
      </c>
      <c r="C13" t="s">
        <v>364</v>
      </c>
      <c r="D13">
        <v>5.8999999999999997E-2</v>
      </c>
      <c r="E13" t="s">
        <v>658</v>
      </c>
      <c r="F13" t="s">
        <v>366</v>
      </c>
    </row>
    <row r="14" spans="1:6" x14ac:dyDescent="0.35">
      <c r="A14" t="s">
        <v>661</v>
      </c>
      <c r="B14" t="s">
        <v>363</v>
      </c>
      <c r="C14" t="s">
        <v>364</v>
      </c>
      <c r="D14">
        <v>0.56999999999999995</v>
      </c>
      <c r="E14" t="s">
        <v>658</v>
      </c>
      <c r="F14" t="s">
        <v>366</v>
      </c>
    </row>
    <row r="15" spans="1:6" x14ac:dyDescent="0.35">
      <c r="A15" t="s">
        <v>662</v>
      </c>
      <c r="B15" t="s">
        <v>363</v>
      </c>
      <c r="C15" t="s">
        <v>364</v>
      </c>
      <c r="D15">
        <v>10.3</v>
      </c>
      <c r="E15" t="s">
        <v>658</v>
      </c>
      <c r="F15" t="s">
        <v>366</v>
      </c>
    </row>
    <row r="16" spans="1:6" x14ac:dyDescent="0.35">
      <c r="A16" t="s">
        <v>663</v>
      </c>
      <c r="B16" t="s">
        <v>363</v>
      </c>
      <c r="C16" t="s">
        <v>364</v>
      </c>
      <c r="D16">
        <v>19.7</v>
      </c>
      <c r="E16" t="s">
        <v>658</v>
      </c>
      <c r="F16" t="s">
        <v>366</v>
      </c>
    </row>
    <row r="17" spans="1:6" x14ac:dyDescent="0.35">
      <c r="A17" t="s">
        <v>251</v>
      </c>
      <c r="B17" t="s">
        <v>363</v>
      </c>
      <c r="C17" t="s">
        <v>364</v>
      </c>
      <c r="D17">
        <v>192.5</v>
      </c>
      <c r="E17" t="s">
        <v>658</v>
      </c>
      <c r="F17" t="s">
        <v>366</v>
      </c>
    </row>
    <row r="18" spans="1:6" x14ac:dyDescent="0.35">
      <c r="A18" t="s">
        <v>254</v>
      </c>
      <c r="B18" t="s">
        <v>363</v>
      </c>
      <c r="C18" t="s">
        <v>364</v>
      </c>
      <c r="D18">
        <v>196.14</v>
      </c>
      <c r="E18" t="s">
        <v>658</v>
      </c>
      <c r="F18" t="s">
        <v>366</v>
      </c>
    </row>
    <row r="19" spans="1:6" x14ac:dyDescent="0.35">
      <c r="A19" t="s">
        <v>255</v>
      </c>
      <c r="B19" t="s">
        <v>363</v>
      </c>
      <c r="C19" t="s">
        <v>364</v>
      </c>
      <c r="D19">
        <v>232.3</v>
      </c>
      <c r="E19" t="s">
        <v>658</v>
      </c>
      <c r="F19" t="s">
        <v>366</v>
      </c>
    </row>
    <row r="20" spans="1:6" x14ac:dyDescent="0.35">
      <c r="A20" t="s">
        <v>256</v>
      </c>
      <c r="B20" t="s">
        <v>363</v>
      </c>
      <c r="C20" t="s">
        <v>364</v>
      </c>
      <c r="D20">
        <v>101.24</v>
      </c>
      <c r="E20" t="s">
        <v>658</v>
      </c>
      <c r="F20" t="s">
        <v>366</v>
      </c>
    </row>
    <row r="21" spans="1:6" x14ac:dyDescent="0.35">
      <c r="A21" t="s">
        <v>257</v>
      </c>
      <c r="B21" t="s">
        <v>363</v>
      </c>
      <c r="C21" t="s">
        <v>364</v>
      </c>
      <c r="D21">
        <v>153.21</v>
      </c>
      <c r="E21" t="s">
        <v>658</v>
      </c>
      <c r="F21" t="s">
        <v>366</v>
      </c>
    </row>
    <row r="22" spans="1:6" x14ac:dyDescent="0.35">
      <c r="A22" t="s">
        <v>258</v>
      </c>
      <c r="B22" t="s">
        <v>363</v>
      </c>
      <c r="C22" t="s">
        <v>364</v>
      </c>
      <c r="D22">
        <v>26.84</v>
      </c>
      <c r="E22" t="s">
        <v>658</v>
      </c>
      <c r="F22" t="s">
        <v>366</v>
      </c>
    </row>
    <row r="23" spans="1:6" x14ac:dyDescent="0.35">
      <c r="A23" t="s">
        <v>259</v>
      </c>
      <c r="B23" t="s">
        <v>363</v>
      </c>
      <c r="C23" t="s">
        <v>364</v>
      </c>
      <c r="D23">
        <v>142.79</v>
      </c>
      <c r="E23" t="s">
        <v>658</v>
      </c>
      <c r="F23" t="s">
        <v>366</v>
      </c>
    </row>
    <row r="24" spans="1:6" x14ac:dyDescent="0.35">
      <c r="A24" t="s">
        <v>260</v>
      </c>
      <c r="B24" t="s">
        <v>363</v>
      </c>
      <c r="C24" t="s">
        <v>364</v>
      </c>
      <c r="D24">
        <v>73.150000000000006</v>
      </c>
      <c r="E24" t="s">
        <v>658</v>
      </c>
      <c r="F24" t="s">
        <v>366</v>
      </c>
    </row>
    <row r="25" spans="1:6" x14ac:dyDescent="0.35">
      <c r="A25" t="s">
        <v>261</v>
      </c>
      <c r="B25" t="s">
        <v>363</v>
      </c>
      <c r="C25" t="s">
        <v>364</v>
      </c>
      <c r="D25">
        <v>33.49</v>
      </c>
      <c r="E25" t="s">
        <v>658</v>
      </c>
      <c r="F25" t="s">
        <v>366</v>
      </c>
    </row>
    <row r="26" spans="1:6" x14ac:dyDescent="0.35">
      <c r="A26" t="s">
        <v>262</v>
      </c>
      <c r="B26" t="s">
        <v>363</v>
      </c>
      <c r="C26" t="s">
        <v>364</v>
      </c>
      <c r="D26">
        <v>7.04</v>
      </c>
      <c r="E26" t="s">
        <v>658</v>
      </c>
      <c r="F26" t="s">
        <v>366</v>
      </c>
    </row>
    <row r="27" spans="1:6" x14ac:dyDescent="0.35">
      <c r="A27" t="s">
        <v>263</v>
      </c>
      <c r="B27" t="s">
        <v>363</v>
      </c>
      <c r="C27" t="s">
        <v>364</v>
      </c>
      <c r="D27">
        <v>5.77</v>
      </c>
      <c r="E27" t="s">
        <v>658</v>
      </c>
      <c r="F27" t="s">
        <v>366</v>
      </c>
    </row>
    <row r="28" spans="1:6" x14ac:dyDescent="0.35">
      <c r="A28" t="s">
        <v>264</v>
      </c>
      <c r="B28" t="s">
        <v>363</v>
      </c>
      <c r="C28" t="s">
        <v>364</v>
      </c>
      <c r="D28">
        <v>21.73</v>
      </c>
      <c r="E28" t="s">
        <v>658</v>
      </c>
      <c r="F28" t="s">
        <v>366</v>
      </c>
    </row>
    <row r="29" spans="1:6" x14ac:dyDescent="0.35">
      <c r="A29" t="s">
        <v>265</v>
      </c>
      <c r="B29" t="s">
        <v>363</v>
      </c>
      <c r="C29" t="s">
        <v>364</v>
      </c>
      <c r="D29">
        <v>0.15</v>
      </c>
      <c r="E29" t="s">
        <v>658</v>
      </c>
      <c r="F29" t="s">
        <v>366</v>
      </c>
    </row>
    <row r="30" spans="1:6" x14ac:dyDescent="0.35">
      <c r="A30" t="s">
        <v>267</v>
      </c>
      <c r="B30" t="s">
        <v>363</v>
      </c>
      <c r="C30" t="s">
        <v>364</v>
      </c>
      <c r="D30">
        <v>8.2000000000000003E-2</v>
      </c>
      <c r="E30" t="s">
        <v>658</v>
      </c>
      <c r="F30" t="s">
        <v>366</v>
      </c>
    </row>
    <row r="31" spans="1:6" x14ac:dyDescent="0.35">
      <c r="A31" t="s">
        <v>664</v>
      </c>
      <c r="B31" t="s">
        <v>665</v>
      </c>
      <c r="C31" t="s">
        <v>666</v>
      </c>
      <c r="D31">
        <v>1.05</v>
      </c>
      <c r="E31" t="s">
        <v>667</v>
      </c>
      <c r="F31" t="s">
        <v>366</v>
      </c>
    </row>
    <row r="32" spans="1:6" x14ac:dyDescent="0.35">
      <c r="A32" t="s">
        <v>668</v>
      </c>
      <c r="B32" t="s">
        <v>665</v>
      </c>
      <c r="C32" t="s">
        <v>666</v>
      </c>
      <c r="D32">
        <v>1.05</v>
      </c>
      <c r="E32" t="s">
        <v>667</v>
      </c>
      <c r="F32" t="s">
        <v>366</v>
      </c>
    </row>
    <row r="33" spans="1:6" x14ac:dyDescent="0.35">
      <c r="A33" t="s">
        <v>669</v>
      </c>
      <c r="B33" t="s">
        <v>378</v>
      </c>
      <c r="C33" t="s">
        <v>666</v>
      </c>
      <c r="D33">
        <v>1</v>
      </c>
      <c r="E33" t="s">
        <v>667</v>
      </c>
      <c r="F33" t="s">
        <v>366</v>
      </c>
    </row>
    <row r="34" spans="1:6" x14ac:dyDescent="0.35">
      <c r="A34" t="s">
        <v>670</v>
      </c>
      <c r="B34" t="s">
        <v>369</v>
      </c>
      <c r="C34" t="s">
        <v>666</v>
      </c>
      <c r="D34">
        <v>1</v>
      </c>
      <c r="E34" t="s">
        <v>667</v>
      </c>
      <c r="F34" t="s">
        <v>366</v>
      </c>
    </row>
    <row r="35" spans="1:6" x14ac:dyDescent="0.35">
      <c r="A35" t="s">
        <v>671</v>
      </c>
      <c r="B35" t="s">
        <v>378</v>
      </c>
      <c r="C35" t="s">
        <v>666</v>
      </c>
      <c r="D35">
        <v>0.93</v>
      </c>
      <c r="E35" t="s">
        <v>667</v>
      </c>
      <c r="F35" t="s">
        <v>366</v>
      </c>
    </row>
    <row r="36" spans="1:6" x14ac:dyDescent="0.35">
      <c r="A36" t="s">
        <v>269</v>
      </c>
      <c r="B36" t="s">
        <v>363</v>
      </c>
      <c r="C36" t="s">
        <v>364</v>
      </c>
      <c r="D36">
        <v>10500</v>
      </c>
      <c r="E36" t="s">
        <v>658</v>
      </c>
      <c r="F36" t="s">
        <v>366</v>
      </c>
    </row>
    <row r="37" spans="1:6" x14ac:dyDescent="0.35">
      <c r="A37" t="s">
        <v>672</v>
      </c>
      <c r="B37" t="s">
        <v>363</v>
      </c>
      <c r="C37" t="s">
        <v>364</v>
      </c>
      <c r="D37">
        <v>0.14000000000000001</v>
      </c>
      <c r="E37" t="s">
        <v>658</v>
      </c>
      <c r="F37" t="s">
        <v>366</v>
      </c>
    </row>
    <row r="38" spans="1:6" x14ac:dyDescent="0.35">
      <c r="A38" t="s">
        <v>270</v>
      </c>
      <c r="B38" t="s">
        <v>363</v>
      </c>
      <c r="C38" t="s">
        <v>364</v>
      </c>
      <c r="D38">
        <v>63</v>
      </c>
      <c r="E38" t="s">
        <v>658</v>
      </c>
      <c r="F38" t="s">
        <v>366</v>
      </c>
    </row>
    <row r="39" spans="1:6" x14ac:dyDescent="0.35">
      <c r="A39" t="s">
        <v>271</v>
      </c>
      <c r="B39" t="s">
        <v>363</v>
      </c>
      <c r="C39" t="s">
        <v>364</v>
      </c>
      <c r="D39">
        <v>21</v>
      </c>
      <c r="E39" t="s">
        <v>658</v>
      </c>
      <c r="F39" t="s">
        <v>366</v>
      </c>
    </row>
    <row r="40" spans="1:6" x14ac:dyDescent="0.35">
      <c r="A40" t="s">
        <v>272</v>
      </c>
      <c r="B40" t="s">
        <v>363</v>
      </c>
      <c r="C40" t="s">
        <v>364</v>
      </c>
      <c r="D40">
        <v>0.15</v>
      </c>
      <c r="E40" t="s">
        <v>658</v>
      </c>
      <c r="F40" t="s">
        <v>366</v>
      </c>
    </row>
    <row r="41" spans="1:6" x14ac:dyDescent="0.35">
      <c r="A41" t="s">
        <v>273</v>
      </c>
      <c r="B41" t="s">
        <v>363</v>
      </c>
      <c r="C41" t="s">
        <v>364</v>
      </c>
      <c r="D41">
        <v>4200</v>
      </c>
      <c r="E41" t="s">
        <v>658</v>
      </c>
      <c r="F41" t="s">
        <v>366</v>
      </c>
    </row>
    <row r="42" spans="1:6" x14ac:dyDescent="0.35">
      <c r="A42" t="s">
        <v>274</v>
      </c>
      <c r="B42" t="s">
        <v>363</v>
      </c>
      <c r="C42" t="s">
        <v>364</v>
      </c>
      <c r="D42">
        <v>4500</v>
      </c>
      <c r="E42" t="s">
        <v>658</v>
      </c>
      <c r="F42" t="s">
        <v>366</v>
      </c>
    </row>
    <row r="43" spans="1:6" x14ac:dyDescent="0.35">
      <c r="A43" t="s">
        <v>673</v>
      </c>
      <c r="B43" t="s">
        <v>363</v>
      </c>
      <c r="C43" t="s">
        <v>674</v>
      </c>
      <c r="D43">
        <v>37.4</v>
      </c>
      <c r="E43" t="s">
        <v>675</v>
      </c>
      <c r="F43" t="s">
        <v>366</v>
      </c>
    </row>
    <row r="44" spans="1:6" x14ac:dyDescent="0.35">
      <c r="A44" t="s">
        <v>676</v>
      </c>
      <c r="B44" t="s">
        <v>363</v>
      </c>
      <c r="C44" t="s">
        <v>674</v>
      </c>
      <c r="D44">
        <v>36</v>
      </c>
      <c r="E44" t="s">
        <v>675</v>
      </c>
      <c r="F44" t="s">
        <v>366</v>
      </c>
    </row>
    <row r="45" spans="1:6" x14ac:dyDescent="0.35">
      <c r="A45" t="s">
        <v>275</v>
      </c>
      <c r="B45" t="s">
        <v>363</v>
      </c>
      <c r="C45" t="s">
        <v>364</v>
      </c>
      <c r="D45">
        <v>346070</v>
      </c>
      <c r="E45" t="s">
        <v>658</v>
      </c>
      <c r="F45" t="s">
        <v>366</v>
      </c>
    </row>
    <row r="46" spans="1:6" x14ac:dyDescent="0.35">
      <c r="A46" t="s">
        <v>276</v>
      </c>
      <c r="B46" t="s">
        <v>363</v>
      </c>
      <c r="C46" t="s">
        <v>364</v>
      </c>
      <c r="D46">
        <v>481690</v>
      </c>
      <c r="E46" t="s">
        <v>658</v>
      </c>
      <c r="F46" t="s">
        <v>366</v>
      </c>
    </row>
    <row r="47" spans="1:6" x14ac:dyDescent="0.35">
      <c r="A47" t="s">
        <v>277</v>
      </c>
      <c r="B47" t="s">
        <v>363</v>
      </c>
      <c r="C47" t="s">
        <v>364</v>
      </c>
      <c r="D47">
        <v>450000</v>
      </c>
      <c r="E47" t="s">
        <v>658</v>
      </c>
      <c r="F47" t="s">
        <v>366</v>
      </c>
    </row>
    <row r="48" spans="1:6" x14ac:dyDescent="0.35">
      <c r="A48" t="s">
        <v>278</v>
      </c>
      <c r="B48" t="s">
        <v>363</v>
      </c>
      <c r="C48" t="s">
        <v>364</v>
      </c>
      <c r="D48">
        <v>294940</v>
      </c>
      <c r="E48" t="s">
        <v>658</v>
      </c>
      <c r="F48" t="s">
        <v>366</v>
      </c>
    </row>
    <row r="49" spans="1:6" x14ac:dyDescent="0.35">
      <c r="A49" t="s">
        <v>279</v>
      </c>
      <c r="B49" t="s">
        <v>363</v>
      </c>
      <c r="C49" t="s">
        <v>364</v>
      </c>
      <c r="D49">
        <v>146510</v>
      </c>
      <c r="E49" t="s">
        <v>658</v>
      </c>
      <c r="F49" t="s">
        <v>366</v>
      </c>
    </row>
    <row r="50" spans="1:6" x14ac:dyDescent="0.35">
      <c r="A50" t="s">
        <v>280</v>
      </c>
      <c r="B50" t="s">
        <v>363</v>
      </c>
      <c r="C50" t="s">
        <v>364</v>
      </c>
      <c r="D50">
        <v>1285700</v>
      </c>
      <c r="E50" t="s">
        <v>658</v>
      </c>
      <c r="F50" t="s">
        <v>366</v>
      </c>
    </row>
    <row r="51" spans="1:6" x14ac:dyDescent="0.35">
      <c r="A51" t="s">
        <v>281</v>
      </c>
      <c r="B51" t="s">
        <v>363</v>
      </c>
      <c r="C51" t="s">
        <v>364</v>
      </c>
      <c r="D51">
        <v>94030</v>
      </c>
      <c r="E51" t="s">
        <v>658</v>
      </c>
      <c r="F51" t="s">
        <v>366</v>
      </c>
    </row>
    <row r="52" spans="1:6" x14ac:dyDescent="0.35">
      <c r="A52" t="s">
        <v>282</v>
      </c>
      <c r="B52" t="s">
        <v>363</v>
      </c>
      <c r="C52" t="s">
        <v>364</v>
      </c>
      <c r="D52">
        <v>88732</v>
      </c>
      <c r="E52" t="s">
        <v>658</v>
      </c>
      <c r="F52" t="s">
        <v>366</v>
      </c>
    </row>
    <row r="53" spans="1:6" x14ac:dyDescent="0.35">
      <c r="A53" t="s">
        <v>283</v>
      </c>
      <c r="B53" t="s">
        <v>363</v>
      </c>
      <c r="C53" t="s">
        <v>364</v>
      </c>
      <c r="D53">
        <v>58070</v>
      </c>
      <c r="E53" t="s">
        <v>658</v>
      </c>
      <c r="F53" t="s">
        <v>366</v>
      </c>
    </row>
    <row r="54" spans="1:6" x14ac:dyDescent="0.35">
      <c r="A54" t="s">
        <v>677</v>
      </c>
      <c r="B54" t="s">
        <v>363</v>
      </c>
      <c r="C54" t="s">
        <v>364</v>
      </c>
      <c r="D54">
        <v>6.8000000000000005E-2</v>
      </c>
      <c r="E54" t="s">
        <v>658</v>
      </c>
      <c r="F54" t="s">
        <v>366</v>
      </c>
    </row>
    <row r="55" spans="1:6" x14ac:dyDescent="0.35">
      <c r="A55" t="s">
        <v>678</v>
      </c>
      <c r="B55" t="s">
        <v>363</v>
      </c>
      <c r="C55" t="s">
        <v>364</v>
      </c>
      <c r="D55">
        <v>6.8000000000000005E-2</v>
      </c>
      <c r="E55" t="s">
        <v>658</v>
      </c>
      <c r="F55" t="s">
        <v>366</v>
      </c>
    </row>
    <row r="56" spans="1:6" x14ac:dyDescent="0.35">
      <c r="A56" t="s">
        <v>284</v>
      </c>
      <c r="B56" t="s">
        <v>363</v>
      </c>
      <c r="C56" t="s">
        <v>364</v>
      </c>
      <c r="D56">
        <v>4.4999999999999998E-2</v>
      </c>
      <c r="E56" t="s">
        <v>658</v>
      </c>
      <c r="F56" t="s">
        <v>366</v>
      </c>
    </row>
    <row r="57" spans="1:6" x14ac:dyDescent="0.35">
      <c r="A57" t="s">
        <v>287</v>
      </c>
      <c r="B57" t="s">
        <v>363</v>
      </c>
      <c r="C57" t="s">
        <v>364</v>
      </c>
      <c r="D57">
        <v>2769.1</v>
      </c>
      <c r="E57" t="s">
        <v>658</v>
      </c>
      <c r="F57" t="s">
        <v>366</v>
      </c>
    </row>
    <row r="58" spans="1:6" x14ac:dyDescent="0.35">
      <c r="A58" t="s">
        <v>290</v>
      </c>
      <c r="B58" t="s">
        <v>363</v>
      </c>
      <c r="C58" t="s">
        <v>364</v>
      </c>
      <c r="D58">
        <v>2.52</v>
      </c>
      <c r="E58" t="s">
        <v>658</v>
      </c>
      <c r="F58" t="s">
        <v>366</v>
      </c>
    </row>
    <row r="59" spans="1:6" x14ac:dyDescent="0.35">
      <c r="A59" t="s">
        <v>377</v>
      </c>
      <c r="B59" t="s">
        <v>363</v>
      </c>
      <c r="C59" t="s">
        <v>364</v>
      </c>
      <c r="D59">
        <v>2.52</v>
      </c>
      <c r="E59" t="s">
        <v>658</v>
      </c>
      <c r="F59" t="s">
        <v>366</v>
      </c>
    </row>
    <row r="60" spans="1:6" x14ac:dyDescent="0.35">
      <c r="A60" t="s">
        <v>291</v>
      </c>
      <c r="B60" t="s">
        <v>363</v>
      </c>
      <c r="C60" t="s">
        <v>364</v>
      </c>
      <c r="D60">
        <v>2.63</v>
      </c>
      <c r="E60" t="s">
        <v>658</v>
      </c>
      <c r="F60" t="s">
        <v>366</v>
      </c>
    </row>
    <row r="61" spans="1:6" x14ac:dyDescent="0.35">
      <c r="A61" t="s">
        <v>293</v>
      </c>
      <c r="B61" t="s">
        <v>363</v>
      </c>
      <c r="C61" t="s">
        <v>364</v>
      </c>
      <c r="D61">
        <v>2.52</v>
      </c>
      <c r="E61" t="s">
        <v>658</v>
      </c>
      <c r="F61" t="s">
        <v>366</v>
      </c>
    </row>
    <row r="62" spans="1:6" x14ac:dyDescent="0.35">
      <c r="A62" t="s">
        <v>295</v>
      </c>
      <c r="B62" t="s">
        <v>363</v>
      </c>
      <c r="C62" t="s">
        <v>364</v>
      </c>
      <c r="D62">
        <v>87.5</v>
      </c>
      <c r="E62" t="s">
        <v>658</v>
      </c>
      <c r="F62" t="s">
        <v>366</v>
      </c>
    </row>
    <row r="63" spans="1:6" x14ac:dyDescent="0.35">
      <c r="A63" t="s">
        <v>296</v>
      </c>
      <c r="B63" t="s">
        <v>363</v>
      </c>
      <c r="C63" t="s">
        <v>364</v>
      </c>
      <c r="D63">
        <v>4.29</v>
      </c>
      <c r="E63" t="s">
        <v>658</v>
      </c>
      <c r="F63" t="s">
        <v>366</v>
      </c>
    </row>
    <row r="64" spans="1:6" x14ac:dyDescent="0.35">
      <c r="A64" t="s">
        <v>297</v>
      </c>
      <c r="B64" t="s">
        <v>363</v>
      </c>
      <c r="C64" t="s">
        <v>364</v>
      </c>
      <c r="D64">
        <v>16.66</v>
      </c>
      <c r="E64" t="s">
        <v>658</v>
      </c>
      <c r="F64" t="s">
        <v>366</v>
      </c>
    </row>
    <row r="65" spans="1:6" x14ac:dyDescent="0.35">
      <c r="A65" t="s">
        <v>299</v>
      </c>
      <c r="B65" t="s">
        <v>363</v>
      </c>
      <c r="C65" t="s">
        <v>364</v>
      </c>
      <c r="D65">
        <v>1.05</v>
      </c>
      <c r="E65" t="s">
        <v>658</v>
      </c>
      <c r="F65" t="s">
        <v>366</v>
      </c>
    </row>
    <row r="66" spans="1:6" x14ac:dyDescent="0.35">
      <c r="A66" t="s">
        <v>301</v>
      </c>
      <c r="B66" t="s">
        <v>363</v>
      </c>
      <c r="C66" t="s">
        <v>364</v>
      </c>
      <c r="D66">
        <v>4.4400000000000004</v>
      </c>
      <c r="E66" t="s">
        <v>658</v>
      </c>
      <c r="F66" t="s">
        <v>366</v>
      </c>
    </row>
    <row r="67" spans="1:6" x14ac:dyDescent="0.35">
      <c r="A67" t="s">
        <v>679</v>
      </c>
      <c r="B67" t="s">
        <v>363</v>
      </c>
      <c r="C67" t="s">
        <v>364</v>
      </c>
      <c r="D67">
        <v>1.0900000000000001</v>
      </c>
      <c r="E67" t="s">
        <v>658</v>
      </c>
      <c r="F67" t="s">
        <v>366</v>
      </c>
    </row>
    <row r="68" spans="1:6" x14ac:dyDescent="0.35">
      <c r="A68" t="s">
        <v>302</v>
      </c>
      <c r="B68" t="s">
        <v>363</v>
      </c>
      <c r="C68" t="s">
        <v>364</v>
      </c>
      <c r="D68">
        <v>209.05</v>
      </c>
      <c r="E68" t="s">
        <v>658</v>
      </c>
      <c r="F68" t="s">
        <v>366</v>
      </c>
    </row>
    <row r="69" spans="1:6" x14ac:dyDescent="0.35">
      <c r="A69" t="s">
        <v>303</v>
      </c>
      <c r="B69" t="s">
        <v>363</v>
      </c>
      <c r="C69" t="s">
        <v>364</v>
      </c>
      <c r="D69">
        <v>456.47</v>
      </c>
      <c r="E69" t="s">
        <v>658</v>
      </c>
      <c r="F69" t="s">
        <v>366</v>
      </c>
    </row>
    <row r="70" spans="1:6" x14ac:dyDescent="0.35">
      <c r="A70" t="s">
        <v>304</v>
      </c>
      <c r="B70" t="s">
        <v>363</v>
      </c>
      <c r="C70" t="s">
        <v>364</v>
      </c>
      <c r="D70">
        <v>1222.4000000000001</v>
      </c>
      <c r="E70" t="s">
        <v>658</v>
      </c>
      <c r="F70" t="s">
        <v>366</v>
      </c>
    </row>
    <row r="71" spans="1:6" x14ac:dyDescent="0.35">
      <c r="A71" t="s">
        <v>305</v>
      </c>
      <c r="B71" t="s">
        <v>363</v>
      </c>
      <c r="C71" t="s">
        <v>364</v>
      </c>
      <c r="D71">
        <v>1447.2</v>
      </c>
      <c r="E71" t="s">
        <v>658</v>
      </c>
      <c r="F71" t="s">
        <v>366</v>
      </c>
    </row>
    <row r="72" spans="1:6" x14ac:dyDescent="0.35">
      <c r="A72" t="s">
        <v>306</v>
      </c>
      <c r="B72" t="s">
        <v>363</v>
      </c>
      <c r="C72" t="s">
        <v>364</v>
      </c>
      <c r="D72">
        <v>955.25</v>
      </c>
      <c r="E72" t="s">
        <v>658</v>
      </c>
      <c r="F72" t="s">
        <v>366</v>
      </c>
    </row>
    <row r="73" spans="1:6" x14ac:dyDescent="0.35">
      <c r="A73" t="s">
        <v>307</v>
      </c>
      <c r="B73" t="s">
        <v>363</v>
      </c>
      <c r="C73" t="s">
        <v>364</v>
      </c>
      <c r="D73">
        <v>890.39</v>
      </c>
      <c r="E73" t="s">
        <v>658</v>
      </c>
      <c r="F73" t="s">
        <v>366</v>
      </c>
    </row>
    <row r="74" spans="1:6" x14ac:dyDescent="0.35">
      <c r="A74" t="s">
        <v>308</v>
      </c>
      <c r="B74" t="s">
        <v>363</v>
      </c>
      <c r="C74" t="s">
        <v>364</v>
      </c>
      <c r="D74">
        <v>638.61</v>
      </c>
      <c r="E74" t="s">
        <v>658</v>
      </c>
      <c r="F74" t="s">
        <v>366</v>
      </c>
    </row>
    <row r="75" spans="1:6" x14ac:dyDescent="0.35">
      <c r="A75" t="s">
        <v>309</v>
      </c>
      <c r="B75" t="s">
        <v>363</v>
      </c>
      <c r="C75" t="s">
        <v>364</v>
      </c>
      <c r="D75">
        <v>157.5</v>
      </c>
      <c r="E75" t="s">
        <v>658</v>
      </c>
      <c r="F75" t="s">
        <v>366</v>
      </c>
    </row>
    <row r="76" spans="1:6" x14ac:dyDescent="0.35">
      <c r="A76" t="s">
        <v>310</v>
      </c>
      <c r="B76" t="s">
        <v>363</v>
      </c>
      <c r="C76" t="s">
        <v>364</v>
      </c>
      <c r="D76">
        <v>12.05</v>
      </c>
      <c r="E76" t="s">
        <v>658</v>
      </c>
      <c r="F76" t="s">
        <v>366</v>
      </c>
    </row>
    <row r="77" spans="1:6" x14ac:dyDescent="0.35">
      <c r="A77" t="s">
        <v>311</v>
      </c>
      <c r="B77" t="s">
        <v>363</v>
      </c>
      <c r="C77" t="s">
        <v>364</v>
      </c>
      <c r="D77">
        <v>45.4</v>
      </c>
      <c r="E77" t="s">
        <v>658</v>
      </c>
      <c r="F77" t="s">
        <v>366</v>
      </c>
    </row>
    <row r="78" spans="1:6" x14ac:dyDescent="0.35">
      <c r="A78" t="s">
        <v>312</v>
      </c>
      <c r="B78" t="s">
        <v>363</v>
      </c>
      <c r="C78" t="s">
        <v>364</v>
      </c>
      <c r="D78">
        <v>56.06</v>
      </c>
      <c r="E78" t="s">
        <v>658</v>
      </c>
      <c r="F78" t="s">
        <v>366</v>
      </c>
    </row>
    <row r="79" spans="1:6" x14ac:dyDescent="0.35">
      <c r="A79" t="s">
        <v>313</v>
      </c>
      <c r="B79" t="s">
        <v>363</v>
      </c>
      <c r="C79" t="s">
        <v>364</v>
      </c>
      <c r="D79">
        <v>60.58</v>
      </c>
      <c r="E79" t="s">
        <v>658</v>
      </c>
      <c r="F79" t="s">
        <v>366</v>
      </c>
    </row>
    <row r="80" spans="1:6" x14ac:dyDescent="0.35">
      <c r="A80" t="s">
        <v>680</v>
      </c>
      <c r="B80" t="s">
        <v>363</v>
      </c>
      <c r="C80" t="s">
        <v>364</v>
      </c>
      <c r="D80">
        <v>46.5</v>
      </c>
      <c r="E80" t="s">
        <v>658</v>
      </c>
      <c r="F80" t="s">
        <v>366</v>
      </c>
    </row>
    <row r="81" spans="1:6" x14ac:dyDescent="0.35">
      <c r="A81" t="s">
        <v>681</v>
      </c>
      <c r="B81" t="s">
        <v>363</v>
      </c>
      <c r="C81" t="s">
        <v>364</v>
      </c>
      <c r="D81">
        <v>0.78</v>
      </c>
      <c r="E81" t="s">
        <v>658</v>
      </c>
      <c r="F81" t="s">
        <v>366</v>
      </c>
    </row>
    <row r="82" spans="1:6" x14ac:dyDescent="0.35">
      <c r="A82" t="s">
        <v>314</v>
      </c>
      <c r="B82" t="s">
        <v>363</v>
      </c>
      <c r="C82" t="s">
        <v>364</v>
      </c>
      <c r="D82">
        <v>48902</v>
      </c>
      <c r="E82" t="s">
        <v>658</v>
      </c>
      <c r="F82" t="s">
        <v>366</v>
      </c>
    </row>
    <row r="83" spans="1:6" x14ac:dyDescent="0.35">
      <c r="A83" t="s">
        <v>315</v>
      </c>
      <c r="B83" t="s">
        <v>363</v>
      </c>
      <c r="C83" t="s">
        <v>364</v>
      </c>
      <c r="D83">
        <v>12974</v>
      </c>
      <c r="E83" t="s">
        <v>658</v>
      </c>
      <c r="F83" t="s">
        <v>366</v>
      </c>
    </row>
    <row r="84" spans="1:6" x14ac:dyDescent="0.35">
      <c r="A84" t="s">
        <v>682</v>
      </c>
      <c r="B84" t="s">
        <v>665</v>
      </c>
      <c r="C84" t="s">
        <v>364</v>
      </c>
      <c r="D84">
        <v>10.3</v>
      </c>
      <c r="E84" t="s">
        <v>658</v>
      </c>
      <c r="F84" t="s">
        <v>366</v>
      </c>
    </row>
    <row r="85" spans="1:6" x14ac:dyDescent="0.35">
      <c r="A85" t="s">
        <v>683</v>
      </c>
      <c r="B85" t="s">
        <v>363</v>
      </c>
      <c r="C85" t="s">
        <v>364</v>
      </c>
      <c r="D85">
        <v>0.6</v>
      </c>
      <c r="E85" t="s">
        <v>658</v>
      </c>
      <c r="F85" t="s">
        <v>366</v>
      </c>
    </row>
    <row r="86" spans="1:6" x14ac:dyDescent="0.35">
      <c r="A86" t="s">
        <v>316</v>
      </c>
      <c r="B86" t="s">
        <v>363</v>
      </c>
      <c r="C86" t="s">
        <v>364</v>
      </c>
      <c r="D86">
        <v>5.25</v>
      </c>
      <c r="E86" t="s">
        <v>658</v>
      </c>
      <c r="F86" t="s">
        <v>366</v>
      </c>
    </row>
    <row r="87" spans="1:6" x14ac:dyDescent="0.35">
      <c r="A87" t="s">
        <v>317</v>
      </c>
      <c r="B87" t="s">
        <v>363</v>
      </c>
      <c r="C87" t="s">
        <v>364</v>
      </c>
      <c r="D87">
        <v>15.75</v>
      </c>
      <c r="E87" t="s">
        <v>658</v>
      </c>
      <c r="F87" t="s">
        <v>366</v>
      </c>
    </row>
    <row r="88" spans="1:6" x14ac:dyDescent="0.35">
      <c r="A88" t="s">
        <v>318</v>
      </c>
      <c r="B88" t="s">
        <v>363</v>
      </c>
      <c r="C88" t="s">
        <v>364</v>
      </c>
      <c r="D88">
        <v>1500</v>
      </c>
      <c r="E88" t="s">
        <v>658</v>
      </c>
      <c r="F88" t="s">
        <v>366</v>
      </c>
    </row>
    <row r="89" spans="1:6" x14ac:dyDescent="0.35">
      <c r="A89" t="s">
        <v>319</v>
      </c>
      <c r="B89" t="s">
        <v>363</v>
      </c>
      <c r="C89" t="s">
        <v>364</v>
      </c>
      <c r="D89">
        <v>25144</v>
      </c>
      <c r="E89" t="s">
        <v>658</v>
      </c>
      <c r="F89" t="s">
        <v>366</v>
      </c>
    </row>
    <row r="90" spans="1:6" x14ac:dyDescent="0.35">
      <c r="A90" t="s">
        <v>320</v>
      </c>
      <c r="B90" t="s">
        <v>363</v>
      </c>
      <c r="C90" t="s">
        <v>364</v>
      </c>
      <c r="D90">
        <v>94774</v>
      </c>
      <c r="E90" t="s">
        <v>658</v>
      </c>
      <c r="F90" t="s">
        <v>366</v>
      </c>
    </row>
    <row r="91" spans="1:6" x14ac:dyDescent="0.35">
      <c r="A91" t="s">
        <v>684</v>
      </c>
      <c r="B91" t="s">
        <v>363</v>
      </c>
      <c r="C91" t="s">
        <v>364</v>
      </c>
      <c r="D91">
        <v>0.6</v>
      </c>
      <c r="E91" t="s">
        <v>658</v>
      </c>
      <c r="F91" t="s">
        <v>366</v>
      </c>
    </row>
    <row r="92" spans="1:6" x14ac:dyDescent="0.35">
      <c r="A92" t="s">
        <v>321</v>
      </c>
      <c r="B92" t="s">
        <v>363</v>
      </c>
      <c r="C92" t="s">
        <v>364</v>
      </c>
      <c r="D92">
        <v>11.91</v>
      </c>
      <c r="E92" t="s">
        <v>658</v>
      </c>
      <c r="F92" t="s">
        <v>366</v>
      </c>
    </row>
    <row r="93" spans="1:6" x14ac:dyDescent="0.35">
      <c r="A93" t="s">
        <v>322</v>
      </c>
      <c r="B93" t="s">
        <v>363</v>
      </c>
      <c r="C93" t="s">
        <v>364</v>
      </c>
      <c r="D93">
        <v>0.31</v>
      </c>
      <c r="E93" t="s">
        <v>658</v>
      </c>
      <c r="F93" t="s">
        <v>366</v>
      </c>
    </row>
    <row r="94" spans="1:6" x14ac:dyDescent="0.35">
      <c r="A94" t="s">
        <v>323</v>
      </c>
      <c r="B94" t="s">
        <v>363</v>
      </c>
      <c r="C94" t="s">
        <v>364</v>
      </c>
      <c r="D94">
        <v>54365</v>
      </c>
      <c r="E94" t="s">
        <v>658</v>
      </c>
      <c r="F94" t="s">
        <v>366</v>
      </c>
    </row>
    <row r="95" spans="1:6" x14ac:dyDescent="0.35">
      <c r="A95" t="s">
        <v>324</v>
      </c>
      <c r="B95" t="s">
        <v>363</v>
      </c>
      <c r="C95" t="s">
        <v>364</v>
      </c>
      <c r="D95">
        <v>204920</v>
      </c>
      <c r="E95" t="s">
        <v>658</v>
      </c>
      <c r="F95" t="s">
        <v>366</v>
      </c>
    </row>
    <row r="96" spans="1:6" x14ac:dyDescent="0.35">
      <c r="A96" t="s">
        <v>325</v>
      </c>
      <c r="B96" t="s">
        <v>363</v>
      </c>
      <c r="C96" t="s">
        <v>364</v>
      </c>
      <c r="D96">
        <v>16205</v>
      </c>
      <c r="E96" t="s">
        <v>658</v>
      </c>
      <c r="F96" t="s">
        <v>366</v>
      </c>
    </row>
    <row r="97" spans="1:6" x14ac:dyDescent="0.35">
      <c r="A97" t="s">
        <v>326</v>
      </c>
      <c r="B97" t="s">
        <v>363</v>
      </c>
      <c r="C97" t="s">
        <v>364</v>
      </c>
      <c r="D97">
        <v>2100</v>
      </c>
      <c r="E97" t="s">
        <v>658</v>
      </c>
      <c r="F97" t="s">
        <v>366</v>
      </c>
    </row>
    <row r="98" spans="1:6" x14ac:dyDescent="0.35">
      <c r="A98" t="s">
        <v>685</v>
      </c>
      <c r="B98" t="s">
        <v>363</v>
      </c>
      <c r="C98" t="s">
        <v>364</v>
      </c>
      <c r="D98">
        <v>6.8000000000000005E-2</v>
      </c>
      <c r="E98" t="s">
        <v>658</v>
      </c>
      <c r="F98" t="s">
        <v>366</v>
      </c>
    </row>
    <row r="99" spans="1:6" x14ac:dyDescent="0.35">
      <c r="A99" t="s">
        <v>686</v>
      </c>
      <c r="B99" t="s">
        <v>363</v>
      </c>
      <c r="C99" t="s">
        <v>364</v>
      </c>
      <c r="D99">
        <v>0.56999999999999995</v>
      </c>
      <c r="E99" t="s">
        <v>658</v>
      </c>
      <c r="F99" t="s">
        <v>366</v>
      </c>
    </row>
    <row r="100" spans="1:6" x14ac:dyDescent="0.35">
      <c r="A100" t="s">
        <v>328</v>
      </c>
      <c r="B100" t="s">
        <v>363</v>
      </c>
      <c r="C100" t="s">
        <v>364</v>
      </c>
      <c r="D100">
        <v>961.16</v>
      </c>
      <c r="E100" t="s">
        <v>658</v>
      </c>
      <c r="F100" t="s">
        <v>366</v>
      </c>
    </row>
    <row r="101" spans="1:6" x14ac:dyDescent="0.35">
      <c r="A101" t="s">
        <v>329</v>
      </c>
      <c r="B101" t="s">
        <v>363</v>
      </c>
      <c r="C101" t="s">
        <v>364</v>
      </c>
      <c r="D101">
        <v>6300</v>
      </c>
      <c r="E101" t="s">
        <v>658</v>
      </c>
      <c r="F101" t="s">
        <v>366</v>
      </c>
    </row>
    <row r="102" spans="1:6" x14ac:dyDescent="0.35">
      <c r="A102" t="s">
        <v>330</v>
      </c>
      <c r="B102" t="s">
        <v>363</v>
      </c>
      <c r="C102" t="s">
        <v>364</v>
      </c>
      <c r="D102">
        <v>10256</v>
      </c>
      <c r="E102" t="s">
        <v>658</v>
      </c>
      <c r="F102" t="s">
        <v>366</v>
      </c>
    </row>
    <row r="103" spans="1:6" x14ac:dyDescent="0.35">
      <c r="A103" t="s">
        <v>331</v>
      </c>
      <c r="B103" t="s">
        <v>363</v>
      </c>
      <c r="C103" t="s">
        <v>364</v>
      </c>
      <c r="D103">
        <v>5059.2</v>
      </c>
      <c r="E103" t="s">
        <v>658</v>
      </c>
      <c r="F103" t="s">
        <v>366</v>
      </c>
    </row>
    <row r="104" spans="1:6" x14ac:dyDescent="0.35">
      <c r="A104" t="s">
        <v>332</v>
      </c>
      <c r="B104" t="s">
        <v>363</v>
      </c>
      <c r="C104" t="s">
        <v>364</v>
      </c>
      <c r="D104">
        <v>5936.2</v>
      </c>
      <c r="E104" t="s">
        <v>658</v>
      </c>
      <c r="F104" t="s">
        <v>366</v>
      </c>
    </row>
    <row r="105" spans="1:6" x14ac:dyDescent="0.35">
      <c r="A105" t="s">
        <v>333</v>
      </c>
      <c r="B105" t="s">
        <v>363</v>
      </c>
      <c r="C105" t="s">
        <v>364</v>
      </c>
      <c r="D105">
        <v>8262.7000000000007</v>
      </c>
      <c r="E105" t="s">
        <v>658</v>
      </c>
      <c r="F105" t="s">
        <v>366</v>
      </c>
    </row>
    <row r="106" spans="1:6" x14ac:dyDescent="0.35">
      <c r="A106" t="s">
        <v>334</v>
      </c>
      <c r="B106" t="s">
        <v>363</v>
      </c>
      <c r="C106" t="s">
        <v>364</v>
      </c>
      <c r="D106">
        <v>996.09</v>
      </c>
      <c r="E106" t="s">
        <v>658</v>
      </c>
      <c r="F106" t="s">
        <v>366</v>
      </c>
    </row>
    <row r="107" spans="1:6" x14ac:dyDescent="0.35">
      <c r="A107" t="s">
        <v>335</v>
      </c>
      <c r="B107" t="s">
        <v>363</v>
      </c>
      <c r="C107" t="s">
        <v>364</v>
      </c>
      <c r="D107">
        <v>0.25</v>
      </c>
      <c r="E107" t="s">
        <v>658</v>
      </c>
      <c r="F107" t="s">
        <v>366</v>
      </c>
    </row>
    <row r="108" spans="1:6" x14ac:dyDescent="0.35">
      <c r="A108" t="s">
        <v>337</v>
      </c>
      <c r="B108" t="s">
        <v>363</v>
      </c>
      <c r="C108" t="s">
        <v>364</v>
      </c>
      <c r="D108">
        <v>0.15</v>
      </c>
      <c r="E108" t="s">
        <v>658</v>
      </c>
      <c r="F108" t="s">
        <v>366</v>
      </c>
    </row>
    <row r="109" spans="1:6" x14ac:dyDescent="0.35">
      <c r="A109" t="s">
        <v>338</v>
      </c>
      <c r="B109" t="s">
        <v>363</v>
      </c>
      <c r="C109" t="s">
        <v>364</v>
      </c>
      <c r="D109">
        <v>0.35</v>
      </c>
      <c r="E109" t="s">
        <v>658</v>
      </c>
      <c r="F109" t="s">
        <v>366</v>
      </c>
    </row>
    <row r="110" spans="1:6" x14ac:dyDescent="0.35">
      <c r="A110" t="s">
        <v>340</v>
      </c>
      <c r="B110" t="s">
        <v>363</v>
      </c>
      <c r="C110" t="s">
        <v>364</v>
      </c>
      <c r="D110">
        <v>19.010000000000002</v>
      </c>
      <c r="E110" t="s">
        <v>658</v>
      </c>
      <c r="F110" t="s">
        <v>366</v>
      </c>
    </row>
    <row r="111" spans="1:6" x14ac:dyDescent="0.35">
      <c r="A111" t="s">
        <v>341</v>
      </c>
      <c r="B111" t="s">
        <v>363</v>
      </c>
      <c r="C111" t="s">
        <v>364</v>
      </c>
      <c r="D111">
        <v>0.99</v>
      </c>
      <c r="E111" t="s">
        <v>658</v>
      </c>
      <c r="F111" t="s">
        <v>366</v>
      </c>
    </row>
    <row r="112" spans="1:6" x14ac:dyDescent="0.35">
      <c r="A112" t="s">
        <v>343</v>
      </c>
      <c r="B112" t="s">
        <v>363</v>
      </c>
      <c r="C112" t="s">
        <v>364</v>
      </c>
      <c r="D112">
        <v>3.9E-2</v>
      </c>
      <c r="E112" t="s">
        <v>658</v>
      </c>
      <c r="F112" t="s">
        <v>366</v>
      </c>
    </row>
    <row r="113" spans="1:6" x14ac:dyDescent="0.35">
      <c r="A113" t="s">
        <v>344</v>
      </c>
      <c r="B113" t="s">
        <v>363</v>
      </c>
      <c r="C113" t="s">
        <v>364</v>
      </c>
      <c r="D113">
        <v>393750</v>
      </c>
      <c r="E113" t="s">
        <v>658</v>
      </c>
      <c r="F113" t="s">
        <v>366</v>
      </c>
    </row>
    <row r="114" spans="1:6" x14ac:dyDescent="0.35">
      <c r="A114" t="s">
        <v>345</v>
      </c>
      <c r="B114" t="s">
        <v>363</v>
      </c>
      <c r="C114" t="s">
        <v>364</v>
      </c>
      <c r="D114">
        <v>278.32</v>
      </c>
      <c r="E114" t="s">
        <v>658</v>
      </c>
      <c r="F114" t="s">
        <v>366</v>
      </c>
    </row>
    <row r="115" spans="1:6" x14ac:dyDescent="0.35">
      <c r="A115" t="s">
        <v>346</v>
      </c>
      <c r="B115" t="s">
        <v>363</v>
      </c>
      <c r="C115" t="s">
        <v>364</v>
      </c>
      <c r="D115">
        <v>630</v>
      </c>
      <c r="E115" t="s">
        <v>658</v>
      </c>
      <c r="F115" t="s">
        <v>366</v>
      </c>
    </row>
    <row r="116" spans="1:6" x14ac:dyDescent="0.35">
      <c r="A116" t="s">
        <v>562</v>
      </c>
      <c r="B116" t="s">
        <v>363</v>
      </c>
      <c r="C116" t="s">
        <v>364</v>
      </c>
      <c r="D116">
        <v>24.23</v>
      </c>
      <c r="E116" t="s">
        <v>658</v>
      </c>
      <c r="F116" t="s">
        <v>366</v>
      </c>
    </row>
    <row r="117" spans="1:6" x14ac:dyDescent="0.35">
      <c r="A117" t="s">
        <v>347</v>
      </c>
      <c r="B117" t="s">
        <v>363</v>
      </c>
      <c r="C117" t="s">
        <v>364</v>
      </c>
      <c r="D117">
        <v>24.23</v>
      </c>
      <c r="E117" t="s">
        <v>658</v>
      </c>
      <c r="F117" t="s">
        <v>366</v>
      </c>
    </row>
    <row r="118" spans="1:6" x14ac:dyDescent="0.35">
      <c r="A118" t="s">
        <v>348</v>
      </c>
      <c r="B118" t="s">
        <v>363</v>
      </c>
      <c r="C118" t="s">
        <v>364</v>
      </c>
      <c r="D118">
        <v>157.5</v>
      </c>
      <c r="E118" t="s">
        <v>658</v>
      </c>
      <c r="F118" t="s">
        <v>366</v>
      </c>
    </row>
    <row r="119" spans="1:6" x14ac:dyDescent="0.35">
      <c r="A119" t="s">
        <v>350</v>
      </c>
      <c r="B119" t="s">
        <v>363</v>
      </c>
      <c r="C119" t="s">
        <v>364</v>
      </c>
      <c r="D119">
        <v>560000</v>
      </c>
      <c r="E119" t="s">
        <v>658</v>
      </c>
      <c r="F119" t="s">
        <v>366</v>
      </c>
    </row>
    <row r="120" spans="1:6" x14ac:dyDescent="0.35">
      <c r="A120" t="s">
        <v>687</v>
      </c>
      <c r="B120" t="s">
        <v>363</v>
      </c>
      <c r="C120" t="s">
        <v>364</v>
      </c>
      <c r="D120">
        <v>3.9E-2</v>
      </c>
      <c r="E120" t="s">
        <v>658</v>
      </c>
      <c r="F120" t="s">
        <v>366</v>
      </c>
    </row>
    <row r="121" spans="1:6" x14ac:dyDescent="0.35">
      <c r="A121" t="s">
        <v>688</v>
      </c>
      <c r="B121" t="s">
        <v>369</v>
      </c>
      <c r="C121" t="s">
        <v>674</v>
      </c>
      <c r="D121">
        <v>50</v>
      </c>
      <c r="E121" t="s">
        <v>675</v>
      </c>
      <c r="F121" t="s">
        <v>366</v>
      </c>
    </row>
    <row r="122" spans="1:6" x14ac:dyDescent="0.35">
      <c r="A122" t="s">
        <v>689</v>
      </c>
      <c r="B122" t="s">
        <v>369</v>
      </c>
      <c r="C122" t="s">
        <v>674</v>
      </c>
      <c r="D122">
        <v>50</v>
      </c>
      <c r="E122" t="s">
        <v>675</v>
      </c>
      <c r="F122" t="s">
        <v>366</v>
      </c>
    </row>
    <row r="123" spans="1:6" x14ac:dyDescent="0.35">
      <c r="A123" t="s">
        <v>690</v>
      </c>
      <c r="B123" t="s">
        <v>369</v>
      </c>
      <c r="C123" t="s">
        <v>674</v>
      </c>
      <c r="D123">
        <v>50</v>
      </c>
      <c r="E123" t="s">
        <v>675</v>
      </c>
      <c r="F123" t="s">
        <v>366</v>
      </c>
    </row>
    <row r="124" spans="1:6" x14ac:dyDescent="0.35">
      <c r="A124" t="s">
        <v>691</v>
      </c>
      <c r="B124" t="s">
        <v>369</v>
      </c>
      <c r="C124" t="s">
        <v>674</v>
      </c>
      <c r="D124">
        <v>50</v>
      </c>
      <c r="E124" t="s">
        <v>675</v>
      </c>
      <c r="F124" t="s">
        <v>366</v>
      </c>
    </row>
    <row r="125" spans="1:6" x14ac:dyDescent="0.35">
      <c r="A125" t="s">
        <v>692</v>
      </c>
      <c r="B125" t="s">
        <v>369</v>
      </c>
      <c r="C125" t="s">
        <v>674</v>
      </c>
      <c r="D125">
        <v>50</v>
      </c>
      <c r="E125" t="s">
        <v>675</v>
      </c>
      <c r="F125" t="s">
        <v>366</v>
      </c>
    </row>
    <row r="126" spans="1:6" x14ac:dyDescent="0.35">
      <c r="A126" t="s">
        <v>352</v>
      </c>
      <c r="B126" t="s">
        <v>363</v>
      </c>
      <c r="C126" t="s">
        <v>364</v>
      </c>
      <c r="D126">
        <v>6.79</v>
      </c>
      <c r="E126" t="s">
        <v>658</v>
      </c>
      <c r="F126" t="s">
        <v>366</v>
      </c>
    </row>
    <row r="127" spans="1:6" x14ac:dyDescent="0.35">
      <c r="A127" t="s">
        <v>353</v>
      </c>
      <c r="B127" t="s">
        <v>363</v>
      </c>
      <c r="C127" t="s">
        <v>364</v>
      </c>
      <c r="D127">
        <v>4.4400000000000004</v>
      </c>
      <c r="E127" t="s">
        <v>658</v>
      </c>
      <c r="F127" t="s">
        <v>366</v>
      </c>
    </row>
    <row r="128" spans="1:6" x14ac:dyDescent="0.35">
      <c r="A128" t="s">
        <v>356</v>
      </c>
      <c r="B128" t="s">
        <v>363</v>
      </c>
      <c r="C128" t="s">
        <v>364</v>
      </c>
      <c r="D128">
        <v>161.54</v>
      </c>
      <c r="E128" t="s">
        <v>658</v>
      </c>
      <c r="F128" t="s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A8C8-87CE-487F-994D-84F4AAFE7F3D}">
  <dimension ref="A1:F35"/>
  <sheetViews>
    <sheetView workbookViewId="0">
      <selection activeCell="A2" sqref="A2"/>
    </sheetView>
  </sheetViews>
  <sheetFormatPr defaultRowHeight="14.5" x14ac:dyDescent="0.35"/>
  <cols>
    <col min="1" max="6" width="14.26953125" customWidth="1"/>
  </cols>
  <sheetData>
    <row r="1" spans="1:6" x14ac:dyDescent="0.35">
      <c r="A1" t="s">
        <v>235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</row>
    <row r="2" spans="1:6" x14ac:dyDescent="0.35">
      <c r="A2" t="s">
        <v>346</v>
      </c>
      <c r="B2" t="s">
        <v>363</v>
      </c>
      <c r="C2" t="s">
        <v>364</v>
      </c>
      <c r="D2">
        <v>20.202000000000002</v>
      </c>
      <c r="E2" t="s">
        <v>693</v>
      </c>
      <c r="F2" t="s">
        <v>366</v>
      </c>
    </row>
    <row r="3" spans="1:6" x14ac:dyDescent="0.35">
      <c r="A3" t="s">
        <v>250</v>
      </c>
      <c r="B3" t="s">
        <v>363</v>
      </c>
      <c r="C3" t="s">
        <v>364</v>
      </c>
      <c r="D3">
        <v>5.5724</v>
      </c>
      <c r="E3" t="s">
        <v>693</v>
      </c>
      <c r="F3" t="s">
        <v>366</v>
      </c>
    </row>
    <row r="4" spans="1:6" x14ac:dyDescent="0.35">
      <c r="A4" t="s">
        <v>302</v>
      </c>
      <c r="B4" t="s">
        <v>363</v>
      </c>
      <c r="C4" t="s">
        <v>364</v>
      </c>
      <c r="D4">
        <v>1.3805000000000001</v>
      </c>
      <c r="E4" t="s">
        <v>693</v>
      </c>
      <c r="F4" t="s">
        <v>366</v>
      </c>
    </row>
    <row r="5" spans="1:6" x14ac:dyDescent="0.35">
      <c r="A5" t="s">
        <v>303</v>
      </c>
      <c r="B5" t="s">
        <v>363</v>
      </c>
      <c r="C5" t="s">
        <v>364</v>
      </c>
      <c r="D5">
        <v>1.3805000000000001</v>
      </c>
      <c r="E5" t="s">
        <v>693</v>
      </c>
      <c r="F5" t="s">
        <v>366</v>
      </c>
    </row>
    <row r="6" spans="1:6" x14ac:dyDescent="0.35">
      <c r="A6" t="s">
        <v>304</v>
      </c>
      <c r="B6" t="s">
        <v>363</v>
      </c>
      <c r="C6" t="s">
        <v>364</v>
      </c>
      <c r="D6">
        <v>1.3805000000000001</v>
      </c>
      <c r="E6" t="s">
        <v>693</v>
      </c>
      <c r="F6" t="s">
        <v>366</v>
      </c>
    </row>
    <row r="7" spans="1:6" x14ac:dyDescent="0.35">
      <c r="A7" t="s">
        <v>305</v>
      </c>
      <c r="B7" t="s">
        <v>363</v>
      </c>
      <c r="C7" t="s">
        <v>364</v>
      </c>
      <c r="D7">
        <v>1.3805000000000001</v>
      </c>
      <c r="E7" t="s">
        <v>693</v>
      </c>
      <c r="F7" t="s">
        <v>366</v>
      </c>
    </row>
    <row r="8" spans="1:6" x14ac:dyDescent="0.35">
      <c r="A8" t="s">
        <v>306</v>
      </c>
      <c r="B8" t="s">
        <v>363</v>
      </c>
      <c r="C8" t="s">
        <v>364</v>
      </c>
      <c r="D8">
        <v>1.3805000000000001</v>
      </c>
      <c r="E8" t="s">
        <v>693</v>
      </c>
      <c r="F8" t="s">
        <v>366</v>
      </c>
    </row>
    <row r="9" spans="1:6" x14ac:dyDescent="0.35">
      <c r="A9" t="s">
        <v>307</v>
      </c>
      <c r="B9" t="s">
        <v>363</v>
      </c>
      <c r="C9" t="s">
        <v>364</v>
      </c>
      <c r="D9">
        <v>1.3805000000000001</v>
      </c>
      <c r="E9" t="s">
        <v>693</v>
      </c>
      <c r="F9" t="s">
        <v>366</v>
      </c>
    </row>
    <row r="10" spans="1:6" x14ac:dyDescent="0.35">
      <c r="A10" t="s">
        <v>308</v>
      </c>
      <c r="B10" t="s">
        <v>363</v>
      </c>
      <c r="C10" t="s">
        <v>364</v>
      </c>
      <c r="D10">
        <v>1.3805000000000001</v>
      </c>
      <c r="E10" t="s">
        <v>693</v>
      </c>
      <c r="F10" t="s">
        <v>366</v>
      </c>
    </row>
    <row r="11" spans="1:6" x14ac:dyDescent="0.35">
      <c r="A11" t="s">
        <v>254</v>
      </c>
      <c r="B11" t="s">
        <v>363</v>
      </c>
      <c r="C11" t="s">
        <v>364</v>
      </c>
      <c r="D11">
        <v>1.2357</v>
      </c>
      <c r="E11" t="s">
        <v>693</v>
      </c>
      <c r="F11" t="s">
        <v>366</v>
      </c>
    </row>
    <row r="12" spans="1:6" x14ac:dyDescent="0.35">
      <c r="A12" t="s">
        <v>255</v>
      </c>
      <c r="B12" t="s">
        <v>363</v>
      </c>
      <c r="C12" t="s">
        <v>364</v>
      </c>
      <c r="D12">
        <v>1.2357</v>
      </c>
      <c r="E12" t="s">
        <v>693</v>
      </c>
      <c r="F12" t="s">
        <v>366</v>
      </c>
    </row>
    <row r="13" spans="1:6" x14ac:dyDescent="0.35">
      <c r="A13" t="s">
        <v>256</v>
      </c>
      <c r="B13" t="s">
        <v>363</v>
      </c>
      <c r="C13" t="s">
        <v>364</v>
      </c>
      <c r="D13">
        <v>1.2357</v>
      </c>
      <c r="E13" t="s">
        <v>693</v>
      </c>
      <c r="F13" t="s">
        <v>366</v>
      </c>
    </row>
    <row r="14" spans="1:6" x14ac:dyDescent="0.35">
      <c r="A14" t="s">
        <v>257</v>
      </c>
      <c r="B14" t="s">
        <v>363</v>
      </c>
      <c r="C14" t="s">
        <v>364</v>
      </c>
      <c r="D14">
        <v>1.2357</v>
      </c>
      <c r="E14" t="s">
        <v>693</v>
      </c>
      <c r="F14" t="s">
        <v>366</v>
      </c>
    </row>
    <row r="15" spans="1:6" x14ac:dyDescent="0.35">
      <c r="A15" t="s">
        <v>258</v>
      </c>
      <c r="B15" t="s">
        <v>363</v>
      </c>
      <c r="C15" t="s">
        <v>364</v>
      </c>
      <c r="D15">
        <v>1.2357</v>
      </c>
      <c r="E15" t="s">
        <v>693</v>
      </c>
      <c r="F15" t="s">
        <v>366</v>
      </c>
    </row>
    <row r="16" spans="1:6" x14ac:dyDescent="0.35">
      <c r="A16" t="s">
        <v>259</v>
      </c>
      <c r="B16" t="s">
        <v>363</v>
      </c>
      <c r="C16" t="s">
        <v>364</v>
      </c>
      <c r="D16">
        <v>1.2357</v>
      </c>
      <c r="E16" t="s">
        <v>693</v>
      </c>
      <c r="F16" t="s">
        <v>366</v>
      </c>
    </row>
    <row r="17" spans="1:6" x14ac:dyDescent="0.35">
      <c r="A17" t="s">
        <v>260</v>
      </c>
      <c r="B17" t="s">
        <v>363</v>
      </c>
      <c r="C17" t="s">
        <v>364</v>
      </c>
      <c r="D17">
        <v>1.2357</v>
      </c>
      <c r="E17" t="s">
        <v>693</v>
      </c>
      <c r="F17" t="s">
        <v>366</v>
      </c>
    </row>
    <row r="18" spans="1:6" x14ac:dyDescent="0.35">
      <c r="A18" t="s">
        <v>261</v>
      </c>
      <c r="B18" t="s">
        <v>363</v>
      </c>
      <c r="C18" t="s">
        <v>364</v>
      </c>
      <c r="D18">
        <v>1.2357</v>
      </c>
      <c r="E18" t="s">
        <v>693</v>
      </c>
      <c r="F18" t="s">
        <v>366</v>
      </c>
    </row>
    <row r="19" spans="1:6" x14ac:dyDescent="0.35">
      <c r="A19" t="s">
        <v>262</v>
      </c>
      <c r="B19" t="s">
        <v>363</v>
      </c>
      <c r="C19" t="s">
        <v>364</v>
      </c>
      <c r="D19">
        <v>1.2357</v>
      </c>
      <c r="E19" t="s">
        <v>693</v>
      </c>
      <c r="F19" t="s">
        <v>366</v>
      </c>
    </row>
    <row r="20" spans="1:6" x14ac:dyDescent="0.35">
      <c r="A20" t="s">
        <v>263</v>
      </c>
      <c r="B20" t="s">
        <v>363</v>
      </c>
      <c r="C20" t="s">
        <v>364</v>
      </c>
      <c r="D20">
        <v>1.2357</v>
      </c>
      <c r="E20" t="s">
        <v>693</v>
      </c>
      <c r="F20" t="s">
        <v>366</v>
      </c>
    </row>
    <row r="21" spans="1:6" x14ac:dyDescent="0.35">
      <c r="A21" t="s">
        <v>264</v>
      </c>
      <c r="B21" t="s">
        <v>363</v>
      </c>
      <c r="C21" t="s">
        <v>364</v>
      </c>
      <c r="D21">
        <v>1.2357</v>
      </c>
      <c r="E21" t="s">
        <v>693</v>
      </c>
      <c r="F21" t="s">
        <v>366</v>
      </c>
    </row>
    <row r="22" spans="1:6" x14ac:dyDescent="0.35">
      <c r="A22" t="s">
        <v>310</v>
      </c>
      <c r="B22" t="s">
        <v>363</v>
      </c>
      <c r="C22" t="s">
        <v>364</v>
      </c>
      <c r="D22">
        <v>0.79966000000000004</v>
      </c>
      <c r="E22" t="s">
        <v>693</v>
      </c>
      <c r="F22" t="s">
        <v>366</v>
      </c>
    </row>
    <row r="23" spans="1:6" x14ac:dyDescent="0.35">
      <c r="A23" t="s">
        <v>311</v>
      </c>
      <c r="B23" t="s">
        <v>363</v>
      </c>
      <c r="C23" t="s">
        <v>364</v>
      </c>
      <c r="D23">
        <v>0.79966000000000004</v>
      </c>
      <c r="E23" t="s">
        <v>693</v>
      </c>
      <c r="F23" t="s">
        <v>366</v>
      </c>
    </row>
    <row r="24" spans="1:6" x14ac:dyDescent="0.35">
      <c r="A24" t="s">
        <v>312</v>
      </c>
      <c r="B24" t="s">
        <v>363</v>
      </c>
      <c r="C24" t="s">
        <v>364</v>
      </c>
      <c r="D24">
        <v>0.79966000000000004</v>
      </c>
      <c r="E24" t="s">
        <v>693</v>
      </c>
      <c r="F24" t="s">
        <v>366</v>
      </c>
    </row>
    <row r="25" spans="1:6" x14ac:dyDescent="0.35">
      <c r="A25" t="s">
        <v>313</v>
      </c>
      <c r="B25" t="s">
        <v>363</v>
      </c>
      <c r="C25" t="s">
        <v>364</v>
      </c>
      <c r="D25">
        <v>0.79966000000000004</v>
      </c>
      <c r="E25" t="s">
        <v>693</v>
      </c>
      <c r="F25" t="s">
        <v>366</v>
      </c>
    </row>
    <row r="26" spans="1:6" x14ac:dyDescent="0.35">
      <c r="A26" t="s">
        <v>296</v>
      </c>
      <c r="B26" t="s">
        <v>363</v>
      </c>
      <c r="C26" t="s">
        <v>364</v>
      </c>
      <c r="D26">
        <v>0.24747</v>
      </c>
      <c r="E26" t="s">
        <v>693</v>
      </c>
      <c r="F26" t="s">
        <v>366</v>
      </c>
    </row>
    <row r="27" spans="1:6" x14ac:dyDescent="0.35">
      <c r="A27" t="s">
        <v>297</v>
      </c>
      <c r="B27" t="s">
        <v>363</v>
      </c>
      <c r="C27" t="s">
        <v>364</v>
      </c>
      <c r="D27">
        <v>0.24747</v>
      </c>
      <c r="E27" t="s">
        <v>693</v>
      </c>
      <c r="F27" t="s">
        <v>366</v>
      </c>
    </row>
    <row r="28" spans="1:6" x14ac:dyDescent="0.35">
      <c r="A28" t="s">
        <v>352</v>
      </c>
      <c r="B28" t="s">
        <v>363</v>
      </c>
      <c r="C28" t="s">
        <v>364</v>
      </c>
      <c r="D28">
        <v>0.13771</v>
      </c>
      <c r="E28" t="s">
        <v>693</v>
      </c>
      <c r="F28" t="s">
        <v>366</v>
      </c>
    </row>
    <row r="29" spans="1:6" x14ac:dyDescent="0.35">
      <c r="A29" t="s">
        <v>353</v>
      </c>
      <c r="B29" t="s">
        <v>363</v>
      </c>
      <c r="C29" t="s">
        <v>364</v>
      </c>
      <c r="D29">
        <v>0.13771</v>
      </c>
      <c r="E29" t="s">
        <v>693</v>
      </c>
      <c r="F29" t="s">
        <v>366</v>
      </c>
    </row>
    <row r="30" spans="1:6" x14ac:dyDescent="0.35">
      <c r="A30" t="s">
        <v>237</v>
      </c>
      <c r="B30" t="s">
        <v>363</v>
      </c>
      <c r="C30" t="s">
        <v>364</v>
      </c>
      <c r="D30">
        <v>8.0134999999999998E-2</v>
      </c>
      <c r="E30" t="s">
        <v>693</v>
      </c>
      <c r="F30" t="s">
        <v>366</v>
      </c>
    </row>
    <row r="31" spans="1:6" x14ac:dyDescent="0.35">
      <c r="A31" t="s">
        <v>238</v>
      </c>
      <c r="B31" t="s">
        <v>367</v>
      </c>
      <c r="C31" t="s">
        <v>364</v>
      </c>
      <c r="D31">
        <v>8.0134999999999998E-2</v>
      </c>
      <c r="E31" t="s">
        <v>693</v>
      </c>
      <c r="F31" t="s">
        <v>366</v>
      </c>
    </row>
    <row r="32" spans="1:6" x14ac:dyDescent="0.35">
      <c r="A32" t="s">
        <v>247</v>
      </c>
      <c r="B32" t="s">
        <v>363</v>
      </c>
      <c r="C32" t="s">
        <v>364</v>
      </c>
      <c r="D32">
        <v>3.0859000000000001E-2</v>
      </c>
      <c r="E32" t="s">
        <v>693</v>
      </c>
      <c r="F32" t="s">
        <v>366</v>
      </c>
    </row>
    <row r="33" spans="1:6" x14ac:dyDescent="0.35">
      <c r="A33" t="s">
        <v>301</v>
      </c>
      <c r="B33" t="s">
        <v>363</v>
      </c>
      <c r="C33" t="s">
        <v>364</v>
      </c>
      <c r="D33">
        <v>1.0539E-2</v>
      </c>
      <c r="E33" t="s">
        <v>693</v>
      </c>
      <c r="F33" t="s">
        <v>366</v>
      </c>
    </row>
    <row r="34" spans="1:6" x14ac:dyDescent="0.35">
      <c r="A34" t="s">
        <v>322</v>
      </c>
      <c r="B34" t="s">
        <v>363</v>
      </c>
      <c r="C34" t="s">
        <v>364</v>
      </c>
      <c r="D34">
        <v>1.0539E-2</v>
      </c>
      <c r="E34" t="s">
        <v>693</v>
      </c>
      <c r="F34" t="s">
        <v>366</v>
      </c>
    </row>
    <row r="35" spans="1:6" x14ac:dyDescent="0.35">
      <c r="A35" t="s">
        <v>290</v>
      </c>
      <c r="B35" t="s">
        <v>363</v>
      </c>
      <c r="C35" t="s">
        <v>364</v>
      </c>
      <c r="D35">
        <v>1.7172000000000001E-3</v>
      </c>
      <c r="E35" t="s">
        <v>693</v>
      </c>
      <c r="F35" t="s">
        <v>366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ADP-Elements</vt:lpstr>
      <vt:lpstr>CritMats</vt:lpstr>
      <vt:lpstr>MatsCategory</vt:lpstr>
      <vt:lpstr>Flows</vt:lpstr>
      <vt:lpstr>Tabelle2</vt:lpstr>
      <vt:lpstr>Tabelle1</vt:lpstr>
      <vt:lpstr>ADP</vt:lpstr>
      <vt:lpstr>CEX</vt:lpstr>
      <vt:lpstr>E99-Min</vt:lpstr>
      <vt:lpstr>ReciPE MDP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Peñaherrera</dc:creator>
  <cp:lastModifiedBy>Penaherrera Fernando</cp:lastModifiedBy>
  <dcterms:created xsi:type="dcterms:W3CDTF">2022-04-12T14:16:13Z</dcterms:created>
  <dcterms:modified xsi:type="dcterms:W3CDTF">2023-04-14T18:42:46Z</dcterms:modified>
</cp:coreProperties>
</file>