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wsl$\Ubuntu\home\fernando\Projetos\vcnfacul\api_vcnafacul\test\files\"/>
    </mc:Choice>
  </mc:AlternateContent>
  <xr:revisionPtr revIDLastSave="0" documentId="13_ncr:1_{42850A77-B2C5-4CB1-B16B-8AFE6188F8A0}" xr6:coauthVersionLast="36" xr6:coauthVersionMax="36" xr10:uidLastSave="{00000000-0000-0000-0000-000000000000}"/>
  <bookViews>
    <workbookView xWindow="0" yWindow="0" windowWidth="28800" windowHeight="12810" xr2:uid="{803C8242-199F-4329-AB23-992FF438D71B}"/>
  </bookViews>
  <sheets>
    <sheet name="Planilha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0" i="1" l="1"/>
  <c r="P10" i="1"/>
  <c r="O10" i="1"/>
  <c r="N10" i="1"/>
  <c r="M10" i="1"/>
  <c r="L10" i="1"/>
  <c r="K10" i="1"/>
  <c r="J10" i="1"/>
  <c r="I10" i="1"/>
  <c r="F10" i="1"/>
  <c r="E10" i="1"/>
  <c r="D10" i="1"/>
  <c r="C10" i="1"/>
  <c r="B10" i="1"/>
  <c r="A10" i="1"/>
  <c r="Q9" i="1"/>
  <c r="P9" i="1"/>
  <c r="O9" i="1"/>
  <c r="N9" i="1"/>
  <c r="M9" i="1"/>
  <c r="L9" i="1"/>
  <c r="K9" i="1"/>
  <c r="J9" i="1"/>
  <c r="I9" i="1"/>
  <c r="F9" i="1"/>
  <c r="E9" i="1"/>
  <c r="D9" i="1"/>
  <c r="C9" i="1"/>
  <c r="B9" i="1"/>
  <c r="A9" i="1"/>
  <c r="Q8" i="1"/>
  <c r="P8" i="1"/>
  <c r="O8" i="1"/>
  <c r="N8" i="1"/>
  <c r="M8" i="1"/>
  <c r="L8" i="1"/>
  <c r="K8" i="1"/>
  <c r="J8" i="1"/>
  <c r="I8" i="1"/>
  <c r="F8" i="1"/>
  <c r="E8" i="1"/>
  <c r="D8" i="1"/>
  <c r="C8" i="1"/>
  <c r="B8" i="1"/>
  <c r="A8" i="1"/>
  <c r="Q7" i="1"/>
  <c r="P7" i="1"/>
  <c r="O7" i="1"/>
  <c r="N7" i="1"/>
  <c r="M7" i="1"/>
  <c r="L7" i="1"/>
  <c r="K7" i="1"/>
  <c r="J7" i="1"/>
  <c r="I7" i="1"/>
  <c r="F7" i="1"/>
  <c r="E7" i="1"/>
  <c r="D7" i="1"/>
  <c r="C7" i="1"/>
  <c r="B7" i="1"/>
  <c r="A7" i="1"/>
  <c r="Q6" i="1"/>
  <c r="P6" i="1"/>
  <c r="O6" i="1"/>
  <c r="N6" i="1"/>
  <c r="M6" i="1"/>
  <c r="L6" i="1"/>
  <c r="K6" i="1"/>
  <c r="J6" i="1"/>
  <c r="I6" i="1"/>
  <c r="F6" i="1"/>
  <c r="E6" i="1"/>
  <c r="D6" i="1"/>
  <c r="C6" i="1"/>
  <c r="B6" i="1"/>
  <c r="A6" i="1"/>
  <c r="Q5" i="1"/>
  <c r="P5" i="1"/>
  <c r="O5" i="1"/>
  <c r="N5" i="1"/>
  <c r="M5" i="1"/>
  <c r="L5" i="1"/>
  <c r="K5" i="1"/>
  <c r="J5" i="1"/>
  <c r="I5" i="1"/>
  <c r="F5" i="1"/>
  <c r="E5" i="1"/>
  <c r="D5" i="1"/>
  <c r="C5" i="1"/>
  <c r="B5" i="1"/>
  <c r="A5" i="1"/>
  <c r="Q4" i="1"/>
  <c r="P4" i="1"/>
  <c r="O4" i="1"/>
  <c r="N4" i="1"/>
  <c r="M4" i="1"/>
  <c r="L4" i="1"/>
  <c r="K4" i="1"/>
  <c r="J4" i="1"/>
  <c r="I4" i="1"/>
  <c r="F4" i="1"/>
  <c r="E4" i="1"/>
  <c r="D4" i="1"/>
  <c r="C4" i="1"/>
  <c r="B4" i="1"/>
  <c r="A4" i="1"/>
  <c r="Q3" i="1"/>
  <c r="P3" i="1"/>
  <c r="O3" i="1"/>
  <c r="N3" i="1"/>
  <c r="M3" i="1"/>
  <c r="L3" i="1"/>
  <c r="K3" i="1"/>
  <c r="J3" i="1"/>
  <c r="I3" i="1"/>
  <c r="F3" i="1"/>
  <c r="E3" i="1"/>
  <c r="D3" i="1"/>
  <c r="C3" i="1"/>
  <c r="B3" i="1"/>
  <c r="A3" i="1"/>
  <c r="Q2" i="1"/>
  <c r="P2" i="1"/>
  <c r="O2" i="1"/>
  <c r="N2" i="1"/>
  <c r="M2" i="1"/>
  <c r="L2" i="1"/>
  <c r="K2" i="1"/>
  <c r="J2" i="1"/>
  <c r="I2" i="1"/>
  <c r="F2" i="1"/>
  <c r="E2" i="1"/>
  <c r="D2" i="1"/>
  <c r="C2" i="1"/>
  <c r="B2" i="1"/>
  <c r="A2" i="1"/>
</calcChain>
</file>

<file path=xl/sharedStrings.xml><?xml version="1.0" encoding="utf-8"?>
<sst xmlns="http://schemas.openxmlformats.org/spreadsheetml/2006/main" count="17" uniqueCount="17">
  <si>
    <t>ImagemLink</t>
  </si>
  <si>
    <t>Exam</t>
  </si>
  <si>
    <t>Ano</t>
  </si>
  <si>
    <t>EnemArea</t>
  </si>
  <si>
    <t>Materia</t>
  </si>
  <si>
    <t>Frente1</t>
  </si>
  <si>
    <t>Frente2</t>
  </si>
  <si>
    <t>Frente3</t>
  </si>
  <si>
    <t>Caderno</t>
  </si>
  <si>
    <t>Numero</t>
  </si>
  <si>
    <t>Alternativa</t>
  </si>
  <si>
    <t>TextoQuestao</t>
  </si>
  <si>
    <t>TextoAlternativaA</t>
  </si>
  <si>
    <t>TextoAlternativaB</t>
  </si>
  <si>
    <t>TextoAlternativaC</t>
  </si>
  <si>
    <t>TextoAlternativaD</t>
  </si>
  <si>
    <t>TextoAlternativaE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</si>
</sst>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Arial"/>
    </font>
    <font>
      <u/>
      <sz val="10"/>
      <color rgb="FF0000FF"/>
      <name val="Arial"/>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Font="1" applyAlignment="1"/>
    <xf numFmtId="0" fontId="1" fillId="0" borderId="0" xfId="0" applyFont="1" applyAlignment="1">
      <alignment horizontal="center" vertical="center"/>
    </xf>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open?id=1p96KNTNepar8SQY1dWS4CXXjqtorkjYp" TargetMode="External"/><Relationship Id="rId3" Type="http://schemas.openxmlformats.org/officeDocument/2006/relationships/hyperlink" Target="https://drive.google.com/open?id=1yC594PHRYdASnExHXFvIV00MkjuuQbOk" TargetMode="External"/><Relationship Id="rId7" Type="http://schemas.openxmlformats.org/officeDocument/2006/relationships/hyperlink" Target="https://drive.google.com/open?id=1r_Hxkz7t81ZvNmGdYvsf6zas4nGYeUjx" TargetMode="External"/><Relationship Id="rId2" Type="http://schemas.openxmlformats.org/officeDocument/2006/relationships/hyperlink" Target="https://drive.google.com/open?id=1W94bxs_7Z2-9dY7FBHCUS86gYt4Ot4GN" TargetMode="External"/><Relationship Id="rId1" Type="http://schemas.openxmlformats.org/officeDocument/2006/relationships/hyperlink" Target="https://drive.google.com/open?id=1NL94g-7XybFSKTZgLX8eoEOTR7FKCSXQ" TargetMode="External"/><Relationship Id="rId6" Type="http://schemas.openxmlformats.org/officeDocument/2006/relationships/hyperlink" Target="https://drive.google.com/open?id=1-C8HtaadAShQcjP0QHweCuz155BZBsqa" TargetMode="External"/><Relationship Id="rId5" Type="http://schemas.openxmlformats.org/officeDocument/2006/relationships/hyperlink" Target="https://drive.google.com/open?id=1uzDafALIDiDvi4mGpEydY-hD1lvCAHFf" TargetMode="External"/><Relationship Id="rId4" Type="http://schemas.openxmlformats.org/officeDocument/2006/relationships/hyperlink" Target="https://drive.google.com/open?id=1_OChKYB3zALFaKVcWoIrvrI-vTqRqpX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4CD9F-A82A-4403-962C-EBFE010568E0}">
  <dimension ref="A1:Z590"/>
  <sheetViews>
    <sheetView tabSelected="1" workbookViewId="0">
      <selection sqref="A1:Q10"/>
    </sheetView>
  </sheetViews>
  <sheetFormatPr defaultColWidth="14.42578125" defaultRowHeight="15" x14ac:dyDescent="0.25"/>
  <cols>
    <col min="1" max="1" width="29.7109375" style="2" customWidth="1"/>
    <col min="2" max="2" width="9.5703125" style="2" customWidth="1"/>
    <col min="3" max="3" width="9" style="2" customWidth="1"/>
    <col min="4" max="4" width="19.42578125" style="2" customWidth="1"/>
    <col min="5" max="5" width="11.7109375" style="2" customWidth="1"/>
    <col min="6" max="6" width="12.7109375" style="2" customWidth="1"/>
    <col min="7" max="7" width="10.140625" style="2" customWidth="1"/>
    <col min="8" max="8" width="11.28515625" style="2" customWidth="1"/>
    <col min="9" max="9" width="12.140625" style="2" customWidth="1"/>
    <col min="10" max="10" width="9.85546875" style="2" customWidth="1"/>
    <col min="11" max="11" width="16.85546875" style="2" customWidth="1"/>
    <col min="12" max="26" width="29.7109375" style="2" customWidth="1"/>
    <col min="27" max="16384" width="14.42578125" style="2"/>
  </cols>
  <sheetData>
    <row r="1" spans="1:2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26" x14ac:dyDescent="0.25">
      <c r="A2" s="4" t="str">
        <f ca="1">IFERROR(__xludf.DUMMYFUNCTION("QUERY(IMPORTRANGE(""1xtmzQhqT772mZYlT6urz_NlJC1NqE4TJNOroYEqkZ5Y"",""Respostas ao formulário_2021_08_08!B2:S""),""Select Col2, Col3, Col4, Col7, Col8, Col9, Col10, Col11, Col5, Col6, Col12, Col13, Col14, Col15, Col16, Col17, Col18 where Col2 is not null"""&amp;")"),"https://drive.google.com/open?id=197QDIt-e1ui6GvG8ySFHPyIbwGbFz1fP")</f>
        <v>https://drive.google.com/open?id=197QDIt-e1ui6GvG8ySFHPyIbwGbFz1fP</v>
      </c>
      <c r="B2" s="3" t="str">
        <f ca="1">IFERROR(__xludf.DUMMYFUNCTION("""COMPUTED_VALUE"""),"Enem")</f>
        <v>Enem</v>
      </c>
      <c r="C2" s="3">
        <f ca="1">IFERROR(__xludf.DUMMYFUNCTION("""COMPUTED_VALUE"""),2018)</f>
        <v>2018</v>
      </c>
      <c r="D2" s="3" t="str">
        <f ca="1">IFERROR(__xludf.DUMMYFUNCTION("""COMPUTED_VALUE"""),"Ciências Humanas")</f>
        <v>Ciências Humanas</v>
      </c>
      <c r="E2" s="3" t="str">
        <f ca="1">IFERROR(__xludf.DUMMYFUNCTION("""COMPUTED_VALUE"""),"Sociologia")</f>
        <v>Sociologia</v>
      </c>
      <c r="F2" s="3" t="str">
        <f ca="1">IFERROR(__xludf.DUMMYFUNCTION("""COMPUTED_VALUE"""),"Sociologia")</f>
        <v>Sociologia</v>
      </c>
      <c r="G2" s="3"/>
      <c r="H2" s="3"/>
      <c r="I2" s="3" t="str">
        <f ca="1">IFERROR(__xludf.DUMMYFUNCTION("""COMPUTED_VALUE"""),"Azul")</f>
        <v>Azul</v>
      </c>
      <c r="J2" s="3">
        <f ca="1">IFERROR(__xludf.DUMMYFUNCTION("""COMPUTED_VALUE"""),48)</f>
        <v>48</v>
      </c>
      <c r="K2" s="3" t="str">
        <f ca="1">IFERROR(__xludf.DUMMYFUNCTION("""COMPUTED_VALUE"""),"C")</f>
        <v>C</v>
      </c>
      <c r="L2" s="3" t="str">
        <f ca="1">IFERROR(__xludf.DUMMYFUNCTION("""COMPUTED_VALUE"""),"A tribo não possui um rei, mas um chefe que não é chefe de Estado. O que significa isso? Simplesmente que o chefe não dispõe de nenhuma autoridade, de nenhum poder de coerção, de nenhum meio de dar uma ordem. O chefe não é um comandante, as pessoas da tri"&amp;"bo não têm nenhum dever de obediência. O espaço da chefia não é o lugar do poder. Essencialmente encarregado de eliminar conflitos que podem surgir entre indivíduos, famílias e linhagens, o chefe só dispõe, para restabelecer a ordem e a concórdia, do pres"&amp;"tígio que lhe reconhece a sociedade. Mas evidentemente prestígio não significa poder, e os meios que o chefe detém para realizar sua tarefa de pacificador limitam-se ao uso exclusivo da palavra. CLASTRES, P A sociedade contra o Estado. Rio de Janeiro: Fra"&amp;"ncisco Alves, 1982 (adaptado).
O modelo político das sociedades discutidas no texto contrasta com o do Estado liberal burguês porque se baseia em:
")</f>
        <v xml:space="preserve">A tribo não possui um rei, mas um chefe que não é chefe de Estado. O que significa isso? Simplesmente que o chefe não dispõe de nenhuma autoridade, de nenhum poder de coerção, de nenhum meio de dar uma ordem. O chefe não é um comandante, as pessoas da tribo não têm nenhum dever de obediência. O espaço da chefia não é o lugar do poder. Essencialmente encarregado de eliminar conflitos que podem surgir entre indivíduos, famílias e linhagens, o chefe só dispõe, para restabelecer a ordem e a concórdia, do prestígio que lhe reconhece a sociedade. Mas evidentemente prestígio não significa poder, e os meios que o chefe detém para realizar sua tarefa de pacificador limitam-se ao uso exclusivo da palavra. CLASTRES, P A sociedade contra o Estado. Rio de Janeiro: Francisco Alves, 1982 (adaptado).
O modelo político das sociedades discutidas no texto contrasta com o do Estado liberal burguês porque se baseia em:
</v>
      </c>
      <c r="M2" s="3" t="str">
        <f ca="1">IFERROR(__xludf.DUMMYFUNCTION("""COMPUTED_VALUE"""),"Imposição ideológica e normas hierárquicas.")</f>
        <v>Imposição ideológica e normas hierárquicas.</v>
      </c>
      <c r="N2" s="3" t="str">
        <f ca="1">IFERROR(__xludf.DUMMYFUNCTION("""COMPUTED_VALUE"""),"Determinação divina e soberania monárquica.")</f>
        <v>Determinação divina e soberania monárquica.</v>
      </c>
      <c r="O2" s="3" t="str">
        <f ca="1">IFERROR(__xludf.DUMMYFUNCTION("""COMPUTED_VALUE"""),"Intervenção consensual e autonomia comunitária.")</f>
        <v>Intervenção consensual e autonomia comunitária.</v>
      </c>
      <c r="P2" s="3" t="str">
        <f ca="1">IFERROR(__xludf.DUMMYFUNCTION("""COMPUTED_VALUE"""),"Mediação jurídica e regras contratualistas.")</f>
        <v>Mediação jurídica e regras contratualistas.</v>
      </c>
      <c r="Q2" s="3" t="str">
        <f ca="1">IFERROR(__xludf.DUMMYFUNCTION("""COMPUTED_VALUE"""),"Gestão coletiva e obrigações tributárias.")</f>
        <v>Gestão coletiva e obrigações tributárias.</v>
      </c>
      <c r="R2" s="3"/>
      <c r="S2" s="3"/>
      <c r="T2" s="3"/>
      <c r="U2" s="3"/>
      <c r="V2" s="3"/>
      <c r="W2" s="3"/>
      <c r="X2" s="3"/>
      <c r="Y2" s="3"/>
      <c r="Z2" s="3"/>
    </row>
    <row r="3" spans="1:26" x14ac:dyDescent="0.25">
      <c r="A3" s="4" t="str">
        <f ca="1">IFERROR(__xludf.DUMMYFUNCTION("""COMPUTED_VALUE"""),"https://drive.google.com/open?id=1NL94g-7XybFSKTZgLX8eoEOTR7FKCSXQ")</f>
        <v>https://drive.google.com/open?id=1NL94g-7XybFSKTZgLX8eoEOTR7FKCSXQ</v>
      </c>
      <c r="B3" s="3" t="str">
        <f ca="1">IFERROR(__xludf.DUMMYFUNCTION("""COMPUTED_VALUE"""),"Enem")</f>
        <v>Enem</v>
      </c>
      <c r="C3" s="3">
        <f ca="1">IFERROR(__xludf.DUMMYFUNCTION("""COMPUTED_VALUE"""),2018)</f>
        <v>2018</v>
      </c>
      <c r="D3" s="3" t="str">
        <f ca="1">IFERROR(__xludf.DUMMYFUNCTION("""COMPUTED_VALUE"""),"Ciências Humanas")</f>
        <v>Ciências Humanas</v>
      </c>
      <c r="E3" s="3" t="str">
        <f ca="1">IFERROR(__xludf.DUMMYFUNCTION("""COMPUTED_VALUE"""),"Sociologia")</f>
        <v>Sociologia</v>
      </c>
      <c r="F3" s="3" t="str">
        <f ca="1">IFERROR(__xludf.DUMMYFUNCTION("""COMPUTED_VALUE"""),"Sociologia")</f>
        <v>Sociologia</v>
      </c>
      <c r="G3" s="3"/>
      <c r="H3" s="3"/>
      <c r="I3" s="3" t="str">
        <f ca="1">IFERROR(__xludf.DUMMYFUNCTION("""COMPUTED_VALUE"""),"Azul")</f>
        <v>Azul</v>
      </c>
      <c r="J3" s="3">
        <f ca="1">IFERROR(__xludf.DUMMYFUNCTION("""COMPUTED_VALUE"""),52)</f>
        <v>52</v>
      </c>
      <c r="K3" s="3" t="str">
        <f ca="1">IFERROR(__xludf.DUMMYFUNCTION("""COMPUTED_VALUE"""),"D")</f>
        <v>D</v>
      </c>
      <c r="L3" s="3" t="str">
        <f ca="1">IFERROR(__xludf.DUMMYFUNCTION("""COMPUTED_VALUE"""),"TEXTO I
Tudo aquilo que é válido para um tempo de guerra, em que todo homem é inimigo de todo homem, é válido também para o tempo durante o qual os homens vivem sem outra segurança senão a que lhes pode ser oferecida por sua própria força e invenção.HOBBE"&amp;"S, T. Leviatã. São Paulo: Abril Cultural, 1983.
TEXTO II
Não vamos concluir, com Hobbes que, por não ter nenhuma ideia de bondade, o homem seja naturalmente mau. Esse autor deveria dizer que, sendo o estado de natureza aquele em que o cuidado de nossa con"&amp;"servação é menos prejudicial à dos outros, esse estado era, por conseguinte, o mais próprio à paz e o mais conveniente ao gênero humano.ROUSSEAU, J.-J. Discurso sobre a origem e o fundamento da desigualdade entre os homens. São Paulo: Martins Fontes, 1993"&amp;" (adaptado).
Os trechos apresentam divergências conceituais entre autores que sustentam um entendimento segundo o qual a igualdade entre os homens se dá em razão de uma
")</f>
        <v xml:space="preserve">TEXTO I
Tudo aquilo que é válido para um tempo de guerra, em que todo homem é inimigo de todo homem, é válido também para o tempo durante o qual os homens vivem sem outra segurança senão a que lhes pode ser oferecida por sua própria força e invenção.HOBBES, T. Leviatã. São Paulo: Abril Cultural, 1983.
TEXTO II
Não vamos concluir, com Hobbes que, por não ter nenhuma ideia de bondade, o homem seja naturalmente mau. Esse autor deveria dizer que, sendo o estado de natureza aquele em que o cuidado de nossa conservação é menos prejudicial à dos outros, esse estado era, por conseguinte, o mais próprio à paz e o mais conveniente ao gênero humano.ROUSSEAU, J.-J. Discurso sobre a origem e o fundamento da desigualdade entre os homens. São Paulo: Martins Fontes, 1993 (adaptado).
Os trechos apresentam divergências conceituais entre autores que sustentam um entendimento segundo o qual a igualdade entre os homens se dá em razão de uma
</v>
      </c>
      <c r="M3" s="3" t="str">
        <f ca="1">IFERROR(__xludf.DUMMYFUNCTION("""COMPUTED_VALUE"""),"predisposição ao conhecimento.
")</f>
        <v xml:space="preserve">predisposição ao conhecimento.
</v>
      </c>
      <c r="N3" s="3" t="str">
        <f ca="1">IFERROR(__xludf.DUMMYFUNCTION("""COMPUTED_VALUE"""),"submissão ao transcendente.")</f>
        <v>submissão ao transcendente.</v>
      </c>
      <c r="O3" s="3" t="str">
        <f ca="1">IFERROR(__xludf.DUMMYFUNCTION("""COMPUTED_VALUE"""),"tradição epistemológica.")</f>
        <v>tradição epistemológica.</v>
      </c>
      <c r="P3" s="3" t="str">
        <f ca="1">IFERROR(__xludf.DUMMYFUNCTION("""COMPUTED_VALUE"""),"condição original.")</f>
        <v>condição original.</v>
      </c>
      <c r="Q3" s="3" t="str">
        <f ca="1">IFERROR(__xludf.DUMMYFUNCTION("""COMPUTED_VALUE"""),"vocação política.")</f>
        <v>vocação política.</v>
      </c>
      <c r="R3" s="3"/>
      <c r="S3" s="3"/>
      <c r="T3" s="3"/>
      <c r="U3" s="3"/>
      <c r="V3" s="3"/>
      <c r="W3" s="3"/>
      <c r="X3" s="3"/>
      <c r="Y3" s="3"/>
      <c r="Z3" s="3"/>
    </row>
    <row r="4" spans="1:26" x14ac:dyDescent="0.25">
      <c r="A4" s="4" t="str">
        <f ca="1">IFERROR(__xludf.DUMMYFUNCTION("""COMPUTED_VALUE"""),"https://drive.google.com/open?id=1W94bxs_7Z2-9dY7FBHCUS86gYt4Ot4GN")</f>
        <v>https://drive.google.com/open?id=1W94bxs_7Z2-9dY7FBHCUS86gYt4Ot4GN</v>
      </c>
      <c r="B4" s="3" t="str">
        <f ca="1">IFERROR(__xludf.DUMMYFUNCTION("""COMPUTED_VALUE"""),"Enem")</f>
        <v>Enem</v>
      </c>
      <c r="C4" s="3">
        <f ca="1">IFERROR(__xludf.DUMMYFUNCTION("""COMPUTED_VALUE"""),2018)</f>
        <v>2018</v>
      </c>
      <c r="D4" s="3" t="str">
        <f ca="1">IFERROR(__xludf.DUMMYFUNCTION("""COMPUTED_VALUE"""),"Ciências Humanas")</f>
        <v>Ciências Humanas</v>
      </c>
      <c r="E4" s="3" t="str">
        <f ca="1">IFERROR(__xludf.DUMMYFUNCTION("""COMPUTED_VALUE"""),"Sociologia")</f>
        <v>Sociologia</v>
      </c>
      <c r="F4" s="3" t="str">
        <f ca="1">IFERROR(__xludf.DUMMYFUNCTION("""COMPUTED_VALUE"""),"Sociologia")</f>
        <v>Sociologia</v>
      </c>
      <c r="G4" s="3"/>
      <c r="H4" s="3"/>
      <c r="I4" s="3" t="str">
        <f ca="1">IFERROR(__xludf.DUMMYFUNCTION("""COMPUTED_VALUE"""),"Azul")</f>
        <v>Azul</v>
      </c>
      <c r="J4" s="3">
        <f ca="1">IFERROR(__xludf.DUMMYFUNCTION("""COMPUTED_VALUE"""),64)</f>
        <v>64</v>
      </c>
      <c r="K4" s="3" t="str">
        <f ca="1">IFERROR(__xludf.DUMMYFUNCTION("""COMPUTED_VALUE"""),"E")</f>
        <v>E</v>
      </c>
      <c r="L4" s="3" t="str">
        <f ca="1">IFERROR(__xludf.DUMMYFUNCTION("""COMPUTED_VALUE"""),"Outra importante manifestação das crenças e tradições africanas na Colônia eram os objetos conhecidos como “bolsas de mandinga”. A insegurança tanto física como espiritual gerava uma necessidade generalizada de proteção: das catástrofes da natureza, das d"&amp;"oenças, da má sorte, da violência dos núcleos urbanos, dos roubos, das brigas, dos malefícios de feiticeiros etc. Também para trazer sorte, dinheiro e até atrair mulheres, o costume era corrente nas primeiras décadas do século XVIII, envolvendo não apenas"&amp;" escravos, mas também homens brancos.CALAINHO, D. B. Feitiços e feiticeiros. In: FIGUEIREDO, L. História do Brasil para ocupados.Rio de Janeiro: Casa da Palavra, 2013 (adaptado).
A prática histórico-cultural de matriz africana descrita no texto representa"&amp;"va um(a)
")</f>
        <v xml:space="preserve">Outra importante manifestação das crenças e tradições africanas na Colônia eram os objetos conhecidos como “bolsas de mandinga”. A insegurança tanto física como espiritual gerava uma necessidade generalizada de proteção: das catástrofes da natureza, das doenças, da má sorte, da violência dos núcleos urbanos, dos roubos, das brigas, dos malefícios de feiticeiros etc. Também para trazer sorte, dinheiro e até atrair mulheres, o costume era corrente nas primeiras décadas do século XVIII, envolvendo não apenas escravos, mas também homens brancos.CALAINHO, D. B. Feitiços e feiticeiros. In: FIGUEIREDO, L. História do Brasil para ocupados.Rio de Janeiro: Casa da Palavra, 2013 (adaptado).
A prática histórico-cultural de matriz africana descrita no texto representava um(a)
</v>
      </c>
      <c r="M4" s="3" t="str">
        <f ca="1">IFERROR(__xludf.DUMMYFUNCTION("""COMPUTED_VALUE"""),"expressão do valor das festividades da população pobre.
")</f>
        <v xml:space="preserve">expressão do valor das festividades da população pobre.
</v>
      </c>
      <c r="N4" s="3" t="str">
        <f ca="1">IFERROR(__xludf.DUMMYFUNCTION("""COMPUTED_VALUE"""),"ferramenta para submeter os cativos ao trabalho forçado.")</f>
        <v>ferramenta para submeter os cativos ao trabalho forçado.</v>
      </c>
      <c r="O4" s="3" t="str">
        <f ca="1">IFERROR(__xludf.DUMMYFUNCTION("""COMPUTED_VALUE"""),"estratégia de subversão do poder da monarquia portuguesa.")</f>
        <v>estratégia de subversão do poder da monarquia portuguesa.</v>
      </c>
      <c r="P4" s="3" t="str">
        <f ca="1">IFERROR(__xludf.DUMMYFUNCTION("""COMPUTED_VALUE"""),"elemento de conversão dos escravos ao catolicismo romano.")</f>
        <v>elemento de conversão dos escravos ao catolicismo romano.</v>
      </c>
      <c r="Q4" s="3" t="str">
        <f ca="1">IFERROR(__xludf.DUMMYFUNCTION("""COMPUTED_VALUE"""),"instrumento para minimizar o sentimento de desamparo social.")</f>
        <v>instrumento para minimizar o sentimento de desamparo social.</v>
      </c>
      <c r="R4" s="3"/>
      <c r="S4" s="3"/>
      <c r="T4" s="3"/>
      <c r="U4" s="3"/>
      <c r="V4" s="3"/>
      <c r="W4" s="3"/>
      <c r="X4" s="3"/>
      <c r="Y4" s="3"/>
      <c r="Z4" s="3"/>
    </row>
    <row r="5" spans="1:26" x14ac:dyDescent="0.25">
      <c r="A5" s="4" t="str">
        <f ca="1">IFERROR(__xludf.DUMMYFUNCTION("""COMPUTED_VALUE"""),"https://drive.google.com/open?id=1yC594PHRYdASnExHXFvIV00MkjuuQbOk")</f>
        <v>https://drive.google.com/open?id=1yC594PHRYdASnExHXFvIV00MkjuuQbOk</v>
      </c>
      <c r="B5" s="3" t="str">
        <f ca="1">IFERROR(__xludf.DUMMYFUNCTION("""COMPUTED_VALUE"""),"Enem")</f>
        <v>Enem</v>
      </c>
      <c r="C5" s="3">
        <f ca="1">IFERROR(__xludf.DUMMYFUNCTION("""COMPUTED_VALUE"""),2018)</f>
        <v>2018</v>
      </c>
      <c r="D5" s="3" t="str">
        <f ca="1">IFERROR(__xludf.DUMMYFUNCTION("""COMPUTED_VALUE"""),"Ciências Humanas")</f>
        <v>Ciências Humanas</v>
      </c>
      <c r="E5" s="3" t="str">
        <f ca="1">IFERROR(__xludf.DUMMYFUNCTION("""COMPUTED_VALUE"""),"Sociologia")</f>
        <v>Sociologia</v>
      </c>
      <c r="F5" s="3" t="str">
        <f ca="1">IFERROR(__xludf.DUMMYFUNCTION("""COMPUTED_VALUE"""),"Sociologia")</f>
        <v>Sociologia</v>
      </c>
      <c r="G5" s="3"/>
      <c r="H5" s="3"/>
      <c r="I5" s="3" t="str">
        <f ca="1">IFERROR(__xludf.DUMMYFUNCTION("""COMPUTED_VALUE"""),"Azul")</f>
        <v>Azul</v>
      </c>
      <c r="J5" s="3">
        <f ca="1">IFERROR(__xludf.DUMMYFUNCTION("""COMPUTED_VALUE"""),70)</f>
        <v>70</v>
      </c>
      <c r="K5" s="3" t="str">
        <f ca="1">IFERROR(__xludf.DUMMYFUNCTION("""COMPUTED_VALUE"""),"B")</f>
        <v>B</v>
      </c>
      <c r="L5" s="3" t="str">
        <f ca="1">IFERROR(__xludf.DUMMYFUNCTION("""COMPUTED_VALUE"""),"A primeira fase da dominação da economia sobre a vida social acarretou, no modo de definir toda realização humana, uma evidente degradação do ser para o ter. A fase atual, em que a vida social está totalmente tomada pelos resultados da economia, leva a um"&amp;" deslizamento generalizado do ter para o parecer, do qual todo ter efetivo deve extrair seu prestígio imediato e sua função última. Ao mesmo tempo, toda realidade individual tornou-se social, diretamente dependente da força social, moldada por ela.DEBORD,"&amp;" G. A sociedade do espetáculo. Rio de Janeiro: Contraponto, 2015
Uma manifestação contemporânea do fenômeno descrito no texto é o(a)
")</f>
        <v xml:space="preserve">A primeira fase da dominação da economia sobre a vida social acarretou, no modo de definir toda realização humana, uma evidente degradação do ser para o ter. A fase atual, em que a vida social está totalmente tomada pelos resultados da economia, leva a um deslizamento generalizado do ter para o parecer, do qual todo ter efetivo deve extrair seu prestígio imediato e sua função última. Ao mesmo tempo, toda realidade individual tornou-se social, diretamente dependente da força social, moldada por ela.DEBORD, G. A sociedade do espetáculo. Rio de Janeiro: Contraponto, 2015
Uma manifestação contemporânea do fenômeno descrito no texto é o(a)
</v>
      </c>
      <c r="M5" s="3" t="str">
        <f ca="1">IFERROR(__xludf.DUMMYFUNCTION("""COMPUTED_VALUE"""),"valorização dos conhecimentos acumulados.")</f>
        <v>valorização dos conhecimentos acumulados.</v>
      </c>
      <c r="N5" s="3" t="str">
        <f ca="1">IFERROR(__xludf.DUMMYFUNCTION("""COMPUTED_VALUE"""),"exposição nos meios de comunicação.")</f>
        <v>exposição nos meios de comunicação.</v>
      </c>
      <c r="O5" s="3" t="str">
        <f ca="1">IFERROR(__xludf.DUMMYFUNCTION("""COMPUTED_VALUE"""),"aprofundamento da vivência espiritual.")</f>
        <v>aprofundamento da vivência espiritual.</v>
      </c>
      <c r="P5" s="3" t="str">
        <f ca="1">IFERROR(__xludf.DUMMYFUNCTION("""COMPUTED_VALUE"""),"fortalecimento das relações interpessoais.")</f>
        <v>fortalecimento das relações interpessoais.</v>
      </c>
      <c r="Q5" s="3" t="str">
        <f ca="1">IFERROR(__xludf.DUMMYFUNCTION("""COMPUTED_VALUE"""),"reconhecimento na esfera artística.")</f>
        <v>reconhecimento na esfera artística.</v>
      </c>
      <c r="R5" s="3"/>
      <c r="S5" s="3"/>
      <c r="T5" s="3"/>
      <c r="U5" s="3"/>
      <c r="V5" s="3"/>
      <c r="W5" s="3"/>
      <c r="X5" s="3"/>
      <c r="Y5" s="3"/>
      <c r="Z5" s="3"/>
    </row>
    <row r="6" spans="1:26" x14ac:dyDescent="0.25">
      <c r="A6" s="4" t="str">
        <f ca="1">IFERROR(__xludf.DUMMYFUNCTION("""COMPUTED_VALUE"""),"https://drive.google.com/open?id=1_OChKYB3zALFaKVcWoIrvrI-vTqRqpXn")</f>
        <v>https://drive.google.com/open?id=1_OChKYB3zALFaKVcWoIrvrI-vTqRqpXn</v>
      </c>
      <c r="B6" s="3" t="str">
        <f ca="1">IFERROR(__xludf.DUMMYFUNCTION("""COMPUTED_VALUE"""),"Enem")</f>
        <v>Enem</v>
      </c>
      <c r="C6" s="3">
        <f ca="1">IFERROR(__xludf.DUMMYFUNCTION("""COMPUTED_VALUE"""),2018)</f>
        <v>2018</v>
      </c>
      <c r="D6" s="3" t="str">
        <f ca="1">IFERROR(__xludf.DUMMYFUNCTION("""COMPUTED_VALUE"""),"Ciências Humanas")</f>
        <v>Ciências Humanas</v>
      </c>
      <c r="E6" s="3" t="str">
        <f ca="1">IFERROR(__xludf.DUMMYFUNCTION("""COMPUTED_VALUE"""),"Sociologia")</f>
        <v>Sociologia</v>
      </c>
      <c r="F6" s="3" t="str">
        <f ca="1">IFERROR(__xludf.DUMMYFUNCTION("""COMPUTED_VALUE"""),"Sociologia")</f>
        <v>Sociologia</v>
      </c>
      <c r="G6" s="3"/>
      <c r="H6" s="3"/>
      <c r="I6" s="3" t="str">
        <f ca="1">IFERROR(__xludf.DUMMYFUNCTION("""COMPUTED_VALUE"""),"Azul")</f>
        <v>Azul</v>
      </c>
      <c r="J6" s="3">
        <f ca="1">IFERROR(__xludf.DUMMYFUNCTION("""COMPUTED_VALUE"""),78)</f>
        <v>78</v>
      </c>
      <c r="K6" s="3" t="str">
        <f ca="1">IFERROR(__xludf.DUMMYFUNCTION("""COMPUTED_VALUE"""),"E")</f>
        <v>E</v>
      </c>
      <c r="L6" s="3" t="str">
        <f ca="1">IFERROR(__xludf.DUMMYFUNCTION("""COMPUTED_VALUE"""),"O marco inicial das discussões parlamentares em torno do direito do voto feminino são os debates que antecederam a Constituição de 1824, que não trazia qualquer impedimento ao exercício dos direitos políticos por mulheres, mas, por outro lado, também não "&amp;"era explícita quanto à possibilidade desse exercício. Foi somente em 1932, dois anos antes de estabelecido o voto aos 18 anos, que as mulheres obtiveram o direito de votar, o que veio a se concretizar no ano seguinte. Isso ocorreu a partir da aprovação do"&amp;" Código Eleitoral de 1932. Disponível em: http://tse.jusbrasil.com.br. Acesso em: 14 maio 2018.
Um dos fatores que contribuíram para a efetivação da medida mencionada no texto foi a
")</f>
        <v xml:space="preserve">O marco inicial das discussões parlamentares em torno do direito do voto feminino são os debates que antecederam a Constituição de 1824, que não trazia qualquer impedimento ao exercício dos direitos políticos por mulheres, mas, por outro lado, também não era explícita quanto à possibilidade desse exercício. Foi somente em 1932, dois anos antes de estabelecido o voto aos 18 anos, que as mulheres obtiveram o direito de votar, o que veio a se concretizar no ano seguinte. Isso ocorreu a partir da aprovação do Código Eleitoral de 1932. Disponível em: http://tse.jusbrasil.com.br. Acesso em: 14 maio 2018.
Um dos fatores que contribuíram para a efetivação da medida mencionada no texto foi a
</v>
      </c>
      <c r="M6" s="3" t="str">
        <f ca="1">IFERROR(__xludf.DUMMYFUNCTION("""COMPUTED_VALUE"""),"superação da cultura patriarcal.")</f>
        <v>superação da cultura patriarcal.</v>
      </c>
      <c r="N6" s="3" t="str">
        <f ca="1">IFERROR(__xludf.DUMMYFUNCTION("""COMPUTED_VALUE"""),"influência de igrejas protestantes.")</f>
        <v>influência de igrejas protestantes.</v>
      </c>
      <c r="O6" s="3" t="str">
        <f ca="1">IFERROR(__xludf.DUMMYFUNCTION("""COMPUTED_VALUE"""),"pressão do governo revolucionário.")</f>
        <v>pressão do governo revolucionário.</v>
      </c>
      <c r="P6" s="3" t="str">
        <f ca="1">IFERROR(__xludf.DUMMYFUNCTION("""COMPUTED_VALUE"""),"fragilidade das oligarquias regionais.")</f>
        <v>fragilidade das oligarquias regionais.</v>
      </c>
      <c r="Q6" s="3" t="str">
        <f ca="1">IFERROR(__xludf.DUMMYFUNCTION("""COMPUTED_VALUE"""),"campanha de extensão da cidadania.")</f>
        <v>campanha de extensão da cidadania.</v>
      </c>
      <c r="R6" s="3"/>
      <c r="S6" s="3"/>
      <c r="T6" s="3"/>
      <c r="U6" s="3"/>
      <c r="V6" s="3"/>
      <c r="W6" s="3"/>
      <c r="X6" s="3"/>
      <c r="Y6" s="3"/>
      <c r="Z6" s="3"/>
    </row>
    <row r="7" spans="1:26" x14ac:dyDescent="0.25">
      <c r="A7" s="4" t="str">
        <f ca="1">IFERROR(__xludf.DUMMYFUNCTION("""COMPUTED_VALUE"""),"https://drive.google.com/open?id=1uzDafALIDiDvi4mGpEydY-hD1lvCAHFf")</f>
        <v>https://drive.google.com/open?id=1uzDafALIDiDvi4mGpEydY-hD1lvCAHFf</v>
      </c>
      <c r="B7" s="3" t="str">
        <f ca="1">IFERROR(__xludf.DUMMYFUNCTION("""COMPUTED_VALUE"""),"Enem")</f>
        <v>Enem</v>
      </c>
      <c r="C7" s="3">
        <f ca="1">IFERROR(__xludf.DUMMYFUNCTION("""COMPUTED_VALUE"""),2018)</f>
        <v>2018</v>
      </c>
      <c r="D7" s="3" t="str">
        <f ca="1">IFERROR(__xludf.DUMMYFUNCTION("""COMPUTED_VALUE"""),"Ciências Humanas")</f>
        <v>Ciências Humanas</v>
      </c>
      <c r="E7" s="3" t="str">
        <f ca="1">IFERROR(__xludf.DUMMYFUNCTION("""COMPUTED_VALUE"""),"Sociologia")</f>
        <v>Sociologia</v>
      </c>
      <c r="F7" s="3" t="str">
        <f ca="1">IFERROR(__xludf.DUMMYFUNCTION("""COMPUTED_VALUE"""),"Sociologia")</f>
        <v>Sociologia</v>
      </c>
      <c r="G7" s="3"/>
      <c r="H7" s="3"/>
      <c r="I7" s="3" t="str">
        <f ca="1">IFERROR(__xludf.DUMMYFUNCTION("""COMPUTED_VALUE"""),"Azul")</f>
        <v>Azul</v>
      </c>
      <c r="J7" s="3">
        <f ca="1">IFERROR(__xludf.DUMMYFUNCTION("""COMPUTED_VALUE"""),80)</f>
        <v>80</v>
      </c>
      <c r="K7" s="3" t="str">
        <f ca="1">IFERROR(__xludf.DUMMYFUNCTION("""COMPUTED_VALUE"""),"B")</f>
        <v>B</v>
      </c>
      <c r="L7" s="3" t="str">
        <f ca="1">IFERROR(__xludf.DUMMYFUNCTION("""COMPUTED_VALUE"""),"Em algumas línguas de Moçambique não existe a palavra “pobre”. O indivíduo é pobre quando não tem parentes. A pobreza é a solidão, a ruptura das relações familiares que, na sociedade rural, servem de apoio à sobrevivência. Os consultores internacionais, e"&amp;"specialistas em elaborar relatórios sobre a miséria, talvez não tenham em conta o impacto dramático da destruição dos laços familiares e das relações de entreajuda. Nações inteiras estão tornando-se “órfãs”, e a mendicidade parece ser a única via de uma a"&amp;"gonizante sobrevivência.COUTO, M. E se Obama fosse africano? &amp; outras intervenções.Portugal: Caminho, 2009 (adaptado).
Em uma leitura que extrapola a esfera econômica, o autor associa o acirramento da pobreza à
")</f>
        <v xml:space="preserve">Em algumas línguas de Moçambique não existe a palavra “pobre”. O indivíduo é pobre quando não tem parentes. A pobreza é a solidão, a ruptura das relações familiares que, na sociedade rural, servem de apoio à sobrevivência. Os consultores internacionais, especialistas em elaborar relatórios sobre a miséria, talvez não tenham em conta o impacto dramático da destruição dos laços familiares e das relações de entreajuda. Nações inteiras estão tornando-se “órfãs”, e a mendicidade parece ser a única via de uma agonizante sobrevivência.COUTO, M. E se Obama fosse africano? &amp; outras intervenções.Portugal: Caminho, 2009 (adaptado).
Em uma leitura que extrapola a esfera econômica, o autor associa o acirramento da pobreza à
</v>
      </c>
      <c r="M7" s="3" t="str">
        <f ca="1">IFERROR(__xludf.DUMMYFUNCTION("""COMPUTED_VALUE"""),"afirmação das origens ancestrais.")</f>
        <v>afirmação das origens ancestrais.</v>
      </c>
      <c r="N7" s="3" t="str">
        <f ca="1">IFERROR(__xludf.DUMMYFUNCTION("""COMPUTED_VALUE"""),"fragilização das redes de sociabilidade.")</f>
        <v>fragilização das redes de sociabilidade.</v>
      </c>
      <c r="O7" s="3" t="str">
        <f ca="1">IFERROR(__xludf.DUMMYFUNCTION("""COMPUTED_VALUE"""),"padronização das políticas educacionais.")</f>
        <v>padronização das políticas educacionais.</v>
      </c>
      <c r="P7" s="3" t="str">
        <f ca="1">IFERROR(__xludf.DUMMYFUNCTION("""COMPUTED_VALUE""")," fragmentação das propriedades agrícolas.")</f>
        <v xml:space="preserve"> fragmentação das propriedades agrícolas.</v>
      </c>
      <c r="Q7" s="3" t="str">
        <f ca="1">IFERROR(__xludf.DUMMYFUNCTION("""COMPUTED_VALUE"""),"globalização das tecnologias de comunicação.")</f>
        <v>globalização das tecnologias de comunicação.</v>
      </c>
      <c r="R7" s="3"/>
      <c r="S7" s="3"/>
      <c r="T7" s="3"/>
      <c r="U7" s="3"/>
      <c r="V7" s="3"/>
      <c r="W7" s="3"/>
      <c r="X7" s="3"/>
      <c r="Y7" s="3"/>
      <c r="Z7" s="3"/>
    </row>
    <row r="8" spans="1:26" x14ac:dyDescent="0.25">
      <c r="A8" s="4" t="str">
        <f ca="1">IFERROR(__xludf.DUMMYFUNCTION("""COMPUTED_VALUE"""),"https://drive.google.com/open?id=1-C8HtaadAShQcjP0QHweCuz155BZBsqa")</f>
        <v>https://drive.google.com/open?id=1-C8HtaadAShQcjP0QHweCuz155BZBsqa</v>
      </c>
      <c r="B8" s="3" t="str">
        <f ca="1">IFERROR(__xludf.DUMMYFUNCTION("""COMPUTED_VALUE"""),"Enem")</f>
        <v>Enem</v>
      </c>
      <c r="C8" s="3">
        <f ca="1">IFERROR(__xludf.DUMMYFUNCTION("""COMPUTED_VALUE"""),2018)</f>
        <v>2018</v>
      </c>
      <c r="D8" s="3" t="str">
        <f ca="1">IFERROR(__xludf.DUMMYFUNCTION("""COMPUTED_VALUE"""),"Ciências Humanas")</f>
        <v>Ciências Humanas</v>
      </c>
      <c r="E8" s="3" t="str">
        <f ca="1">IFERROR(__xludf.DUMMYFUNCTION("""COMPUTED_VALUE"""),"Sociologia")</f>
        <v>Sociologia</v>
      </c>
      <c r="F8" s="3" t="str">
        <f ca="1">IFERROR(__xludf.DUMMYFUNCTION("""COMPUTED_VALUE"""),"Sociologia")</f>
        <v>Sociologia</v>
      </c>
      <c r="G8" s="3"/>
      <c r="H8" s="3"/>
      <c r="I8" s="3" t="str">
        <f ca="1">IFERROR(__xludf.DUMMYFUNCTION("""COMPUTED_VALUE"""),"Azul")</f>
        <v>Azul</v>
      </c>
      <c r="J8" s="3">
        <f ca="1">IFERROR(__xludf.DUMMYFUNCTION("""COMPUTED_VALUE"""),81)</f>
        <v>81</v>
      </c>
      <c r="K8" s="3" t="str">
        <f ca="1">IFERROR(__xludf.DUMMYFUNCTION("""COMPUTED_VALUE"""),"E")</f>
        <v>E</v>
      </c>
      <c r="L8" s="3" t="str">
        <f ca="1">IFERROR(__xludf.DUMMYFUNCTION("""COMPUTED_VALUE"""),"TEXTO I
As fronteiras, ao mesmo tempo que se separam, unem e articulam, por elas passando discursos de legitimação da ordem social tanto quanto do conflito.CUNHA, L. Terras lusitanas e gentes dos brasis: a nação e o seu retrato literário. Revista Ciências"&amp;" Sociais, n. 2, 2009.
TEXTO II
As últimas barreiras ao livre movimento do dinheiro e das mercadorias e informação que rendem dinheiro andam de mãos dadas com a pressão para cavar novos fossos e erigir novas muralhas que barrem o movimento daqueles que em "&amp;"consequência perdem, física ou espiritualmente, suas raízes. BAUMAN, Z. Globalização: as consequências humanas. Rio de Janeiro: Jorge Zahar, 1999.
A ressignificação contemporânea da ideia de fronteira compreende a
")</f>
        <v xml:space="preserve">TEXTO I
As fronteiras, ao mesmo tempo que se separam, unem e articulam, por elas passando discursos de legitimação da ordem social tanto quanto do conflito.CUNHA, L. Terras lusitanas e gentes dos brasis: a nação e o seu retrato literário. Revista Ciências Sociais, n. 2, 2009.
TEXTO II
As últimas barreiras ao livre movimento do dinheiro e das mercadorias e informação que rendem dinheiro andam de mãos dadas com a pressão para cavar novos fossos e erigir novas muralhas que barrem o movimento daqueles que em consequência perdem, física ou espiritualmente, suas raízes. BAUMAN, Z. Globalização: as consequências humanas. Rio de Janeiro: Jorge Zahar, 1999.
A ressignificação contemporânea da ideia de fronteira compreende a
</v>
      </c>
      <c r="M8" s="3" t="str">
        <f ca="1">IFERROR(__xludf.DUMMYFUNCTION("""COMPUTED_VALUE"""),"liberação da circulação de pessoas.")</f>
        <v>liberação da circulação de pessoas.</v>
      </c>
      <c r="N8" s="3" t="str">
        <f ca="1">IFERROR(__xludf.DUMMYFUNCTION("""COMPUTED_VALUE"""),"preponderância dos limites naturais.")</f>
        <v>preponderância dos limites naturais.</v>
      </c>
      <c r="O8" s="3" t="str">
        <f ca="1">IFERROR(__xludf.DUMMYFUNCTION("""COMPUTED_VALUE"""),"supressão dos obstáculos aduaneiros.")</f>
        <v>supressão dos obstáculos aduaneiros.</v>
      </c>
      <c r="P8" s="3" t="str">
        <f ca="1">IFERROR(__xludf.DUMMYFUNCTION("""COMPUTED_VALUE"""),"desvalorização da noção de nacionalismo.")</f>
        <v>desvalorização da noção de nacionalismo.</v>
      </c>
      <c r="Q8" s="3" t="str">
        <f ca="1">IFERROR(__xludf.DUMMYFUNCTION("""COMPUTED_VALUE"""),"seletividade dos mecanismos segregadores.")</f>
        <v>seletividade dos mecanismos segregadores.</v>
      </c>
      <c r="R8" s="3"/>
      <c r="S8" s="3"/>
      <c r="T8" s="3"/>
      <c r="U8" s="3"/>
      <c r="V8" s="3"/>
      <c r="W8" s="3"/>
      <c r="X8" s="3"/>
      <c r="Y8" s="3"/>
      <c r="Z8" s="3"/>
    </row>
    <row r="9" spans="1:26" x14ac:dyDescent="0.25">
      <c r="A9" s="4" t="str">
        <f ca="1">IFERROR(__xludf.DUMMYFUNCTION("""COMPUTED_VALUE"""),"https://drive.google.com/open?id=1r_Hxkz7t81ZvNmGdYvsf6zas4nGYeUjx")</f>
        <v>https://drive.google.com/open?id=1r_Hxkz7t81ZvNmGdYvsf6zas4nGYeUjx</v>
      </c>
      <c r="B9" s="3" t="str">
        <f ca="1">IFERROR(__xludf.DUMMYFUNCTION("""COMPUTED_VALUE"""),"Enem")</f>
        <v>Enem</v>
      </c>
      <c r="C9" s="3">
        <f ca="1">IFERROR(__xludf.DUMMYFUNCTION("""COMPUTED_VALUE"""),2018)</f>
        <v>2018</v>
      </c>
      <c r="D9" s="3" t="str">
        <f ca="1">IFERROR(__xludf.DUMMYFUNCTION("""COMPUTED_VALUE"""),"Ciências Humanas")</f>
        <v>Ciências Humanas</v>
      </c>
      <c r="E9" s="3" t="str">
        <f ca="1">IFERROR(__xludf.DUMMYFUNCTION("""COMPUTED_VALUE"""),"Sociologia")</f>
        <v>Sociologia</v>
      </c>
      <c r="F9" s="3" t="str">
        <f ca="1">IFERROR(__xludf.DUMMYFUNCTION("""COMPUTED_VALUE"""),"Sociologia")</f>
        <v>Sociologia</v>
      </c>
      <c r="G9" s="3"/>
      <c r="H9" s="3"/>
      <c r="I9" s="3" t="str">
        <f ca="1">IFERROR(__xludf.DUMMYFUNCTION("""COMPUTED_VALUE"""),"Azul")</f>
        <v>Azul</v>
      </c>
      <c r="J9" s="3">
        <f ca="1">IFERROR(__xludf.DUMMYFUNCTION("""COMPUTED_VALUE"""),87)</f>
        <v>87</v>
      </c>
      <c r="K9" s="3" t="str">
        <f ca="1">IFERROR(__xludf.DUMMYFUNCTION("""COMPUTED_VALUE"""),"B")</f>
        <v>B</v>
      </c>
      <c r="L9" s="3" t="str">
        <f ca="1">IFERROR(__xludf.DUMMYFUNCTION("""COMPUTED_VALUE"""),"[Imagem contida no arquivo]
Tônico para a saúde da mulher. Disponível em: www.propagandashistoricas.com.br. Acesso em: 28 nov. 2017.
O anúncio publicitário da década de 1940 reforça os seguintes estereótipos atribuídos historicamente a uma suposta nature"&amp;"za feminina:
")</f>
        <v xml:space="preserve">[Imagem contida no arquivo]
Tônico para a saúde da mulher. Disponível em: www.propagandashistoricas.com.br. Acesso em: 28 nov. 2017.
O anúncio publicitário da década de 1940 reforça os seguintes estereótipos atribuídos historicamente a uma suposta natureza feminina:
</v>
      </c>
      <c r="M9" s="3" t="str">
        <f ca="1">IFERROR(__xludf.DUMMYFUNCTION("""COMPUTED_VALUE"""),"Pudor inato e instinto maternal.")</f>
        <v>Pudor inato e instinto maternal.</v>
      </c>
      <c r="N9" s="3" t="str">
        <f ca="1">IFERROR(__xludf.DUMMYFUNCTION("""COMPUTED_VALUE"""),"Fragilidade física e necessidade de aceitação. ")</f>
        <v xml:space="preserve">Fragilidade física e necessidade de aceitação. </v>
      </c>
      <c r="O9" s="3" t="str">
        <f ca="1">IFERROR(__xludf.DUMMYFUNCTION("""COMPUTED_VALUE""")," Isolamento social e procura de autoconhecimento.")</f>
        <v xml:space="preserve"> Isolamento social e procura de autoconhecimento.</v>
      </c>
      <c r="P9" s="3" t="str">
        <f ca="1">IFERROR(__xludf.DUMMYFUNCTION("""COMPUTED_VALUE"""),"Dependência econômica e desejo de ostentação. ")</f>
        <v xml:space="preserve">Dependência econômica e desejo de ostentação. </v>
      </c>
      <c r="Q9" s="3" t="str">
        <f ca="1">IFERROR(__xludf.DUMMYFUNCTION("""COMPUTED_VALUE"""),"Mentalidade fútil e conduta hedonista.")</f>
        <v>Mentalidade fútil e conduta hedonista.</v>
      </c>
      <c r="R9" s="3"/>
      <c r="S9" s="3"/>
      <c r="T9" s="3"/>
      <c r="U9" s="3"/>
      <c r="V9" s="3"/>
      <c r="W9" s="3"/>
      <c r="X9" s="3"/>
      <c r="Y9" s="3"/>
      <c r="Z9" s="3"/>
    </row>
    <row r="10" spans="1:26" x14ac:dyDescent="0.25">
      <c r="A10" s="4" t="str">
        <f ca="1">IFERROR(__xludf.DUMMYFUNCTION("""COMPUTED_VALUE"""),"https://drive.google.com/open?id=1p96KNTNepar8SQY1dWS4CXXjqtorkjYp")</f>
        <v>https://drive.google.com/open?id=1p96KNTNepar8SQY1dWS4CXXjqtorkjYp</v>
      </c>
      <c r="B10" s="3" t="str">
        <f ca="1">IFERROR(__xludf.DUMMYFUNCTION("""COMPUTED_VALUE"""),"Enem")</f>
        <v>Enem</v>
      </c>
      <c r="C10" s="3">
        <f ca="1">IFERROR(__xludf.DUMMYFUNCTION("""COMPUTED_VALUE"""),2018)</f>
        <v>2018</v>
      </c>
      <c r="D10" s="3" t="str">
        <f ca="1">IFERROR(__xludf.DUMMYFUNCTION("""COMPUTED_VALUE"""),"Ciências Humanas")</f>
        <v>Ciências Humanas</v>
      </c>
      <c r="E10" s="3" t="str">
        <f ca="1">IFERROR(__xludf.DUMMYFUNCTION("""COMPUTED_VALUE"""),"Sociologia")</f>
        <v>Sociologia</v>
      </c>
      <c r="F10" s="3" t="str">
        <f ca="1">IFERROR(__xludf.DUMMYFUNCTION("""COMPUTED_VALUE"""),"Sociologia")</f>
        <v>Sociologia</v>
      </c>
      <c r="G10" s="3"/>
      <c r="H10" s="3"/>
      <c r="I10" s="3" t="str">
        <f ca="1">IFERROR(__xludf.DUMMYFUNCTION("""COMPUTED_VALUE"""),"Azul")</f>
        <v>Azul</v>
      </c>
      <c r="J10" s="3">
        <f ca="1">IFERROR(__xludf.DUMMYFUNCTION("""COMPUTED_VALUE"""),89)</f>
        <v>89</v>
      </c>
      <c r="K10" s="3" t="str">
        <f ca="1">IFERROR(__xludf.DUMMYFUNCTION("""COMPUTED_VALUE"""),"D")</f>
        <v>D</v>
      </c>
      <c r="L10" s="3" t="str">
        <f ca="1">IFERROR(__xludf.DUMMYFUNCTION("""COMPUTED_VALUE"""),"No início da década de 1990, dois biólogos importantes, Redford e Robinson, produziram um modelo largamente aceito de “produção sustentável” que previa quantos indivíduos de cada espécie poderiam ser caçados de forma sustentável baseado nas suas taxas de "&amp;"reprodução. Os seringueiros do Alto Juruá tinham um modelo diferente: a quem lhes afirmava que estavam caçando acima do sustentável (dentro do modelo), eles diziam que não, que o nível da caça dependia da existência de áreas de refúgio em que ninguém caça"&amp;"va. Ora, esse acabou sendo o modelo batizado de “fonte-ralo” proposto dez anos após o primeiro por Novaro, Bodmer e o próprio Redford e que suplantou o modelo anterior. CUNHA, M. C. Revista USP, n. 75, set.-nov. 2007.
No contexto da produção científica, "&amp;"a necessidade de reconstrução desse modelo, conforme exposto no texto, foi determinada pelo confronto com um(a)
")</f>
        <v xml:space="preserve">No início da década de 1990, dois biólogos importantes, Redford e Robinson, produziram um modelo largamente aceito de “produção sustentável” que previa quantos indivíduos de cada espécie poderiam ser caçados de forma sustentável baseado nas suas taxas de reprodução. Os seringueiros do Alto Juruá tinham um modelo diferente: a quem lhes afirmava que estavam caçando acima do sustentável (dentro do modelo), eles diziam que não, que o nível da caça dependia da existência de áreas de refúgio em que ninguém caçava. Ora, esse acabou sendo o modelo batizado de “fonte-ralo” proposto dez anos após o primeiro por Novaro, Bodmer e o próprio Redford e que suplantou o modelo anterior. CUNHA, M. C. Revista USP, n. 75, set.-nov. 2007.
No contexto da produção científica, a necessidade de reconstrução desse modelo, conforme exposto no texto, foi determinada pelo confronto com um(a)
</v>
      </c>
      <c r="M10" s="3" t="str">
        <f ca="1">IFERROR(__xludf.DUMMYFUNCTION("""COMPUTED_VALUE"""),"conclusão operacional obtida por lógica dedutiva.")</f>
        <v>conclusão operacional obtida por lógica dedutiva.</v>
      </c>
      <c r="N10" s="3" t="str">
        <f ca="1">IFERROR(__xludf.DUMMYFUNCTION("""COMPUTED_VALUE"""),"visão de mundo marcada por preconceitos morais.")</f>
        <v>visão de mundo marcada por preconceitos morais.</v>
      </c>
      <c r="O10" s="3" t="str">
        <f ca="1">IFERROR(__xludf.DUMMYFUNCTION("""COMPUTED_VALUE"""),"hábito social condicionado pela religiosidade popular.")</f>
        <v>hábito social condicionado pela religiosidade popular.</v>
      </c>
      <c r="P10" s="3" t="str">
        <f ca="1">IFERROR(__xludf.DUMMYFUNCTION("""COMPUTED_VALUE"""),"conhecimento empírico apropriado pelo senso comum.")</f>
        <v>conhecimento empírico apropriado pelo senso comum.</v>
      </c>
      <c r="Q10" s="3" t="str">
        <f ca="1">IFERROR(__xludf.DUMMYFUNCTION("""COMPUTED_VALUE"""),"padrão de preservação construído por experimentação dirigida.")</f>
        <v>padrão de preservação construído por experimentação dirigida.</v>
      </c>
      <c r="R10" s="3"/>
      <c r="S10" s="3"/>
      <c r="T10" s="3"/>
      <c r="U10" s="3"/>
      <c r="V10" s="3"/>
      <c r="W10" s="3"/>
      <c r="X10" s="3"/>
      <c r="Y10" s="3"/>
      <c r="Z10" s="3"/>
    </row>
    <row r="11" spans="1:26" x14ac:dyDescent="0.2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x14ac:dyDescent="0.2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x14ac:dyDescent="0.2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sheetData>
  <hyperlinks>
    <hyperlink ref="A3" r:id="rId1" display="https://drive.google.com/open?id=1NL94g-7XybFSKTZgLX8eoEOTR7FKCSXQ" xr:uid="{48EFC38F-862F-4AF4-A78A-491FB96FD4AE}"/>
    <hyperlink ref="A4" r:id="rId2" display="https://drive.google.com/open?id=1W94bxs_7Z2-9dY7FBHCUS86gYt4Ot4GN" xr:uid="{5F7EE744-6751-45ED-94B8-55DC44F55648}"/>
    <hyperlink ref="A5" r:id="rId3" display="https://drive.google.com/open?id=1yC594PHRYdASnExHXFvIV00MkjuuQbOk" xr:uid="{48CF5F1C-AA11-4FDB-87BF-5B73A5FE8D7D}"/>
    <hyperlink ref="A6" r:id="rId4" display="https://drive.google.com/open?id=1_OChKYB3zALFaKVcWoIrvrI-vTqRqpXn" xr:uid="{9F030997-E2C0-447C-9BFB-584AF863D508}"/>
    <hyperlink ref="A7" r:id="rId5" display="https://drive.google.com/open?id=1uzDafALIDiDvi4mGpEydY-hD1lvCAHFf" xr:uid="{9B94DF99-1911-4175-B568-52F246FC9F4F}"/>
    <hyperlink ref="A8" r:id="rId6" display="https://drive.google.com/open?id=1-C8HtaadAShQcjP0QHweCuz155BZBsqa" xr:uid="{0F139B2D-463B-4BA4-AC89-AF01EE4880AC}"/>
    <hyperlink ref="A9" r:id="rId7" display="https://drive.google.com/open?id=1r_Hxkz7t81ZvNmGdYvsf6zas4nGYeUjx" xr:uid="{6AF2FD84-11D6-4D1D-B4E2-E8C817AF22D1}"/>
    <hyperlink ref="A10" r:id="rId8" display="https://drive.google.com/open?id=1p96KNTNepar8SQY1dWS4CXXjqtorkjYp" xr:uid="{B9F8A1AE-AD2D-4E1A-99C1-553349EBD1F5}"/>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dc:creator>
  <cp:lastModifiedBy>Fernando</cp:lastModifiedBy>
  <dcterms:created xsi:type="dcterms:W3CDTF">2021-08-24T03:05:16Z</dcterms:created>
  <dcterms:modified xsi:type="dcterms:W3CDTF">2021-08-29T00:40:38Z</dcterms:modified>
</cp:coreProperties>
</file>