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fernando\Projetos\vcnfacul\api_vcnafacul\test\files\"/>
    </mc:Choice>
  </mc:AlternateContent>
  <xr:revisionPtr revIDLastSave="0" documentId="13_ncr:1_{E516F7E5-B902-4C38-8E8B-1D43183E0BA3}" xr6:coauthVersionLast="36" xr6:coauthVersionMax="36" xr10:uidLastSave="{00000000-0000-0000-0000-000000000000}"/>
  <bookViews>
    <workbookView xWindow="0" yWindow="0" windowWidth="28800" windowHeight="12810" xr2:uid="{803C8242-199F-4329-AB23-992FF438D71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4" i="1" l="1"/>
  <c r="P14" i="1"/>
  <c r="O14" i="1"/>
  <c r="N14" i="1"/>
  <c r="M14" i="1"/>
  <c r="L14" i="1"/>
  <c r="K14" i="1"/>
  <c r="J14" i="1"/>
  <c r="I14" i="1"/>
  <c r="F14" i="1"/>
  <c r="E14" i="1"/>
  <c r="D14" i="1"/>
  <c r="C14" i="1"/>
  <c r="B14" i="1"/>
  <c r="A14" i="1"/>
  <c r="Q13" i="1"/>
  <c r="P13" i="1"/>
  <c r="O13" i="1"/>
  <c r="N13" i="1"/>
  <c r="M13" i="1"/>
  <c r="L13" i="1"/>
  <c r="K13" i="1"/>
  <c r="J13" i="1"/>
  <c r="I13" i="1"/>
  <c r="F13" i="1"/>
  <c r="E13" i="1"/>
  <c r="D13" i="1"/>
  <c r="C13" i="1"/>
  <c r="B13" i="1"/>
  <c r="A13" i="1"/>
  <c r="Q12" i="1"/>
  <c r="P12" i="1"/>
  <c r="O12" i="1"/>
  <c r="N12" i="1"/>
  <c r="M12" i="1"/>
  <c r="L12" i="1"/>
  <c r="K12" i="1"/>
  <c r="J12" i="1"/>
  <c r="I12" i="1"/>
  <c r="F12" i="1"/>
  <c r="E12" i="1"/>
  <c r="D12" i="1"/>
  <c r="C12" i="1"/>
  <c r="B12" i="1"/>
  <c r="A12" i="1"/>
  <c r="Q11" i="1"/>
  <c r="P11" i="1"/>
  <c r="O11" i="1"/>
  <c r="N11" i="1"/>
  <c r="M11" i="1"/>
  <c r="L11" i="1"/>
  <c r="K11" i="1"/>
  <c r="J11" i="1"/>
  <c r="I11" i="1"/>
  <c r="F11" i="1"/>
  <c r="E11" i="1"/>
  <c r="D11" i="1"/>
  <c r="C11" i="1"/>
  <c r="B11" i="1"/>
  <c r="A11" i="1"/>
  <c r="Q10" i="1"/>
  <c r="P10" i="1"/>
  <c r="O10" i="1"/>
  <c r="N10" i="1"/>
  <c r="M10" i="1"/>
  <c r="L10" i="1"/>
  <c r="K10" i="1"/>
  <c r="I10" i="1"/>
  <c r="F10" i="1"/>
  <c r="E10" i="1"/>
  <c r="D10" i="1"/>
  <c r="C10" i="1"/>
  <c r="B10" i="1"/>
  <c r="A10" i="1"/>
  <c r="Q9" i="1"/>
  <c r="P9" i="1"/>
  <c r="O9" i="1"/>
  <c r="N9" i="1"/>
  <c r="M9" i="1"/>
  <c r="L9" i="1"/>
  <c r="K9" i="1"/>
  <c r="J9" i="1"/>
  <c r="I9" i="1"/>
  <c r="F9" i="1"/>
  <c r="E9" i="1"/>
  <c r="D9" i="1"/>
  <c r="C9" i="1"/>
  <c r="B9" i="1"/>
  <c r="A9" i="1"/>
  <c r="Q8" i="1"/>
  <c r="P8" i="1"/>
  <c r="O8" i="1"/>
  <c r="N8" i="1"/>
  <c r="M8" i="1"/>
  <c r="L8" i="1"/>
  <c r="K8" i="1"/>
  <c r="J8" i="1"/>
  <c r="I8" i="1"/>
  <c r="G8" i="1"/>
  <c r="F8" i="1"/>
  <c r="E8" i="1"/>
  <c r="D8" i="1"/>
  <c r="C8" i="1"/>
  <c r="B8" i="1"/>
  <c r="A8" i="1"/>
  <c r="Q7" i="1"/>
  <c r="P7" i="1"/>
  <c r="O7" i="1"/>
  <c r="N7" i="1"/>
  <c r="M7" i="1"/>
  <c r="L7" i="1"/>
  <c r="K7" i="1"/>
  <c r="J7" i="1"/>
  <c r="I7" i="1"/>
  <c r="F7" i="1"/>
  <c r="E7" i="1"/>
  <c r="D7" i="1"/>
  <c r="C7" i="1"/>
  <c r="B7" i="1"/>
  <c r="A7" i="1"/>
  <c r="Q6" i="1"/>
  <c r="P6" i="1"/>
  <c r="O6" i="1"/>
  <c r="N6" i="1"/>
  <c r="M6" i="1"/>
  <c r="L6" i="1"/>
  <c r="K6" i="1"/>
  <c r="J6" i="1"/>
  <c r="I6" i="1"/>
  <c r="F6" i="1"/>
  <c r="E6" i="1"/>
  <c r="D6" i="1"/>
  <c r="C6" i="1"/>
  <c r="B6" i="1"/>
  <c r="A6" i="1"/>
  <c r="Q5" i="1"/>
  <c r="P5" i="1"/>
  <c r="O5" i="1"/>
  <c r="N5" i="1"/>
  <c r="M5" i="1"/>
  <c r="L5" i="1"/>
  <c r="K5" i="1"/>
  <c r="J5" i="1"/>
  <c r="I5" i="1"/>
  <c r="G5" i="1"/>
  <c r="F5" i="1"/>
  <c r="E5" i="1"/>
  <c r="D5" i="1"/>
  <c r="C5" i="1"/>
  <c r="B5" i="1"/>
  <c r="A5" i="1"/>
  <c r="Q4" i="1"/>
  <c r="P4" i="1"/>
  <c r="O4" i="1"/>
  <c r="N4" i="1"/>
  <c r="M4" i="1"/>
  <c r="L4" i="1"/>
  <c r="K4" i="1"/>
  <c r="J4" i="1"/>
  <c r="I4" i="1"/>
  <c r="G4" i="1"/>
  <c r="F4" i="1"/>
  <c r="E4" i="1"/>
  <c r="D4" i="1"/>
  <c r="C4" i="1"/>
  <c r="B4" i="1"/>
  <c r="A4" i="1"/>
  <c r="Q3" i="1" l="1"/>
  <c r="P3" i="1"/>
  <c r="O3" i="1"/>
  <c r="N3" i="1"/>
  <c r="M3" i="1"/>
  <c r="L3" i="1"/>
  <c r="K3" i="1"/>
  <c r="J3" i="1"/>
  <c r="I3" i="1"/>
  <c r="F3" i="1"/>
  <c r="E3" i="1"/>
  <c r="D3" i="1"/>
  <c r="C3" i="1"/>
  <c r="B3" i="1"/>
  <c r="A3" i="1"/>
  <c r="Q2" i="1"/>
  <c r="P2" i="1"/>
  <c r="O2" i="1"/>
  <c r="N2" i="1"/>
  <c r="M2" i="1"/>
  <c r="L2" i="1"/>
  <c r="K2" i="1"/>
  <c r="J2" i="1"/>
  <c r="I2" i="1"/>
  <c r="F2" i="1"/>
  <c r="E2" i="1"/>
  <c r="D2" i="1"/>
  <c r="C2" i="1"/>
  <c r="B2" i="1"/>
  <c r="A2" i="1"/>
</calcChain>
</file>

<file path=xl/sharedStrings.xml><?xml version="1.0" encoding="utf-8"?>
<sst xmlns="http://schemas.openxmlformats.org/spreadsheetml/2006/main" count="17" uniqueCount="17">
  <si>
    <t>ImagemLink</t>
  </si>
  <si>
    <t>Exam</t>
  </si>
  <si>
    <t>Ano</t>
  </si>
  <si>
    <t>EnemArea</t>
  </si>
  <si>
    <t>Materia</t>
  </si>
  <si>
    <t>Frente1</t>
  </si>
  <si>
    <t>Frente2</t>
  </si>
  <si>
    <t>Frente3</t>
  </si>
  <si>
    <t>Caderno</t>
  </si>
  <si>
    <t>Numero</t>
  </si>
  <si>
    <t>Alternativa</t>
  </si>
  <si>
    <t>TextoQuestao</t>
  </si>
  <si>
    <t>TextoAlternativaA</t>
  </si>
  <si>
    <t>TextoAlternativaB</t>
  </si>
  <si>
    <t>TextoAlternativaC</t>
  </si>
  <si>
    <t>TextoAlternativaD</t>
  </si>
  <si>
    <t>TextoAlternativaE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</si>
</sst>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hQ40B9afsrCQZFsdn4vY4zgGKPW6EOmY" TargetMode="External"/><Relationship Id="rId3" Type="http://schemas.openxmlformats.org/officeDocument/2006/relationships/hyperlink" Target="https://drive.google.com/open?id=1yRDd5R0-wP2OWRxoEcHykhLFLcFyaVgk" TargetMode="External"/><Relationship Id="rId7" Type="http://schemas.openxmlformats.org/officeDocument/2006/relationships/hyperlink" Target="https://drive.google.com/open?id=1L9d9arx-xDaz0JIx57HqiAt-I1okdIiI" TargetMode="External"/><Relationship Id="rId12" Type="http://schemas.openxmlformats.org/officeDocument/2006/relationships/hyperlink" Target="https://drive.google.com/open?id=1rUU8lBoVaTW6M1lo72OMt943he_AKbcy" TargetMode="External"/><Relationship Id="rId2" Type="http://schemas.openxmlformats.org/officeDocument/2006/relationships/hyperlink" Target="https://drive.google.com/open?id=1uu785Ijmm5i5hF1K63duqKTKxGcynaNl" TargetMode="External"/><Relationship Id="rId1" Type="http://schemas.openxmlformats.org/officeDocument/2006/relationships/hyperlink" Target="https://drive.google.com/open?id=1NL94g-7XybFSKTZgLX8eoEOTR7FKCSXQ" TargetMode="External"/><Relationship Id="rId6" Type="http://schemas.openxmlformats.org/officeDocument/2006/relationships/hyperlink" Target="https://drive.google.com/open?id=1ZR1rhznUwxAQclUYF6tqXvdKhGuWq9Ta" TargetMode="External"/><Relationship Id="rId11" Type="http://schemas.openxmlformats.org/officeDocument/2006/relationships/hyperlink" Target="https://drive.google.com/open?id=1adcOIeS8WPunZcUsqvchJpcqj1qtOmqw" TargetMode="External"/><Relationship Id="rId5" Type="http://schemas.openxmlformats.org/officeDocument/2006/relationships/hyperlink" Target="https://drive.google.com/open?id=1UuFIWlbjDb-HalIeajSh0TStzEH7Khtr" TargetMode="External"/><Relationship Id="rId10" Type="http://schemas.openxmlformats.org/officeDocument/2006/relationships/hyperlink" Target="https://drive.google.com/open?id=1fD0GYjVJCKiLY2xqKdkiGaB0qE7zMerg" TargetMode="External"/><Relationship Id="rId4" Type="http://schemas.openxmlformats.org/officeDocument/2006/relationships/hyperlink" Target="https://drive.google.com/open?id=15E22_LrVcx56GbhEOBU46KAi6mfeBWTy" TargetMode="External"/><Relationship Id="rId9" Type="http://schemas.openxmlformats.org/officeDocument/2006/relationships/hyperlink" Target="https://drive.google.com/open?id=1FPM1V_XlBmHdPHFmJzjszrXiag7j86e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4CD9F-A82A-4403-962C-EBFE010568E0}">
  <dimension ref="A1:Z576"/>
  <sheetViews>
    <sheetView tabSelected="1" workbookViewId="0">
      <selection activeCell="A4" sqref="A4:XFD14"/>
    </sheetView>
  </sheetViews>
  <sheetFormatPr defaultColWidth="14.42578125" defaultRowHeight="15" x14ac:dyDescent="0.25"/>
  <cols>
    <col min="1" max="1" width="29.7109375" style="2" customWidth="1"/>
    <col min="2" max="2" width="9.5703125" style="2" customWidth="1"/>
    <col min="3" max="3" width="9" style="2" customWidth="1"/>
    <col min="4" max="4" width="19.42578125" style="2" customWidth="1"/>
    <col min="5" max="5" width="11.7109375" style="2" customWidth="1"/>
    <col min="6" max="6" width="12.7109375" style="2" customWidth="1"/>
    <col min="7" max="7" width="10.140625" style="2" customWidth="1"/>
    <col min="8" max="8" width="11.28515625" style="2" customWidth="1"/>
    <col min="9" max="9" width="12.140625" style="2" customWidth="1"/>
    <col min="10" max="10" width="9.85546875" style="2" customWidth="1"/>
    <col min="11" max="11" width="16.85546875" style="2" customWidth="1"/>
    <col min="12" max="26" width="29.7109375" style="2" customWidth="1"/>
    <col min="27" max="16384" width="14.42578125" style="2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26" x14ac:dyDescent="0.25">
      <c r="A2" s="4" t="str">
        <f ca="1">IFERROR(__xludf.DUMMYFUNCTION("QUERY(IMPORTRANGE(""1xtmzQhqT772mZYlT6urz_NlJC1NqE4TJNOroYEqkZ5Y"",""Respostas ao formulário_2021_08_08!B2:S""),""Select Col2, Col3, Col4, Col7, Col8, Col9, Col10, Col11, Col5, Col6, Col12, Col13, Col14, Col15, Col16, Col17, Col18 where Col2 is not null"""&amp;")"),"https://drive.google.com/open?id=197QDIt-e1ui6GvG8ySFHPyIbwGbFz1fP")</f>
        <v>https://drive.google.com/open?id=197QDIt-e1ui6GvG8ySFHPyIbwGbFz1fP</v>
      </c>
      <c r="B2" s="3" t="str">
        <f ca="1">IFERROR(__xludf.DUMMYFUNCTION("""COMPUTED_VALUE"""),"Enem")</f>
        <v>Enem</v>
      </c>
      <c r="C2" s="3">
        <f ca="1">IFERROR(__xludf.DUMMYFUNCTION("""COMPUTED_VALUE"""),2018)</f>
        <v>2018</v>
      </c>
      <c r="D2" s="3" t="str">
        <f ca="1">IFERROR(__xludf.DUMMYFUNCTION("""COMPUTED_VALUE"""),"Ciências Humanas")</f>
        <v>Ciências Humanas</v>
      </c>
      <c r="E2" s="3" t="str">
        <f ca="1">IFERROR(__xludf.DUMMYFUNCTION("""COMPUTED_VALUE"""),"Sociologia")</f>
        <v>Sociologia</v>
      </c>
      <c r="F2" s="3" t="str">
        <f ca="1">IFERROR(__xludf.DUMMYFUNCTION("""COMPUTED_VALUE"""),"Sociologia")</f>
        <v>Sociologia</v>
      </c>
      <c r="G2" s="3"/>
      <c r="H2" s="3"/>
      <c r="I2" s="3" t="str">
        <f ca="1">IFERROR(__xludf.DUMMYFUNCTION("""COMPUTED_VALUE"""),"Azul")</f>
        <v>Azul</v>
      </c>
      <c r="J2" s="3">
        <f ca="1">IFERROR(__xludf.DUMMYFUNCTION("""COMPUTED_VALUE"""),48)</f>
        <v>48</v>
      </c>
      <c r="K2" s="3" t="str">
        <f ca="1">IFERROR(__xludf.DUMMYFUNCTION("""COMPUTED_VALUE"""),"C")</f>
        <v>C</v>
      </c>
      <c r="L2" s="3" t="str">
        <f ca="1">IFERROR(__xludf.DUMMYFUNCTION("""COMPUTED_VALUE"""),"A tribo não possui um rei, mas um chefe que não é chefe de Estado. O que significa isso? Simplesmente que o chefe não dispõe de nenhuma autoridade, de nenhum poder de coerção, de nenhum meio de dar uma ordem. O chefe não é um comandante, as pessoas da tri"&amp;"bo não têm nenhum dever de obediência. O espaço da chefia não é o lugar do poder. Essencialmente encarregado de eliminar conflitos que podem surgir entre indivíduos, famílias e linhagens, o chefe só dispõe, para restabelecer a ordem e a concórdia, do pres"&amp;"tígio que lhe reconhece a sociedade. Mas evidentemente prestígio não significa poder, e os meios que o chefe detém para realizar sua tarefa de pacificador limitam-se ao uso exclusivo da palavra. CLASTRES, P A sociedade contra o Estado. Rio de Janeiro: Fra"&amp;"ncisco Alves, 1982 (adaptado).
O modelo político das sociedades discutidas no texto contrasta com o do Estado liberal burguês porque se baseia em:
")</f>
        <v xml:space="preserve">A tribo não possui um rei, mas um chefe que não é chefe de Estado. O que significa isso? Simplesmente que o chefe não dispõe de nenhuma autoridade, de nenhum poder de coerção, de nenhum meio de dar uma ordem. O chefe não é um comandante, as pessoas da tribo não têm nenhum dever de obediência. O espaço da chefia não é o lugar do poder. Essencialmente encarregado de eliminar conflitos que podem surgir entre indivíduos, famílias e linhagens, o chefe só dispõe, para restabelecer a ordem e a concórdia, do prestígio que lhe reconhece a sociedade. Mas evidentemente prestígio não significa poder, e os meios que o chefe detém para realizar sua tarefa de pacificador limitam-se ao uso exclusivo da palavra. CLASTRES, P A sociedade contra o Estado. Rio de Janeiro: Francisco Alves, 1982 (adaptado).
O modelo político das sociedades discutidas no texto contrasta com o do Estado liberal burguês porque se baseia em:
</v>
      </c>
      <c r="M2" s="3" t="str">
        <f ca="1">IFERROR(__xludf.DUMMYFUNCTION("""COMPUTED_VALUE"""),"Imposição ideológica e normas hierárquicas.")</f>
        <v>Imposição ideológica e normas hierárquicas.</v>
      </c>
      <c r="N2" s="3" t="str">
        <f ca="1">IFERROR(__xludf.DUMMYFUNCTION("""COMPUTED_VALUE"""),"Determinação divina e soberania monárquica.")</f>
        <v>Determinação divina e soberania monárquica.</v>
      </c>
      <c r="O2" s="3" t="str">
        <f ca="1">IFERROR(__xludf.DUMMYFUNCTION("""COMPUTED_VALUE"""),"Intervenção consensual e autonomia comunitária.")</f>
        <v>Intervenção consensual e autonomia comunitária.</v>
      </c>
      <c r="P2" s="3" t="str">
        <f ca="1">IFERROR(__xludf.DUMMYFUNCTION("""COMPUTED_VALUE"""),"Mediação jurídica e regras contratualistas.")</f>
        <v>Mediação jurídica e regras contratualistas.</v>
      </c>
      <c r="Q2" s="3" t="str">
        <f ca="1">IFERROR(__xludf.DUMMYFUNCTION("""COMPUTED_VALUE"""),"Gestão coletiva e obrigações tributárias.")</f>
        <v>Gestão coletiva e obrigações tributárias.</v>
      </c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4" t="str">
        <f ca="1">IFERROR(__xludf.DUMMYFUNCTION("""COMPUTED_VALUE"""),"https://drive.google.com/open?id=1NL94g-7XybFSKTZgLX8eoEOTR7FKCSXQ")</f>
        <v>https://drive.google.com/open?id=1NL94g-7XybFSKTZgLX8eoEOTR7FKCSXQ</v>
      </c>
      <c r="B3" s="3" t="str">
        <f ca="1">IFERROR(__xludf.DUMMYFUNCTION("""COMPUTED_VALUE"""),"Enem")</f>
        <v>Enem</v>
      </c>
      <c r="C3" s="3">
        <f ca="1">IFERROR(__xludf.DUMMYFUNCTION("""COMPUTED_VALUE"""),2018)</f>
        <v>2018</v>
      </c>
      <c r="D3" s="3" t="str">
        <f ca="1">IFERROR(__xludf.DUMMYFUNCTION("""COMPUTED_VALUE"""),"Ciências Humanas")</f>
        <v>Ciências Humanas</v>
      </c>
      <c r="E3" s="3" t="str">
        <f ca="1">IFERROR(__xludf.DUMMYFUNCTION("""COMPUTED_VALUE"""),"Sociologia")</f>
        <v>Sociologia</v>
      </c>
      <c r="F3" s="3" t="str">
        <f ca="1">IFERROR(__xludf.DUMMYFUNCTION("""COMPUTED_VALUE"""),"Sociologia")</f>
        <v>Sociologia</v>
      </c>
      <c r="G3" s="3"/>
      <c r="H3" s="3"/>
      <c r="I3" s="3" t="str">
        <f ca="1">IFERROR(__xludf.DUMMYFUNCTION("""COMPUTED_VALUE"""),"Azul")</f>
        <v>Azul</v>
      </c>
      <c r="J3" s="3">
        <f ca="1">IFERROR(__xludf.DUMMYFUNCTION("""COMPUTED_VALUE"""),52)</f>
        <v>52</v>
      </c>
      <c r="K3" s="3" t="str">
        <f ca="1">IFERROR(__xludf.DUMMYFUNCTION("""COMPUTED_VALUE"""),"D")</f>
        <v>D</v>
      </c>
      <c r="L3" s="3" t="str">
        <f ca="1">IFERROR(__xludf.DUMMYFUNCTION("""COMPUTED_VALUE"""),"TEXTO I
Tudo aquilo que é válido para um tempo de guerra, em que todo homem é inimigo de todo homem, é válido também para o tempo durante o qual os homens vivem sem outra segurança senão a que lhes pode ser oferecida por sua própria força e invenção.HOBBE"&amp;"S, T. Leviatã. São Paulo: Abril Cultural, 1983.
TEXTO II
Não vamos concluir, com Hobbes que, por não ter nenhuma ideia de bondade, o homem seja naturalmente mau. Esse autor deveria dizer que, sendo o estado de natureza aquele em que o cuidado de nossa con"&amp;"servação é menos prejudicial à dos outros, esse estado era, por conseguinte, o mais próprio à paz e o mais conveniente ao gênero humano.ROUSSEAU, J.-J. Discurso sobre a origem e o fundamento da desigualdade entre os homens. São Paulo: Martins Fontes, 1993"&amp;" (adaptado).
Os trechos apresentam divergências conceituais entre autores que sustentam um entendimento segundo o qual a igualdade entre os homens se dá em razão de uma
")</f>
        <v xml:space="preserve">TEXTO I
Tudo aquilo que é válido para um tempo de guerra, em que todo homem é inimigo de todo homem, é válido também para o tempo durante o qual os homens vivem sem outra segurança senão a que lhes pode ser oferecida por sua própria força e invenção.HOBBES, T. Leviatã. São Paulo: Abril Cultural, 1983.
TEXTO II
Não vamos concluir, com Hobbes que, por não ter nenhuma ideia de bondade, o homem seja naturalmente mau. Esse autor deveria dizer que, sendo o estado de natureza aquele em que o cuidado de nossa conservação é menos prejudicial à dos outros, esse estado era, por conseguinte, o mais próprio à paz e o mais conveniente ao gênero humano.ROUSSEAU, J.-J. Discurso sobre a origem e o fundamento da desigualdade entre os homens. São Paulo: Martins Fontes, 1993 (adaptado).
Os trechos apresentam divergências conceituais entre autores que sustentam um entendimento segundo o qual a igualdade entre os homens se dá em razão de uma
</v>
      </c>
      <c r="M3" s="3" t="str">
        <f ca="1">IFERROR(__xludf.DUMMYFUNCTION("""COMPUTED_VALUE"""),"predisposição ao conhecimento.
")</f>
        <v xml:space="preserve">predisposição ao conhecimento.
</v>
      </c>
      <c r="N3" s="3" t="str">
        <f ca="1">IFERROR(__xludf.DUMMYFUNCTION("""COMPUTED_VALUE"""),"submissão ao transcendente.")</f>
        <v>submissão ao transcendente.</v>
      </c>
      <c r="O3" s="3" t="str">
        <f ca="1">IFERROR(__xludf.DUMMYFUNCTION("""COMPUTED_VALUE"""),"tradição epistemológica.")</f>
        <v>tradição epistemológica.</v>
      </c>
      <c r="P3" s="3" t="str">
        <f ca="1">IFERROR(__xludf.DUMMYFUNCTION("""COMPUTED_VALUE"""),"condição original.")</f>
        <v>condição original.</v>
      </c>
      <c r="Q3" s="3" t="str">
        <f ca="1">IFERROR(__xludf.DUMMYFUNCTION("""COMPUTED_VALUE"""),"vocação política.")</f>
        <v>vocação política.</v>
      </c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4" t="str">
        <f ca="1">IFERROR(__xludf.DUMMYFUNCTION("""COMPUTED_VALUE"""),"https://drive.google.com/open?id=1uu785Ijmm5i5hF1K63duqKTKxGcynaNl")</f>
        <v>https://drive.google.com/open?id=1uu785Ijmm5i5hF1K63duqKTKxGcynaNl</v>
      </c>
      <c r="B4" s="3" t="str">
        <f ca="1">IFERROR(__xludf.DUMMYFUNCTION("""COMPUTED_VALUE"""),"Enem")</f>
        <v>Enem</v>
      </c>
      <c r="C4" s="3">
        <f ca="1">IFERROR(__xludf.DUMMYFUNCTION("""COMPUTED_VALUE"""),2016)</f>
        <v>2016</v>
      </c>
      <c r="D4" s="3" t="str">
        <f ca="1">IFERROR(__xludf.DUMMYFUNCTION("""COMPUTED_VALUE"""),"Ciências Humanas")</f>
        <v>Ciências Humanas</v>
      </c>
      <c r="E4" s="3" t="str">
        <f ca="1">IFERROR(__xludf.DUMMYFUNCTION("""COMPUTED_VALUE"""),"Sociologia")</f>
        <v>Sociologia</v>
      </c>
      <c r="F4" s="3" t="str">
        <f ca="1">IFERROR(__xludf.DUMMYFUNCTION("""COMPUTED_VALUE"""),"Sociologia")</f>
        <v>Sociologia</v>
      </c>
      <c r="G4" s="3" t="str">
        <f ca="1">IFERROR(__xludf.DUMMYFUNCTION("""COMPUTED_VALUE"""),"Geografia Geral")</f>
        <v>Geografia Geral</v>
      </c>
      <c r="H4" s="3"/>
      <c r="I4" s="3" t="str">
        <f ca="1">IFERROR(__xludf.DUMMYFUNCTION("""COMPUTED_VALUE"""),"Azul")</f>
        <v>Azul</v>
      </c>
      <c r="J4" s="3">
        <f ca="1">IFERROR(__xludf.DUMMYFUNCTION("""COMPUTED_VALUE"""),16)</f>
        <v>16</v>
      </c>
      <c r="K4" s="3" t="str">
        <f ca="1">IFERROR(__xludf.DUMMYFUNCTION("""COMPUTED_VALUE"""),"D")</f>
        <v>D</v>
      </c>
      <c r="L4" s="3" t="str">
        <f ca="1">IFERROR(__xludf.DUMMYFUNCTION("""COMPUTED_VALUE""")," Diante dos fatos e da análise apresentados, a política econômica e a demanda popular correlacionada encontram-se, respectivamente, em 
")</f>
        <v xml:space="preserve"> Diante dos fatos e da análise apresentados, a política econômica e a demanda popular correlacionada encontram-se, respectivamente, em 
</v>
      </c>
      <c r="M4" s="3" t="str">
        <f ca="1">IFERROR(__xludf.DUMMYFUNCTION("""COMPUTED_VALUE""")," controle da dívida interna e implementação das regras patronais. ")</f>
        <v xml:space="preserve"> controle da dívida interna e implementação das regras patronais. </v>
      </c>
      <c r="N4" s="3" t="str">
        <f ca="1">IFERROR(__xludf.DUMMYFUNCTION("""COMPUTED_VALUE"""),"afrouxamento da economia de mercado e superação da lógica individualista. ")</f>
        <v xml:space="preserve">afrouxamento da economia de mercado e superação da lógica individualista. </v>
      </c>
      <c r="O4" s="3" t="str">
        <f ca="1">IFERROR(__xludf.DUMMYFUNCTION("""COMPUTED_VALUE"""),"aplicação de plano desenvolvimentista e afirmação das conquistas neoliberais. 
")</f>
        <v xml:space="preserve">aplicação de plano desenvolvimentista e afirmação das conquistas neoliberais. 
</v>
      </c>
      <c r="P4" s="3" t="str">
        <f ca="1">IFERROR(__xludf.DUMMYFUNCTION("""COMPUTED_VALUE"""),"defesa dos interesses corporativos do capital e manutenção de direitos sociais. 
")</f>
        <v xml:space="preserve">defesa dos interesses corporativos do capital e manutenção de direitos sociais. 
</v>
      </c>
      <c r="Q4" s="3" t="str">
        <f ca="1">IFERROR(__xludf.DUMMYFUNCTION("""COMPUTED_VALUE"""),"mudança na estrutura do sistema produtivo e democratização do acesso ao trabalho.
")</f>
        <v xml:space="preserve">mudança na estrutura do sistema produtivo e democratização do acesso ao trabalho.
</v>
      </c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4" t="str">
        <f ca="1">IFERROR(__xludf.DUMMYFUNCTION("""COMPUTED_VALUE"""),"https://drive.google.com/open?id=1yRDd5R0-wP2OWRxoEcHykhLFLcFyaVgk")</f>
        <v>https://drive.google.com/open?id=1yRDd5R0-wP2OWRxoEcHykhLFLcFyaVgk</v>
      </c>
      <c r="B5" s="3" t="str">
        <f ca="1">IFERROR(__xludf.DUMMYFUNCTION("""COMPUTED_VALUE"""),"Enem")</f>
        <v>Enem</v>
      </c>
      <c r="C5" s="3">
        <f ca="1">IFERROR(__xludf.DUMMYFUNCTION("""COMPUTED_VALUE"""),2016)</f>
        <v>2016</v>
      </c>
      <c r="D5" s="3" t="str">
        <f ca="1">IFERROR(__xludf.DUMMYFUNCTION("""COMPUTED_VALUE"""),"Ciências Humanas")</f>
        <v>Ciências Humanas</v>
      </c>
      <c r="E5" s="3" t="str">
        <f ca="1">IFERROR(__xludf.DUMMYFUNCTION("""COMPUTED_VALUE"""),"Sociologia")</f>
        <v>Sociologia</v>
      </c>
      <c r="F5" s="3" t="str">
        <f ca="1">IFERROR(__xludf.DUMMYFUNCTION("""COMPUTED_VALUE"""),"Sociologia")</f>
        <v>Sociologia</v>
      </c>
      <c r="G5" s="3" t="str">
        <f ca="1">IFERROR(__xludf.DUMMYFUNCTION("""COMPUTED_VALUE"""),"Filosofia")</f>
        <v>Filosofia</v>
      </c>
      <c r="H5" s="3"/>
      <c r="I5" s="3" t="str">
        <f ca="1">IFERROR(__xludf.DUMMYFUNCTION("""COMPUTED_VALUE"""),"Azul")</f>
        <v>Azul</v>
      </c>
      <c r="J5" s="3">
        <f ca="1">IFERROR(__xludf.DUMMYFUNCTION("""COMPUTED_VALUE"""),31)</f>
        <v>31</v>
      </c>
      <c r="K5" s="3" t="str">
        <f ca="1">IFERROR(__xludf.DUMMYFUNCTION("""COMPUTED_VALUE"""),"A")</f>
        <v>A</v>
      </c>
      <c r="L5" s="3" t="str">
        <f ca="1">IFERROR(__xludf.DUMMYFUNCTION("""COMPUTED_VALUE""")," Thomas Hobbes e John Locke, importantes teóricos contratualistas, discutiram aspectos ligados à natureza humana e ao Estado. Thomas Hobbes, diferentemente de John Locke, entende o estado de natureza como um(a) 
")</f>
        <v xml:space="preserve"> Thomas Hobbes e John Locke, importantes teóricos contratualistas, discutiram aspectos ligados à natureza humana e ao Estado. Thomas Hobbes, diferentemente de John Locke, entende o estado de natureza como um(a) 
</v>
      </c>
      <c r="M5" s="3" t="str">
        <f ca="1">IFERROR(__xludf.DUMMYFUNCTION("""COMPUTED_VALUE"""),"condição de guerra de todos contra todos, miséria universal, insegurança e medo da morte violenta.
")</f>
        <v xml:space="preserve">condição de guerra de todos contra todos, miséria universal, insegurança e medo da morte violenta.
</v>
      </c>
      <c r="N5" s="3" t="str">
        <f ca="1">IFERROR(__xludf.DUMMYFUNCTION("""COMPUTED_VALUE"""),"organização pré-social e pré-política em que o homem nasce com os direitos naturais: vida, liberdade, igualdade e propriedade. 
")</f>
        <v xml:space="preserve">organização pré-social e pré-política em que o homem nasce com os direitos naturais: vida, liberdade, igualdade e propriedade. 
</v>
      </c>
      <c r="O5" s="3" t="str">
        <f ca="1">IFERROR(__xludf.DUMMYFUNCTION("""COMPUTED_VALUE"""),"capricho típico da menoridade, que deve ser eliminado pela exigência moral, para que o homem possa constituir o Estado civil. ")</f>
        <v xml:space="preserve">capricho típico da menoridade, que deve ser eliminado pela exigência moral, para que o homem possa constituir o Estado civil. </v>
      </c>
      <c r="P5" s="3" t="str">
        <f ca="1">IFERROR(__xludf.DUMMYFUNCTION("""COMPUTED_VALUE"""),"situação em que os homens nascem como detentores de livre-arbítrio, mas são feridos em sua livre decisão pelo pecado original. 
")</f>
        <v xml:space="preserve">situação em que os homens nascem como detentores de livre-arbítrio, mas são feridos em sua livre decisão pelo pecado original. 
</v>
      </c>
      <c r="Q5" s="3" t="str">
        <f ca="1">IFERROR(__xludf.DUMMYFUNCTION("""COMPUTED_VALUE"""),"estado de felicidade, saúde e liberdade que é destruído pela civilização, que perturba as relações sociais e violenta a humanidade.
")</f>
        <v xml:space="preserve">estado de felicidade, saúde e liberdade que é destruído pela civilização, que perturba as relações sociais e violenta a humanidade.
</v>
      </c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4" t="str">
        <f ca="1">IFERROR(__xludf.DUMMYFUNCTION("""COMPUTED_VALUE"""),"https://drive.google.com/open?id=15E22_LrVcx56GbhEOBU46KAi6mfeBWTy")</f>
        <v>https://drive.google.com/open?id=15E22_LrVcx56GbhEOBU46KAi6mfeBWTy</v>
      </c>
      <c r="B6" s="3" t="str">
        <f ca="1">IFERROR(__xludf.DUMMYFUNCTION("""COMPUTED_VALUE"""),"Enem")</f>
        <v>Enem</v>
      </c>
      <c r="C6" s="3">
        <f ca="1">IFERROR(__xludf.DUMMYFUNCTION("""COMPUTED_VALUE"""),2016)</f>
        <v>2016</v>
      </c>
      <c r="D6" s="3" t="str">
        <f ca="1">IFERROR(__xludf.DUMMYFUNCTION("""COMPUTED_VALUE"""),"Ciências Humanas")</f>
        <v>Ciências Humanas</v>
      </c>
      <c r="E6" s="3" t="str">
        <f ca="1">IFERROR(__xludf.DUMMYFUNCTION("""COMPUTED_VALUE"""),"Sociologia")</f>
        <v>Sociologia</v>
      </c>
      <c r="F6" s="3" t="str">
        <f ca="1">IFERROR(__xludf.DUMMYFUNCTION("""COMPUTED_VALUE"""),"Sociologia")</f>
        <v>Sociologia</v>
      </c>
      <c r="G6" s="3"/>
      <c r="H6" s="3"/>
      <c r="I6" s="3" t="str">
        <f ca="1">IFERROR(__xludf.DUMMYFUNCTION("""COMPUTED_VALUE"""),"Azul")</f>
        <v>Azul</v>
      </c>
      <c r="J6" s="3">
        <f ca="1">IFERROR(__xludf.DUMMYFUNCTION("""COMPUTED_VALUE"""),32)</f>
        <v>32</v>
      </c>
      <c r="K6" s="3" t="str">
        <f ca="1">IFERROR(__xludf.DUMMYFUNCTION("""COMPUTED_VALUE"""),"B")</f>
        <v>B</v>
      </c>
      <c r="L6" s="3" t="str">
        <f ca="1">IFERROR(__xludf.DUMMYFUNCTION("""COMPUTED_VALUE"""),"O Movimento Negro Unificado (MNU) distingue-se do Teatro Experimental do Negro (TEN) por sua crítica ao discurso nacional hegemônico. Isto é, enquanto o TEN defende a plena integração simbólica dos negros na identidade nacional “híbrida”, o MNU condena qu"&amp;"alquer tipo de assimilação, fazendo do combate à ideologia da democracia racial uma das suas principais bandeiras de luta, visto que, aos olhos desse movimento, a igualdade formal assegurada pela lei entre negros e brancos e a difusão do mito de que a soc"&amp;"iedade brasileira não é racista teriam servido para sustentar, ideologicamente, a opressão racial. COSTA, S. Dois Atlânticos: teoria social, antirracismo, cosmopolitismo. Belo Horizonte: UFMG, 2006 (adaptado). No texto, são comparadas duas organizações do"&amp;" movimento negro brasileiro, criadas em diferentes contextos históricos: o TEN, em 1944, e o MNU, em 1978. Ao assumir uma postura divergente da do TEN, o MNU pretendia 
")</f>
        <v xml:space="preserve">O Movimento Negro Unificado (MNU) distingue-se do Teatro Experimental do Negro (TEN) por sua crítica ao discurso nacional hegemônico. Isto é, enquanto o TEN defende a plena integração simbólica dos negros na identidade nacional “híbrida”, o MNU condena qualquer tipo de assimilação, fazendo do combate à ideologia da democracia racial uma das suas principais bandeiras de luta, visto que, aos olhos desse movimento, a igualdade formal assegurada pela lei entre negros e brancos e a difusão do mito de que a sociedade brasileira não é racista teriam servido para sustentar, ideologicamente, a opressão racial. COSTA, S. Dois Atlânticos: teoria social, antirracismo, cosmopolitismo. Belo Horizonte: UFMG, 2006 (adaptado). No texto, são comparadas duas organizações do movimento negro brasileiro, criadas em diferentes contextos históricos: o TEN, em 1944, e o MNU, em 1978. Ao assumir uma postura divergente da do TEN, o MNU pretendia 
</v>
      </c>
      <c r="M6" s="3" t="str">
        <f ca="1">IFERROR(__xludf.DUMMYFUNCTION("""COMPUTED_VALUE""")," pressionar o governo brasileiro a decretar a igualdade racial. ")</f>
        <v xml:space="preserve"> pressionar o governo brasileiro a decretar a igualdade racial. </v>
      </c>
      <c r="N6" s="3" t="str">
        <f ca="1">IFERROR(__xludf.DUMMYFUNCTION("""COMPUTED_VALUE""")," denunciar a permanência do racismo nas relações sociais. 
")</f>
        <v xml:space="preserve"> denunciar a permanência do racismo nas relações sociais. 
</v>
      </c>
      <c r="O6" s="3" t="str">
        <f ca="1">IFERROR(__xludf.DUMMYFUNCTION("""COMPUTED_VALUE"""),"contestar a necessidade da igualdade entre negros e brancos. 
")</f>
        <v xml:space="preserve">contestar a necessidade da igualdade entre negros e brancos. 
</v>
      </c>
      <c r="P6" s="3" t="str">
        <f ca="1">IFERROR(__xludf.DUMMYFUNCTION("""COMPUTED_VALUE"""),"defender a assimilação do negro por meios não democráticos. 
")</f>
        <v xml:space="preserve">defender a assimilação do negro por meios não democráticos. 
</v>
      </c>
      <c r="Q6" s="3" t="str">
        <f ca="1">IFERROR(__xludf.DUMMYFUNCTION("""COMPUTED_VALUE""")," divulgar a ideia da miscigenação como marca da nacionalidade.
")</f>
        <v xml:space="preserve"> divulgar a ideia da miscigenação como marca da nacionalidade.
</v>
      </c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4" t="str">
        <f ca="1">IFERROR(__xludf.DUMMYFUNCTION("""COMPUTED_VALUE"""),"https://drive.google.com/open?id=1UuFIWlbjDb-HalIeajSh0TStzEH7Khtr")</f>
        <v>https://drive.google.com/open?id=1UuFIWlbjDb-HalIeajSh0TStzEH7Khtr</v>
      </c>
      <c r="B7" s="3" t="str">
        <f ca="1">IFERROR(__xludf.DUMMYFUNCTION("""COMPUTED_VALUE"""),"Enem")</f>
        <v>Enem</v>
      </c>
      <c r="C7" s="3">
        <f ca="1">IFERROR(__xludf.DUMMYFUNCTION("""COMPUTED_VALUE"""),2016)</f>
        <v>2016</v>
      </c>
      <c r="D7" s="3" t="str">
        <f ca="1">IFERROR(__xludf.DUMMYFUNCTION("""COMPUTED_VALUE"""),"Ciências Humanas")</f>
        <v>Ciências Humanas</v>
      </c>
      <c r="E7" s="3" t="str">
        <f ca="1">IFERROR(__xludf.DUMMYFUNCTION("""COMPUTED_VALUE"""),"Sociologia")</f>
        <v>Sociologia</v>
      </c>
      <c r="F7" s="3" t="str">
        <f ca="1">IFERROR(__xludf.DUMMYFUNCTION("""COMPUTED_VALUE"""),"Sociologia")</f>
        <v>Sociologia</v>
      </c>
      <c r="G7" s="3"/>
      <c r="H7" s="3"/>
      <c r="I7" s="3" t="str">
        <f ca="1">IFERROR(__xludf.DUMMYFUNCTION("""COMPUTED_VALUE"""),"Azul")</f>
        <v>Azul</v>
      </c>
      <c r="J7" s="3">
        <f ca="1">IFERROR(__xludf.DUMMYFUNCTION("""COMPUTED_VALUE"""),34)</f>
        <v>34</v>
      </c>
      <c r="K7" s="3" t="str">
        <f ca="1">IFERROR(__xludf.DUMMYFUNCTION("""COMPUTED_VALUE"""),"C")</f>
        <v>C</v>
      </c>
      <c r="L7" s="3" t="str">
        <f ca="1">IFERROR(__xludf.DUMMYFUNCTION("""COMPUTED_VALUE"""),"As convicções religiosas dos escravos eram entretanto colocadas a duras provas quando de sua chegada ao Novo Mundo, onde eram batizados obrigatoriamente “para a salvação de sua alma” e deviam curvar-se às doutrinas religiosas de seus mestres. Iemanjá, mãe"&amp;" de numerosos outros orixás, foi sincretizada com Nossa Senhora da Conceição, e Nanã Buruku, a mais idosa das divindades das águas, foi comparada a Sant’Ana, mãe da Virgem Maria.
O sincretismo religioso no Brasil colônia foi uma estratégia utilizada pelos"&amp;" negros escravizados para 
")</f>
        <v xml:space="preserve">As convicções religiosas dos escravos eram entretanto colocadas a duras provas quando de sua chegada ao Novo Mundo, onde eram batizados obrigatoriamente “para a salvação de sua alma” e deviam curvar-se às doutrinas religiosas de seus mestres. Iemanjá, mãe de numerosos outros orixás, foi sincretizada com Nossa Senhora da Conceição, e Nanã Buruku, a mais idosa das divindades das águas, foi comparada a Sant’Ana, mãe da Virgem Maria.
O sincretismo religioso no Brasil colônia foi uma estratégia utilizada pelos negros escravizados para 
</v>
      </c>
      <c r="M7" s="3" t="str">
        <f ca="1">IFERROR(__xludf.DUMMYFUNCTION("""COMPUTED_VALUE"""),"compreender o papel do sagrado para a cultura europeia. 
")</f>
        <v xml:space="preserve">compreender o papel do sagrado para a cultura europeia. 
</v>
      </c>
      <c r="N7" s="3" t="str">
        <f ca="1">IFERROR(__xludf.DUMMYFUNCTION("""COMPUTED_VALUE"""),"garantir a aceitação pelas comunidades dos convertidos. 
")</f>
        <v xml:space="preserve">garantir a aceitação pelas comunidades dos convertidos. 
</v>
      </c>
      <c r="O7" s="3" t="str">
        <f ca="1">IFERROR(__xludf.DUMMYFUNCTION("""COMPUTED_VALUE"""),"preservar as crenças e a sua relação com o sagrado. 
")</f>
        <v xml:space="preserve">preservar as crenças e a sua relação com o sagrado. 
</v>
      </c>
      <c r="P7" s="3" t="str">
        <f ca="1">IFERROR(__xludf.DUMMYFUNCTION("""COMPUTED_VALUE"""),"integrar as distintas culturas no Novo Mundo. 
")</f>
        <v xml:space="preserve">integrar as distintas culturas no Novo Mundo. 
</v>
      </c>
      <c r="Q7" s="3" t="str">
        <f ca="1">IFERROR(__xludf.DUMMYFUNCTION("""COMPUTED_VALUE"""),"possibilitar a adoração de santos católicos.
")</f>
        <v xml:space="preserve">possibilitar a adoração de santos católicos.
</v>
      </c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4" t="str">
        <f ca="1">IFERROR(__xludf.DUMMYFUNCTION("""COMPUTED_VALUE"""),"https://drive.google.com/open?id=1ZR1rhznUwxAQclUYF6tqXvdKhGuWq9Ta")</f>
        <v>https://drive.google.com/open?id=1ZR1rhznUwxAQclUYF6tqXvdKhGuWq9Ta</v>
      </c>
      <c r="B8" s="3" t="str">
        <f ca="1">IFERROR(__xludf.DUMMYFUNCTION("""COMPUTED_VALUE"""),"Enem")</f>
        <v>Enem</v>
      </c>
      <c r="C8" s="3">
        <f ca="1">IFERROR(__xludf.DUMMYFUNCTION("""COMPUTED_VALUE"""),2016)</f>
        <v>2016</v>
      </c>
      <c r="D8" s="3" t="str">
        <f ca="1">IFERROR(__xludf.DUMMYFUNCTION("""COMPUTED_VALUE"""),"Ciências Humanas")</f>
        <v>Ciências Humanas</v>
      </c>
      <c r="E8" s="3" t="str">
        <f ca="1">IFERROR(__xludf.DUMMYFUNCTION("""COMPUTED_VALUE"""),"Sociologia")</f>
        <v>Sociologia</v>
      </c>
      <c r="F8" s="3" t="str">
        <f ca="1">IFERROR(__xludf.DUMMYFUNCTION("""COMPUTED_VALUE"""),"Sociologia")</f>
        <v>Sociologia</v>
      </c>
      <c r="G8" s="3" t="str">
        <f ca="1">IFERROR(__xludf.DUMMYFUNCTION("""COMPUTED_VALUE"""),"História do Brasil")</f>
        <v>História do Brasil</v>
      </c>
      <c r="H8" s="3"/>
      <c r="I8" s="3" t="str">
        <f ca="1">IFERROR(__xludf.DUMMYFUNCTION("""COMPUTED_VALUE"""),"Azul")</f>
        <v>Azul</v>
      </c>
      <c r="J8" s="3">
        <f ca="1">IFERROR(__xludf.DUMMYFUNCTION("""COMPUTED_VALUE"""),44)</f>
        <v>44</v>
      </c>
      <c r="K8" s="3" t="str">
        <f ca="1">IFERROR(__xludf.DUMMYFUNCTION("""COMPUTED_VALUE"""),"E")</f>
        <v>E</v>
      </c>
      <c r="L8" s="3" t="str">
        <f ca="1">IFERROR(__xludf.DUMMYFUNCTION("""COMPUTED_VALUE"""),"[imagem em anexo]
Na imagem, o autor procura representar as diferentes gerações de uma família associada a uma noção consagrada pelas elites intelectuais da época, que era a de 
")</f>
        <v xml:space="preserve">[imagem em anexo]
Na imagem, o autor procura representar as diferentes gerações de uma família associada a uma noção consagrada pelas elites intelectuais da época, que era a de 
</v>
      </c>
      <c r="M8" s="3" t="str">
        <f ca="1">IFERROR(__xludf.DUMMYFUNCTION("""COMPUTED_VALUE"""),"defesa da democracia racial. 
")</f>
        <v xml:space="preserve">defesa da democracia racial. 
</v>
      </c>
      <c r="N8" s="3" t="str">
        <f ca="1">IFERROR(__xludf.DUMMYFUNCTION("""COMPUTED_VALUE"""),"idealização do universo rural. 
")</f>
        <v xml:space="preserve">idealização do universo rural. 
</v>
      </c>
      <c r="O8" s="3" t="str">
        <f ca="1">IFERROR(__xludf.DUMMYFUNCTION("""COMPUTED_VALUE"""),"crise dos valores republicanos. 
")</f>
        <v xml:space="preserve">crise dos valores republicanos. 
</v>
      </c>
      <c r="P8" s="3" t="str">
        <f ca="1">IFERROR(__xludf.DUMMYFUNCTION("""COMPUTED_VALUE""")," constatação do atraso sertanejo. 
")</f>
        <v xml:space="preserve"> constatação do atraso sertanejo. 
</v>
      </c>
      <c r="Q8" s="3" t="str">
        <f ca="1">IFERROR(__xludf.DUMMYFUNCTION("""COMPUTED_VALUE"""),"embranquecimento da população.
")</f>
        <v xml:space="preserve">embranquecimento da população.
</v>
      </c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4" t="str">
        <f ca="1">IFERROR(__xludf.DUMMYFUNCTION("""COMPUTED_VALUE"""),"https://drive.google.com/open?id=1L9d9arx-xDaz0JIx57HqiAt-I1okdIiI")</f>
        <v>https://drive.google.com/open?id=1L9d9arx-xDaz0JIx57HqiAt-I1okdIiI</v>
      </c>
      <c r="B9" s="3" t="str">
        <f ca="1">IFERROR(__xludf.DUMMYFUNCTION("""COMPUTED_VALUE"""),"Enem")</f>
        <v>Enem</v>
      </c>
      <c r="C9" s="3">
        <f ca="1">IFERROR(__xludf.DUMMYFUNCTION("""COMPUTED_VALUE"""),2016)</f>
        <v>2016</v>
      </c>
      <c r="D9" s="3" t="str">
        <f ca="1">IFERROR(__xludf.DUMMYFUNCTION("""COMPUTED_VALUE"""),"Ciências Humanas")</f>
        <v>Ciências Humanas</v>
      </c>
      <c r="E9" s="3" t="str">
        <f ca="1">IFERROR(__xludf.DUMMYFUNCTION("""COMPUTED_VALUE"""),"Sociologia")</f>
        <v>Sociologia</v>
      </c>
      <c r="F9" s="3" t="str">
        <f ca="1">IFERROR(__xludf.DUMMYFUNCTION("""COMPUTED_VALUE"""),"Sociologia")</f>
        <v>Sociologia</v>
      </c>
      <c r="G9" s="3"/>
      <c r="H9" s="3"/>
      <c r="I9" s="3" t="str">
        <f ca="1">IFERROR(__xludf.DUMMYFUNCTION("""COMPUTED_VALUE"""),"Azul")</f>
        <v>Azul</v>
      </c>
      <c r="J9" s="3">
        <f ca="1">IFERROR(__xludf.DUMMYFUNCTION("""COMPUTED_VALUE"""),45)</f>
        <v>45</v>
      </c>
      <c r="K9" s="3" t="str">
        <f ca="1">IFERROR(__xludf.DUMMYFUNCTION("""COMPUTED_VALUE"""),"C")</f>
        <v>C</v>
      </c>
      <c r="L9" s="3" t="str">
        <f ca="1">IFERROR(__xludf.DUMMYFUNCTION("""COMPUTED_VALUE"""),"O mercado tende a gerir e regulamentar todas as atividades humanas. Até há pouco, certos campos — cultura, esporte, religião — ficavam fora do seu alcance. Agora, são absorvidos pela esfera do mercado. Os governos confiam cada vez mais nele (abandono dos "&amp;"setores de Estado, privatizações). ")</f>
        <v xml:space="preserve">O mercado tende a gerir e regulamentar todas as atividades humanas. Até há pouco, certos campos — cultura, esporte, religião — ficavam fora do seu alcance. Agora, são absorvidos pela esfera do mercado. Os governos confiam cada vez mais nele (abandono dos setores de Estado, privatizações). </v>
      </c>
      <c r="M9" s="3" t="str">
        <f ca="1">IFERROR(__xludf.DUMMYFUNCTION("""COMPUTED_VALUE"""),"Socialismo.")</f>
        <v>Socialismo.</v>
      </c>
      <c r="N9" s="3" t="str">
        <f ca="1">IFERROR(__xludf.DUMMYFUNCTION("""COMPUTED_VALUE"""),"Feudalismo. 
")</f>
        <v xml:space="preserve">Feudalismo. 
</v>
      </c>
      <c r="O9" s="3" t="str">
        <f ca="1">IFERROR(__xludf.DUMMYFUNCTION("""COMPUTED_VALUE"""),"Capitalismo. 
")</f>
        <v xml:space="preserve">Capitalismo. 
</v>
      </c>
      <c r="P9" s="3" t="str">
        <f ca="1">IFERROR(__xludf.DUMMYFUNCTION("""COMPUTED_VALUE"""),"Anarquismo. 
")</f>
        <v xml:space="preserve">Anarquismo. 
</v>
      </c>
      <c r="Q9" s="3" t="str">
        <f ca="1">IFERROR(__xludf.DUMMYFUNCTION("""COMPUTED_VALUE"""),"Comunitarismo
")</f>
        <v xml:space="preserve">Comunitarismo
</v>
      </c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4" t="str">
        <f ca="1">IFERROR(__xludf.DUMMYFUNCTION("""COMPUTED_VALUE"""),"https://drive.google.com/open?id=1hQ40B9afsrCQZFsdn4vY4zgGKPW6EOmY")</f>
        <v>https://drive.google.com/open?id=1hQ40B9afsrCQZFsdn4vY4zgGKPW6EOmY</v>
      </c>
      <c r="B10" s="3" t="str">
        <f ca="1">IFERROR(__xludf.DUMMYFUNCTION("""COMPUTED_VALUE"""),"Enem")</f>
        <v>Enem</v>
      </c>
      <c r="C10" s="3">
        <f ca="1">IFERROR(__xludf.DUMMYFUNCTION("""COMPUTED_VALUE"""),2017)</f>
        <v>2017</v>
      </c>
      <c r="D10" s="3" t="str">
        <f ca="1">IFERROR(__xludf.DUMMYFUNCTION("""COMPUTED_VALUE"""),"Linguagens")</f>
        <v>Linguagens</v>
      </c>
      <c r="E10" s="3" t="str">
        <f ca="1">IFERROR(__xludf.DUMMYFUNCTION("""COMPUTED_VALUE"""),"Literatura")</f>
        <v>Literatura</v>
      </c>
      <c r="F10" s="3" t="str">
        <f ca="1">IFERROR(__xludf.DUMMYFUNCTION("""COMPUTED_VALUE"""),"Literatura")</f>
        <v>Literatura</v>
      </c>
      <c r="G10" s="3"/>
      <c r="H10" s="3"/>
      <c r="I10" s="3" t="str">
        <f ca="1">IFERROR(__xludf.DUMMYFUNCTION("""COMPUTED_VALUE"""),"Azul")</f>
        <v>Azul</v>
      </c>
      <c r="J10" s="3"/>
      <c r="K10" s="3" t="str">
        <f ca="1">IFERROR(__xludf.DUMMYFUNCTION("""COMPUTED_VALUE"""),"D")</f>
        <v>D</v>
      </c>
      <c r="L10" s="3" t="str">
        <f ca="1">IFERROR(__xludf.DUMMYFUNCTION("""COMPUTED_VALUE"""),"[trecho de conto contido no arquivo)
No fragmento, o narrador adota um ponto de vista que acompanha a perspectiva de Fortunato. O que singulariza esse procedimento narrativo é o registro do(a)")</f>
        <v>[trecho de conto contido no arquivo)
No fragmento, o narrador adota um ponto de vista que acompanha a perspectiva de Fortunato. O que singulariza esse procedimento narrativo é o registro do(a)</v>
      </c>
      <c r="M10" s="3" t="str">
        <f ca="1">IFERROR(__xludf.DUMMYFUNCTION("""COMPUTED_VALUE"""),"indignação face à suspeita do adultério da esposa.")</f>
        <v>indignação face à suspeita do adultério da esposa.</v>
      </c>
      <c r="N10" s="3" t="str">
        <f ca="1">IFERROR(__xludf.DUMMYFUNCTION("""COMPUTED_VALUE"""),"tristeza compartilhada pela perda da mulher amada.")</f>
        <v>tristeza compartilhada pela perda da mulher amada.</v>
      </c>
      <c r="O10" s="3" t="str">
        <f ca="1">IFERROR(__xludf.DUMMYFUNCTION("""COMPUTED_VALUE"""),"espanto diante da demonstração de afeto de Garcia.")</f>
        <v>espanto diante da demonstração de afeto de Garcia.</v>
      </c>
      <c r="P10" s="3" t="str">
        <f ca="1">IFERROR(__xludf.DUMMYFUNCTION("""COMPUTED_VALUE"""),"prazer da personagem em relação ao sofrimento alheio.")</f>
        <v>prazer da personagem em relação ao sofrimento alheio.</v>
      </c>
      <c r="Q10" s="3" t="str">
        <f ca="1">IFERROR(__xludf.DUMMYFUNCTION("""COMPUTED_VALUE"""),"superação do ciúme pela comoção decorrente da morte.")</f>
        <v>superação do ciúme pela comoção decorrente da morte.</v>
      </c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4" t="str">
        <f ca="1">IFERROR(__xludf.DUMMYFUNCTION("""COMPUTED_VALUE"""),"https://drive.google.com/open?id=1FPM1V_XlBmHdPHFmJzjszrXiag7j86eh")</f>
        <v>https://drive.google.com/open?id=1FPM1V_XlBmHdPHFmJzjszrXiag7j86eh</v>
      </c>
      <c r="B11" s="3" t="str">
        <f ca="1">IFERROR(__xludf.DUMMYFUNCTION("""COMPUTED_VALUE"""),"Enem")</f>
        <v>Enem</v>
      </c>
      <c r="C11" s="3">
        <f ca="1">IFERROR(__xludf.DUMMYFUNCTION("""COMPUTED_VALUE"""),2017)</f>
        <v>2017</v>
      </c>
      <c r="D11" s="3" t="str">
        <f ca="1">IFERROR(__xludf.DUMMYFUNCTION("""COMPUTED_VALUE"""),"Linguagens")</f>
        <v>Linguagens</v>
      </c>
      <c r="E11" s="3" t="str">
        <f ca="1">IFERROR(__xludf.DUMMYFUNCTION("""COMPUTED_VALUE"""),"Literatura")</f>
        <v>Literatura</v>
      </c>
      <c r="F11" s="3" t="str">
        <f ca="1">IFERROR(__xludf.DUMMYFUNCTION("""COMPUTED_VALUE"""),"Literatura")</f>
        <v>Literatura</v>
      </c>
      <c r="G11" s="3"/>
      <c r="H11" s="3"/>
      <c r="I11" s="3" t="str">
        <f ca="1">IFERROR(__xludf.DUMMYFUNCTION("""COMPUTED_VALUE"""),"Azul")</f>
        <v>Azul</v>
      </c>
      <c r="J11" s="3">
        <f ca="1">IFERROR(__xludf.DUMMYFUNCTION("""COMPUTED_VALUE"""),13)</f>
        <v>13</v>
      </c>
      <c r="K11" s="3" t="str">
        <f ca="1">IFERROR(__xludf.DUMMYFUNCTION("""COMPUTED_VALUE"""),"B")</f>
        <v>B</v>
      </c>
      <c r="L11" s="3" t="str">
        <f ca="1">IFERROR(__xludf.DUMMYFUNCTION("""COMPUTED_VALUE"""),"[poema contido no arquivo]
A obra de Murilo Mendes situa-se na fase inicial do Modernismo, cujas propostas estéticas transparecem, no poema, por um eu lírico que")</f>
        <v>[poema contido no arquivo]
A obra de Murilo Mendes situa-se na fase inicial do Modernismo, cujas propostas estéticas transparecem, no poema, por um eu lírico que</v>
      </c>
      <c r="M11" s="3" t="str">
        <f ca="1">IFERROR(__xludf.DUMMYFUNCTION("""COMPUTED_VALUE"""),"configura um ideal de nacionalidade pela integração regional.")</f>
        <v>configura um ideal de nacionalidade pela integração regional.</v>
      </c>
      <c r="N11" s="3" t="str">
        <f ca="1">IFERROR(__xludf.DUMMYFUNCTION("""COMPUTED_VALUE"""),"remonta ao colonialismo assente sob um viés iconoclasta.")</f>
        <v>remonta ao colonialismo assente sob um viés iconoclasta.</v>
      </c>
      <c r="O11" s="3" t="str">
        <f ca="1">IFERROR(__xludf.DUMMYFUNCTION("""COMPUTED_VALUE"""),"repercute as manifestações do sincretismo religioso.")</f>
        <v>repercute as manifestações do sincretismo religioso.</v>
      </c>
      <c r="P11" s="3" t="str">
        <f ca="1">IFERROR(__xludf.DUMMYFUNCTION("""COMPUTED_VALUE"""),"descreve a gênese da formação do povo brasileiro.")</f>
        <v>descreve a gênese da formação do povo brasileiro.</v>
      </c>
      <c r="Q11" s="3" t="str">
        <f ca="1">IFERROR(__xludf.DUMMYFUNCTION("""COMPUTED_VALUE"""),"promove inovações no repertório linguístico.")</f>
        <v>promove inovações no repertório linguístico.</v>
      </c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4" t="str">
        <f ca="1">IFERROR(__xludf.DUMMYFUNCTION("""COMPUTED_VALUE"""),"https://drive.google.com/open?id=1fD0GYjVJCKiLY2xqKdkiGaB0qE7zMerg")</f>
        <v>https://drive.google.com/open?id=1fD0GYjVJCKiLY2xqKdkiGaB0qE7zMerg</v>
      </c>
      <c r="B12" s="3" t="str">
        <f ca="1">IFERROR(__xludf.DUMMYFUNCTION("""COMPUTED_VALUE"""),"Enem")</f>
        <v>Enem</v>
      </c>
      <c r="C12" s="3">
        <f ca="1">IFERROR(__xludf.DUMMYFUNCTION("""COMPUTED_VALUE"""),2017)</f>
        <v>2017</v>
      </c>
      <c r="D12" s="3" t="str">
        <f ca="1">IFERROR(__xludf.DUMMYFUNCTION("""COMPUTED_VALUE"""),"Linguagens")</f>
        <v>Linguagens</v>
      </c>
      <c r="E12" s="3" t="str">
        <f ca="1">IFERROR(__xludf.DUMMYFUNCTION("""COMPUTED_VALUE"""),"Literatura")</f>
        <v>Literatura</v>
      </c>
      <c r="F12" s="3" t="str">
        <f ca="1">IFERROR(__xludf.DUMMYFUNCTION("""COMPUTED_VALUE"""),"Literatura")</f>
        <v>Literatura</v>
      </c>
      <c r="G12" s="3"/>
      <c r="H12" s="3"/>
      <c r="I12" s="3" t="str">
        <f ca="1">IFERROR(__xludf.DUMMYFUNCTION("""COMPUTED_VALUE"""),"Azul")</f>
        <v>Azul</v>
      </c>
      <c r="J12" s="3">
        <f ca="1">IFERROR(__xludf.DUMMYFUNCTION("""COMPUTED_VALUE"""),18)</f>
        <v>18</v>
      </c>
      <c r="K12" s="3" t="str">
        <f ca="1">IFERROR(__xludf.DUMMYFUNCTION("""COMPUTED_VALUE"""),"A")</f>
        <v>A</v>
      </c>
      <c r="L12" s="3" t="str">
        <f ca="1">IFERROR(__xludf.DUMMYFUNCTION("""COMPUTED_VALUE"""),"[poema contido no arquivo]
No processo de reconstituição do tempo vivido, o eu lírico projeta um conjunto de imagens cujo lirismo se fundamenta no")</f>
        <v>[poema contido no arquivo]
No processo de reconstituição do tempo vivido, o eu lírico projeta um conjunto de imagens cujo lirismo se fundamenta no</v>
      </c>
      <c r="M12" s="3" t="str">
        <f ca="1">IFERROR(__xludf.DUMMYFUNCTION("""COMPUTED_VALUE"""),"inventário das memórias evocadas afetivamente.")</f>
        <v>inventário das memórias evocadas afetivamente.</v>
      </c>
      <c r="N12" s="3" t="str">
        <f ca="1">IFERROR(__xludf.DUMMYFUNCTION("""COMPUTED_VALUE"""),"reflexo da saudade no desejo de voltar à infância.")</f>
        <v>reflexo da saudade no desejo de voltar à infância.</v>
      </c>
      <c r="O12" s="3" t="str">
        <f ca="1">IFERROR(__xludf.DUMMYFUNCTION("""COMPUTED_VALUE""")," sentimento de inadequação com o presente vivido.")</f>
        <v xml:space="preserve"> sentimento de inadequação com o presente vivido.</v>
      </c>
      <c r="P12" s="3" t="str">
        <f ca="1">IFERROR(__xludf.DUMMYFUNCTION("""COMPUTED_VALUE"""),"ressentimento com as perdas materiais e humanas.")</f>
        <v>ressentimento com as perdas materiais e humanas.</v>
      </c>
      <c r="Q12" s="3" t="str">
        <f ca="1">IFERROR(__xludf.DUMMYFUNCTION("""COMPUTED_VALUE"""),"lapso o fluxo temporal dos eventos trazidos à cena.")</f>
        <v>lapso o fluxo temporal dos eventos trazidos à cena.</v>
      </c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A13" s="4" t="str">
        <f ca="1">IFERROR(__xludf.DUMMYFUNCTION("""COMPUTED_VALUE"""),"https://drive.google.com/open?id=1adcOIeS8WPunZcUsqvchJpcqj1qtOmqw")</f>
        <v>https://drive.google.com/open?id=1adcOIeS8WPunZcUsqvchJpcqj1qtOmqw</v>
      </c>
      <c r="B13" s="3" t="str">
        <f ca="1">IFERROR(__xludf.DUMMYFUNCTION("""COMPUTED_VALUE"""),"Enem")</f>
        <v>Enem</v>
      </c>
      <c r="C13" s="3">
        <f ca="1">IFERROR(__xludf.DUMMYFUNCTION("""COMPUTED_VALUE"""),2017)</f>
        <v>2017</v>
      </c>
      <c r="D13" s="3" t="str">
        <f ca="1">IFERROR(__xludf.DUMMYFUNCTION("""COMPUTED_VALUE"""),"Linguagens")</f>
        <v>Linguagens</v>
      </c>
      <c r="E13" s="3" t="str">
        <f ca="1">IFERROR(__xludf.DUMMYFUNCTION("""COMPUTED_VALUE"""),"Literatura")</f>
        <v>Literatura</v>
      </c>
      <c r="F13" s="3" t="str">
        <f ca="1">IFERROR(__xludf.DUMMYFUNCTION("""COMPUTED_VALUE"""),"Literatura")</f>
        <v>Literatura</v>
      </c>
      <c r="G13" s="3"/>
      <c r="H13" s="3"/>
      <c r="I13" s="3" t="str">
        <f ca="1">IFERROR(__xludf.DUMMYFUNCTION("""COMPUTED_VALUE"""),"Azul")</f>
        <v>Azul</v>
      </c>
      <c r="J13" s="3">
        <f ca="1">IFERROR(__xludf.DUMMYFUNCTION("""COMPUTED_VALUE"""),24)</f>
        <v>24</v>
      </c>
      <c r="K13" s="3" t="str">
        <f ca="1">IFERROR(__xludf.DUMMYFUNCTION("""COMPUTED_VALUE"""),"D")</f>
        <v>D</v>
      </c>
      <c r="L13" s="3" t="str">
        <f ca="1">IFERROR(__xludf.DUMMYFUNCTION("""COMPUTED_VALUE"""),"[trecho de peça teatral contido no arquivo]
A peça Liberdade, liberdade, encenada em 1964, apresenta o impasse vivido pela sociedade brasileira em face do regime vigente. Esse impasse é representado no fragmento pelo(a)")</f>
        <v>[trecho de peça teatral contido no arquivo]
A peça Liberdade, liberdade, encenada em 1964, apresenta o impasse vivido pela sociedade brasileira em face do regime vigente. Esse impasse é representado no fragmento pelo(a)</v>
      </c>
      <c r="M13" s="3" t="str">
        <f ca="1">IFERROR(__xludf.DUMMYFUNCTION("""COMPUTED_VALUE"""),"barulho excessivo produzido pelo ranger das cadeiras do teatro.")</f>
        <v>barulho excessivo produzido pelo ranger das cadeiras do teatro.</v>
      </c>
      <c r="N13" s="3" t="str">
        <f ca="1">IFERROR(__xludf.DUMMYFUNCTION("""COMPUTED_VALUE"""),"indicação da neutralidade como a melhor opção ideológica naquele momento.")</f>
        <v>indicação da neutralidade como a melhor opção ideológica naquele momento.</v>
      </c>
      <c r="O13" s="3" t="str">
        <f ca="1">IFERROR(__xludf.DUMMYFUNCTION("""COMPUTED_VALUE"""),"constatação da censura em função do engajamento social do texto dramático.")</f>
        <v>constatação da censura em função do engajamento social do texto dramático.</v>
      </c>
      <c r="P13" s="3" t="str">
        <f ca="1">IFERROR(__xludf.DUMMYFUNCTION("""COMPUTED_VALUE"""),"correlação entre o alinhamento político e a posição corporal dos espectadores.")</f>
        <v>correlação entre o alinhamento político e a posição corporal dos espectadores.</v>
      </c>
      <c r="Q13" s="3" t="str">
        <f ca="1">IFERROR(__xludf.DUMMYFUNCTION("""COMPUTED_VALUE"""),"interrupção do espetáculo em virtude do comportamento inadequado do público.")</f>
        <v>interrupção do espetáculo em virtude do comportamento inadequado do público.</v>
      </c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4" t="str">
        <f ca="1">IFERROR(__xludf.DUMMYFUNCTION("""COMPUTED_VALUE"""),"https://drive.google.com/open?id=1rUU8lBoVaTW6M1lo72OMt943he_AKbcy")</f>
        <v>https://drive.google.com/open?id=1rUU8lBoVaTW6M1lo72OMt943he_AKbcy</v>
      </c>
      <c r="B14" s="3" t="str">
        <f ca="1">IFERROR(__xludf.DUMMYFUNCTION("""COMPUTED_VALUE"""),"Enem")</f>
        <v>Enem</v>
      </c>
      <c r="C14" s="3">
        <f ca="1">IFERROR(__xludf.DUMMYFUNCTION("""COMPUTED_VALUE"""),2017)</f>
        <v>2017</v>
      </c>
      <c r="D14" s="3" t="str">
        <f ca="1">IFERROR(__xludf.DUMMYFUNCTION("""COMPUTED_VALUE"""),"Linguagens")</f>
        <v>Linguagens</v>
      </c>
      <c r="E14" s="3" t="str">
        <f ca="1">IFERROR(__xludf.DUMMYFUNCTION("""COMPUTED_VALUE"""),"Literatura")</f>
        <v>Literatura</v>
      </c>
      <c r="F14" s="3" t="str">
        <f ca="1">IFERROR(__xludf.DUMMYFUNCTION("""COMPUTED_VALUE"""),"Literatura")</f>
        <v>Literatura</v>
      </c>
      <c r="G14" s="3"/>
      <c r="H14" s="3"/>
      <c r="I14" s="3" t="str">
        <f ca="1">IFERROR(__xludf.DUMMYFUNCTION("""COMPUTED_VALUE"""),"Azul")</f>
        <v>Azul</v>
      </c>
      <c r="J14" s="3">
        <f ca="1">IFERROR(__xludf.DUMMYFUNCTION("""COMPUTED_VALUE"""),30)</f>
        <v>30</v>
      </c>
      <c r="K14" s="3" t="str">
        <f ca="1">IFERROR(__xludf.DUMMYFUNCTION("""COMPUTED_VALUE"""),"D")</f>
        <v>D</v>
      </c>
      <c r="L14" s="3" t="str">
        <f ca="1">IFERROR(__xludf.DUMMYFUNCTION("""COMPUTED_VALUE"""),"[poema contido no arquivo]
A busca pela identidade constitui uma faceta da tradição literária, redimensionada pelo olhar contemporâneo. No poema, essa nova dimensão revela a")</f>
        <v>[poema contido no arquivo]
A busca pela identidade constitui uma faceta da tradição literária, redimensionada pelo olhar contemporâneo. No poema, essa nova dimensão revela a</v>
      </c>
      <c r="M14" s="3" t="str">
        <f ca="1">IFERROR(__xludf.DUMMYFUNCTION("""COMPUTED_VALUE"""),"ausência de traços identitários.")</f>
        <v>ausência de traços identitários.</v>
      </c>
      <c r="N14" s="3" t="str">
        <f ca="1">IFERROR(__xludf.DUMMYFUNCTION("""COMPUTED_VALUE"""),"angústia com a solidão em público.")</f>
        <v>angústia com a solidão em público.</v>
      </c>
      <c r="O14" s="3" t="str">
        <f ca="1">IFERROR(__xludf.DUMMYFUNCTION("""COMPUTED_VALUE"""),"valorização da descoberta do “eu” autêntico.")</f>
        <v>valorização da descoberta do “eu” autêntico.</v>
      </c>
      <c r="P14" s="3" t="str">
        <f ca="1">IFERROR(__xludf.DUMMYFUNCTION("""COMPUTED_VALUE"""),"percepção da empatia como fator de autoconhecimento.")</f>
        <v>percepção da empatia como fator de autoconhecimento.</v>
      </c>
      <c r="Q14" s="3" t="str">
        <f ca="1">IFERROR(__xludf.DUMMYFUNCTION("""COMPUTED_VALUE"""),"impossibilidade de vivenciar experiências de pertencimento.")</f>
        <v>impossibilidade de vivenciar experiências de pertencimento.</v>
      </c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</sheetData>
  <hyperlinks>
    <hyperlink ref="A3" r:id="rId1" display="https://drive.google.com/open?id=1NL94g-7XybFSKTZgLX8eoEOTR7FKCSXQ" xr:uid="{48EFC38F-862F-4AF4-A78A-491FB96FD4AE}"/>
    <hyperlink ref="A4" r:id="rId2" display="https://drive.google.com/open?id=1uu785Ijmm5i5hF1K63duqKTKxGcynaNl" xr:uid="{A93662BD-D982-45D1-B44D-9511D546F6C3}"/>
    <hyperlink ref="A5" r:id="rId3" display="https://drive.google.com/open?id=1yRDd5R0-wP2OWRxoEcHykhLFLcFyaVgk" xr:uid="{91CE5F29-25C4-47DD-852C-EA8092D90413}"/>
    <hyperlink ref="A6" r:id="rId4" display="https://drive.google.com/open?id=15E22_LrVcx56GbhEOBU46KAi6mfeBWTy" xr:uid="{A17D20C6-D7E3-446F-AFCA-DAF76F180A71}"/>
    <hyperlink ref="A7" r:id="rId5" display="https://drive.google.com/open?id=1UuFIWlbjDb-HalIeajSh0TStzEH7Khtr" xr:uid="{C56FC019-1E44-43A2-BD1E-4081043B78AE}"/>
    <hyperlink ref="A8" r:id="rId6" display="https://drive.google.com/open?id=1ZR1rhznUwxAQclUYF6tqXvdKhGuWq9Ta" xr:uid="{EDE0E118-62C2-44B3-A58A-09A614FC64ED}"/>
    <hyperlink ref="A9" r:id="rId7" display="https://drive.google.com/open?id=1L9d9arx-xDaz0JIx57HqiAt-I1okdIiI" xr:uid="{C98AD9AE-023F-498B-A856-D94524EA94F1}"/>
    <hyperlink ref="A10" r:id="rId8" display="https://drive.google.com/open?id=1hQ40B9afsrCQZFsdn4vY4zgGKPW6EOmY" xr:uid="{266902D4-164D-4430-8371-BEAAD902218A}"/>
    <hyperlink ref="A11" r:id="rId9" display="https://drive.google.com/open?id=1FPM1V_XlBmHdPHFmJzjszrXiag7j86eh" xr:uid="{ABB01EF7-B473-4B87-9BDE-E27A163066A6}"/>
    <hyperlink ref="A12" r:id="rId10" display="https://drive.google.com/open?id=1fD0GYjVJCKiLY2xqKdkiGaB0qE7zMerg" xr:uid="{363F5FE5-7EC5-437D-B4D7-A87A21A56B9B}"/>
    <hyperlink ref="A13" r:id="rId11" display="https://drive.google.com/open?id=1adcOIeS8WPunZcUsqvchJpcqj1qtOmqw" xr:uid="{30F014FD-7BB3-4EDB-86C2-922C02775C2B}"/>
    <hyperlink ref="A14" r:id="rId12" display="https://drive.google.com/open?id=1rUU8lBoVaTW6M1lo72OMt943he_AKbcy" xr:uid="{6B656B3D-06F2-4900-9CBF-1ED84FACE84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2021-08-24T03:05:16Z</dcterms:created>
  <dcterms:modified xsi:type="dcterms:W3CDTF">2021-09-01T01:48:04Z</dcterms:modified>
</cp:coreProperties>
</file>