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showInkAnnotation="0"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C:\Users\fernando.h.neto\Documents\Education\Programas Excel\Planilha de Gastos\"/>
    </mc:Choice>
  </mc:AlternateContent>
  <xr:revisionPtr revIDLastSave="0" documentId="13_ncr:1_{1382DE34-5D4E-4738-8EE2-5DA67E08584E}" xr6:coauthVersionLast="47" xr6:coauthVersionMax="47" xr10:uidLastSave="{00000000-0000-0000-0000-000000000000}"/>
  <workbookProtection workbookAlgorithmName="SHA-512" workbookHashValue="AH9GtL3dY3zr4yVC6s3Dczhc2tG3JqlydpOGUJcIqr+WMz536pkSRR/7zK934H37aPokrVNTxLE6s59vll3K6A==" workbookSaltValue="ue804ODNKtDWf+f9UEkyBA==" workbookSpinCount="100000" lockStructure="1"/>
  <bookViews>
    <workbookView showHorizontalScroll="0" showSheetTabs="0" xWindow="-20610" yWindow="2130" windowWidth="20730" windowHeight="11160" tabRatio="1000" activeTab="12" xr2:uid="{00000000-000D-0000-FFFF-FFFF00000000}"/>
  </bookViews>
  <sheets>
    <sheet name="Início" sheetId="3" r:id="rId1"/>
    <sheet name="JANEIRO" sheetId="33" r:id="rId2"/>
    <sheet name="FEVEREIRO" sheetId="32" r:id="rId3"/>
    <sheet name="MARÇO" sheetId="31" r:id="rId4"/>
    <sheet name="ABRIL" sheetId="30" r:id="rId5"/>
    <sheet name="MAIO" sheetId="29" r:id="rId6"/>
    <sheet name="JUNHO" sheetId="28" r:id="rId7"/>
    <sheet name="JULHO" sheetId="27" r:id="rId8"/>
    <sheet name="AGOSTO" sheetId="26" r:id="rId9"/>
    <sheet name="SETEMBRO" sheetId="25" r:id="rId10"/>
    <sheet name="OUTUBRO" sheetId="23" r:id="rId11"/>
    <sheet name="NOVEMBRO" sheetId="21" r:id="rId12"/>
    <sheet name="DEZEMBRO" sheetId="17" r:id="rId13"/>
  </sheets>
  <externalReferences>
    <externalReference r:id="rId14"/>
  </externalReferences>
  <definedNames>
    <definedName name="_xlnm._FilterDatabase" localSheetId="4" hidden="1">ABRIL!$B$8:$E$37</definedName>
    <definedName name="_xlnm._FilterDatabase" localSheetId="8" hidden="1">AGOSTO!$B$8:$E$37</definedName>
    <definedName name="_xlnm._FilterDatabase" localSheetId="12" hidden="1">DEZEMBRO!$B$8:$E$37</definedName>
    <definedName name="_xlnm._FilterDatabase" localSheetId="2" hidden="1">FEVEREIRO!$B$8:$E$37</definedName>
    <definedName name="_xlnm._FilterDatabase" localSheetId="1" hidden="1">JANEIRO!$B$8:$E$37</definedName>
    <definedName name="_xlnm._FilterDatabase" localSheetId="7" hidden="1">JULHO!$B$8:$E$37</definedName>
    <definedName name="_xlnm._FilterDatabase" localSheetId="6" hidden="1">JUNHO!$B$8:$E$37</definedName>
    <definedName name="_xlnm._FilterDatabase" localSheetId="5" hidden="1">MAIO!$B$8:$E$37</definedName>
    <definedName name="_xlnm._FilterDatabase" localSheetId="3" hidden="1">MARÇO!$B$8:$E$37</definedName>
    <definedName name="_xlnm._FilterDatabase" localSheetId="11" hidden="1">NOVEMBRO!$B$8:$E$37</definedName>
    <definedName name="_xlnm._FilterDatabase" localSheetId="10" hidden="1">OUTUBRO!$B$8:$E$37</definedName>
    <definedName name="_xlnm._FilterDatabase" localSheetId="9" hidden="1">SETEMBRO!$B$8:$E$37</definedName>
    <definedName name="Fev" localSheetId="4">#REF!</definedName>
    <definedName name="Fev" localSheetId="8">#REF!</definedName>
    <definedName name="Fev" localSheetId="12">#REF!</definedName>
    <definedName name="Fev" localSheetId="2">#REF!</definedName>
    <definedName name="Fev" localSheetId="1">#REF!</definedName>
    <definedName name="Fev" localSheetId="7">#REF!</definedName>
    <definedName name="Fev" localSheetId="6">#REF!</definedName>
    <definedName name="Fev" localSheetId="5">#REF!</definedName>
    <definedName name="Fev" localSheetId="3">#REF!</definedName>
    <definedName name="Fev" localSheetId="11">#REF!</definedName>
    <definedName name="Fev" localSheetId="10">#REF!</definedName>
    <definedName name="Fev" localSheetId="9">#REF!</definedName>
    <definedName name="Fev">#REF!</definedName>
    <definedName name="GASTOS" localSheetId="4">ABRIL!$B$10:$E$252</definedName>
    <definedName name="GASTOS" localSheetId="8">AGOSTO!$B$10:$E$252</definedName>
    <definedName name="GASTOS" localSheetId="12">DEZEMBRO!$B$10:$E$252</definedName>
    <definedName name="GASTOS" localSheetId="2">FEVEREIRO!$B$10:$E$252</definedName>
    <definedName name="GASTOS" localSheetId="1">JANEIRO!$B$10:$E$252</definedName>
    <definedName name="GASTOS" localSheetId="7">JULHO!$B$10:$E$252</definedName>
    <definedName name="GASTOS" localSheetId="6">JUNHO!$B$10:$E$252</definedName>
    <definedName name="GASTOS" localSheetId="5">MAIO!$B$10:$E$252</definedName>
    <definedName name="GASTOS" localSheetId="3">MARÇO!$B$10:$E$252</definedName>
    <definedName name="GASTOS" localSheetId="11">NOVEMBRO!$B$10:$E$252</definedName>
    <definedName name="GASTOS" localSheetId="10">OUTUBRO!$B$10:$E$252</definedName>
    <definedName name="GASTOS" localSheetId="9">SETEMBRO!$B$10:$E$252</definedName>
    <definedName name="GASTOS">#REF!</definedName>
    <definedName name="jan" localSheetId="4">#REF!</definedName>
    <definedName name="jan" localSheetId="8">#REF!</definedName>
    <definedName name="jan" localSheetId="12">#REF!</definedName>
    <definedName name="jan" localSheetId="2">#REF!</definedName>
    <definedName name="jan" localSheetId="1">#REF!</definedName>
    <definedName name="jan" localSheetId="7">#REF!</definedName>
    <definedName name="jan" localSheetId="6">#REF!</definedName>
    <definedName name="jan" localSheetId="5">#REF!</definedName>
    <definedName name="jan" localSheetId="3">#REF!</definedName>
    <definedName name="jan" localSheetId="11">#REF!</definedName>
    <definedName name="jan" localSheetId="10">#REF!</definedName>
    <definedName name="jan" localSheetId="9">#REF!</definedName>
    <definedName name="jan">#REF!</definedName>
    <definedName name="Janeiro" localSheetId="4">#REF!</definedName>
    <definedName name="Janeiro" localSheetId="8">#REF!</definedName>
    <definedName name="Janeiro" localSheetId="12">#REF!</definedName>
    <definedName name="Janeiro" localSheetId="2">#REF!</definedName>
    <definedName name="Janeiro" localSheetId="1">#REF!</definedName>
    <definedName name="Janeiro" localSheetId="7">#REF!</definedName>
    <definedName name="Janeiro" localSheetId="6">#REF!</definedName>
    <definedName name="Janeiro" localSheetId="5">#REF!</definedName>
    <definedName name="Janeiro" localSheetId="3">#REF!</definedName>
    <definedName name="Janeiro" localSheetId="11">#REF!</definedName>
    <definedName name="Janeiro" localSheetId="10">#REF!</definedName>
    <definedName name="Janeiro" localSheetId="9">#REF!</definedName>
    <definedName name="Janeiro">#REF!</definedName>
    <definedName name="Novembro" localSheetId="4">#REF!</definedName>
    <definedName name="Novembro" localSheetId="8">#REF!</definedName>
    <definedName name="Novembro" localSheetId="12">#REF!</definedName>
    <definedName name="Novembro" localSheetId="2">#REF!</definedName>
    <definedName name="Novembro" localSheetId="1">#REF!</definedName>
    <definedName name="Novembro" localSheetId="7">#REF!</definedName>
    <definedName name="Novembro" localSheetId="6">#REF!</definedName>
    <definedName name="Novembro" localSheetId="5">#REF!</definedName>
    <definedName name="Novembro" localSheetId="3">#REF!</definedName>
    <definedName name="Novembro" localSheetId="11">#REF!</definedName>
    <definedName name="Novembro" localSheetId="10">#REF!</definedName>
    <definedName name="Novembro" localSheetId="9">#REF!</definedName>
    <definedName name="Novembro">#REF!</definedName>
    <definedName name="oi" localSheetId="4">#REF!,#REF!,#REF!</definedName>
    <definedName name="oi" localSheetId="8">#REF!,#REF!,#REF!</definedName>
    <definedName name="oi" localSheetId="12">#REF!,#REF!,#REF!</definedName>
    <definedName name="oi" localSheetId="2">#REF!,#REF!,#REF!</definedName>
    <definedName name="oi" localSheetId="1">#REF!,#REF!,#REF!</definedName>
    <definedName name="oi" localSheetId="7">#REF!,#REF!,#REF!</definedName>
    <definedName name="oi" localSheetId="6">#REF!,#REF!,#REF!</definedName>
    <definedName name="oi" localSheetId="5">#REF!,#REF!,#REF!</definedName>
    <definedName name="oi" localSheetId="3">#REF!,#REF!,#REF!</definedName>
    <definedName name="oi" localSheetId="11">#REF!,#REF!,#REF!</definedName>
    <definedName name="oi" localSheetId="10">#REF!,#REF!,#REF!</definedName>
    <definedName name="oi" localSheetId="9">#REF!,#REF!,#REF!</definedName>
    <definedName name="oi">#REF!,#REF!,#REF!</definedName>
    <definedName name="oii" localSheetId="4">#REF!,#REF!,#REF!</definedName>
    <definedName name="oii" localSheetId="8">#REF!,#REF!,#REF!</definedName>
    <definedName name="oii" localSheetId="12">#REF!,#REF!,#REF!</definedName>
    <definedName name="oii" localSheetId="2">#REF!,#REF!,#REF!</definedName>
    <definedName name="oii" localSheetId="1">#REF!,#REF!,#REF!</definedName>
    <definedName name="oii" localSheetId="7">#REF!,#REF!,#REF!</definedName>
    <definedName name="oii" localSheetId="6">#REF!,#REF!,#REF!</definedName>
    <definedName name="oii" localSheetId="5">#REF!,#REF!,#REF!</definedName>
    <definedName name="oii" localSheetId="3">#REF!,#REF!,#REF!</definedName>
    <definedName name="oii" localSheetId="11">#REF!,#REF!,#REF!</definedName>
    <definedName name="oii" localSheetId="10">#REF!,#REF!,#REF!</definedName>
    <definedName name="oii" localSheetId="9">#REF!,#REF!,#REF!</definedName>
    <definedName name="oii">#REF!,#REF!,#REF!</definedName>
    <definedName name="oiiiiiiii" localSheetId="4">#REF!</definedName>
    <definedName name="oiiiiiiii" localSheetId="8">#REF!</definedName>
    <definedName name="oiiiiiiii" localSheetId="12">#REF!</definedName>
    <definedName name="oiiiiiiii" localSheetId="2">#REF!</definedName>
    <definedName name="oiiiiiiii" localSheetId="1">#REF!</definedName>
    <definedName name="oiiiiiiii" localSheetId="7">#REF!</definedName>
    <definedName name="oiiiiiiii" localSheetId="6">#REF!</definedName>
    <definedName name="oiiiiiiii" localSheetId="5">#REF!</definedName>
    <definedName name="oiiiiiiii" localSheetId="3">#REF!</definedName>
    <definedName name="oiiiiiiii" localSheetId="11">#REF!</definedName>
    <definedName name="oiiiiiiii" localSheetId="10">#REF!</definedName>
    <definedName name="oiiiiiiii" localSheetId="9">#REF!</definedName>
    <definedName name="oiiiiiiii">#REF!</definedName>
    <definedName name="Procurar_Gastos" localSheetId="4">ABRIL!$A$1:$J$8,ABRIL!$D$10:$D$252,ABRIL!$C$10:$C$252</definedName>
    <definedName name="Procurar_Gastos" localSheetId="8">AGOSTO!$A$1:$J$8,AGOSTO!$D$10:$D$252,AGOSTO!$C$10:$C$252</definedName>
    <definedName name="Procurar_Gastos" localSheetId="12">DEZEMBRO!$A$1:$J$8,DEZEMBRO!$D$10:$D$252,DEZEMBRO!$C$10:$C$252</definedName>
    <definedName name="Procurar_Gastos" localSheetId="2">FEVEREIRO!$A$1:$J$8,FEVEREIRO!$D$10:$D$252,FEVEREIRO!$C$10:$C$252</definedName>
    <definedName name="Procurar_Gastos" localSheetId="1">JANEIRO!$A$1:$J$8,JANEIRO!$D$10:$D$252,JANEIRO!$C$10:$C$252</definedName>
    <definedName name="Procurar_Gastos" localSheetId="7">JULHO!$A$1:$J$8,JULHO!$D$10:$D$252,JULHO!$C$10:$C$252</definedName>
    <definedName name="Procurar_Gastos" localSheetId="6">JUNHO!$A$1:$J$8,JUNHO!$D$10:$D$252,JUNHO!$C$10:$C$252</definedName>
    <definedName name="Procurar_Gastos" localSheetId="5">MAIO!$A$1:$J$8,MAIO!$D$10:$D$252,MAIO!$C$10:$C$252</definedName>
    <definedName name="Procurar_Gastos" localSheetId="3">MARÇO!$A$1:$J$8,MARÇO!$D$10:$D$252,MARÇO!$C$10:$C$252</definedName>
    <definedName name="Procurar_Gastos" localSheetId="11">NOVEMBRO!$A$1:$J$8,NOVEMBRO!$D$10:$D$252,NOVEMBRO!$C$10:$C$252</definedName>
    <definedName name="Procurar_Gastos" localSheetId="10">OUTUBRO!$A$1:$J$8,OUTUBRO!$D$10:$D$252,OUTUBRO!$C$10:$C$252</definedName>
    <definedName name="Procurar_Gastos" localSheetId="9">SETEMBRO!$A$1:$J$8,SETEMBRO!$D$10:$D$252,SETEMBRO!$C$10:$C$252</definedName>
    <definedName name="Procurar_Gastos">#REF!,#REF!,#REF!</definedName>
    <definedName name="sla" localSheetId="4">#REF!,#REF!,#REF!</definedName>
    <definedName name="sla" localSheetId="8">#REF!,#REF!,#REF!</definedName>
    <definedName name="sla" localSheetId="12">#REF!,#REF!,#REF!</definedName>
    <definedName name="sla" localSheetId="2">#REF!,#REF!,#REF!</definedName>
    <definedName name="sla" localSheetId="1">#REF!,#REF!,#REF!</definedName>
    <definedName name="sla" localSheetId="7">#REF!,#REF!,#REF!</definedName>
    <definedName name="sla" localSheetId="6">#REF!,#REF!,#REF!</definedName>
    <definedName name="sla" localSheetId="5">#REF!,#REF!,#REF!</definedName>
    <definedName name="sla" localSheetId="3">#REF!,#REF!,#REF!</definedName>
    <definedName name="sla" localSheetId="11">#REF!,#REF!,#REF!</definedName>
    <definedName name="sla" localSheetId="10">#REF!,#REF!,#REF!</definedName>
    <definedName name="sla" localSheetId="9">#REF!,#REF!,#REF!</definedName>
    <definedName name="sla">#REF!,#REF!,#REF!</definedName>
    <definedName name="Valor2" localSheetId="4">ABRIL!$D$10:$E$252</definedName>
    <definedName name="Valor2" localSheetId="8">AGOSTO!$D$10:$E$252</definedName>
    <definedName name="Valor2" localSheetId="12">DEZEMBRO!$D$10:$E$252</definedName>
    <definedName name="Valor2" localSheetId="2">FEVEREIRO!$D$10:$E$252</definedName>
    <definedName name="Valor2" localSheetId="1">JANEIRO!$D$10:$E$252</definedName>
    <definedName name="Valor2" localSheetId="7">JULHO!$D$10:$E$252</definedName>
    <definedName name="Valor2" localSheetId="6">JUNHO!$D$10:$E$252</definedName>
    <definedName name="Valor2" localSheetId="5">MAIO!$D$10:$E$252</definedName>
    <definedName name="Valor2" localSheetId="3">MARÇO!$D$10:$E$252</definedName>
    <definedName name="Valor2" localSheetId="11">NOVEMBRO!$D$10:$E$252</definedName>
    <definedName name="Valor2" localSheetId="10">OUTUBRO!$D$10:$E$252</definedName>
    <definedName name="Valor2" localSheetId="9">SETEMBRO!$D$10:$E$252</definedName>
    <definedName name="Valor2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31" l="1"/>
  <c r="F4" i="31" s="1"/>
  <c r="H11" i="33"/>
  <c r="H10" i="33"/>
  <c r="H9" i="33"/>
  <c r="H12" i="33" s="1"/>
  <c r="D5" i="33"/>
  <c r="F4" i="33"/>
  <c r="D4" i="33"/>
  <c r="H11" i="32"/>
  <c r="H10" i="32"/>
  <c r="H9" i="32"/>
  <c r="D5" i="32"/>
  <c r="F4" i="32"/>
  <c r="D4" i="32"/>
  <c r="H4" i="32" s="1"/>
  <c r="H5" i="32" s="1"/>
  <c r="H11" i="31"/>
  <c r="H10" i="31"/>
  <c r="H9" i="31"/>
  <c r="D5" i="31"/>
  <c r="D4" i="31"/>
  <c r="H11" i="30"/>
  <c r="H10" i="30"/>
  <c r="H9" i="30"/>
  <c r="D5" i="30"/>
  <c r="F4" i="30"/>
  <c r="D4" i="30"/>
  <c r="H4" i="30" s="1"/>
  <c r="H5" i="30" s="1"/>
  <c r="H11" i="29"/>
  <c r="H10" i="29"/>
  <c r="H9" i="29"/>
  <c r="D5" i="29"/>
  <c r="F4" i="29"/>
  <c r="D4" i="29"/>
  <c r="H4" i="29" s="1"/>
  <c r="H5" i="29" s="1"/>
  <c r="H12" i="28"/>
  <c r="H11" i="28"/>
  <c r="H10" i="28"/>
  <c r="H9" i="28"/>
  <c r="D5" i="28"/>
  <c r="F4" i="28"/>
  <c r="D4" i="28"/>
  <c r="H11" i="27"/>
  <c r="H10" i="27"/>
  <c r="H9" i="27"/>
  <c r="D5" i="27"/>
  <c r="F4" i="27"/>
  <c r="D4" i="27"/>
  <c r="H11" i="26"/>
  <c r="H10" i="26"/>
  <c r="H9" i="26"/>
  <c r="D5" i="26"/>
  <c r="F4" i="26"/>
  <c r="D4" i="26"/>
  <c r="H4" i="26" s="1"/>
  <c r="H5" i="26" s="1"/>
  <c r="H12" i="25"/>
  <c r="H11" i="25"/>
  <c r="G27" i="25" s="1"/>
  <c r="H10" i="25"/>
  <c r="G26" i="25" s="1"/>
  <c r="H9" i="25"/>
  <c r="G25" i="25" s="1"/>
  <c r="D5" i="25"/>
  <c r="F4" i="25"/>
  <c r="D4" i="25"/>
  <c r="H4" i="25" s="1"/>
  <c r="H5" i="25" s="1"/>
  <c r="H12" i="23"/>
  <c r="H11" i="23"/>
  <c r="H10" i="23"/>
  <c r="H9" i="23"/>
  <c r="D5" i="23"/>
  <c r="F4" i="23"/>
  <c r="D4" i="23"/>
  <c r="H11" i="21"/>
  <c r="H10" i="21"/>
  <c r="H9" i="21"/>
  <c r="D5" i="21"/>
  <c r="F4" i="21"/>
  <c r="D4" i="21"/>
  <c r="G25" i="29" l="1"/>
  <c r="G27" i="23"/>
  <c r="H4" i="27"/>
  <c r="H5" i="27" s="1"/>
  <c r="G27" i="28"/>
  <c r="H12" i="29"/>
  <c r="H4" i="33"/>
  <c r="H5" i="33" s="1"/>
  <c r="G26" i="33"/>
  <c r="G27" i="33"/>
  <c r="G25" i="23"/>
  <c r="H12" i="27"/>
  <c r="G27" i="27" s="1"/>
  <c r="G25" i="28"/>
  <c r="G26" i="29"/>
  <c r="H4" i="23"/>
  <c r="H5" i="23" s="1"/>
  <c r="G26" i="23"/>
  <c r="H12" i="26"/>
  <c r="G26" i="26" s="1"/>
  <c r="G25" i="27"/>
  <c r="H4" i="28"/>
  <c r="H5" i="28" s="1"/>
  <c r="G26" i="28"/>
  <c r="G27" i="29"/>
  <c r="H12" i="30"/>
  <c r="G27" i="30" s="1"/>
  <c r="H12" i="32"/>
  <c r="G26" i="32" s="1"/>
  <c r="G25" i="33"/>
  <c r="H12" i="21"/>
  <c r="G27" i="21" s="1"/>
  <c r="H4" i="21"/>
  <c r="H5" i="21" s="1"/>
  <c r="H4" i="31"/>
  <c r="H5" i="31" s="1"/>
  <c r="H12" i="31"/>
  <c r="G27" i="31" s="1"/>
  <c r="G25" i="31"/>
  <c r="G26" i="31"/>
  <c r="H11" i="17"/>
  <c r="H10" i="17"/>
  <c r="H9" i="17"/>
  <c r="D5" i="17"/>
  <c r="F4" i="17"/>
  <c r="D4" i="17"/>
  <c r="G26" i="30" l="1"/>
  <c r="G25" i="32"/>
  <c r="G26" i="27"/>
  <c r="G27" i="32"/>
  <c r="G25" i="30"/>
  <c r="G27" i="26"/>
  <c r="G25" i="26"/>
  <c r="G26" i="21"/>
  <c r="G25" i="21"/>
  <c r="H12" i="17"/>
  <c r="G27" i="17" s="1"/>
  <c r="H4" i="17"/>
  <c r="H5" i="17" s="1"/>
  <c r="G26" i="17" l="1"/>
  <c r="G25" i="17"/>
</calcChain>
</file>

<file path=xl/sharedStrings.xml><?xml version="1.0" encoding="utf-8"?>
<sst xmlns="http://schemas.openxmlformats.org/spreadsheetml/2006/main" count="563" uniqueCount="52">
  <si>
    <t>Mês:</t>
  </si>
  <si>
    <t>Planilha de Gastos</t>
  </si>
  <si>
    <t>Inicial:</t>
  </si>
  <si>
    <t>Dinheiro:</t>
  </si>
  <si>
    <t>Conta:</t>
  </si>
  <si>
    <t>Investidos:</t>
  </si>
  <si>
    <t>Atual:</t>
  </si>
  <si>
    <t>Total:</t>
  </si>
  <si>
    <t>Me Devendo:</t>
  </si>
  <si>
    <t>Rendeu:</t>
  </si>
  <si>
    <t>Real desse mês:</t>
  </si>
  <si>
    <t>GASTOS</t>
  </si>
  <si>
    <t>Palavras que procura</t>
  </si>
  <si>
    <t>TABELA DE GASTOS MENSAIS</t>
  </si>
  <si>
    <t>Me devendo</t>
  </si>
  <si>
    <t>Pago</t>
  </si>
  <si>
    <t>Débito/Dinheiro</t>
  </si>
  <si>
    <t>Me deve</t>
  </si>
  <si>
    <t>me pagou</t>
  </si>
  <si>
    <t>Data</t>
  </si>
  <si>
    <t>Nome</t>
  </si>
  <si>
    <t>Valor</t>
  </si>
  <si>
    <t>Tipo</t>
  </si>
  <si>
    <t>Crédito (Eu)</t>
  </si>
  <si>
    <t>Deve</t>
  </si>
  <si>
    <t>CRÉDITO</t>
  </si>
  <si>
    <t>Crédito (Outros)</t>
  </si>
  <si>
    <t>Devendo</t>
  </si>
  <si>
    <t>DEVE</t>
  </si>
  <si>
    <t>Total</t>
  </si>
  <si>
    <t>TIPO</t>
  </si>
  <si>
    <t>DÉBITO</t>
  </si>
  <si>
    <t>DINHEIRO</t>
  </si>
  <si>
    <t>DATA</t>
  </si>
  <si>
    <t>NOME</t>
  </si>
  <si>
    <t>VALOR</t>
  </si>
  <si>
    <t xml:space="preserve"> </t>
  </si>
  <si>
    <t>Não encontrado!</t>
  </si>
  <si>
    <t>Hhh</t>
  </si>
  <si>
    <t>DEZEMBRO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</si>
  <si>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</si>
  <si>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</si>
  <si>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</si>
  <si>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</si>
  <si>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</si>
  <si>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</si>
  <si>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</si>
  <si>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</si>
  <si>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</si>
  <si>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</si>
  <si>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</si>
  <si>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COMIDA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</si>
</sst>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&quot;R$&quot;* #,##0.00_);_(&quot;R$&quot;* \(#,##0.00\);_(&quot;R$&quot;* &quot;-&quot;??_);_(@_)"/>
    <numFmt numFmtId="165" formatCode="&quot;R$&quot;#,##0.00_);\(&quot;R$&quot;#,##0.00\)"/>
    <numFmt numFmtId="166" formatCode="&quot;R$&quot;\ #,##0.00"/>
    <numFmt numFmtId="167" formatCode="0.0%"/>
    <numFmt numFmtId="168" formatCode="_-[$€-2]\ * #,##0.00_-;\-[$€-2]\ * #,##0.00_-;_-[$€-2]\ * &quot;-&quot;??_-;_-@_-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8" tint="0.59999389629810485"/>
      <name val="Aharoni"/>
      <charset val="177"/>
    </font>
    <font>
      <b/>
      <sz val="16"/>
      <color theme="8" tint="0.59999389629810485"/>
      <name val="Aharoni"/>
      <charset val="177"/>
    </font>
    <font>
      <sz val="11"/>
      <color rgb="FF000000"/>
      <name val="Segoe UI"/>
      <family val="2"/>
    </font>
    <font>
      <b/>
      <sz val="11"/>
      <color theme="8" tint="0.59999389629810485"/>
      <name val="Aharoni"/>
      <charset val="177"/>
    </font>
    <font>
      <b/>
      <sz val="20"/>
      <color theme="8" tint="0.59999389629810485"/>
      <name val="Aharoni"/>
      <charset val="177"/>
    </font>
    <font>
      <b/>
      <sz val="11"/>
      <name val="Calibri"/>
      <family val="2"/>
      <scheme val="minor"/>
    </font>
    <font>
      <b/>
      <i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11">
    <xf numFmtId="0" fontId="0" fillId="0" borderId="0" xfId="0"/>
    <xf numFmtId="0" fontId="5" fillId="2" borderId="1" xfId="0" applyFont="1" applyFill="1" applyBorder="1" applyAlignment="1" applyProtection="1">
      <alignment horizontal="center" vertical="center"/>
      <protection hidden="1"/>
    </xf>
    <xf numFmtId="0" fontId="5" fillId="2" borderId="2" xfId="0" applyNumberFormat="1" applyFont="1" applyFill="1" applyBorder="1" applyAlignment="1" applyProtection="1">
      <alignment horizontal="center" vertical="center"/>
      <protection hidden="1"/>
    </xf>
    <xf numFmtId="14" fontId="6" fillId="0" borderId="0" xfId="0" applyNumberFormat="1" applyFont="1" applyAlignment="1" applyProtection="1">
      <alignment horizontal="center" vertical="center"/>
      <protection hidden="1"/>
    </xf>
    <xf numFmtId="0" fontId="0" fillId="3" borderId="0" xfId="0" applyFont="1" applyFill="1" applyAlignment="1" applyProtection="1">
      <alignment horizontal="center" vertical="center"/>
      <protection hidden="1"/>
    </xf>
    <xf numFmtId="0" fontId="8" fillId="4" borderId="4" xfId="0" applyFont="1" applyFill="1" applyBorder="1" applyAlignment="1" applyProtection="1">
      <alignment horizontal="center" vertical="center"/>
      <protection hidden="1"/>
    </xf>
    <xf numFmtId="0" fontId="0" fillId="3" borderId="0" xfId="0" applyFont="1" applyFill="1" applyBorder="1" applyAlignment="1" applyProtection="1">
      <alignment horizontal="center" vertical="center"/>
      <protection hidden="1"/>
    </xf>
    <xf numFmtId="0" fontId="1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 vertical="center"/>
      <protection hidden="1"/>
    </xf>
    <xf numFmtId="0" fontId="0" fillId="0" borderId="0" xfId="0" applyFont="1" applyBorder="1" applyAlignment="1" applyProtection="1">
      <alignment horizontal="center" vertical="center"/>
      <protection hidden="1"/>
    </xf>
    <xf numFmtId="0" fontId="0" fillId="7" borderId="8" xfId="0" applyFont="1" applyFill="1" applyBorder="1" applyAlignment="1" applyProtection="1">
      <alignment horizontal="center" vertical="center"/>
      <protection hidden="1"/>
    </xf>
    <xf numFmtId="0" fontId="0" fillId="7" borderId="9" xfId="0" applyFont="1" applyFill="1" applyBorder="1" applyAlignment="1" applyProtection="1">
      <alignment horizontal="center" vertical="center"/>
      <protection hidden="1"/>
    </xf>
    <xf numFmtId="0" fontId="15" fillId="0" borderId="0" xfId="0" applyFont="1"/>
    <xf numFmtId="0" fontId="0" fillId="8" borderId="4" xfId="0" applyFont="1" applyFill="1" applyBorder="1" applyAlignment="1" applyProtection="1">
      <alignment horizontal="center" vertical="center"/>
      <protection hidden="1"/>
    </xf>
    <xf numFmtId="0" fontId="8" fillId="9" borderId="1" xfId="0" applyFont="1" applyFill="1" applyBorder="1" applyAlignment="1" applyProtection="1">
      <alignment horizontal="center"/>
      <protection hidden="1"/>
    </xf>
    <xf numFmtId="0" fontId="0" fillId="8" borderId="13" xfId="0" applyFont="1" applyFill="1" applyBorder="1" applyAlignment="1" applyProtection="1">
      <alignment horizontal="center" vertical="center"/>
      <protection hidden="1"/>
    </xf>
    <xf numFmtId="164" fontId="3" fillId="3" borderId="0" xfId="1" applyFont="1" applyFill="1" applyBorder="1" applyAlignment="1" applyProtection="1">
      <alignment horizontal="center" vertical="center"/>
      <protection hidden="1"/>
    </xf>
    <xf numFmtId="0" fontId="3" fillId="4" borderId="4" xfId="0" applyFont="1" applyFill="1" applyBorder="1" applyAlignment="1" applyProtection="1">
      <alignment horizontal="center" vertical="center"/>
      <protection hidden="1"/>
    </xf>
    <xf numFmtId="0" fontId="3" fillId="4" borderId="1" xfId="0" applyFont="1" applyFill="1" applyBorder="1" applyAlignment="1" applyProtection="1">
      <alignment horizontal="center" vertical="center"/>
      <protection hidden="1"/>
    </xf>
    <xf numFmtId="4" fontId="8" fillId="9" borderId="1" xfId="0" applyNumberFormat="1" applyFont="1" applyFill="1" applyBorder="1" applyAlignment="1" applyProtection="1">
      <alignment horizontal="center"/>
      <protection hidden="1"/>
    </xf>
    <xf numFmtId="0" fontId="0" fillId="8" borderId="14" xfId="0" applyFont="1" applyFill="1" applyBorder="1" applyAlignment="1" applyProtection="1">
      <alignment horizontal="center" vertical="center"/>
      <protection hidden="1"/>
    </xf>
    <xf numFmtId="0" fontId="12" fillId="10" borderId="1" xfId="0" applyFont="1" applyFill="1" applyBorder="1" applyAlignment="1" applyProtection="1">
      <alignment horizontal="center" vertical="center"/>
      <protection hidden="1"/>
    </xf>
    <xf numFmtId="0" fontId="0" fillId="8" borderId="15" xfId="0" applyFont="1" applyFill="1" applyBorder="1" applyAlignment="1" applyProtection="1">
      <alignment horizontal="center" vertical="center"/>
      <protection hidden="1"/>
    </xf>
    <xf numFmtId="165" fontId="0" fillId="0" borderId="0" xfId="0" applyNumberFormat="1" applyFont="1" applyBorder="1" applyAlignment="1" applyProtection="1">
      <alignment horizontal="center" vertical="center"/>
      <protection hidden="1"/>
    </xf>
    <xf numFmtId="0" fontId="0" fillId="3" borderId="6" xfId="0" applyFont="1" applyFill="1" applyBorder="1" applyAlignment="1" applyProtection="1">
      <alignment horizontal="center" vertical="center"/>
      <protection hidden="1"/>
    </xf>
    <xf numFmtId="0" fontId="0" fillId="11" borderId="4" xfId="0" applyFont="1" applyFill="1" applyBorder="1" applyAlignment="1" applyProtection="1">
      <alignment horizontal="center" vertical="center"/>
      <protection hidden="1"/>
    </xf>
    <xf numFmtId="0" fontId="0" fillId="8" borderId="19" xfId="0" applyFont="1" applyFill="1" applyBorder="1" applyAlignment="1" applyProtection="1">
      <alignment horizontal="center" vertical="center"/>
      <protection hidden="1"/>
    </xf>
    <xf numFmtId="166" fontId="16" fillId="3" borderId="0" xfId="0" applyNumberFormat="1" applyFont="1" applyFill="1" applyBorder="1" applyAlignment="1" applyProtection="1">
      <alignment vertical="center" wrapText="1"/>
      <protection hidden="1"/>
    </xf>
    <xf numFmtId="0" fontId="18" fillId="9" borderId="4" xfId="0" applyFont="1" applyFill="1" applyBorder="1" applyAlignment="1" applyProtection="1">
      <alignment horizontal="center" vertical="center"/>
      <protection hidden="1"/>
    </xf>
    <xf numFmtId="0" fontId="18" fillId="9" borderId="3" xfId="0" applyFont="1" applyFill="1" applyBorder="1" applyAlignment="1" applyProtection="1">
      <alignment horizontal="center" vertical="center"/>
      <protection hidden="1"/>
    </xf>
    <xf numFmtId="0" fontId="2" fillId="9" borderId="11" xfId="0" applyNumberFormat="1" applyFont="1" applyFill="1" applyBorder="1" applyAlignment="1" applyProtection="1">
      <alignment horizontal="center"/>
      <protection hidden="1"/>
    </xf>
    <xf numFmtId="166" fontId="0" fillId="0" borderId="0" xfId="0" applyNumberFormat="1" applyFont="1" applyAlignment="1" applyProtection="1">
      <alignment horizontal="center" vertical="center"/>
      <protection hidden="1"/>
    </xf>
    <xf numFmtId="167" fontId="0" fillId="0" borderId="0" xfId="2" applyNumberFormat="1" applyFont="1" applyAlignment="1" applyProtection="1">
      <alignment horizontal="center" vertical="center"/>
      <protection hidden="1"/>
    </xf>
    <xf numFmtId="14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2" fillId="4" borderId="17" xfId="0" applyFont="1" applyFill="1" applyBorder="1" applyAlignment="1" applyProtection="1">
      <alignment horizontal="center" vertical="center"/>
      <protection locked="0"/>
    </xf>
    <xf numFmtId="0" fontId="2" fillId="4" borderId="18" xfId="0" applyFont="1" applyFill="1" applyBorder="1" applyAlignment="1" applyProtection="1">
      <alignment horizontal="center" vertical="center"/>
      <protection locked="0"/>
    </xf>
    <xf numFmtId="14" fontId="2" fillId="4" borderId="20" xfId="0" applyNumberFormat="1" applyFont="1" applyFill="1" applyBorder="1" applyAlignment="1" applyProtection="1">
      <alignment horizontal="center" vertical="center"/>
      <protection locked="0"/>
    </xf>
    <xf numFmtId="0" fontId="2" fillId="4" borderId="21" xfId="0" applyFont="1" applyFill="1" applyBorder="1" applyAlignment="1" applyProtection="1">
      <alignment horizontal="center" vertical="center"/>
      <protection locked="0"/>
    </xf>
    <xf numFmtId="0" fontId="2" fillId="4" borderId="22" xfId="0" applyFont="1" applyFill="1" applyBorder="1" applyAlignment="1" applyProtection="1">
      <alignment horizontal="center" vertical="center"/>
      <protection locked="0"/>
    </xf>
    <xf numFmtId="14" fontId="4" fillId="4" borderId="16" xfId="0" applyNumberFormat="1" applyFont="1" applyFill="1" applyBorder="1" applyAlignment="1" applyProtection="1">
      <alignment horizontal="center" vertical="center"/>
      <protection locked="0"/>
    </xf>
    <xf numFmtId="0" fontId="4" fillId="4" borderId="17" xfId="0" applyFont="1" applyFill="1" applyBorder="1" applyAlignment="1" applyProtection="1">
      <alignment horizontal="center" vertical="center"/>
      <protection locked="0"/>
    </xf>
    <xf numFmtId="0" fontId="4" fillId="4" borderId="18" xfId="0" applyFont="1" applyFill="1" applyBorder="1" applyAlignment="1" applyProtection="1">
      <alignment horizontal="center" vertical="center"/>
      <protection locked="0"/>
    </xf>
    <xf numFmtId="14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4" fillId="4" borderId="24" xfId="0" applyFont="1" applyFill="1" applyBorder="1" applyAlignment="1" applyProtection="1">
      <alignment horizontal="center" vertical="center"/>
      <protection locked="0"/>
    </xf>
    <xf numFmtId="0" fontId="4" fillId="4" borderId="25" xfId="0" applyFont="1" applyFill="1" applyBorder="1" applyAlignment="1" applyProtection="1">
      <alignment horizontal="center" vertical="center"/>
      <protection locked="0"/>
    </xf>
    <xf numFmtId="14" fontId="4" fillId="4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28" xfId="0" applyFont="1" applyFill="1" applyBorder="1" applyAlignment="1" applyProtection="1">
      <alignment horizontal="center" vertical="center"/>
      <protection locked="0"/>
    </xf>
    <xf numFmtId="0" fontId="0" fillId="13" borderId="0" xfId="0" applyFill="1"/>
    <xf numFmtId="14" fontId="0" fillId="13" borderId="0" xfId="0" applyNumberFormat="1" applyFill="1"/>
    <xf numFmtId="166" fontId="0" fillId="13" borderId="0" xfId="0" applyNumberFormat="1" applyFill="1"/>
    <xf numFmtId="14" fontId="2" fillId="9" borderId="12" xfId="0" applyNumberFormat="1" applyFont="1" applyFill="1" applyBorder="1" applyAlignment="1" applyProtection="1">
      <alignment horizontal="center" vertical="center"/>
      <protection hidden="1"/>
    </xf>
    <xf numFmtId="166" fontId="19" fillId="12" borderId="1" xfId="1" applyNumberFormat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ont="1" applyAlignment="1" applyProtection="1">
      <alignment horizontal="center" vertical="center"/>
      <protection hidden="1"/>
    </xf>
    <xf numFmtId="166" fontId="0" fillId="0" borderId="0" xfId="1" applyNumberFormat="1" applyFont="1" applyAlignment="1" applyProtection="1">
      <alignment horizontal="center" vertical="center"/>
      <protection hidden="1"/>
    </xf>
    <xf numFmtId="165" fontId="0" fillId="0" borderId="0" xfId="0" applyNumberFormat="1" applyFont="1" applyAlignment="1" applyProtection="1">
      <alignment horizontal="center" vertical="center"/>
      <protection hidden="1"/>
    </xf>
    <xf numFmtId="164" fontId="9" fillId="5" borderId="1" xfId="1" applyNumberFormat="1" applyFont="1" applyFill="1" applyBorder="1" applyAlignment="1" applyProtection="1">
      <alignment horizontal="center" vertical="center"/>
      <protection hidden="1"/>
    </xf>
    <xf numFmtId="164" fontId="8" fillId="4" borderId="1" xfId="1" applyNumberFormat="1" applyFont="1" applyFill="1" applyBorder="1" applyAlignment="1" applyProtection="1">
      <alignment horizontal="center" vertical="center"/>
      <protection hidden="1"/>
    </xf>
    <xf numFmtId="164" fontId="8" fillId="4" borderId="3" xfId="1" applyNumberFormat="1" applyFont="1" applyFill="1" applyBorder="1" applyAlignment="1" applyProtection="1">
      <alignment horizontal="center" vertical="center"/>
      <protection hidden="1"/>
    </xf>
    <xf numFmtId="164" fontId="11" fillId="4" borderId="1" xfId="1" applyNumberFormat="1" applyFont="1" applyFill="1" applyBorder="1" applyAlignment="1" applyProtection="1">
      <alignment horizontal="center" vertical="center"/>
      <protection hidden="1"/>
    </xf>
    <xf numFmtId="164" fontId="12" fillId="10" borderId="1" xfId="1" applyNumberFormat="1" applyFont="1" applyFill="1" applyBorder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64" fontId="0" fillId="0" borderId="0" xfId="0" applyNumberFormat="1" applyFont="1" applyAlignment="1" applyProtection="1">
      <alignment horizontal="center" vertical="center"/>
      <protection hidden="1"/>
    </xf>
    <xf numFmtId="14" fontId="3" fillId="4" borderId="4" xfId="0" applyNumberFormat="1" applyFont="1" applyFill="1" applyBorder="1" applyAlignment="1" applyProtection="1">
      <alignment horizontal="center" vertical="center"/>
      <protection hidden="1"/>
    </xf>
    <xf numFmtId="14" fontId="0" fillId="0" borderId="0" xfId="0" applyNumberFormat="1" applyFont="1" applyAlignment="1" applyProtection="1">
      <alignment horizontal="center" vertical="center"/>
      <protection hidden="1"/>
    </xf>
    <xf numFmtId="164" fontId="0" fillId="0" borderId="0" xfId="0" applyNumberFormat="1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68" fontId="9" fillId="5" borderId="3" xfId="1" applyNumberFormat="1" applyFont="1" applyFill="1" applyBorder="1" applyAlignment="1" applyProtection="1">
      <alignment horizontal="center" vertical="center"/>
      <protection locked="0"/>
    </xf>
    <xf numFmtId="168" fontId="8" fillId="4" borderId="2" xfId="1" applyNumberFormat="1" applyFont="1" applyFill="1" applyBorder="1" applyAlignment="1" applyProtection="1">
      <alignment horizontal="center" vertical="center"/>
      <protection hidden="1"/>
    </xf>
    <xf numFmtId="168" fontId="12" fillId="10" borderId="3" xfId="1" applyNumberFormat="1" applyFont="1" applyFill="1" applyBorder="1" applyAlignment="1" applyProtection="1">
      <alignment horizontal="center" vertical="center"/>
      <protection hidden="1"/>
    </xf>
    <xf numFmtId="168" fontId="9" fillId="5" borderId="2" xfId="1" applyNumberFormat="1" applyFont="1" applyFill="1" applyBorder="1" applyAlignment="1" applyProtection="1">
      <alignment horizontal="center" vertical="center"/>
      <protection locked="0"/>
    </xf>
    <xf numFmtId="168" fontId="11" fillId="4" borderId="2" xfId="1" applyNumberFormat="1" applyFont="1" applyFill="1" applyBorder="1" applyAlignment="1" applyProtection="1">
      <alignment horizontal="center" vertical="center"/>
      <protection hidden="1"/>
    </xf>
    <xf numFmtId="168" fontId="19" fillId="12" borderId="1" xfId="1" applyNumberFormat="1" applyFont="1" applyFill="1" applyBorder="1" applyAlignment="1" applyProtection="1">
      <alignment horizontal="center" vertical="center"/>
      <protection locked="0"/>
    </xf>
    <xf numFmtId="14" fontId="19" fillId="12" borderId="1" xfId="1" applyNumberFormat="1" applyFont="1" applyFill="1" applyBorder="1" applyAlignment="1" applyProtection="1">
      <alignment horizontal="center" vertical="center"/>
      <protection locked="0"/>
    </xf>
    <xf numFmtId="166" fontId="2" fillId="9" borderId="12" xfId="0" applyNumberFormat="1" applyFont="1" applyFill="1" applyBorder="1" applyAlignment="1" applyProtection="1">
      <alignment horizontal="center" vertical="center"/>
      <protection hidden="1"/>
    </xf>
    <xf numFmtId="168" fontId="2" fillId="4" borderId="17" xfId="1" applyNumberFormat="1" applyFont="1" applyFill="1" applyBorder="1" applyAlignment="1" applyProtection="1">
      <alignment horizontal="center" vertical="center"/>
      <protection locked="0"/>
    </xf>
    <xf numFmtId="168" fontId="2" fillId="4" borderId="21" xfId="1" applyNumberFormat="1" applyFont="1" applyFill="1" applyBorder="1" applyAlignment="1" applyProtection="1">
      <alignment horizontal="center" vertical="center"/>
      <protection locked="0"/>
    </xf>
    <xf numFmtId="168" fontId="4" fillId="4" borderId="17" xfId="1" applyNumberFormat="1" applyFont="1" applyFill="1" applyBorder="1" applyAlignment="1" applyProtection="1">
      <alignment horizontal="center" vertical="center"/>
      <protection locked="0"/>
    </xf>
    <xf numFmtId="168" fontId="4" fillId="4" borderId="24" xfId="1" applyNumberFormat="1" applyFont="1" applyFill="1" applyBorder="1" applyAlignment="1" applyProtection="1">
      <alignment horizontal="center" vertical="center"/>
      <protection locked="0"/>
    </xf>
    <xf numFmtId="168" fontId="4" fillId="4" borderId="27" xfId="1" applyNumberFormat="1" applyFont="1" applyFill="1" applyBorder="1" applyAlignment="1" applyProtection="1">
      <alignment horizontal="center" vertical="center"/>
      <protection locked="0"/>
    </xf>
    <xf numFmtId="166" fontId="2" fillId="4" borderId="16" xfId="0" applyNumberFormat="1" applyFont="1" applyFill="1" applyBorder="1" applyAlignment="1" applyProtection="1">
      <alignment horizontal="center" vertical="center"/>
      <protection locked="0"/>
    </xf>
    <xf numFmtId="0" fontId="14" fillId="6" borderId="5" xfId="0" applyFont="1" applyFill="1" applyBorder="1" applyAlignment="1" applyProtection="1">
      <alignment horizontal="center" vertical="center" wrapText="1"/>
      <protection hidden="1"/>
    </xf>
    <xf numFmtId="0" fontId="14" fillId="6" borderId="7" xfId="0" applyFont="1" applyFill="1" applyBorder="1" applyAlignment="1" applyProtection="1">
      <alignment horizontal="center" vertical="center" wrapText="1"/>
      <protection hidden="1"/>
    </xf>
    <xf numFmtId="0" fontId="14" fillId="6" borderId="10" xfId="0" applyFont="1" applyFill="1" applyBorder="1" applyAlignment="1" applyProtection="1">
      <alignment horizontal="center" vertical="center" wrapText="1"/>
      <protection hidden="1"/>
    </xf>
    <xf numFmtId="0" fontId="14" fillId="6" borderId="12" xfId="0" applyFont="1" applyFill="1" applyBorder="1" applyAlignment="1" applyProtection="1">
      <alignment horizontal="center" vertical="center" wrapText="1"/>
      <protection hidden="1"/>
    </xf>
    <xf numFmtId="168" fontId="8" fillId="9" borderId="3" xfId="0" applyNumberFormat="1" applyFont="1" applyFill="1" applyBorder="1" applyAlignment="1" applyProtection="1">
      <alignment horizontal="center" vertical="center"/>
      <protection hidden="1"/>
    </xf>
    <xf numFmtId="168" fontId="8" fillId="9" borderId="2" xfId="0" applyNumberFormat="1" applyFont="1" applyFill="1" applyBorder="1" applyAlignment="1" applyProtection="1">
      <alignment horizontal="center" vertical="center"/>
      <protection hidden="1"/>
    </xf>
    <xf numFmtId="0" fontId="14" fillId="6" borderId="5" xfId="0" applyFont="1" applyFill="1" applyBorder="1" applyAlignment="1" applyProtection="1">
      <alignment horizontal="center" vertical="center"/>
      <protection hidden="1"/>
    </xf>
    <xf numFmtId="0" fontId="14" fillId="6" borderId="10" xfId="0" applyFont="1" applyFill="1" applyBorder="1" applyAlignment="1" applyProtection="1">
      <alignment horizontal="center" vertical="center"/>
      <protection hidden="1"/>
    </xf>
    <xf numFmtId="0" fontId="16" fillId="6" borderId="6" xfId="0" applyFont="1" applyFill="1" applyBorder="1" applyAlignment="1" applyProtection="1">
      <alignment horizontal="center" vertical="center" wrapText="1"/>
      <protection hidden="1"/>
    </xf>
    <xf numFmtId="0" fontId="16" fillId="6" borderId="11" xfId="0" applyFont="1" applyFill="1" applyBorder="1" applyAlignment="1" applyProtection="1">
      <alignment horizontal="center" vertical="center" wrapText="1"/>
      <protection hidden="1"/>
    </xf>
    <xf numFmtId="166" fontId="17" fillId="6" borderId="7" xfId="0" applyNumberFormat="1" applyFont="1" applyFill="1" applyBorder="1" applyAlignment="1" applyProtection="1">
      <alignment horizontal="center" vertical="center" wrapText="1"/>
      <protection locked="0" hidden="1"/>
    </xf>
    <xf numFmtId="166" fontId="17" fillId="6" borderId="12" xfId="0" applyNumberFormat="1" applyFont="1" applyFill="1" applyBorder="1" applyAlignment="1" applyProtection="1">
      <alignment horizontal="center" vertical="center" wrapText="1"/>
      <protection locked="0" hidden="1"/>
    </xf>
    <xf numFmtId="0" fontId="7" fillId="2" borderId="1" xfId="0" applyFont="1" applyFill="1" applyBorder="1" applyAlignment="1" applyProtection="1">
      <alignment horizontal="center" vertical="center" wrapText="1"/>
      <protection hidden="1"/>
    </xf>
    <xf numFmtId="0" fontId="7" fillId="2" borderId="3" xfId="0" applyFont="1" applyFill="1" applyBorder="1" applyAlignment="1" applyProtection="1">
      <alignment horizontal="center" vertical="center" wrapText="1"/>
      <protection hidden="1"/>
    </xf>
    <xf numFmtId="0" fontId="7" fillId="2" borderId="2" xfId="0" applyFont="1" applyFill="1" applyBorder="1" applyAlignment="1" applyProtection="1">
      <alignment horizontal="center" vertical="center" wrapText="1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164" fontId="10" fillId="3" borderId="0" xfId="1" applyFont="1" applyFill="1" applyBorder="1" applyAlignment="1" applyProtection="1">
      <alignment horizontal="center" vertical="center"/>
      <protection hidden="1"/>
    </xf>
    <xf numFmtId="0" fontId="13" fillId="6" borderId="5" xfId="0" applyFont="1" applyFill="1" applyBorder="1" applyAlignment="1" applyProtection="1">
      <alignment horizontal="center" vertical="center" wrapText="1"/>
      <protection hidden="1"/>
    </xf>
    <xf numFmtId="0" fontId="13" fillId="6" borderId="6" xfId="0" applyFont="1" applyFill="1" applyBorder="1" applyAlignment="1" applyProtection="1">
      <alignment horizontal="center" vertical="center" wrapText="1"/>
      <protection hidden="1"/>
    </xf>
    <xf numFmtId="0" fontId="13" fillId="6" borderId="7" xfId="0" applyFont="1" applyFill="1" applyBorder="1" applyAlignment="1" applyProtection="1">
      <alignment horizontal="center" vertical="center" wrapText="1"/>
      <protection hidden="1"/>
    </xf>
    <xf numFmtId="0" fontId="13" fillId="6" borderId="10" xfId="0" applyFont="1" applyFill="1" applyBorder="1" applyAlignment="1" applyProtection="1">
      <alignment horizontal="center" vertical="center" wrapText="1"/>
      <protection hidden="1"/>
    </xf>
    <xf numFmtId="0" fontId="13" fillId="6" borderId="11" xfId="0" applyFont="1" applyFill="1" applyBorder="1" applyAlignment="1" applyProtection="1">
      <alignment horizontal="center" vertical="center" wrapText="1"/>
      <protection hidden="1"/>
    </xf>
    <xf numFmtId="0" fontId="13" fillId="6" borderId="12" xfId="0" applyFont="1" applyFill="1" applyBorder="1" applyAlignment="1" applyProtection="1">
      <alignment horizontal="center" vertical="center" wrapText="1"/>
      <protection hidden="1"/>
    </xf>
    <xf numFmtId="166" fontId="0" fillId="3" borderId="0" xfId="0" applyNumberFormat="1" applyFont="1" applyFill="1" applyAlignment="1" applyProtection="1">
      <alignment horizontal="center" vertical="center"/>
      <protection hidden="1"/>
    </xf>
    <xf numFmtId="166" fontId="16" fillId="3" borderId="0" xfId="0" applyNumberFormat="1" applyFont="1" applyFill="1" applyBorder="1" applyAlignment="1" applyProtection="1">
      <alignment horizontal="center" vertical="center" wrapText="1"/>
      <protection hidden="1"/>
    </xf>
    <xf numFmtId="168" fontId="8" fillId="9" borderId="3" xfId="1" applyNumberFormat="1" applyFont="1" applyFill="1" applyBorder="1" applyAlignment="1" applyProtection="1">
      <alignment horizontal="center" vertical="center"/>
      <protection hidden="1"/>
    </xf>
    <xf numFmtId="168" fontId="8" fillId="9" borderId="2" xfId="1" applyNumberFormat="1" applyFont="1" applyFill="1" applyBorder="1" applyAlignment="1" applyProtection="1">
      <alignment horizontal="center" vertical="center"/>
      <protection hidden="1"/>
    </xf>
    <xf numFmtId="168" fontId="3" fillId="10" borderId="3" xfId="1" applyNumberFormat="1" applyFont="1" applyFill="1" applyBorder="1" applyAlignment="1" applyProtection="1">
      <alignment horizontal="center" vertical="center"/>
      <protection hidden="1"/>
    </xf>
    <xf numFmtId="168" fontId="3" fillId="10" borderId="2" xfId="1" applyNumberFormat="1" applyFont="1" applyFill="1" applyBorder="1" applyAlignment="1" applyProtection="1">
      <alignment horizontal="center" vertical="center"/>
      <protection hidden="1"/>
    </xf>
    <xf numFmtId="168" fontId="8" fillId="9" borderId="3" xfId="1" applyNumberFormat="1" applyFont="1" applyFill="1" applyBorder="1" applyAlignment="1" applyProtection="1">
      <alignment horizontal="center"/>
      <protection hidden="1"/>
    </xf>
    <xf numFmtId="168" fontId="8" fillId="9" borderId="2" xfId="1" applyNumberFormat="1" applyFont="1" applyFill="1" applyBorder="1" applyAlignment="1" applyProtection="1">
      <alignment horizontal="center"/>
      <protection hidden="1"/>
    </xf>
  </cellXfs>
  <cellStyles count="3">
    <cellStyle name="Moeda" xfId="1" builtinId="4"/>
    <cellStyle name="Normal" xfId="0" builtinId="0"/>
    <cellStyle name="Porcentagem" xfId="2" builtinId="5"/>
  </cellStyles>
  <dxfs count="1119"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ont>
        <b/>
        <i val="0"/>
        <color auto="1"/>
      </font>
      <fill>
        <patternFill>
          <bgColor rgb="FFFFC000"/>
        </patternFill>
      </fill>
    </dxf>
    <dxf>
      <font>
        <b/>
        <i val="0"/>
        <color auto="1"/>
      </font>
      <fill>
        <patternFill>
          <bgColor rgb="FFFFC000"/>
        </patternFill>
      </fill>
    </dxf>
    <dxf>
      <font>
        <strike/>
        <color auto="1"/>
      </font>
    </dxf>
    <dxf>
      <fill>
        <patternFill>
          <bgColor rgb="FFFFFF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230-4304-8963-56316104BA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230-4304-8963-56316104BAB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230-4304-8963-56316104BAB5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15493BBB-1274-418D-8713-1EB5AE5E712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230-4304-8963-56316104BA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99CEA06-BA25-4F5A-8001-DD35D4809F7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230-4304-8963-56316104BA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3991160-5437-4500-A9AB-DE84E5EA741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230-4304-8963-56316104BA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JANEIRO!$G$9:$G$11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JANEIRO!$H$9:$H$11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JANEIRO!$G$25:$G$27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230-4304-8963-56316104BAB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230-4304-8963-56316104BAB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230-4304-8963-56316104BAB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230-4304-8963-56316104BAB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JANEIRO!$G$9:$G$11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JANEIRO!$I$9:$I$11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5230-4304-8963-56316104BAB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FB5-4070-BB7D-F7C27C19C2C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FB5-4070-BB7D-F7C27C19C2C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FB5-4070-BB7D-F7C27C19C2C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EB5418D6-F908-4090-A008-6A49FB32F98B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6FB5-4070-BB7D-F7C27C19C2C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EC68D647-F72A-44C2-9CDC-5FA892E8DC7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FB5-4070-BB7D-F7C27C19C2C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A19C57E-9F3B-4B41-A410-1ED15F73B66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FB5-4070-BB7D-F7C27C19C2C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FEVEREIRO!$G$9:$G$11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FEVEREIRO!$H$9:$H$11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FEVEREIRO!$G$25:$G$27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6FB5-4070-BB7D-F7C27C19C2C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6FB5-4070-BB7D-F7C27C19C2C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6FB5-4070-BB7D-F7C27C19C2C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6FB5-4070-BB7D-F7C27C19C2C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FEVEREIRO!$G$9:$G$11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FEVEREIRO!$I$9:$I$11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6FB5-4070-BB7D-F7C27C19C2C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4290-4FF6-BFA9-3DA30E80E7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4290-4FF6-BFA9-3DA30E80E7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4290-4FF6-BFA9-3DA30E80E7B9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F6932737-868F-46F9-8F0B-6093039E3847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4290-4FF6-BFA9-3DA30E80E7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AF43879-65EA-4CEE-B135-60E46CAF9E3B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290-4FF6-BFA9-3DA30E80E7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BD62336-97E4-41EF-8842-18B1ED8EB11A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290-4FF6-BFA9-3DA30E80E7B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MARÇO!$G$9:$G$11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MARÇO!$H$9:$H$11</c:f>
              <c:numCache>
                <c:formatCode>_-[$€-2]\ * #,##0.00_-;\-[$€-2]\ * #,##0.00_-;_-[$€-2]\ * "-"??_-;_-@_-</c:formatCode>
                <c:ptCount val="3"/>
                <c:pt idx="0">
                  <c:v>26.31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MARÇO!$G$25:$G$27</c15:f>
                <c15:dlblRangeCache>
                  <c:ptCount val="3"/>
                  <c:pt idx="0">
                    <c:v>100,0%</c:v>
                  </c:pt>
                  <c:pt idx="1">
                    <c:v>0,0%</c:v>
                  </c:pt>
                  <c:pt idx="2">
                    <c:v>0,0%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4290-4FF6-BFA9-3DA30E80E7B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4290-4FF6-BFA9-3DA30E80E7B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4290-4FF6-BFA9-3DA30E80E7B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4290-4FF6-BFA9-3DA30E80E7B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MARÇO!$G$9:$G$11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MARÇO!$I$9:$I$11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4290-4FF6-BFA9-3DA30E80E7B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5CF7-4E4D-A590-223053196E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CF7-4E4D-A590-223053196E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5CF7-4E4D-A590-223053196EB7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5CF7-4E4D-A590-223053196EB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CF7-4E4D-A590-223053196EB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CF7-4E4D-A590-223053196EB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ABRIL!$G$9:$G$11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ABRIL!$H$9:$H$11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ABRIL!$G$25:$G$27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5CF7-4E4D-A590-223053196EB7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5CF7-4E4D-A590-223053196EB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5CF7-4E4D-A590-223053196EB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5CF7-4E4D-A590-223053196EB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ABRIL!$G$9:$G$11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ABRIL!$I$9:$I$11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5CF7-4E4D-A590-223053196EB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C11-4813-B4A4-DADFBE2409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C11-4813-B4A4-DADFBE2409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C11-4813-B4A4-DADFBE2409A5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C11-4813-B4A4-DADFBE2409A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C11-4813-B4A4-DADFBE2409A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C11-4813-B4A4-DADFBE2409A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MAIO!$G$9:$G$11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MAIO!$H$9:$H$11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MAIO!$G$25:$G$27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C11-4813-B4A4-DADFBE2409A5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C11-4813-B4A4-DADFBE2409A5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C11-4813-B4A4-DADFBE2409A5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C11-4813-B4A4-DADFBE2409A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MAIO!$G$9:$G$11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MAIO!$I$9:$I$11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C11-4813-B4A4-DADFBE2409A5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8FE-4333-A13F-6C6C97A6A2D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8FE-4333-A13F-6C6C97A6A2D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8FE-4333-A13F-6C6C97A6A2DF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4F599B11-DF0D-4FC6-AEBA-730100504C34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8FE-4333-A13F-6C6C97A6A2D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B9038B8-57C9-45AA-BD53-4A9DB15ECE92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8FE-4333-A13F-6C6C97A6A2D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7C9A374-D5B1-4FD3-B42C-27D227985419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8FE-4333-A13F-6C6C97A6A2D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JUNHO!$G$9:$G$11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JUNHO!$H$9:$H$11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JUNHO!$G$25:$G$27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8FE-4333-A13F-6C6C97A6A2DF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8FE-4333-A13F-6C6C97A6A2DF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8FE-4333-A13F-6C6C97A6A2DF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8FE-4333-A13F-6C6C97A6A2DF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JUNHO!$G$9:$G$11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JUNHO!$I$9:$I$11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8FE-4333-A13F-6C6C97A6A2DF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48B-41BA-AAD0-AF97DC8545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48B-41BA-AAD0-AF97DC8545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48B-41BA-AAD0-AF97DC854567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48B-41BA-AAD0-AF97DC85456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48B-41BA-AAD0-AF97DC85456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48B-41BA-AAD0-AF97DC854567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JULHO!$G$9:$G$11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JULHO!$H$9:$H$11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JULHO!$G$25:$G$27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48B-41BA-AAD0-AF97DC854567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48B-41BA-AAD0-AF97DC854567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48B-41BA-AAD0-AF97DC854567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48B-41BA-AAD0-AF97DC854567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JULHO!$G$9:$G$11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JULHO!$I$9:$I$11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348B-41BA-AAD0-AF97DC854567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1B4-4F62-B578-C22DDE73B4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1B4-4F62-B578-C22DDE73B4F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91B4-4F62-B578-C22DDE73B4FD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1B4-4F62-B578-C22DDE73B4F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91B4-4F62-B578-C22DDE73B4F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1B4-4F62-B578-C22DDE73B4F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AGOSTO!$G$9:$G$11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AGOSTO!$H$9:$H$11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AGOSTO!$G$25:$G$27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91B4-4F62-B578-C22DDE73B4FD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91B4-4F62-B578-C22DDE73B4FD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91B4-4F62-B578-C22DDE73B4FD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91B4-4F62-B578-C22DDE73B4FD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AGOSTO!$G$9:$G$11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AGOSTO!$I$9:$I$11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91B4-4F62-B578-C22DDE73B4F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A23-43B1-8B4B-A1B5C39691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A23-43B1-8B4B-A1B5C39691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3A23-43B1-8B4B-A1B5C396910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1AB2581C-FEAB-44C1-8659-D5B5AA7B8CF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3A23-43B1-8B4B-A1B5C396910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ADB722B-045F-43C9-9AED-8390FC08092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3A23-43B1-8B4B-A1B5C396910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78AEA8B-1FF2-46BD-81AF-BA6E660EF9C6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3A23-43B1-8B4B-A1B5C396910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SETEMBRO!$G$9:$G$11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SETEMBRO!$H$9:$H$11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SETEMBRO!$G$25:$G$27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3A23-43B1-8B4B-A1B5C396910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3A23-43B1-8B4B-A1B5C396910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3A23-43B1-8B4B-A1B5C396910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3A23-43B1-8B4B-A1B5C396910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SETEMBRO!$G$9:$G$11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SETEMBRO!$I$9:$I$11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3A23-43B1-8B4B-A1B5C396910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CC77-4586-933F-57BC809CC8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CC77-4586-933F-57BC809CC8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CC77-4586-933F-57BC809CC8D9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79724A6D-91E2-4657-B4E5-1210D632E64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CC77-4586-933F-57BC809CC8D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2EBC625-AB27-434F-8411-4304CD81D9C9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CC77-4586-933F-57BC809CC8D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03052D5-7AB0-496F-B621-DD5676AD09E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CC77-4586-933F-57BC809CC8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OUTUBRO!$G$9:$G$11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OUTUBRO!$H$9:$H$11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OUTUBRO!$G$25:$G$27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CC77-4586-933F-57BC809CC8D9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CC77-4586-933F-57BC809CC8D9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CC77-4586-933F-57BC809CC8D9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CC77-4586-933F-57BC809CC8D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OUTUBRO!$G$9:$G$11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OUTUBRO!$I$9:$I$11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CC77-4586-933F-57BC809CC8D9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D09-4F1F-8D9F-6E8FB92ED5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D09-4F1F-8D9F-6E8FB92ED5C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D09-4F1F-8D9F-6E8FB92ED5CA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698E4E11-91C1-43A2-A890-641ED36C90DD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D09-4F1F-8D9F-6E8FB92ED5C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4E9F3B8-FE49-48A5-9BBC-49814A06B5F1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D09-4F1F-8D9F-6E8FB92ED5C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F54A7E95-A4F3-47A5-A03E-E19B5E4FA01E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D09-4F1F-8D9F-6E8FB92ED5C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NOVEMBRO!$G$9:$G$11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NOVEMBRO!$H$9:$H$11</c:f>
              <c:numCache>
                <c:formatCode>_-[$€-2]\ * #,##0.00_-;\-[$€-2]\ * #,##0.00_-;_-[$€-2]\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NOVEMBRO!$G$25:$G$27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D09-4F1F-8D9F-6E8FB92ED5CA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D09-4F1F-8D9F-6E8FB92ED5CA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D09-4F1F-8D9F-6E8FB92ED5CA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D09-4F1F-8D9F-6E8FB92ED5C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NOVEMBRO!$G$9:$G$11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NOVEMBRO!$I$9:$I$11</c:f>
              <c:numCache>
                <c:formatCode>_-[$€-2]\ * #,##0.00_-;\-[$€-2]\ * #,##0.00_-;_-[$€-2]\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0D09-4F1F-8D9F-6E8FB92ED5CA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pt-BR" sz="2000"/>
              <a:t>DISTRIBUIÇÃO DOS</a:t>
            </a:r>
            <a:r>
              <a:rPr lang="pt-BR" sz="2000" baseline="0"/>
              <a:t> </a:t>
            </a:r>
            <a:r>
              <a:rPr lang="pt-BR" sz="2000"/>
              <a:t>GASTOS</a:t>
            </a:r>
          </a:p>
        </c:rich>
      </c:tx>
      <c:layout>
        <c:manualLayout>
          <c:xMode val="edge"/>
          <c:yMode val="edge"/>
          <c:x val="0.14437421553894447"/>
          <c:y val="3.52479225340385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>
        <c:manualLayout>
          <c:layoutTarget val="inner"/>
          <c:xMode val="edge"/>
          <c:yMode val="edge"/>
          <c:x val="0.11791145730439609"/>
          <c:y val="0.27530416076486286"/>
          <c:w val="0.4676038344669281"/>
          <c:h val="0.68037263081472532"/>
        </c:manualLayout>
      </c:layout>
      <c:pieChart>
        <c:varyColors val="1"/>
        <c:ser>
          <c:idx val="0"/>
          <c:order val="0"/>
          <c:explosion val="10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05F5-43DD-8771-C54C28CFD3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05F5-43DD-8771-C54C28CFD3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05F5-43DD-8771-C54C28CFD33B}"/>
              </c:ext>
            </c:extLst>
          </c:dPt>
          <c:dLbls>
            <c:dLbl>
              <c:idx val="0"/>
              <c:layout>
                <c:manualLayout>
                  <c:x val="8.2400195808854368E-2"/>
                  <c:y val="8.447695755004786E-2"/>
                </c:manualLayout>
              </c:layout>
              <c:tx>
                <c:rich>
                  <a:bodyPr/>
                  <a:lstStyle/>
                  <a:p>
                    <a:fld id="{91664D09-A390-438E-9928-14758E5749FF}" type="CELLRANGE">
                      <a:rPr lang="en-US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5F5-43DD-8771-C54C28CFD33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FAA662D-9B6A-40AB-9E5C-FA9E2509A3FF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05F5-43DD-8771-C54C28CFD33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65EA696-2585-46E0-9E69-28F2FF9D8143}" type="CELLRANGE">
                      <a:rPr lang="pt-BR"/>
                      <a:pPr/>
                      <a:t>[INTERVALODACÉLULA]</a:t>
                    </a:fld>
                    <a:endParaRPr lang="pt-BR"/>
                  </a:p>
                </c:rich>
              </c:tx>
              <c:dLblPos val="bestFi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05F5-43DD-8771-C54C28CFD33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>
                <c15:showDataLabelsRange val="1"/>
              </c:ext>
            </c:extLst>
          </c:dLbls>
          <c:cat>
            <c:strRef>
              <c:f>DEZEMBRO!$G$9:$G$11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DEZEMBRO!$H$9:$H$11</c:f>
              <c:numCache>
                <c:formatCode>_-[$€-2]\ * #.##000_-;\-[$€-2]\ * #.##000_-;_-[$€-2]\ * "-"??_-;_-@_-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DEZEMBRO!$G$25:$G$27</c15:f>
                <c15:dlblRangeCache>
                  <c:ptCount val="3"/>
                  <c:pt idx="0">
                    <c:v>#DIV/0!</c:v>
                  </c:pt>
                  <c:pt idx="1">
                    <c:v>#DIV/0!</c:v>
                  </c:pt>
                  <c:pt idx="2">
                    <c:v>#DIV/0!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05F5-43DD-8771-C54C28CFD33B}"/>
            </c:ext>
          </c:extLst>
        </c:ser>
        <c:ser>
          <c:idx val="1"/>
          <c:order val="1"/>
          <c:dPt>
            <c:idx val="0"/>
            <c:bubble3D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8-05F5-43DD-8771-C54C28CFD33B}"/>
              </c:ext>
            </c:extLst>
          </c:dPt>
          <c:dPt>
            <c:idx val="1"/>
            <c:bubble3D val="0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A-05F5-43DD-8771-C54C28CFD33B}"/>
              </c:ext>
            </c:extLst>
          </c:dPt>
          <c:dPt>
            <c:idx val="2"/>
            <c:bubble3D val="0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C-05F5-43DD-8771-C54C28CFD33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cat>
            <c:strRef>
              <c:f>DEZEMBRO!$G$9:$G$11</c:f>
              <c:strCache>
                <c:ptCount val="3"/>
                <c:pt idx="0">
                  <c:v>Débito/Dinheiro</c:v>
                </c:pt>
                <c:pt idx="1">
                  <c:v>Crédito (Eu)</c:v>
                </c:pt>
                <c:pt idx="2">
                  <c:v>Crédito (Outros)</c:v>
                </c:pt>
              </c:strCache>
            </c:strRef>
          </c:cat>
          <c:val>
            <c:numRef>
              <c:f>DEZEMBRO!$I$9:$I$11</c:f>
              <c:numCache>
                <c:formatCode>_-[$€-2]\ * #.##000_-;\-[$€-2]\ * #.##000_-;_-[$€-2]\ * "-"??_-;_-@_-</c:formatCode>
                <c:ptCount val="3"/>
              </c:numCache>
            </c:numRef>
          </c:val>
          <c:extLst>
            <c:ext xmlns:c16="http://schemas.microsoft.com/office/drawing/2014/chart" uri="{C3380CC4-5D6E-409C-BE32-E72D297353CC}">
              <c16:uniqueId val="{0000000D-05F5-43DD-8771-C54C28CFD33B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7595921351919221"/>
          <c:y val="0.41010634797289608"/>
          <c:w val="0.42308836395450566"/>
          <c:h val="0.2152769983229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4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Setembro!A1"/><Relationship Id="rId13" Type="http://schemas.openxmlformats.org/officeDocument/2006/relationships/hyperlink" Target="#Mar&#231;o!A1"/><Relationship Id="rId18" Type="http://schemas.openxmlformats.org/officeDocument/2006/relationships/hyperlink" Target="#Agosto!A1"/><Relationship Id="rId26" Type="http://schemas.openxmlformats.org/officeDocument/2006/relationships/image" Target="../media/image14.png"/><Relationship Id="rId3" Type="http://schemas.openxmlformats.org/officeDocument/2006/relationships/image" Target="../media/image3.png"/><Relationship Id="rId21" Type="http://schemas.openxmlformats.org/officeDocument/2006/relationships/image" Target="../media/image9.png"/><Relationship Id="rId7" Type="http://schemas.openxmlformats.org/officeDocument/2006/relationships/hyperlink" Target="#Outubro!A1"/><Relationship Id="rId12" Type="http://schemas.openxmlformats.org/officeDocument/2006/relationships/hyperlink" Target="#Fevereiro!A1"/><Relationship Id="rId17" Type="http://schemas.openxmlformats.org/officeDocument/2006/relationships/hyperlink" Target="#Maio!A1"/><Relationship Id="rId25" Type="http://schemas.openxmlformats.org/officeDocument/2006/relationships/image" Target="../media/image13.png"/><Relationship Id="rId2" Type="http://schemas.openxmlformats.org/officeDocument/2006/relationships/image" Target="../media/image2.png"/><Relationship Id="rId16" Type="http://schemas.openxmlformats.org/officeDocument/2006/relationships/hyperlink" Target="#Junho!A1"/><Relationship Id="rId20" Type="http://schemas.openxmlformats.org/officeDocument/2006/relationships/image" Target="../media/image8.png"/><Relationship Id="rId29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hyperlink" Target="#Janeiro!A1"/><Relationship Id="rId24" Type="http://schemas.openxmlformats.org/officeDocument/2006/relationships/image" Target="../media/image12.png"/><Relationship Id="rId5" Type="http://schemas.openxmlformats.org/officeDocument/2006/relationships/image" Target="../media/image5.png"/><Relationship Id="rId15" Type="http://schemas.openxmlformats.org/officeDocument/2006/relationships/hyperlink" Target="#Julho!A1"/><Relationship Id="rId23" Type="http://schemas.openxmlformats.org/officeDocument/2006/relationships/image" Target="../media/image11.png"/><Relationship Id="rId28" Type="http://schemas.openxmlformats.org/officeDocument/2006/relationships/image" Target="../media/image15.png"/><Relationship Id="rId10" Type="http://schemas.openxmlformats.org/officeDocument/2006/relationships/hyperlink" Target="#Dezembro!A1"/><Relationship Id="rId19" Type="http://schemas.openxmlformats.org/officeDocument/2006/relationships/image" Target="../media/image7.png"/><Relationship Id="rId4" Type="http://schemas.openxmlformats.org/officeDocument/2006/relationships/image" Target="../media/image4.png"/><Relationship Id="rId9" Type="http://schemas.openxmlformats.org/officeDocument/2006/relationships/hyperlink" Target="#Novembro!A1"/><Relationship Id="rId14" Type="http://schemas.openxmlformats.org/officeDocument/2006/relationships/hyperlink" Target="#Abril!A1"/><Relationship Id="rId22" Type="http://schemas.openxmlformats.org/officeDocument/2006/relationships/image" Target="../media/image10.png"/><Relationship Id="rId27" Type="http://schemas.openxmlformats.org/officeDocument/2006/relationships/hyperlink" Target="#Investimentos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IN&#205;CIO!A1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161925</xdr:colOff>
      <xdr:row>13</xdr:row>
      <xdr:rowOff>9525</xdr:rowOff>
    </xdr:from>
    <xdr:to>
      <xdr:col>6</xdr:col>
      <xdr:colOff>323850</xdr:colOff>
      <xdr:row>17</xdr:row>
      <xdr:rowOff>152399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990725" y="2486025"/>
          <a:ext cx="1990725" cy="904874"/>
        </a:xfrm>
        <a:prstGeom prst="snipRound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352810</xdr:colOff>
      <xdr:row>14</xdr:row>
      <xdr:rowOff>134973</xdr:rowOff>
    </xdr:from>
    <xdr:to>
      <xdr:col>6</xdr:col>
      <xdr:colOff>207766</xdr:colOff>
      <xdr:row>17</xdr:row>
      <xdr:rowOff>28029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3400810" y="2801973"/>
          <a:ext cx="464556" cy="464556"/>
        </a:xfrm>
        <a:prstGeom prst="rect">
          <a:avLst/>
        </a:prstGeom>
      </xdr:spPr>
    </xdr:pic>
    <xdr:clientData/>
  </xdr:twoCellAnchor>
  <xdr:twoCellAnchor>
    <xdr:from>
      <xdr:col>6</xdr:col>
      <xdr:colOff>333375</xdr:colOff>
      <xdr:row>7</xdr:row>
      <xdr:rowOff>9525</xdr:rowOff>
    </xdr:from>
    <xdr:to>
      <xdr:col>9</xdr:col>
      <xdr:colOff>495300</xdr:colOff>
      <xdr:row>11</xdr:row>
      <xdr:rowOff>152399</xdr:rowOff>
    </xdr:to>
    <xdr:sp macro="" textlink="">
      <xdr:nvSpPr>
        <xdr:cNvPr id="4" name="Retângulo com Único Canto Aparado e Arredondad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990975" y="1343025"/>
          <a:ext cx="1990725" cy="904874"/>
        </a:xfrm>
        <a:prstGeom prst="snipRound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485774</xdr:colOff>
      <xdr:row>9</xdr:row>
      <xdr:rowOff>0</xdr:rowOff>
    </xdr:from>
    <xdr:to>
      <xdr:col>7</xdr:col>
      <xdr:colOff>292733</xdr:colOff>
      <xdr:row>11</xdr:row>
      <xdr:rowOff>35559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554803">
          <a:off x="4143374" y="1714500"/>
          <a:ext cx="416559" cy="416559"/>
        </a:xfrm>
        <a:prstGeom prst="rect">
          <a:avLst/>
        </a:prstGeom>
      </xdr:spPr>
    </xdr:pic>
    <xdr:clientData/>
  </xdr:twoCellAnchor>
  <xdr:twoCellAnchor>
    <xdr:from>
      <xdr:col>9</xdr:col>
      <xdr:colOff>495300</xdr:colOff>
      <xdr:row>7</xdr:row>
      <xdr:rowOff>9526</xdr:rowOff>
    </xdr:from>
    <xdr:to>
      <xdr:col>12</xdr:col>
      <xdr:colOff>657225</xdr:colOff>
      <xdr:row>11</xdr:row>
      <xdr:rowOff>152400</xdr:rowOff>
    </xdr:to>
    <xdr:sp macro="" textlink="">
      <xdr:nvSpPr>
        <xdr:cNvPr id="6" name="Retângulo com Único Canto Aparado e Arredondad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81700" y="1343026"/>
          <a:ext cx="1990725" cy="904874"/>
        </a:xfrm>
        <a:prstGeom prst="snip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11</xdr:col>
      <xdr:colOff>378261</xdr:colOff>
      <xdr:row>7</xdr:row>
      <xdr:rowOff>103696</xdr:rowOff>
    </xdr:from>
    <xdr:to>
      <xdr:col>12</xdr:col>
      <xdr:colOff>595772</xdr:colOff>
      <xdr:row>9</xdr:row>
      <xdr:rowOff>118285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808021">
          <a:off x="7083861" y="1437196"/>
          <a:ext cx="827111" cy="395589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13</xdr:row>
      <xdr:rowOff>9526</xdr:rowOff>
    </xdr:from>
    <xdr:to>
      <xdr:col>3</xdr:col>
      <xdr:colOff>161925</xdr:colOff>
      <xdr:row>17</xdr:row>
      <xdr:rowOff>152400</xdr:rowOff>
    </xdr:to>
    <xdr:sp macro="" textlink="">
      <xdr:nvSpPr>
        <xdr:cNvPr id="8" name="Retângulo com Único Canto Aparado e Arredondado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2486026"/>
          <a:ext cx="1990725" cy="904874"/>
        </a:xfrm>
        <a:prstGeom prst="snipRoundRect">
          <a:avLst/>
        </a:prstGeom>
        <a:solidFill>
          <a:schemeClr val="accent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2</xdr:col>
      <xdr:colOff>295275</xdr:colOff>
      <xdr:row>15</xdr:row>
      <xdr:rowOff>10798</xdr:rowOff>
    </xdr:from>
    <xdr:to>
      <xdr:col>3</xdr:col>
      <xdr:colOff>160652</xdr:colOff>
      <xdr:row>17</xdr:row>
      <xdr:rowOff>104775</xdr:rowOff>
    </xdr:to>
    <xdr:pic>
      <xdr:nvPicPr>
        <xdr:cNvPr id="9" name="Imagem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4475" y="2868298"/>
          <a:ext cx="474977" cy="474977"/>
        </a:xfrm>
        <a:prstGeom prst="rect">
          <a:avLst/>
        </a:prstGeom>
      </xdr:spPr>
    </xdr:pic>
    <xdr:clientData/>
  </xdr:twoCellAnchor>
  <xdr:twoCellAnchor>
    <xdr:from>
      <xdr:col>3</xdr:col>
      <xdr:colOff>171450</xdr:colOff>
      <xdr:row>1</xdr:row>
      <xdr:rowOff>28575</xdr:rowOff>
    </xdr:from>
    <xdr:to>
      <xdr:col>6</xdr:col>
      <xdr:colOff>333375</xdr:colOff>
      <xdr:row>5</xdr:row>
      <xdr:rowOff>171449</xdr:rowOff>
    </xdr:to>
    <xdr:sp macro="" textlink="">
      <xdr:nvSpPr>
        <xdr:cNvPr id="10" name="Retângulo com Único Canto Aparado e Arredondad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000250" y="219075"/>
          <a:ext cx="1990725" cy="904874"/>
        </a:xfrm>
        <a:prstGeom prst="snip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5</xdr:col>
      <xdr:colOff>63227</xdr:colOff>
      <xdr:row>4</xdr:row>
      <xdr:rowOff>9525</xdr:rowOff>
    </xdr:from>
    <xdr:to>
      <xdr:col>6</xdr:col>
      <xdr:colOff>230320</xdr:colOff>
      <xdr:row>5</xdr:row>
      <xdr:rowOff>188073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3111227" y="771525"/>
          <a:ext cx="776693" cy="369048"/>
        </a:xfrm>
        <a:prstGeom prst="rect">
          <a:avLst/>
        </a:prstGeom>
      </xdr:spPr>
    </xdr:pic>
    <xdr:clientData/>
  </xdr:twoCellAnchor>
  <xdr:twoCellAnchor>
    <xdr:from>
      <xdr:col>6</xdr:col>
      <xdr:colOff>333375</xdr:colOff>
      <xdr:row>13</xdr:row>
      <xdr:rowOff>9526</xdr:rowOff>
    </xdr:from>
    <xdr:to>
      <xdr:col>9</xdr:col>
      <xdr:colOff>495300</xdr:colOff>
      <xdr:row>17</xdr:row>
      <xdr:rowOff>186765</xdr:rowOff>
    </xdr:to>
    <xdr:sp macro="" textlink="">
      <xdr:nvSpPr>
        <xdr:cNvPr id="12" name="Retângulo com Único Canto Aparado e Arredondad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3990975" y="2486026"/>
          <a:ext cx="1990725" cy="939239"/>
        </a:xfrm>
        <a:prstGeom prst="snipRoundRect">
          <a:avLst/>
        </a:prstGeom>
        <a:solidFill>
          <a:schemeClr val="tx1">
            <a:lumMod val="95000"/>
            <a:lumOff val="5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8</xdr:col>
      <xdr:colOff>492066</xdr:colOff>
      <xdr:row>13</xdr:row>
      <xdr:rowOff>28337</xdr:rowOff>
    </xdr:from>
    <xdr:to>
      <xdr:col>9</xdr:col>
      <xdr:colOff>321680</xdr:colOff>
      <xdr:row>15</xdr:row>
      <xdr:rowOff>74772</xdr:rowOff>
    </xdr:to>
    <xdr:pic>
      <xdr:nvPicPr>
        <xdr:cNvPr id="13" name="Imagem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3251923">
          <a:off x="5374755" y="2498948"/>
          <a:ext cx="427435" cy="439214"/>
        </a:xfrm>
        <a:prstGeom prst="rect">
          <a:avLst/>
        </a:prstGeom>
      </xdr:spPr>
    </xdr:pic>
    <xdr:clientData/>
  </xdr:twoCellAnchor>
  <xdr:twoCellAnchor>
    <xdr:from>
      <xdr:col>3</xdr:col>
      <xdr:colOff>161925</xdr:colOff>
      <xdr:row>7</xdr:row>
      <xdr:rowOff>9525</xdr:rowOff>
    </xdr:from>
    <xdr:to>
      <xdr:col>6</xdr:col>
      <xdr:colOff>323850</xdr:colOff>
      <xdr:row>11</xdr:row>
      <xdr:rowOff>152399</xdr:rowOff>
    </xdr:to>
    <xdr:sp macro="" textlink="">
      <xdr:nvSpPr>
        <xdr:cNvPr id="14" name="Retângulo com Único Canto Aparado e Arredondad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990725" y="1343025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9526</xdr:rowOff>
    </xdr:from>
    <xdr:to>
      <xdr:col>3</xdr:col>
      <xdr:colOff>161925</xdr:colOff>
      <xdr:row>11</xdr:row>
      <xdr:rowOff>152400</xdr:rowOff>
    </xdr:to>
    <xdr:sp macro="" textlink="">
      <xdr:nvSpPr>
        <xdr:cNvPr id="15" name="Retângulo com Único Canto Aparado e Arredondad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1343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0</xdr:colOff>
      <xdr:row>1</xdr:row>
      <xdr:rowOff>9526</xdr:rowOff>
    </xdr:from>
    <xdr:to>
      <xdr:col>3</xdr:col>
      <xdr:colOff>161925</xdr:colOff>
      <xdr:row>5</xdr:row>
      <xdr:rowOff>152400</xdr:rowOff>
    </xdr:to>
    <xdr:sp macro="" textlink="">
      <xdr:nvSpPr>
        <xdr:cNvPr id="16" name="Retângulo com Único Canto Aparado e Arredondad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200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333375</xdr:colOff>
      <xdr:row>1</xdr:row>
      <xdr:rowOff>9525</xdr:rowOff>
    </xdr:from>
    <xdr:to>
      <xdr:col>9</xdr:col>
      <xdr:colOff>495300</xdr:colOff>
      <xdr:row>5</xdr:row>
      <xdr:rowOff>152399</xdr:rowOff>
    </xdr:to>
    <xdr:sp macro="" textlink="">
      <xdr:nvSpPr>
        <xdr:cNvPr id="17" name="Retângulo com Único Canto Aparado e Arredondado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3990975" y="200025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</xdr:row>
      <xdr:rowOff>9526</xdr:rowOff>
    </xdr:from>
    <xdr:to>
      <xdr:col>12</xdr:col>
      <xdr:colOff>666750</xdr:colOff>
      <xdr:row>5</xdr:row>
      <xdr:rowOff>152400</xdr:rowOff>
    </xdr:to>
    <xdr:sp macro="" textlink="">
      <xdr:nvSpPr>
        <xdr:cNvPr id="18" name="Retângulo com Único Canto Aparado e Arredondado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5991225" y="200026"/>
          <a:ext cx="1990725" cy="904874"/>
        </a:xfrm>
        <a:prstGeom prst="snip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</xdr:row>
      <xdr:rowOff>9526</xdr:rowOff>
    </xdr:from>
    <xdr:to>
      <xdr:col>12</xdr:col>
      <xdr:colOff>666750</xdr:colOff>
      <xdr:row>5</xdr:row>
      <xdr:rowOff>152400</xdr:rowOff>
    </xdr:to>
    <xdr:sp macro="" textlink="">
      <xdr:nvSpPr>
        <xdr:cNvPr id="19" name="Retângulo com Único Canto Aparado e Arredondado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991225" y="200026"/>
          <a:ext cx="1990725" cy="904874"/>
        </a:xfrm>
        <a:prstGeom prst="snip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333375</xdr:colOff>
      <xdr:row>1</xdr:row>
      <xdr:rowOff>9525</xdr:rowOff>
    </xdr:from>
    <xdr:to>
      <xdr:col>9</xdr:col>
      <xdr:colOff>495300</xdr:colOff>
      <xdr:row>5</xdr:row>
      <xdr:rowOff>152399</xdr:rowOff>
    </xdr:to>
    <xdr:sp macro="" textlink="">
      <xdr:nvSpPr>
        <xdr:cNvPr id="20" name="Retângulo com Único Canto Aparado e Arredondado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3990975" y="200025"/>
          <a:ext cx="1990725" cy="904874"/>
        </a:xfrm>
        <a:prstGeom prst="snipRoundRect">
          <a:avLst/>
        </a:prstGeom>
        <a:solidFill>
          <a:schemeClr val="tx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0</xdr:colOff>
      <xdr:row>1</xdr:row>
      <xdr:rowOff>9526</xdr:rowOff>
    </xdr:from>
    <xdr:to>
      <xdr:col>3</xdr:col>
      <xdr:colOff>161925</xdr:colOff>
      <xdr:row>5</xdr:row>
      <xdr:rowOff>152400</xdr:rowOff>
    </xdr:to>
    <xdr:sp macro="" textlink="">
      <xdr:nvSpPr>
        <xdr:cNvPr id="21" name="Retângulo com Único Canto Aparado e Arredondado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200026"/>
          <a:ext cx="1990725" cy="904874"/>
        </a:xfrm>
        <a:prstGeom prst="snipRoundRect">
          <a:avLst/>
        </a:prstGeom>
        <a:solidFill>
          <a:schemeClr val="accent6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9</xdr:col>
      <xdr:colOff>504825</xdr:colOff>
      <xdr:row>13</xdr:row>
      <xdr:rowOff>9526</xdr:rowOff>
    </xdr:from>
    <xdr:to>
      <xdr:col>12</xdr:col>
      <xdr:colOff>666750</xdr:colOff>
      <xdr:row>17</xdr:row>
      <xdr:rowOff>196103</xdr:rowOff>
    </xdr:to>
    <xdr:sp macro="" textlink="">
      <xdr:nvSpPr>
        <xdr:cNvPr id="22" name="Retângulo com Único Canto Aparado e Arredondad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5991225" y="2486026"/>
          <a:ext cx="1990725" cy="948577"/>
        </a:xfrm>
        <a:prstGeom prst="snip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295275</xdr:colOff>
      <xdr:row>14</xdr:row>
      <xdr:rowOff>66673</xdr:rowOff>
    </xdr:from>
    <xdr:to>
      <xdr:col>6</xdr:col>
      <xdr:colOff>66675</xdr:colOff>
      <xdr:row>16</xdr:row>
      <xdr:rowOff>19048</xdr:rowOff>
    </xdr:to>
    <xdr:sp macro="" textlink="">
      <xdr:nvSpPr>
        <xdr:cNvPr id="23" name="CaixaDeTexto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 rot="20488111">
          <a:off x="2124075" y="2733673"/>
          <a:ext cx="16002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OUTUBRO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96685</xdr:colOff>
      <xdr:row>14</xdr:row>
      <xdr:rowOff>46284</xdr:rowOff>
    </xdr:from>
    <xdr:to>
      <xdr:col>2</xdr:col>
      <xdr:colOff>477685</xdr:colOff>
      <xdr:row>16</xdr:row>
      <xdr:rowOff>89587</xdr:rowOff>
    </xdr:to>
    <xdr:sp macro="" textlink="">
      <xdr:nvSpPr>
        <xdr:cNvPr id="24" name="CaixaDeTexto 2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 txBox="1"/>
      </xdr:nvSpPr>
      <xdr:spPr>
        <a:xfrm rot="20762982">
          <a:off x="96685" y="2713284"/>
          <a:ext cx="1600200" cy="42430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SETEMBRO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6</xdr:col>
      <xdr:colOff>397881</xdr:colOff>
      <xdr:row>14</xdr:row>
      <xdr:rowOff>46014</xdr:rowOff>
    </xdr:from>
    <xdr:to>
      <xdr:col>9</xdr:col>
      <xdr:colOff>445506</xdr:colOff>
      <xdr:row>16</xdr:row>
      <xdr:rowOff>84858</xdr:rowOff>
    </xdr:to>
    <xdr:sp macro="" textlink="">
      <xdr:nvSpPr>
        <xdr:cNvPr id="25" name="CaixaDeTexto 2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 txBox="1"/>
      </xdr:nvSpPr>
      <xdr:spPr>
        <a:xfrm rot="941501">
          <a:off x="4055481" y="2713014"/>
          <a:ext cx="1876425" cy="41984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NOVEMEBRO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9</xdr:col>
      <xdr:colOff>479619</xdr:colOff>
      <xdr:row>14</xdr:row>
      <xdr:rowOff>47531</xdr:rowOff>
    </xdr:from>
    <xdr:to>
      <xdr:col>12</xdr:col>
      <xdr:colOff>393894</xdr:colOff>
      <xdr:row>16</xdr:row>
      <xdr:rowOff>121305</xdr:rowOff>
    </xdr:to>
    <xdr:sp macro="" textlink="">
      <xdr:nvSpPr>
        <xdr:cNvPr id="26" name="CaixaDeTexto 25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 rot="20299417">
          <a:off x="5966019" y="2714531"/>
          <a:ext cx="1743075" cy="4547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tx2"/>
              </a:solidFill>
            </a:rPr>
            <a:t>DEZEMBRO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</xdr:row>
      <xdr:rowOff>9526</xdr:rowOff>
    </xdr:from>
    <xdr:to>
      <xdr:col>3</xdr:col>
      <xdr:colOff>161925</xdr:colOff>
      <xdr:row>11</xdr:row>
      <xdr:rowOff>152400</xdr:rowOff>
    </xdr:to>
    <xdr:sp macro="" textlink="">
      <xdr:nvSpPr>
        <xdr:cNvPr id="27" name="Retângulo com Único Canto Aparado e Arredondado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1343026"/>
          <a:ext cx="1990725" cy="904874"/>
        </a:xfrm>
        <a:prstGeom prst="snipRound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161925</xdr:colOff>
      <xdr:row>7</xdr:row>
      <xdr:rowOff>9525</xdr:rowOff>
    </xdr:from>
    <xdr:to>
      <xdr:col>6</xdr:col>
      <xdr:colOff>323850</xdr:colOff>
      <xdr:row>11</xdr:row>
      <xdr:rowOff>152399</xdr:rowOff>
    </xdr:to>
    <xdr:sp macro="" textlink="">
      <xdr:nvSpPr>
        <xdr:cNvPr id="28" name="Retângulo com Único Canto Aparado e Arredondado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990725" y="1343025"/>
          <a:ext cx="1990725" cy="904874"/>
        </a:xfrm>
        <a:prstGeom prst="snipRound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0</xdr:col>
      <xdr:colOff>28574</xdr:colOff>
      <xdr:row>2</xdr:row>
      <xdr:rowOff>66676</xdr:rowOff>
    </xdr:from>
    <xdr:to>
      <xdr:col>2</xdr:col>
      <xdr:colOff>409574</xdr:colOff>
      <xdr:row>4</xdr:row>
      <xdr:rowOff>19051</xdr:rowOff>
    </xdr:to>
    <xdr:sp macro="" textlink="">
      <xdr:nvSpPr>
        <xdr:cNvPr id="29" name="CaixaDeTexto 2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 rot="843596">
          <a:off x="28574" y="447676"/>
          <a:ext cx="1600200" cy="333375"/>
        </a:xfrm>
        <a:prstGeom prst="rect">
          <a:avLst/>
        </a:prstGeom>
        <a:solidFill>
          <a:schemeClr val="accent6">
            <a:lumMod val="5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JANEIRO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3</xdr:col>
      <xdr:colOff>352425</xdr:colOff>
      <xdr:row>1</xdr:row>
      <xdr:rowOff>161925</xdr:rowOff>
    </xdr:from>
    <xdr:to>
      <xdr:col>6</xdr:col>
      <xdr:colOff>123825</xdr:colOff>
      <xdr:row>3</xdr:row>
      <xdr:rowOff>114300</xdr:rowOff>
    </xdr:to>
    <xdr:sp macro="" textlink="">
      <xdr:nvSpPr>
        <xdr:cNvPr id="30" name="CaixaDeTexto 2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 txBox="1"/>
      </xdr:nvSpPr>
      <xdr:spPr>
        <a:xfrm rot="353122">
          <a:off x="2181225" y="352425"/>
          <a:ext cx="1600200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ysClr val="windowText" lastClr="000000"/>
              </a:solidFill>
            </a:rPr>
            <a:t>FEVEREIRO</a:t>
          </a:r>
          <a:endParaRPr lang="pt-BR" sz="1100">
            <a:solidFill>
              <a:sysClr val="windowText" lastClr="000000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6</xdr:col>
      <xdr:colOff>561975</xdr:colOff>
      <xdr:row>2</xdr:row>
      <xdr:rowOff>28575</xdr:rowOff>
    </xdr:from>
    <xdr:to>
      <xdr:col>9</xdr:col>
      <xdr:colOff>333375</xdr:colOff>
      <xdr:row>4</xdr:row>
      <xdr:rowOff>171450</xdr:rowOff>
    </xdr:to>
    <xdr:sp macro="" textlink="">
      <xdr:nvSpPr>
        <xdr:cNvPr id="31" name="CaixaDeTexto 3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 txBox="1"/>
      </xdr:nvSpPr>
      <xdr:spPr>
        <a:xfrm>
          <a:off x="4219575" y="409575"/>
          <a:ext cx="1600200" cy="523875"/>
        </a:xfrm>
        <a:prstGeom prst="rect">
          <a:avLst/>
        </a:prstGeom>
        <a:solidFill>
          <a:schemeClr val="tx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MARÇO</a:t>
          </a:r>
        </a:p>
        <a:p>
          <a:pPr algn="ctr"/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10</xdr:col>
      <xdr:colOff>114300</xdr:colOff>
      <xdr:row>2</xdr:row>
      <xdr:rowOff>28576</xdr:rowOff>
    </xdr:from>
    <xdr:to>
      <xdr:col>12</xdr:col>
      <xdr:colOff>495300</xdr:colOff>
      <xdr:row>3</xdr:row>
      <xdr:rowOff>171451</xdr:rowOff>
    </xdr:to>
    <xdr:sp macro="" textlink="">
      <xdr:nvSpPr>
        <xdr:cNvPr id="32" name="CaixaDeTexto 3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 txBox="1"/>
      </xdr:nvSpPr>
      <xdr:spPr>
        <a:xfrm rot="933302">
          <a:off x="6210300" y="409576"/>
          <a:ext cx="1600200" cy="333375"/>
        </a:xfrm>
        <a:prstGeom prst="rect">
          <a:avLst/>
        </a:prstGeom>
        <a:solidFill>
          <a:schemeClr val="accent2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ABRIL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7</xdr:col>
      <xdr:colOff>283225</xdr:colOff>
      <xdr:row>8</xdr:row>
      <xdr:rowOff>68859</xdr:rowOff>
    </xdr:from>
    <xdr:to>
      <xdr:col>9</xdr:col>
      <xdr:colOff>96298</xdr:colOff>
      <xdr:row>10</xdr:row>
      <xdr:rowOff>21234</xdr:rowOff>
    </xdr:to>
    <xdr:sp macro="" textlink="">
      <xdr:nvSpPr>
        <xdr:cNvPr id="33" name="CaixaDeTexto 3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 txBox="1"/>
      </xdr:nvSpPr>
      <xdr:spPr>
        <a:xfrm rot="1430956">
          <a:off x="4550425" y="1592859"/>
          <a:ext cx="1032273" cy="333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JULHO</a:t>
          </a:r>
          <a:endParaRPr lang="pt-BR" sz="1100">
            <a:solidFill>
              <a:schemeClr val="bg1"/>
            </a:solidFill>
          </a:endParaRPr>
        </a:p>
        <a:p>
          <a:endParaRPr lang="pt-BR" sz="1100">
            <a:solidFill>
              <a:srgbClr val="FF0000"/>
            </a:solidFill>
          </a:endParaRPr>
        </a:p>
      </xdr:txBody>
    </xdr:sp>
    <xdr:clientData/>
  </xdr:twoCellAnchor>
  <xdr:twoCellAnchor>
    <xdr:from>
      <xdr:col>3</xdr:col>
      <xdr:colOff>373111</xdr:colOff>
      <xdr:row>8</xdr:row>
      <xdr:rowOff>38893</xdr:rowOff>
    </xdr:from>
    <xdr:to>
      <xdr:col>6</xdr:col>
      <xdr:colOff>144511</xdr:colOff>
      <xdr:row>10</xdr:row>
      <xdr:rowOff>104507</xdr:rowOff>
    </xdr:to>
    <xdr:sp macro="" textlink="">
      <xdr:nvSpPr>
        <xdr:cNvPr id="34" name="CaixaDeTexto 3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 rot="19665174">
          <a:off x="2201911" y="1562893"/>
          <a:ext cx="1600200" cy="4466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JUNHO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0</xdr:col>
      <xdr:colOff>85725</xdr:colOff>
      <xdr:row>8</xdr:row>
      <xdr:rowOff>38100</xdr:rowOff>
    </xdr:from>
    <xdr:to>
      <xdr:col>2</xdr:col>
      <xdr:colOff>466725</xdr:colOff>
      <xdr:row>9</xdr:row>
      <xdr:rowOff>180975</xdr:rowOff>
    </xdr:to>
    <xdr:sp macro="" textlink="">
      <xdr:nvSpPr>
        <xdr:cNvPr id="35" name="CaixaDeTexto 3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 txBox="1"/>
      </xdr:nvSpPr>
      <xdr:spPr>
        <a:xfrm>
          <a:off x="85725" y="1562100"/>
          <a:ext cx="1600200" cy="333375"/>
        </a:xfrm>
        <a:prstGeom prst="rect">
          <a:avLst/>
        </a:prstGeom>
        <a:solidFill>
          <a:schemeClr val="accent1"/>
        </a:solidFill>
        <a:ln w="9525" cmpd="sng">
          <a:solidFill>
            <a:schemeClr val="accent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MAIO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>
    <xdr:from>
      <xdr:col>9</xdr:col>
      <xdr:colOff>417510</xdr:colOff>
      <xdr:row>8</xdr:row>
      <xdr:rowOff>120415</xdr:rowOff>
    </xdr:from>
    <xdr:to>
      <xdr:col>12</xdr:col>
      <xdr:colOff>188910</xdr:colOff>
      <xdr:row>10</xdr:row>
      <xdr:rowOff>165598</xdr:rowOff>
    </xdr:to>
    <xdr:sp macro="" textlink="">
      <xdr:nvSpPr>
        <xdr:cNvPr id="36" name="CaixaDeTexto 3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 txBox="1"/>
      </xdr:nvSpPr>
      <xdr:spPr>
        <a:xfrm rot="20273934">
          <a:off x="5903910" y="1644415"/>
          <a:ext cx="1600200" cy="4261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2400">
              <a:solidFill>
                <a:schemeClr val="bg1"/>
              </a:solidFill>
            </a:rPr>
            <a:t>AGOSTO</a:t>
          </a:r>
          <a:endParaRPr lang="pt-BR" sz="1100">
            <a:solidFill>
              <a:schemeClr val="bg1"/>
            </a:solidFill>
          </a:endParaRPr>
        </a:p>
        <a:p>
          <a:endParaRPr lang="pt-BR" sz="1100"/>
        </a:p>
      </xdr:txBody>
    </xdr:sp>
    <xdr:clientData/>
  </xdr:twoCellAnchor>
  <xdr:twoCellAnchor editAs="oneCell">
    <xdr:from>
      <xdr:col>8</xdr:col>
      <xdr:colOff>585690</xdr:colOff>
      <xdr:row>2</xdr:row>
      <xdr:rowOff>59661</xdr:rowOff>
    </xdr:from>
    <xdr:to>
      <xdr:col>9</xdr:col>
      <xdr:colOff>557566</xdr:colOff>
      <xdr:row>5</xdr:row>
      <xdr:rowOff>85662</xdr:rowOff>
    </xdr:to>
    <xdr:pic>
      <xdr:nvPicPr>
        <xdr:cNvPr id="37" name="Imagem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4732">
          <a:off x="5462490" y="440661"/>
          <a:ext cx="581476" cy="597501"/>
        </a:xfrm>
        <a:prstGeom prst="rect">
          <a:avLst/>
        </a:prstGeom>
      </xdr:spPr>
    </xdr:pic>
    <xdr:clientData/>
  </xdr:twoCellAnchor>
  <xdr:twoCellAnchor editAs="oneCell">
    <xdr:from>
      <xdr:col>5</xdr:col>
      <xdr:colOff>439663</xdr:colOff>
      <xdr:row>8</xdr:row>
      <xdr:rowOff>73022</xdr:rowOff>
    </xdr:from>
    <xdr:to>
      <xdr:col>6</xdr:col>
      <xdr:colOff>367480</xdr:colOff>
      <xdr:row>11</xdr:row>
      <xdr:rowOff>53750</xdr:rowOff>
    </xdr:to>
    <xdr:pic>
      <xdr:nvPicPr>
        <xdr:cNvPr id="38" name="Imagem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204732">
          <a:off x="3487663" y="1597022"/>
          <a:ext cx="537417" cy="552228"/>
        </a:xfrm>
        <a:prstGeom prst="rect">
          <a:avLst/>
        </a:prstGeom>
      </xdr:spPr>
    </xdr:pic>
    <xdr:clientData/>
  </xdr:twoCellAnchor>
  <xdr:twoCellAnchor editAs="oneCell">
    <xdr:from>
      <xdr:col>1</xdr:col>
      <xdr:colOff>520427</xdr:colOff>
      <xdr:row>7</xdr:row>
      <xdr:rowOff>95249</xdr:rowOff>
    </xdr:from>
    <xdr:to>
      <xdr:col>3</xdr:col>
      <xdr:colOff>77920</xdr:colOff>
      <xdr:row>9</xdr:row>
      <xdr:rowOff>85724</xdr:rowOff>
    </xdr:to>
    <xdr:pic>
      <xdr:nvPicPr>
        <xdr:cNvPr id="39" name="Imagem 38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808021">
          <a:off x="1130027" y="1428749"/>
          <a:ext cx="776693" cy="371475"/>
        </a:xfrm>
        <a:prstGeom prst="rect">
          <a:avLst/>
        </a:prstGeom>
      </xdr:spPr>
    </xdr:pic>
    <xdr:clientData/>
  </xdr:twoCellAnchor>
  <xdr:twoCellAnchor editAs="oneCell">
    <xdr:from>
      <xdr:col>12</xdr:col>
      <xdr:colOff>200025</xdr:colOff>
      <xdr:row>2</xdr:row>
      <xdr:rowOff>38100</xdr:rowOff>
    </xdr:from>
    <xdr:to>
      <xdr:col>13</xdr:col>
      <xdr:colOff>3210</xdr:colOff>
      <xdr:row>4</xdr:row>
      <xdr:rowOff>65402</xdr:rowOff>
    </xdr:to>
    <xdr:pic>
      <xdr:nvPicPr>
        <xdr:cNvPr id="40" name="Imagem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5225" y="419100"/>
          <a:ext cx="408302" cy="408302"/>
        </a:xfrm>
        <a:prstGeom prst="rect">
          <a:avLst/>
        </a:prstGeom>
      </xdr:spPr>
    </xdr:pic>
    <xdr:clientData/>
  </xdr:twoCellAnchor>
  <xdr:twoCellAnchor editAs="oneCell">
    <xdr:from>
      <xdr:col>9</xdr:col>
      <xdr:colOff>582466</xdr:colOff>
      <xdr:row>2</xdr:row>
      <xdr:rowOff>190096</xdr:rowOff>
    </xdr:from>
    <xdr:to>
      <xdr:col>10</xdr:col>
      <xdr:colOff>413032</xdr:colOff>
      <xdr:row>5</xdr:row>
      <xdr:rowOff>58762</xdr:rowOff>
    </xdr:to>
    <xdr:pic>
      <xdr:nvPicPr>
        <xdr:cNvPr id="41" name="Imagem 40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6068866" y="571096"/>
          <a:ext cx="440166" cy="440166"/>
        </a:xfrm>
        <a:prstGeom prst="rect">
          <a:avLst/>
        </a:prstGeom>
      </xdr:spPr>
    </xdr:pic>
    <xdr:clientData/>
  </xdr:twoCellAnchor>
  <xdr:twoCellAnchor editAs="oneCell">
    <xdr:from>
      <xdr:col>2</xdr:col>
      <xdr:colOff>230041</xdr:colOff>
      <xdr:row>2</xdr:row>
      <xdr:rowOff>56747</xdr:rowOff>
    </xdr:from>
    <xdr:to>
      <xdr:col>3</xdr:col>
      <xdr:colOff>95418</xdr:colOff>
      <xdr:row>4</xdr:row>
      <xdr:rowOff>150724</xdr:rowOff>
    </xdr:to>
    <xdr:pic>
      <xdr:nvPicPr>
        <xdr:cNvPr id="42" name="Imagem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158003">
          <a:off x="1449241" y="437747"/>
          <a:ext cx="474977" cy="474977"/>
        </a:xfrm>
        <a:prstGeom prst="rect">
          <a:avLst/>
        </a:prstGeom>
      </xdr:spPr>
    </xdr:pic>
    <xdr:clientData/>
  </xdr:twoCellAnchor>
  <xdr:twoCellAnchor editAs="oneCell">
    <xdr:from>
      <xdr:col>11</xdr:col>
      <xdr:colOff>348977</xdr:colOff>
      <xdr:row>15</xdr:row>
      <xdr:rowOff>62599</xdr:rowOff>
    </xdr:from>
    <xdr:to>
      <xdr:col>12</xdr:col>
      <xdr:colOff>516070</xdr:colOff>
      <xdr:row>17</xdr:row>
      <xdr:rowOff>53074</xdr:rowOff>
    </xdr:to>
    <xdr:pic>
      <xdr:nvPicPr>
        <xdr:cNvPr id="43" name="Imagem 42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7054577" y="2920099"/>
          <a:ext cx="776693" cy="371475"/>
        </a:xfrm>
        <a:prstGeom prst="rect">
          <a:avLst/>
        </a:prstGeom>
      </xdr:spPr>
    </xdr:pic>
    <xdr:clientData/>
  </xdr:twoCellAnchor>
  <xdr:twoCellAnchor editAs="oneCell">
    <xdr:from>
      <xdr:col>10</xdr:col>
      <xdr:colOff>67136</xdr:colOff>
      <xdr:row>7</xdr:row>
      <xdr:rowOff>58663</xdr:rowOff>
    </xdr:from>
    <xdr:to>
      <xdr:col>10</xdr:col>
      <xdr:colOff>457852</xdr:colOff>
      <xdr:row>9</xdr:row>
      <xdr:rowOff>68379</xdr:rowOff>
    </xdr:to>
    <xdr:pic>
      <xdr:nvPicPr>
        <xdr:cNvPr id="44" name="Imagem 43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6163136" y="1392163"/>
          <a:ext cx="390716" cy="390716"/>
        </a:xfrm>
        <a:prstGeom prst="rect">
          <a:avLst/>
        </a:prstGeom>
      </xdr:spPr>
    </xdr:pic>
    <xdr:clientData/>
  </xdr:twoCellAnchor>
  <xdr:twoCellAnchor editAs="oneCell">
    <xdr:from>
      <xdr:col>8</xdr:col>
      <xdr:colOff>552449</xdr:colOff>
      <xdr:row>7</xdr:row>
      <xdr:rowOff>85725</xdr:rowOff>
    </xdr:from>
    <xdr:to>
      <xdr:col>9</xdr:col>
      <xdr:colOff>447208</xdr:colOff>
      <xdr:row>10</xdr:row>
      <xdr:rowOff>18584</xdr:rowOff>
    </xdr:to>
    <xdr:pic>
      <xdr:nvPicPr>
        <xdr:cNvPr id="45" name="Imagem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5429249" y="1419225"/>
          <a:ext cx="504359" cy="504359"/>
        </a:xfrm>
        <a:prstGeom prst="rect">
          <a:avLst/>
        </a:prstGeom>
      </xdr:spPr>
    </xdr:pic>
    <xdr:clientData/>
  </xdr:twoCellAnchor>
  <xdr:twoCellAnchor editAs="oneCell">
    <xdr:from>
      <xdr:col>3</xdr:col>
      <xdr:colOff>228599</xdr:colOff>
      <xdr:row>13</xdr:row>
      <xdr:rowOff>66675</xdr:rowOff>
    </xdr:from>
    <xdr:to>
      <xdr:col>4</xdr:col>
      <xdr:colOff>35558</xdr:colOff>
      <xdr:row>15</xdr:row>
      <xdr:rowOff>102234</xdr:rowOff>
    </xdr:to>
    <xdr:pic>
      <xdr:nvPicPr>
        <xdr:cNvPr id="46" name="Imagem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554803">
          <a:off x="2057399" y="2543175"/>
          <a:ext cx="416559" cy="416559"/>
        </a:xfrm>
        <a:prstGeom prst="rect">
          <a:avLst/>
        </a:prstGeom>
      </xdr:spPr>
    </xdr:pic>
    <xdr:clientData/>
  </xdr:twoCellAnchor>
  <xdr:twoCellAnchor editAs="oneCell">
    <xdr:from>
      <xdr:col>3</xdr:col>
      <xdr:colOff>287707</xdr:colOff>
      <xdr:row>8</xdr:row>
      <xdr:rowOff>5668</xdr:rowOff>
    </xdr:from>
    <xdr:to>
      <xdr:col>4</xdr:col>
      <xdr:colOff>90128</xdr:colOff>
      <xdr:row>10</xdr:row>
      <xdr:rowOff>112626</xdr:rowOff>
    </xdr:to>
    <xdr:pic>
      <xdr:nvPicPr>
        <xdr:cNvPr id="47" name="Imagem 46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2116507" y="1529668"/>
          <a:ext cx="412021" cy="487958"/>
        </a:xfrm>
        <a:prstGeom prst="rect">
          <a:avLst/>
        </a:prstGeom>
      </xdr:spPr>
    </xdr:pic>
    <xdr:clientData/>
  </xdr:twoCellAnchor>
  <xdr:twoCellAnchor editAs="oneCell">
    <xdr:from>
      <xdr:col>0</xdr:col>
      <xdr:colOff>190982</xdr:colOff>
      <xdr:row>22</xdr:row>
      <xdr:rowOff>75304</xdr:rowOff>
    </xdr:from>
    <xdr:to>
      <xdr:col>4</xdr:col>
      <xdr:colOff>353318</xdr:colOff>
      <xdr:row>36</xdr:row>
      <xdr:rowOff>29053</xdr:rowOff>
    </xdr:to>
    <xdr:pic>
      <xdr:nvPicPr>
        <xdr:cNvPr id="49" name="Imagem 48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312998">
          <a:off x="190982" y="4266304"/>
          <a:ext cx="2582807" cy="2620749"/>
        </a:xfrm>
        <a:prstGeom prst="rect">
          <a:avLst/>
        </a:prstGeom>
      </xdr:spPr>
    </xdr:pic>
    <xdr:clientData/>
  </xdr:twoCellAnchor>
  <xdr:twoCellAnchor editAs="oneCell">
    <xdr:from>
      <xdr:col>5</xdr:col>
      <xdr:colOff>284363</xdr:colOff>
      <xdr:row>22</xdr:row>
      <xdr:rowOff>56669</xdr:rowOff>
    </xdr:from>
    <xdr:to>
      <xdr:col>9</xdr:col>
      <xdr:colOff>467148</xdr:colOff>
      <xdr:row>35</xdr:row>
      <xdr:rowOff>189299</xdr:rowOff>
    </xdr:to>
    <xdr:pic>
      <xdr:nvPicPr>
        <xdr:cNvPr id="50" name="Imagem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95076">
          <a:off x="3309951" y="4247669"/>
          <a:ext cx="2603256" cy="2609130"/>
        </a:xfrm>
        <a:prstGeom prst="rect">
          <a:avLst/>
        </a:prstGeom>
      </xdr:spPr>
    </xdr:pic>
    <xdr:clientData/>
  </xdr:twoCellAnchor>
  <xdr:twoCellAnchor editAs="oneCell">
    <xdr:from>
      <xdr:col>11</xdr:col>
      <xdr:colOff>72837</xdr:colOff>
      <xdr:row>25</xdr:row>
      <xdr:rowOff>8747</xdr:rowOff>
    </xdr:from>
    <xdr:to>
      <xdr:col>17</xdr:col>
      <xdr:colOff>204182</xdr:colOff>
      <xdr:row>35</xdr:row>
      <xdr:rowOff>106741</xdr:rowOff>
    </xdr:to>
    <xdr:pic>
      <xdr:nvPicPr>
        <xdr:cNvPr id="51" name="Imagem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939373">
          <a:off x="6729131" y="4771247"/>
          <a:ext cx="3762051" cy="2002994"/>
        </a:xfrm>
        <a:prstGeom prst="rect">
          <a:avLst/>
        </a:prstGeom>
      </xdr:spPr>
    </xdr:pic>
    <xdr:clientData/>
  </xdr:twoCellAnchor>
  <xdr:twoCellAnchor editAs="oneCell">
    <xdr:from>
      <xdr:col>18</xdr:col>
      <xdr:colOff>490493</xdr:colOff>
      <xdr:row>23</xdr:row>
      <xdr:rowOff>104140</xdr:rowOff>
    </xdr:from>
    <xdr:to>
      <xdr:col>20</xdr:col>
      <xdr:colOff>1629732</xdr:colOff>
      <xdr:row>35</xdr:row>
      <xdr:rowOff>180871</xdr:rowOff>
    </xdr:to>
    <xdr:pic>
      <xdr:nvPicPr>
        <xdr:cNvPr id="52" name="Imagem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20456064">
          <a:off x="11382611" y="4485640"/>
          <a:ext cx="2349474" cy="2362731"/>
        </a:xfrm>
        <a:prstGeom prst="rect">
          <a:avLst/>
        </a:prstGeom>
      </xdr:spPr>
    </xdr:pic>
    <xdr:clientData/>
  </xdr:twoCellAnchor>
  <xdr:twoCellAnchor>
    <xdr:from>
      <xdr:col>13</xdr:col>
      <xdr:colOff>437029</xdr:colOff>
      <xdr:row>17</xdr:row>
      <xdr:rowOff>121584</xdr:rowOff>
    </xdr:from>
    <xdr:to>
      <xdr:col>21</xdr:col>
      <xdr:colOff>280147</xdr:colOff>
      <xdr:row>21</xdr:row>
      <xdr:rowOff>141193</xdr:rowOff>
    </xdr:to>
    <xdr:sp macro="" textlink="">
      <xdr:nvSpPr>
        <xdr:cNvPr id="53" name="Retângulo com Único Canto Aparado e Arredondado 52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8303558" y="3360084"/>
          <a:ext cx="6667501" cy="781609"/>
        </a:xfrm>
        <a:prstGeom prst="snipRound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14</xdr:col>
      <xdr:colOff>425824</xdr:colOff>
      <xdr:row>17</xdr:row>
      <xdr:rowOff>29847</xdr:rowOff>
    </xdr:from>
    <xdr:ext cx="5457264" cy="989889"/>
    <xdr:sp macro="" textlink="">
      <xdr:nvSpPr>
        <xdr:cNvPr id="54" name="Retângulo 53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8897471" y="3268347"/>
          <a:ext cx="5457264" cy="98988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r>
            <a:rPr lang="pt-BR" sz="5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INVESTIMENTOS</a:t>
          </a:r>
          <a:endParaRPr lang="pt-BR" sz="4600" b="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oneCellAnchor>
  <xdr:twoCellAnchor editAs="oneCell">
    <xdr:from>
      <xdr:col>13</xdr:col>
      <xdr:colOff>582707</xdr:colOff>
      <xdr:row>17</xdr:row>
      <xdr:rowOff>313357</xdr:rowOff>
    </xdr:from>
    <xdr:to>
      <xdr:col>14</xdr:col>
      <xdr:colOff>517000</xdr:colOff>
      <xdr:row>20</xdr:row>
      <xdr:rowOff>163140</xdr:rowOff>
    </xdr:to>
    <xdr:pic>
      <xdr:nvPicPr>
        <xdr:cNvPr id="55" name="Imagem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4182" y="3551857"/>
          <a:ext cx="543893" cy="545108"/>
        </a:xfrm>
        <a:prstGeom prst="rect">
          <a:avLst/>
        </a:prstGeom>
      </xdr:spPr>
    </xdr:pic>
    <xdr:clientData/>
  </xdr:twoCellAnchor>
  <xdr:twoCellAnchor editAs="oneCell">
    <xdr:from>
      <xdr:col>20</xdr:col>
      <xdr:colOff>2208659</xdr:colOff>
      <xdr:row>18</xdr:row>
      <xdr:rowOff>64178</xdr:rowOff>
    </xdr:from>
    <xdr:to>
      <xdr:col>21</xdr:col>
      <xdr:colOff>155156</xdr:colOff>
      <xdr:row>21</xdr:row>
      <xdr:rowOff>38032</xdr:rowOff>
    </xdr:to>
    <xdr:pic>
      <xdr:nvPicPr>
        <xdr:cNvPr id="56" name="Imagem 55">
          <a:extLs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073462">
          <a:off x="14311012" y="3493178"/>
          <a:ext cx="535056" cy="545354"/>
        </a:xfrm>
        <a:prstGeom prst="rect">
          <a:avLst/>
        </a:prstGeom>
      </xdr:spPr>
    </xdr:pic>
    <xdr:clientData/>
  </xdr:twoCellAnchor>
  <xdr:twoCellAnchor editAs="oneCell">
    <xdr:from>
      <xdr:col>13</xdr:col>
      <xdr:colOff>89647</xdr:colOff>
      <xdr:row>1</xdr:row>
      <xdr:rowOff>61111</xdr:rowOff>
    </xdr:from>
    <xdr:to>
      <xdr:col>21</xdr:col>
      <xdr:colOff>358590</xdr:colOff>
      <xdr:row>17</xdr:row>
      <xdr:rowOff>178090</xdr:rowOff>
    </xdr:to>
    <xdr:pic>
      <xdr:nvPicPr>
        <xdr:cNvPr id="58" name="Picture 57">
          <a:extLst>
            <a:ext uri="{FF2B5EF4-FFF2-40B4-BE49-F238E27FC236}">
              <a16:creationId xmlns:a16="http://schemas.microsoft.com/office/drawing/2014/main" id="{AD9C2B04-F8AF-4AF3-B784-734226A9A48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>
          <a:duotone>
            <a:prstClr val="black"/>
            <a:srgbClr val="92D05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9">
                  <a14:imgEffect>
                    <a14:backgroundRemoval t="10000" b="90000" l="10000" r="90000"/>
                  </a14:imgEffect>
                  <a14:imgEffect>
                    <a14:artisticPhotocopy/>
                  </a14:imgEffect>
                  <a14:imgEffect>
                    <a14:colorTemperature colorTemp="112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16290" t="19885" r="15385" b="19221"/>
        <a:stretch/>
      </xdr:blipFill>
      <xdr:spPr>
        <a:xfrm>
          <a:off x="7956176" y="251611"/>
          <a:ext cx="7093326" cy="316497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E56F8D08-317C-4BD9-871F-DD5E7E6D1D8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356E3254-D321-4E64-A0EF-5B03C912105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8D0DDDD6-2C15-4A20-A1A6-4423E5EAA02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B9DBC6C3-CED7-4F2F-A758-750E3B2E7008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E609DE1-2008-49A0-B8D8-E8DA4FD32858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B6ED44F4-F13A-483C-8366-7095A6E4E3A0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F48F3AE8-3F3F-4E2E-A9BB-D257E90FAC1E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86B995C-13A1-4281-AEBC-69108BB1CCCE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4BDC629-33AF-4450-A13E-93E360DA3A72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73E399F1-6354-49D2-BB33-643257E19676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BB200F13-D22F-484B-AD8C-16439C8D1AE1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A42A4B53-FD48-4DCB-BC08-5AD870C9A32E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FDFB85F-3D08-4089-ACD3-DB189F04ECF0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57E6DDE2-C8AC-42C2-A6CA-973A7A00436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66EDCF0C-EFD6-4D23-983F-F3BE1E7550ED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BC380C6-8B74-444A-B5DB-E3A338C04517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D7C259A3-2E5A-4791-B4C7-D5E599DBDDC4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A19F8DF9-F668-4EA9-8EDF-BF428D96F1E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8ACE60F5-3816-4485-BA33-17B677E483F3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CB10ADED-2709-4586-B929-009A297B37B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0D76B1CB-6F38-4357-AE83-CADE8C79ED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BBF7C615-FD26-4937-B6DC-C459B6CD5453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A6A08506-2D86-411F-9CB9-D792ACF6B02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A65332C9-64FA-4730-B2CD-95F346DE200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5BD78F1F-F362-41CC-A001-0E056D206098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CA4ED6F-750F-4717-B3CB-6A5CC235625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F736FF0D-96D2-4704-A6CE-5D84575B04A2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EB11A01B-396A-4A57-BF31-D725D3A4C92A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5CCF1A9D-9C23-4DD5-BE6E-D8463C97C1F8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1FE8A62E-3BA8-408D-8BC7-40F016D270F5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12C4077-73DD-4DB1-AFA4-AA4539DFE8AC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E0E2CB4E-D023-49E0-A5A7-C35B4F0D4794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A30C870A-F3C4-4145-A4DD-12D23D665F3E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13A4E8DE-BAE2-4897-A275-348FA359834E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936A6873-6268-41DA-AD30-8BABDB45C185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80DB578A-FEB5-4290-BE1F-66FACEE89F1B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77F5ADF9-C870-4298-8027-191959CAECC0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9CF9D23-9C12-4D71-8E26-2A3151FDD106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A6D2B42-249D-4A26-837F-7ACEDB335D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64E87968-1020-4E84-9116-E1F7D65B8BC7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6358E72-838C-4A8F-BF22-D7ECFE1AD4DD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F7C40E79-2F6B-4B89-8BA8-EB4DAEC4D85B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8828AF79-DAC4-47EF-A52C-9CB52AB2C390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461B288F-E8F2-464C-80D4-0C0BC0F00C48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39B8326-2722-429F-8E91-6DEABD0D2C1E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D1FB700C-0490-4DB3-83B1-E4909E2051AD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9C57D73A-2EE7-4AD6-B918-DC039E052C39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779CCE86-D5F9-48FD-ACD6-DFDEEC6A263D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6B789DD0-4FA6-4035-887D-1776FBD2F5AF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AB225887-CAD8-41F4-8147-A8AA284C5331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57F9860D-649D-4369-9C54-6389B4D03AF6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7F2A34C8-5E2E-4486-8E33-463446E16681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1F25EBE0-65B7-423D-BDF2-E16E43E5696B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674A8846-1E6D-4428-B320-E7FD1A279B9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60103E61-CD50-46CD-9E8C-0288CAF0CB60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8F57AEF9-33E2-403E-8FBA-85F7DD4F3272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CA947ACD-F86F-440A-A241-811E4F9642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C01AAE5A-B800-4D9C-A97E-AE7F9C9DABC7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80261C8-4432-43D2-83B7-75FEC3A1184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8615D9A2-EFB2-4334-AAA9-25882D019266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6152F4D6-D485-45B5-86A5-DE02CA1EFAED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BE97CF13-BFC8-4E3D-954C-118F51345A0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F01E9B40-DAAE-492A-977C-E45520A296E6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86FD83D-10ED-4CF5-BD23-A285A5CB2534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8BF05311-E6FE-49AC-A130-B1B9AFCD2E0D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1469C089-5C0C-425D-BFB2-567A7A7A8848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81696CAA-4872-4E49-BAB8-F064E5B54DDC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F1939D43-07B8-4616-BE3C-E276DC1F0101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2535C3FC-3569-4FC1-881C-48EE2608F5EF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39975829-7D1A-4689-9D6A-6E73CEBBC1BE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0F9A92E8-7925-4F73-9C2B-820A3049D829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CB1252F8-EDAA-41BD-A7ED-372906AAB2B9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B3ED5978-C9A2-48FF-8B0A-5231A4BFE8A1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E1A31F57-7D48-4E1B-A206-B358EE17EBC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6720F70-7299-4F70-BE13-D347373F00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C80F999D-D90A-411F-B43C-5E8187149C9C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1993BB1-D8D0-48D4-9395-646CFB698D31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86389562-FC30-409E-8D8B-097127B28BD4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163875FD-2897-467E-964E-ABDC4ECA17C6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81A071F5-BE65-4A1B-9C1F-19CC16710E56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DF3C83B2-73E7-4422-A82E-2E320445AFE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5FF16AF0-24E6-4F4C-9BF7-F3F51D58C073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FEE1967-60F7-4F78-93D2-906248800F34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BFB8DC29-D371-4E86-9C8A-0B3BB8300FF3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F428CB1B-245E-4BC7-BFD3-5A934FA8DC36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90A3FA08-1669-4875-91FD-6F894D299F86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BDB0B71E-12C0-43E8-AA9E-C2993DB06A9B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A0E3648-EE1A-487E-A8CF-779ED5A44ED7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E39B3E41-7003-4522-87DF-9CBD35693BCB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22094CB0-AC2A-4EB6-AEC5-920110EB1D3B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5A8EB5FA-8AFF-4BB5-BACF-6FD0B484589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2E40C18E-E5DA-49F4-9CB4-81766DDDEA6F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1027595D-20B6-43A4-A014-2111C0FDFA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7209D2A3-0B20-46FD-A61E-2CAB91B5BEB4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EB025BA-8282-447C-8731-5FFA6C858750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E86122DC-9444-4921-9601-362BB7864901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65DE5FE6-79F8-45AF-981F-DB75247BF261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E4D64157-B27C-4175-90B9-352B7F762DAC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745F786B-330B-4C17-88CF-06D378F03209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50A3F34-CEEB-4DAE-91FB-66F460005FF5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690BA54-1094-4A95-98A7-A09B5303D299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D6D6A3A4-9D22-42DB-86A0-DCCB45ABB84C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1D2613E1-ED56-492B-BADE-17A361438D71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38AA99F9-F072-44A5-BCCA-3379E46852C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554F00EC-A2AC-4DE2-9D93-EEA0752E4CC9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D4C40330-BE7C-41A1-9EAA-E35800672B5B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A8F59AE3-0701-4831-A82A-9B6D45053D00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F3D7C25C-EF97-4F38-9BCB-B923C58CC693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49CE92F0-E3CF-4F62-848A-47423AF2728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A60D31FC-DB96-4CD1-B20B-C0F32C399B4B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C6339C61-1763-49E0-B71B-BE101E1E6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EF7ECD5F-B762-4B25-97DF-0EB9BF105B1C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2265055-CE68-4C05-8676-CEA689C66ADE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03437F63-191E-44DA-833C-8F4FEA0E89E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7A701408-38E7-4786-9A9E-3F90E7980CE9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F0B210D9-45D6-42CE-9120-36B8FDB09CF9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120D3EEE-4F48-4436-A1F7-4E19D371E87E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EB6A82FF-26DC-46DA-AB82-A2E435DB7116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E123C4CE-A2F9-4211-AB2D-93AF9E8CFFF3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73D6F57D-7CC4-488D-9CDC-B0A0AA161508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F1375A75-AE36-4C31-8774-68EDF9F995A6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C822C8D8-3936-4E15-AE8C-5018C464DB35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1FA218C4-0072-4631-B212-F09BC18670F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3D5675CF-263A-4705-8EC3-9E124F2070D8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582948BD-65DE-4484-AD24-5FC6AF17E9EA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7A36F1F2-4E14-4D48-A7C6-A0E9C81B9D82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B63ECD12-6507-4796-A610-EC35AF992E12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CCCA509D-7F03-4C77-8E0B-779166BF50A2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930433A4-3130-44F9-8BE0-84879E279F4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F373953C-4C8A-4A3E-8676-C0F72C9EB8AB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79C33985-EA75-42C6-BB32-4778D0388661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3F13EBDB-3371-434C-9EB7-B65B7A06FBCC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13AFD152-A69E-458F-8ECB-C24F7783BB84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29BF47E-2710-4DC0-A245-645CD6FF27CF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74A8C731-2DFD-49E5-922F-6644F4611C68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3AA8487C-CB18-4906-A99A-FDF65C73A58E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B1A0734B-EF20-4B59-BB89-54B5133BEE80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BAF6C4A0-717C-41F8-A4FC-18ED55B1DE05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42F98ED1-3F30-4279-B97A-B0A716548D30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46B87255-0A48-4B87-88C8-1C01932E10D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97460CD7-1C0F-4A7B-939E-DB6A19C5F455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04647070-FEE6-4BC5-9C8B-BA7719A650BA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EC71497C-6467-472A-ACD5-548473958743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4EDC4B7C-0789-4D18-9C93-CE70C684FB9A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3A937155-588D-40C0-9771-064E5B436ACB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6C9925D-18C1-45AF-873D-142BEF4E79F4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3D6C9AD1-6E79-4907-8845-1A24EA328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DFF0ED23-8CDD-46B4-BBE8-A1C7717944F2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CE594A3-E526-49F1-AE77-6B9E4C1FB3AF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610F64B5-436A-4206-A8D1-8985462FD4B2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0D5992A6-C9F2-48B1-BADE-23DE83D6172C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171E970B-6DA9-4FBA-873A-F4EB1D45C4DB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4CF8DC71-1991-4DCE-B949-F4A35ED9365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1425594A-0013-43FA-B6E7-FDA9195815E1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D95D7749-53C6-4CD1-B8C5-065A82BEE9D7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C1B0E88F-2DB6-487E-8004-01DDAAFA400B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969FFB42-EA28-401D-BB1C-6C3F4A6375AE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DDC574D5-490E-474D-955D-9E1065BC8F2D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697B2362-F16B-4C0A-8FE2-478E11C59D46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C4D77E91-7C23-4F62-B483-3D317B568D86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DEA72631-B845-41E5-98F0-6B18DEAD46C7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011F67BB-A4F7-463A-B941-A5ECA4A0EF22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A4EA4AB9-9F5B-40F8-BC26-EB9E1EA1C9D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780E13C-31B2-44D9-8ECF-81BA5CC66C9A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D6FA10D0-138E-469B-9D77-14D928621C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1DAE060A-7108-4692-A7AD-18DD0BD13221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9E78187-8F4C-47A8-9D23-AE1C044B14E3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3C5691DF-2914-490B-9A64-43E137F66E5A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2B0D0C7A-7EED-46F7-8181-ECA5E27AAA0E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BB8254E-23E4-4CFC-A61F-6D230553767D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21C2A6A4-353B-4EC7-886C-5930DE649103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0551DCAF-89BB-4A66-8A47-5DAC354B4A71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3FAE72A4-7C16-4412-BCC1-09E18385ACFB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45A08F76-E865-49D4-BC34-170EDCF59D2D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24E93BE7-7B16-46D2-AB5E-8E88135985B5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513E5C50-484D-4615-ABCB-7AC333368D68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9754DF35-9B09-420B-9E5E-7C11C496395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F52D0C1D-63D4-4C4A-B024-3143D897328A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0268C1DF-2B3F-465D-AF70-623CF4655EE4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62F7B21F-278A-460C-ABB1-AB78D706838A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5733ADF9-209F-4E96-8B1C-CAD96EC4D79E}"/>
            </a:ext>
          </a:extLst>
        </xdr:cNvPr>
        <xdr:cNvSpPr/>
      </xdr:nvSpPr>
      <xdr:spPr>
        <a:xfrm>
          <a:off x="149822" y="1599550"/>
          <a:ext cx="7827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FDCF25CA-2240-46E3-BD07-F4E787313620}"/>
            </a:ext>
          </a:extLst>
        </xdr:cNvPr>
        <xdr:cNvSpPr/>
      </xdr:nvSpPr>
      <xdr:spPr>
        <a:xfrm>
          <a:off x="4445406" y="1599549"/>
          <a:ext cx="1011035" cy="419100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1938F22B-317D-45EB-8ADD-9A238AD615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5" name="Arredondar Retângulo no Mesmo Canto Lateral 5">
          <a:extLst>
            <a:ext uri="{FF2B5EF4-FFF2-40B4-BE49-F238E27FC236}">
              <a16:creationId xmlns:a16="http://schemas.microsoft.com/office/drawing/2014/main" id="{A88B8D83-5476-45F1-BEAB-3E113CB6F515}"/>
            </a:ext>
          </a:extLst>
        </xdr:cNvPr>
        <xdr:cNvSpPr/>
      </xdr:nvSpPr>
      <xdr:spPr>
        <a:xfrm rot="10800000">
          <a:off x="8741077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6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26A3A1F-0C12-41E6-A598-E74F76650ACE}"/>
            </a:ext>
          </a:extLst>
        </xdr:cNvPr>
        <xdr:cNvSpPr/>
      </xdr:nvSpPr>
      <xdr:spPr>
        <a:xfrm>
          <a:off x="9432442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7" name="Fluxograma: Terminação 7">
          <a:extLst>
            <a:ext uri="{FF2B5EF4-FFF2-40B4-BE49-F238E27FC236}">
              <a16:creationId xmlns:a16="http://schemas.microsoft.com/office/drawing/2014/main" id="{A1DB9D27-4831-488E-9731-D1197A71558B}"/>
            </a:ext>
          </a:extLst>
        </xdr:cNvPr>
        <xdr:cNvSpPr/>
      </xdr:nvSpPr>
      <xdr:spPr>
        <a:xfrm>
          <a:off x="8044357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8" name="Fluxograma: Terminação 8">
          <a:extLst>
            <a:ext uri="{FF2B5EF4-FFF2-40B4-BE49-F238E27FC236}">
              <a16:creationId xmlns:a16="http://schemas.microsoft.com/office/drawing/2014/main" id="{E6D21350-F002-4611-84F4-68A5F31D004D}"/>
            </a:ext>
          </a:extLst>
        </xdr:cNvPr>
        <xdr:cNvSpPr/>
      </xdr:nvSpPr>
      <xdr:spPr>
        <a:xfrm>
          <a:off x="6484226" y="2879643"/>
          <a:ext cx="1486228" cy="354704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9" name="Retângulo com Único Canto Aparado e Arredondado 9">
          <a:extLst>
            <a:ext uri="{FF2B5EF4-FFF2-40B4-BE49-F238E27FC236}">
              <a16:creationId xmlns:a16="http://schemas.microsoft.com/office/drawing/2014/main" id="{CB45997E-5469-4219-8B55-ECF416F8A3E0}"/>
            </a:ext>
          </a:extLst>
        </xdr:cNvPr>
        <xdr:cNvSpPr/>
      </xdr:nvSpPr>
      <xdr:spPr>
        <a:xfrm rot="10800000">
          <a:off x="6540580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0" name="Text Box 9">
          <a:extLst>
            <a:ext uri="{FF2B5EF4-FFF2-40B4-BE49-F238E27FC236}">
              <a16:creationId xmlns:a16="http://schemas.microsoft.com/office/drawing/2014/main" id="{0BF110A0-5E3A-4630-A2F7-2728D85F413D}"/>
            </a:ext>
          </a:extLst>
        </xdr:cNvPr>
        <xdr:cNvSpPr txBox="1">
          <a:spLocks noChangeArrowheads="1"/>
        </xdr:cNvSpPr>
      </xdr:nvSpPr>
      <xdr:spPr bwMode="auto">
        <a:xfrm>
          <a:off x="6491736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1" name="Retângulo com Único Canto Aparado e Arredondado 11">
          <a:extLst>
            <a:ext uri="{FF2B5EF4-FFF2-40B4-BE49-F238E27FC236}">
              <a16:creationId xmlns:a16="http://schemas.microsoft.com/office/drawing/2014/main" id="{65F14CF2-852D-4ACD-BA08-E24982BCC6E2}"/>
            </a:ext>
          </a:extLst>
        </xdr:cNvPr>
        <xdr:cNvSpPr/>
      </xdr:nvSpPr>
      <xdr:spPr>
        <a:xfrm rot="10800000">
          <a:off x="8687041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2" name="Text Box 9">
          <a:extLst>
            <a:ext uri="{FF2B5EF4-FFF2-40B4-BE49-F238E27FC236}">
              <a16:creationId xmlns:a16="http://schemas.microsoft.com/office/drawing/2014/main" id="{45F82AB5-6B4F-412B-BC25-497E0010E696}"/>
            </a:ext>
          </a:extLst>
        </xdr:cNvPr>
        <xdr:cNvSpPr txBox="1">
          <a:spLocks noChangeArrowheads="1"/>
        </xdr:cNvSpPr>
      </xdr:nvSpPr>
      <xdr:spPr bwMode="auto">
        <a:xfrm>
          <a:off x="8719608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3" name="Seta em curva para a direita 13">
          <a:extLst>
            <a:ext uri="{FF2B5EF4-FFF2-40B4-BE49-F238E27FC236}">
              <a16:creationId xmlns:a16="http://schemas.microsoft.com/office/drawing/2014/main" id="{6C17FE9F-1EFD-4D82-B5CD-592B9E2F344A}"/>
            </a:ext>
          </a:extLst>
        </xdr:cNvPr>
        <xdr:cNvSpPr/>
      </xdr:nvSpPr>
      <xdr:spPr>
        <a:xfrm rot="10800000">
          <a:off x="7807603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4" name="Seta em curva para a direita 14">
          <a:extLst>
            <a:ext uri="{FF2B5EF4-FFF2-40B4-BE49-F238E27FC236}">
              <a16:creationId xmlns:a16="http://schemas.microsoft.com/office/drawing/2014/main" id="{801EB299-36CA-4522-B677-32600EC7EFB1}"/>
            </a:ext>
          </a:extLst>
        </xdr:cNvPr>
        <xdr:cNvSpPr/>
      </xdr:nvSpPr>
      <xdr:spPr>
        <a:xfrm rot="10800000" flipH="1" flipV="1">
          <a:off x="7668542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5" name="CaixaDeTexto 17">
          <a:extLst>
            <a:ext uri="{FF2B5EF4-FFF2-40B4-BE49-F238E27FC236}">
              <a16:creationId xmlns:a16="http://schemas.microsoft.com/office/drawing/2014/main" id="{B16B2F40-5C60-43D2-83A7-D1F6AE54426D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6" name="Retângulo 18">
          <a:extLst>
            <a:ext uri="{FF2B5EF4-FFF2-40B4-BE49-F238E27FC236}">
              <a16:creationId xmlns:a16="http://schemas.microsoft.com/office/drawing/2014/main" id="{41E22589-A228-440F-A556-905ADB6A4980}"/>
            </a:ext>
          </a:extLst>
        </xdr:cNvPr>
        <xdr:cNvSpPr/>
      </xdr:nvSpPr>
      <xdr:spPr>
        <a:xfrm>
          <a:off x="8011511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17" name="CaixaDeTexto 20">
          <a:extLst>
            <a:ext uri="{FF2B5EF4-FFF2-40B4-BE49-F238E27FC236}">
              <a16:creationId xmlns:a16="http://schemas.microsoft.com/office/drawing/2014/main" id="{9DC6CF88-6C0C-4B72-A79D-DC120683FF19}"/>
            </a:ext>
          </a:extLst>
        </xdr:cNvPr>
        <xdr:cNvSpPr txBox="1"/>
      </xdr:nvSpPr>
      <xdr:spPr>
        <a:xfrm>
          <a:off x="4353253" y="1656573"/>
          <a:ext cx="122642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8" name="Fluxograma: Documento 15">
          <a:extLst>
            <a:ext uri="{FF2B5EF4-FFF2-40B4-BE49-F238E27FC236}">
              <a16:creationId xmlns:a16="http://schemas.microsoft.com/office/drawing/2014/main" id="{494D6035-6DD3-4A2F-BE84-8479935A4D21}"/>
            </a:ext>
          </a:extLst>
        </xdr:cNvPr>
        <xdr:cNvSpPr/>
      </xdr:nvSpPr>
      <xdr:spPr>
        <a:xfrm>
          <a:off x="9774720" y="567773"/>
          <a:ext cx="993913" cy="58475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9" name="Retângulo 16">
          <a:extLst>
            <a:ext uri="{FF2B5EF4-FFF2-40B4-BE49-F238E27FC236}">
              <a16:creationId xmlns:a16="http://schemas.microsoft.com/office/drawing/2014/main" id="{B807658F-A149-4364-ADED-91795038D591}"/>
            </a:ext>
          </a:extLst>
        </xdr:cNvPr>
        <xdr:cNvSpPr/>
      </xdr:nvSpPr>
      <xdr:spPr>
        <a:xfrm>
          <a:off x="9725027" y="567771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6947</xdr:colOff>
      <xdr:row>6</xdr:row>
      <xdr:rowOff>227950</xdr:rowOff>
    </xdr:from>
    <xdr:to>
      <xdr:col>1</xdr:col>
      <xdr:colOff>789682</xdr:colOff>
      <xdr:row>8</xdr:row>
      <xdr:rowOff>189850</xdr:rowOff>
    </xdr:to>
    <xdr:sp macro="" textlink="">
      <xdr:nvSpPr>
        <xdr:cNvPr id="2" name="Retângulo com Único Canto Aparado e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46538" y="1607433"/>
          <a:ext cx="782735" cy="413516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16281</xdr:colOff>
      <xdr:row>6</xdr:row>
      <xdr:rowOff>227949</xdr:rowOff>
    </xdr:from>
    <xdr:to>
      <xdr:col>5</xdr:col>
      <xdr:colOff>8141</xdr:colOff>
      <xdr:row>8</xdr:row>
      <xdr:rowOff>189849</xdr:rowOff>
    </xdr:to>
    <xdr:sp macro="" textlink="">
      <xdr:nvSpPr>
        <xdr:cNvPr id="3" name="Retângulo com Único Canto Aparado e Arredondad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447477" y="1586297"/>
          <a:ext cx="1010621" cy="417443"/>
        </a:xfrm>
        <a:prstGeom prst="snipRoundRect">
          <a:avLst/>
        </a:prstGeom>
        <a:solidFill>
          <a:srgbClr val="00206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485932</xdr:colOff>
      <xdr:row>22</xdr:row>
      <xdr:rowOff>59920</xdr:rowOff>
    </xdr:from>
    <xdr:to>
      <xdr:col>8</xdr:col>
      <xdr:colOff>1047750</xdr:colOff>
      <xdr:row>38</xdr:row>
      <xdr:rowOff>44581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597202</xdr:colOff>
      <xdr:row>0</xdr:row>
      <xdr:rowOff>22677</xdr:rowOff>
    </xdr:from>
    <xdr:to>
      <xdr:col>8</xdr:col>
      <xdr:colOff>1088571</xdr:colOff>
      <xdr:row>1</xdr:row>
      <xdr:rowOff>22677</xdr:rowOff>
    </xdr:to>
    <xdr:sp macro="" textlink="">
      <xdr:nvSpPr>
        <xdr:cNvPr id="6" name="Arredondar Retângulo no Mesmo Canto Latera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 rot="10800000">
          <a:off x="8636302" y="22677"/>
          <a:ext cx="2072519" cy="342900"/>
        </a:xfrm>
        <a:prstGeom prst="round2SameRect">
          <a:avLst/>
        </a:prstGeom>
        <a:solidFill>
          <a:srgbClr val="00206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7</xdr:col>
      <xdr:colOff>1288567</xdr:colOff>
      <xdr:row>0</xdr:row>
      <xdr:rowOff>0</xdr:rowOff>
    </xdr:from>
    <xdr:ext cx="799642" cy="374141"/>
    <xdr:sp macro="" textlink="">
      <xdr:nvSpPr>
        <xdr:cNvPr id="7" name="Retângulo 6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9327667" y="0"/>
          <a:ext cx="799642" cy="374141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18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INÍCIO</a:t>
          </a:r>
        </a:p>
      </xdr:txBody>
    </xdr:sp>
    <xdr:clientData/>
  </xdr:oneCellAnchor>
  <xdr:twoCellAnchor>
    <xdr:from>
      <xdr:col>6</xdr:col>
      <xdr:colOff>1634032</xdr:colOff>
      <xdr:row>13</xdr:row>
      <xdr:rowOff>16423</xdr:rowOff>
    </xdr:from>
    <xdr:to>
      <xdr:col>8</xdr:col>
      <xdr:colOff>106746</xdr:colOff>
      <xdr:row>14</xdr:row>
      <xdr:rowOff>172686</xdr:rowOff>
    </xdr:to>
    <xdr:sp macro="[0]!SOMA" textlink="">
      <xdr:nvSpPr>
        <xdr:cNvPr id="8" name="Fluxograma: Terminação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7939582" y="2873923"/>
          <a:ext cx="1787414" cy="35628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73901</xdr:colOff>
      <xdr:row>13</xdr:row>
      <xdr:rowOff>22143</xdr:rowOff>
    </xdr:from>
    <xdr:to>
      <xdr:col>6</xdr:col>
      <xdr:colOff>1560129</xdr:colOff>
      <xdr:row>14</xdr:row>
      <xdr:rowOff>176822</xdr:rowOff>
    </xdr:to>
    <xdr:sp macro="[0]!Pesquisa_Tudo" textlink="">
      <xdr:nvSpPr>
        <xdr:cNvPr id="9" name="Fluxograma: Terminação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6470431" y="2887854"/>
          <a:ext cx="1486228" cy="351748"/>
        </a:xfrm>
        <a:prstGeom prst="flowChartTerminator">
          <a:avLst/>
        </a:prstGeom>
        <a:noFill/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600">
              <a:latin typeface="Aharoni" panose="02010803020104030203" pitchFamily="2" charset="-79"/>
              <a:cs typeface="Aharoni" panose="02010803020104030203" pitchFamily="2" charset="-79"/>
            </a:rPr>
            <a:t>BUSCAR     </a:t>
          </a:r>
          <a:r>
            <a:rPr lang="pt-BR" sz="1600" baseline="0">
              <a:latin typeface="Aharoni" panose="02010803020104030203" pitchFamily="2" charset="-79"/>
              <a:cs typeface="Aharoni" panose="02010803020104030203" pitchFamily="2" charset="-79"/>
            </a:rPr>
            <a:t> </a:t>
          </a:r>
          <a:endParaRPr lang="pt-BR" sz="1600"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6</xdr:col>
      <xdr:colOff>130255</xdr:colOff>
      <xdr:row>17</xdr:row>
      <xdr:rowOff>56986</xdr:rowOff>
    </xdr:from>
    <xdr:to>
      <xdr:col>7</xdr:col>
      <xdr:colOff>146537</xdr:colOff>
      <xdr:row>20</xdr:row>
      <xdr:rowOff>48846</xdr:rowOff>
    </xdr:to>
    <xdr:sp macro="" textlink="">
      <xdr:nvSpPr>
        <xdr:cNvPr id="10" name="Retângulo com Único Canto Aparado e Arredondado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/>
      </xdr:nvSpPr>
      <xdr:spPr>
        <a:xfrm rot="10800000">
          <a:off x="6435805" y="3714586"/>
          <a:ext cx="1749832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81411</xdr:colOff>
      <xdr:row>17</xdr:row>
      <xdr:rowOff>81410</xdr:rowOff>
    </xdr:from>
    <xdr:to>
      <xdr:col>7</xdr:col>
      <xdr:colOff>105834</xdr:colOff>
      <xdr:row>20</xdr:row>
      <xdr:rowOff>48847</xdr:rowOff>
    </xdr:to>
    <xdr:sp macro="[0]!PESQUISA_POR_VALOR" textlink="">
      <xdr:nvSpPr>
        <xdr:cNvPr id="11" name="Text Box 9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>
          <a:spLocks noChangeArrowheads="1"/>
        </xdr:cNvSpPr>
      </xdr:nvSpPr>
      <xdr:spPr bwMode="auto">
        <a:xfrm>
          <a:off x="6386961" y="3739010"/>
          <a:ext cx="175797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VALOR</a:t>
          </a:r>
        </a:p>
      </xdr:txBody>
    </xdr:sp>
    <xdr:clientData/>
  </xdr:twoCellAnchor>
  <xdr:twoCellAnchor>
    <xdr:from>
      <xdr:col>7</xdr:col>
      <xdr:colOff>543166</xdr:colOff>
      <xdr:row>17</xdr:row>
      <xdr:rowOff>70989</xdr:rowOff>
    </xdr:from>
    <xdr:to>
      <xdr:col>8</xdr:col>
      <xdr:colOff>797820</xdr:colOff>
      <xdr:row>20</xdr:row>
      <xdr:rowOff>62849</xdr:rowOff>
    </xdr:to>
    <xdr:sp macro="" textlink="">
      <xdr:nvSpPr>
        <xdr:cNvPr id="12" name="Retângulo com Único Canto Aparado e Arredondado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 rot="10800000">
          <a:off x="8582266" y="3728589"/>
          <a:ext cx="1835804" cy="563360"/>
        </a:xfrm>
        <a:prstGeom prst="snipRoundRect">
          <a:avLst/>
        </a:prstGeom>
        <a:solidFill>
          <a:srgbClr val="00206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7</xdr:col>
      <xdr:colOff>575733</xdr:colOff>
      <xdr:row>17</xdr:row>
      <xdr:rowOff>87271</xdr:rowOff>
    </xdr:from>
    <xdr:to>
      <xdr:col>8</xdr:col>
      <xdr:colOff>754836</xdr:colOff>
      <xdr:row>20</xdr:row>
      <xdr:rowOff>54708</xdr:rowOff>
    </xdr:to>
    <xdr:sp macro="[0]!PESQUISA_POR_DATA" textlink="">
      <xdr:nvSpPr>
        <xdr:cNvPr id="13" name="Text Box 9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>
          <a:spLocks noChangeArrowheads="1"/>
        </xdr:cNvSpPr>
      </xdr:nvSpPr>
      <xdr:spPr bwMode="auto">
        <a:xfrm>
          <a:off x="8614833" y="3744871"/>
          <a:ext cx="1760253" cy="53893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32004" rIns="0" bIns="0" anchor="ctr" upright="1"/>
        <a:lstStyle/>
        <a:p>
          <a:pPr algn="ctr" rtl="0">
            <a:defRPr sz="1000"/>
          </a:pPr>
          <a:r>
            <a:rPr lang="pt-BR" sz="1600" b="0" i="0" u="none" strike="noStrike" baseline="0">
              <a:solidFill>
                <a:schemeClr val="bg1"/>
              </a:solidFill>
              <a:latin typeface="Aharoni" panose="02010803020104030203" pitchFamily="2" charset="-79"/>
              <a:cs typeface="Aharoni" panose="02010803020104030203" pitchFamily="2" charset="-79"/>
            </a:rPr>
            <a:t>PESQUISA POR DATA</a:t>
          </a:r>
        </a:p>
      </xdr:txBody>
    </xdr:sp>
    <xdr:clientData/>
  </xdr:twoCellAnchor>
  <xdr:twoCellAnchor>
    <xdr:from>
      <xdr:col>6</xdr:col>
      <xdr:colOff>1397278</xdr:colOff>
      <xdr:row>13</xdr:row>
      <xdr:rowOff>103555</xdr:rowOff>
    </xdr:from>
    <xdr:to>
      <xdr:col>6</xdr:col>
      <xdr:colOff>1497249</xdr:colOff>
      <xdr:row>14</xdr:row>
      <xdr:rowOff>89552</xdr:rowOff>
    </xdr:to>
    <xdr:sp macro="[1]!Pesquisa_Tudo" textlink="">
      <xdr:nvSpPr>
        <xdr:cNvPr id="14" name="Seta em curva para a direita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 rot="10800000">
          <a:off x="7702828" y="2961055"/>
          <a:ext cx="99971" cy="186022"/>
        </a:xfrm>
        <a:prstGeom prst="curv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6</xdr:col>
      <xdr:colOff>1258217</xdr:colOff>
      <xdr:row>13</xdr:row>
      <xdr:rowOff>115303</xdr:rowOff>
    </xdr:from>
    <xdr:to>
      <xdr:col>6</xdr:col>
      <xdr:colOff>1358482</xdr:colOff>
      <xdr:row>14</xdr:row>
      <xdr:rowOff>100264</xdr:rowOff>
    </xdr:to>
    <xdr:sp macro="[1]!Pesquisa_Tudo" textlink="">
      <xdr:nvSpPr>
        <xdr:cNvPr id="15" name="Seta em curva para a direita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 rot="10800000" flipH="1" flipV="1">
          <a:off x="7563767" y="2972803"/>
          <a:ext cx="100265" cy="184986"/>
        </a:xfrm>
        <a:prstGeom prst="curvedRightArrow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98534</xdr:colOff>
      <xdr:row>7</xdr:row>
      <xdr:rowOff>14003</xdr:rowOff>
    </xdr:from>
    <xdr:to>
      <xdr:col>2</xdr:col>
      <xdr:colOff>24633</xdr:colOff>
      <xdr:row>8</xdr:row>
      <xdr:rowOff>168681</xdr:rowOff>
    </xdr:to>
    <xdr:sp macro="[0]!Salvar" textlink="">
      <xdr:nvSpPr>
        <xdr:cNvPr id="18" name="CaixaDeTexto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98534" y="1652303"/>
          <a:ext cx="869074" cy="3451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60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Salvar</a:t>
          </a:r>
          <a:endParaRPr lang="pt-BR" sz="160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oneCellAnchor>
    <xdr:from>
      <xdr:col>6</xdr:col>
      <xdr:colOff>1601186</xdr:colOff>
      <xdr:row>13</xdr:row>
      <xdr:rowOff>69020</xdr:rowOff>
    </xdr:from>
    <xdr:ext cx="1868487" cy="297517"/>
    <xdr:sp macro="[0]!SOMA" textlink="">
      <xdr:nvSpPr>
        <xdr:cNvPr id="19" name="Retângulo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7906736" y="2926520"/>
          <a:ext cx="1868487" cy="29751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1600" b="1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cs typeface="Aharoni" panose="02010803020104030203" pitchFamily="2" charset="-79"/>
            </a:rPr>
            <a:t>SOMAR E PAGAR</a:t>
          </a:r>
        </a:p>
      </xdr:txBody>
    </xdr:sp>
    <xdr:clientData/>
  </xdr:oneCellAnchor>
  <xdr:twoCellAnchor>
    <xdr:from>
      <xdr:col>3</xdr:col>
      <xdr:colOff>771853</xdr:colOff>
      <xdr:row>7</xdr:row>
      <xdr:rowOff>18273</xdr:rowOff>
    </xdr:from>
    <xdr:to>
      <xdr:col>5</xdr:col>
      <xdr:colOff>131377</xdr:colOff>
      <xdr:row>8</xdr:row>
      <xdr:rowOff>172951</xdr:rowOff>
    </xdr:to>
    <xdr:sp macro="[0]!abre_formulario" textlink="">
      <xdr:nvSpPr>
        <xdr:cNvPr id="21" name="CaixaDeTexto 20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4343728" y="1660514"/>
          <a:ext cx="1149567" cy="3435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1550" b="1">
              <a:solidFill>
                <a:srgbClr val="00B0F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Aharoni" panose="02010803020104030203" pitchFamily="2" charset="-79"/>
              <a:ea typeface="+mn-ea"/>
              <a:cs typeface="Aharoni" panose="02010803020104030203" pitchFamily="2" charset="-79"/>
            </a:rPr>
            <a:t>Cadastrar</a:t>
          </a:r>
          <a:endParaRPr lang="pt-BR" sz="1550" b="1">
            <a:solidFill>
              <a:srgbClr val="00B0F0"/>
            </a:solidFill>
            <a:latin typeface="Aharoni" panose="02010803020104030203" pitchFamily="2" charset="-79"/>
            <a:cs typeface="Aharoni" panose="02010803020104030203" pitchFamily="2" charset="-79"/>
          </a:endParaRPr>
        </a:p>
      </xdr:txBody>
    </xdr:sp>
    <xdr:clientData/>
  </xdr:twoCellAnchor>
  <xdr:twoCellAnchor>
    <xdr:from>
      <xdr:col>8</xdr:col>
      <xdr:colOff>49695</xdr:colOff>
      <xdr:row>2</xdr:row>
      <xdr:rowOff>24848</xdr:rowOff>
    </xdr:from>
    <xdr:to>
      <xdr:col>8</xdr:col>
      <xdr:colOff>1043608</xdr:colOff>
      <xdr:row>4</xdr:row>
      <xdr:rowOff>190500</xdr:rowOff>
    </xdr:to>
    <xdr:sp macro="" textlink="">
      <xdr:nvSpPr>
        <xdr:cNvPr id="16" name="Fluxograma: Documento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9773478" y="563218"/>
          <a:ext cx="993913" cy="579782"/>
        </a:xfrm>
        <a:prstGeom prst="flowChartDocument">
          <a:avLst/>
        </a:prstGeom>
        <a:solidFill>
          <a:srgbClr val="002060"/>
        </a:solidFill>
        <a:ln>
          <a:solidFill>
            <a:schemeClr val="tx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oneCellAnchor>
    <xdr:from>
      <xdr:col>8</xdr:col>
      <xdr:colOff>2</xdr:colOff>
      <xdr:row>2</xdr:row>
      <xdr:rowOff>24846</xdr:rowOff>
    </xdr:from>
    <xdr:ext cx="1091852" cy="468013"/>
    <xdr:sp macro="[0]!_xludf.ZOOM" textlink="">
      <xdr:nvSpPr>
        <xdr:cNvPr id="17" name="Retângulo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9723785" y="563216"/>
          <a:ext cx="1091852" cy="468013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t-BR" sz="24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ZOOM</a:t>
          </a:r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User/Desktop/Planilha%20de%20Gasto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ÍCIO"/>
      <sheetName val="Julho"/>
      <sheetName val="Agosto"/>
      <sheetName val="Setembro"/>
      <sheetName val="Outubro"/>
      <sheetName val="Novembro"/>
      <sheetName val="Dezembro"/>
      <sheetName val="Investimentos"/>
      <sheetName val="Planilha de Gastos"/>
    </sheetNames>
    <definedNames>
      <definedName name="Pesquisa_Tud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XFC41"/>
  <sheetViews>
    <sheetView showGridLines="0" showRowColHeaders="0" zoomScale="85" zoomScaleNormal="85" workbookViewId="0"/>
  </sheetViews>
  <sheetFormatPr defaultColWidth="0" defaultRowHeight="14.5" zeroHeight="1" x14ac:dyDescent="0.35"/>
  <cols>
    <col min="1" max="20" width="9.1796875" customWidth="1"/>
    <col min="21" max="22" width="38.81640625" customWidth="1"/>
    <col min="23" max="16383" width="9.1796875" hidden="1"/>
    <col min="16384" max="16384" width="5.7265625" hidden="1" customWidth="1"/>
  </cols>
  <sheetData>
    <row r="1" spans="1:22" x14ac:dyDescent="0.3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47"/>
    </row>
    <row r="2" spans="1:22" x14ac:dyDescent="0.3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47"/>
    </row>
    <row r="3" spans="1:22" x14ac:dyDescent="0.3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</row>
    <row r="4" spans="1:22" x14ac:dyDescent="0.3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</row>
    <row r="5" spans="1:22" x14ac:dyDescent="0.3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</row>
    <row r="6" spans="1:22" x14ac:dyDescent="0.3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47"/>
    </row>
    <row r="7" spans="1:22" x14ac:dyDescent="0.3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</row>
    <row r="8" spans="1:22" x14ac:dyDescent="0.3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</row>
    <row r="9" spans="1:22" x14ac:dyDescent="0.3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47"/>
    </row>
    <row r="10" spans="1:22" x14ac:dyDescent="0.3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 t="s">
        <v>36</v>
      </c>
      <c r="Q10" s="47"/>
      <c r="R10" s="47"/>
      <c r="S10" s="47"/>
      <c r="T10" s="47"/>
      <c r="U10" s="47"/>
      <c r="V10" s="47"/>
    </row>
    <row r="11" spans="1:22" x14ac:dyDescent="0.3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47"/>
    </row>
    <row r="12" spans="1:22" x14ac:dyDescent="0.3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47"/>
    </row>
    <row r="13" spans="1:22" x14ac:dyDescent="0.3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47"/>
    </row>
    <row r="14" spans="1:22" x14ac:dyDescent="0.3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47"/>
    </row>
    <row r="15" spans="1:22" x14ac:dyDescent="0.3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47"/>
    </row>
    <row r="16" spans="1:22" x14ac:dyDescent="0.35">
      <c r="A16" s="47"/>
      <c r="B16" s="47"/>
      <c r="C16" s="47"/>
      <c r="D16" s="47"/>
      <c r="E16" s="47"/>
      <c r="F16" s="47"/>
      <c r="G16" s="47" t="s">
        <v>33</v>
      </c>
      <c r="H16" s="47"/>
      <c r="I16" s="47" t="s">
        <v>35</v>
      </c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47"/>
    </row>
    <row r="17" spans="1:22" x14ac:dyDescent="0.35">
      <c r="A17" s="47"/>
      <c r="B17" s="47"/>
      <c r="C17" s="47"/>
      <c r="D17" s="47"/>
      <c r="E17" s="47"/>
      <c r="F17" s="47"/>
      <c r="G17" s="48"/>
      <c r="H17" s="47"/>
      <c r="I17" s="49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47"/>
    </row>
    <row r="18" spans="1:22" x14ac:dyDescent="0.3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47"/>
    </row>
    <row r="19" spans="1:22" x14ac:dyDescent="0.3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47"/>
    </row>
    <row r="20" spans="1:22" x14ac:dyDescent="0.35">
      <c r="A20" s="47"/>
      <c r="B20" s="47"/>
      <c r="C20" s="47"/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7"/>
      <c r="V20" s="47"/>
    </row>
    <row r="21" spans="1:22" x14ac:dyDescent="0.35">
      <c r="A21" s="47"/>
      <c r="B21" s="47"/>
      <c r="C21" s="47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7"/>
      <c r="V21" s="47"/>
    </row>
    <row r="22" spans="1:22" x14ac:dyDescent="0.35">
      <c r="A22" s="47"/>
      <c r="B22" s="47"/>
      <c r="C22" s="47"/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7"/>
      <c r="V22" s="47"/>
    </row>
    <row r="23" spans="1:22" x14ac:dyDescent="0.35">
      <c r="A23" s="47"/>
      <c r="B23" s="47"/>
      <c r="C23" s="47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7"/>
      <c r="V23" s="47"/>
    </row>
    <row r="24" spans="1:22" x14ac:dyDescent="0.35">
      <c r="A24" s="47"/>
      <c r="B24" s="47"/>
      <c r="C24" s="47"/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7"/>
      <c r="V24" s="47"/>
    </row>
    <row r="25" spans="1:22" x14ac:dyDescent="0.35">
      <c r="A25" s="47"/>
      <c r="B25" s="47"/>
      <c r="C25" s="4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7"/>
      <c r="V25" s="47"/>
    </row>
    <row r="26" spans="1:22" x14ac:dyDescent="0.35">
      <c r="A26" s="47"/>
      <c r="B26" s="47"/>
      <c r="C26" s="47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7"/>
      <c r="V26" s="47"/>
    </row>
    <row r="27" spans="1:22" x14ac:dyDescent="0.35">
      <c r="A27" s="47"/>
      <c r="B27" s="47"/>
      <c r="C27" s="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7"/>
      <c r="V27" s="47"/>
    </row>
    <row r="28" spans="1:22" x14ac:dyDescent="0.35">
      <c r="A28" s="47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</row>
    <row r="29" spans="1:22" x14ac:dyDescent="0.35">
      <c r="A29" s="47"/>
      <c r="B29" s="47"/>
      <c r="C29" s="47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7"/>
      <c r="V29" s="47"/>
    </row>
    <row r="30" spans="1:22" x14ac:dyDescent="0.35">
      <c r="A30" s="47"/>
      <c r="B30" s="47"/>
      <c r="C30" s="47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7"/>
      <c r="V30" s="47"/>
    </row>
    <row r="31" spans="1:22" x14ac:dyDescent="0.35">
      <c r="A31" s="47"/>
      <c r="B31" s="47"/>
      <c r="C31" s="47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7"/>
      <c r="V31" s="47"/>
    </row>
    <row r="32" spans="1:22" x14ac:dyDescent="0.35">
      <c r="A32" s="47"/>
      <c r="B32" s="47"/>
      <c r="C32" s="47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7"/>
      <c r="V32" s="47"/>
    </row>
    <row r="33" spans="1:22" x14ac:dyDescent="0.35">
      <c r="A33" s="47"/>
      <c r="B33" s="47"/>
      <c r="C33" s="47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7"/>
      <c r="V33" s="47"/>
    </row>
    <row r="34" spans="1:22" x14ac:dyDescent="0.35">
      <c r="A34" s="47"/>
      <c r="B34" s="47"/>
      <c r="C34" s="47"/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7"/>
      <c r="V34" s="47"/>
    </row>
    <row r="35" spans="1:22" x14ac:dyDescent="0.35">
      <c r="A35" s="47"/>
      <c r="B35" s="47"/>
      <c r="C35" s="47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7"/>
      <c r="V35" s="47"/>
    </row>
    <row r="36" spans="1:22" x14ac:dyDescent="0.35">
      <c r="A36" s="47"/>
      <c r="B36" s="47"/>
      <c r="C36" s="47"/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7"/>
      <c r="V36" s="47"/>
    </row>
    <row r="37" spans="1:22" x14ac:dyDescent="0.35">
      <c r="A37" s="47"/>
      <c r="B37" s="47"/>
      <c r="C37" s="47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7"/>
      <c r="V37" s="47"/>
    </row>
    <row r="38" spans="1:22" x14ac:dyDescent="0.35">
      <c r="A38" s="47"/>
      <c r="B38" s="47"/>
      <c r="C38" s="47"/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</row>
    <row r="39" spans="1:22" x14ac:dyDescent="0.35">
      <c r="A39" s="47"/>
      <c r="B39" s="47"/>
      <c r="C39" s="47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7"/>
      <c r="V39" s="47"/>
    </row>
    <row r="40" spans="1:22" x14ac:dyDescent="0.35">
      <c r="A40" s="47"/>
      <c r="B40" s="47"/>
      <c r="C40" s="47"/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7"/>
      <c r="V40" s="47"/>
    </row>
    <row r="41" spans="1:22" ht="66.75" customHeight="1" x14ac:dyDescent="0.35">
      <c r="A41" s="47"/>
      <c r="B41" s="47"/>
      <c r="C41" s="47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7"/>
      <c r="V41" s="47"/>
    </row>
  </sheetData>
  <sheetProtection algorithmName="SHA-512" hashValue="QHV2q+KwSJ+FQ0CV13oaljLkX1MuAgdiTihl4lAlsZ+uS5+lwqwAOsD0Y1XzIfJ3O3pqmzLligFmn04mTfx2dw==" saltValue="WB1fksUyULhc7RauZNxi6g==" spinCount="100000" sheet="1" objects="1" scenarios="1"/>
  <pageMargins left="0.511811024" right="0.511811024" top="0.78740157499999996" bottom="0.78740157499999996" header="0.31496062000000002" footer="0.31496062000000002"/>
  <pageSetup paperSize="9" orientation="portrait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DE9F5-D6FF-4178-9687-943795B46749}">
  <sheetPr codeName="Plan16"/>
  <dimension ref="A1:XFD253"/>
  <sheetViews>
    <sheetView showGridLines="0" showRowColHeaders="0" zoomScale="118" zoomScaleNormal="118" workbookViewId="0"/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40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NhJ3rlWzZhOR8qYvn5zuUHguxYoBSe5AFAC6684z0NzIk14K4FwehFXQ6T4AITGnuzJCccmzaTayVVVRLXVFrQ==" saltValue="Ferl8TuX8GlgoiMbYKQEBw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118" priority="89">
      <formula>$H$5&lt;0</formula>
    </cfRule>
    <cfRule type="expression" dxfId="1117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116" priority="92">
      <formula>IF(LOOKUP(2^15,SEARCH($M$8:$M$11,$C28)),1,0)=1</formula>
    </cfRule>
  </conditionalFormatting>
  <conditionalFormatting sqref="B11:B17 B27:E252 B24:B26 E24:E26 E11:E17">
    <cfRule type="expression" dxfId="1115" priority="93">
      <formula>IF(LOOKUP(2^15,SEARCH($N$8:$N$9,$C11)),1,0)</formula>
    </cfRule>
    <cfRule type="expression" dxfId="1114" priority="94">
      <formula>IF($E11=$P$14,1,0)</formula>
    </cfRule>
    <cfRule type="expression" dxfId="1113" priority="95">
      <formula>IF(LOOKUP(2^15,SEARCH($M$8:$M$11,$C11)),1,0)</formula>
    </cfRule>
  </conditionalFormatting>
  <conditionalFormatting sqref="B18:B19 E18:E19">
    <cfRule type="expression" dxfId="1112" priority="85">
      <formula>IF(LOOKUP(2^15,SEARCH($N$8:$N$9,$C18)),1,0)</formula>
    </cfRule>
    <cfRule type="expression" dxfId="1111" priority="86">
      <formula>IF($E18=$P$14,1,0)</formula>
    </cfRule>
    <cfRule type="expression" dxfId="1110" priority="87">
      <formula>IF(LOOKUP(2^15,SEARCH($M$8:$M$11,$C18)),1,0)</formula>
    </cfRule>
  </conditionalFormatting>
  <conditionalFormatting sqref="B19">
    <cfRule type="expression" dxfId="1109" priority="82">
      <formula>IF(LOOKUP(2^15,SEARCH($N$8:$N$9,$C19)),1,0)</formula>
    </cfRule>
    <cfRule type="expression" dxfId="1108" priority="83">
      <formula>IF($E19=$P$14,1,0)</formula>
    </cfRule>
    <cfRule type="expression" dxfId="1107" priority="84">
      <formula>IF(LOOKUP(2^15,SEARCH($M$8:$M$11,$C19)),1,0)</formula>
    </cfRule>
  </conditionalFormatting>
  <conditionalFormatting sqref="E19">
    <cfRule type="expression" dxfId="1106" priority="79">
      <formula>IF(LOOKUP(2^15,SEARCH($N$8:$N$9,$C19)),1,0)</formula>
    </cfRule>
    <cfRule type="expression" dxfId="1105" priority="80">
      <formula>IF($E19=$P$14,1,0)</formula>
    </cfRule>
    <cfRule type="expression" dxfId="1104" priority="81">
      <formula>IF(LOOKUP(2^15,SEARCH($M$8:$M$11,$C19)),1,0)</formula>
    </cfRule>
  </conditionalFormatting>
  <conditionalFormatting sqref="B20">
    <cfRule type="expression" dxfId="1103" priority="76">
      <formula>IF(LOOKUP(2^15,SEARCH($N$8:$N$9,$C20)),1,0)</formula>
    </cfRule>
    <cfRule type="expression" dxfId="1102" priority="77">
      <formula>IF($E20=$P$14,1,0)</formula>
    </cfRule>
    <cfRule type="expression" dxfId="1101" priority="78">
      <formula>IF(LOOKUP(2^15,SEARCH($M$8:$M$11,$C20)),1,0)</formula>
    </cfRule>
  </conditionalFormatting>
  <conditionalFormatting sqref="E20">
    <cfRule type="expression" dxfId="1100" priority="73">
      <formula>IF(LOOKUP(2^15,SEARCH($N$8:$N$9,$C20)),1,0)</formula>
    </cfRule>
    <cfRule type="expression" dxfId="1099" priority="74">
      <formula>IF($E20=$P$14,1,0)</formula>
    </cfRule>
    <cfRule type="expression" dxfId="1098" priority="75">
      <formula>IF(LOOKUP(2^15,SEARCH($M$8:$M$11,$C20)),1,0)</formula>
    </cfRule>
  </conditionalFormatting>
  <conditionalFormatting sqref="B21">
    <cfRule type="expression" dxfId="1097" priority="70">
      <formula>IF(LOOKUP(2^15,SEARCH($N$8:$N$9,$C21)),1,0)</formula>
    </cfRule>
    <cfRule type="expression" dxfId="1096" priority="71">
      <formula>IF($E21=$P$14,1,0)</formula>
    </cfRule>
    <cfRule type="expression" dxfId="1095" priority="72">
      <formula>IF(LOOKUP(2^15,SEARCH($M$8:$M$11,$C21)),1,0)</formula>
    </cfRule>
  </conditionalFormatting>
  <conditionalFormatting sqref="E21">
    <cfRule type="expression" dxfId="1094" priority="67">
      <formula>IF(LOOKUP(2^15,SEARCH($N$8:$N$9,$C21)),1,0)</formula>
    </cfRule>
    <cfRule type="expression" dxfId="1093" priority="68">
      <formula>IF($E21=$P$14,1,0)</formula>
    </cfRule>
    <cfRule type="expression" dxfId="1092" priority="69">
      <formula>IF(LOOKUP(2^15,SEARCH($M$8:$M$11,$C21)),1,0)</formula>
    </cfRule>
  </conditionalFormatting>
  <conditionalFormatting sqref="B22">
    <cfRule type="expression" dxfId="1091" priority="64">
      <formula>IF(LOOKUP(2^15,SEARCH($N$8:$N$9,$C22)),1,0)</formula>
    </cfRule>
    <cfRule type="expression" dxfId="1090" priority="65">
      <formula>IF($E22=$P$14,1,0)</formula>
    </cfRule>
    <cfRule type="expression" dxfId="1089" priority="66">
      <formula>IF(LOOKUP(2^15,SEARCH($M$8:$M$11,$C22)),1,0)</formula>
    </cfRule>
  </conditionalFormatting>
  <conditionalFormatting sqref="E22">
    <cfRule type="expression" dxfId="1088" priority="61">
      <formula>IF(LOOKUP(2^15,SEARCH($N$8:$N$9,$C22)),1,0)</formula>
    </cfRule>
    <cfRule type="expression" dxfId="1087" priority="62">
      <formula>IF($E22=$P$14,1,0)</formula>
    </cfRule>
    <cfRule type="expression" dxfId="1086" priority="63">
      <formula>IF(LOOKUP(2^15,SEARCH($M$8:$M$11,$C22)),1,0)</formula>
    </cfRule>
  </conditionalFormatting>
  <conditionalFormatting sqref="B23">
    <cfRule type="expression" dxfId="1085" priority="58">
      <formula>IF(LOOKUP(2^15,SEARCH($N$8:$N$9,$C23)),1,0)</formula>
    </cfRule>
    <cfRule type="expression" dxfId="1084" priority="59">
      <formula>IF($E23=$P$14,1,0)</formula>
    </cfRule>
    <cfRule type="expression" dxfId="1083" priority="60">
      <formula>IF(LOOKUP(2^15,SEARCH($M$8:$M$11,$C23)),1,0)</formula>
    </cfRule>
  </conditionalFormatting>
  <conditionalFormatting sqref="E23">
    <cfRule type="expression" dxfId="1082" priority="55">
      <formula>IF(LOOKUP(2^15,SEARCH($N$8:$N$9,$C23)),1,0)</formula>
    </cfRule>
    <cfRule type="expression" dxfId="1081" priority="56">
      <formula>IF($E23=$P$14,1,0)</formula>
    </cfRule>
    <cfRule type="expression" dxfId="1080" priority="57">
      <formula>IF(LOOKUP(2^15,SEARCH($M$8:$M$11,$C23)),1,0)</formula>
    </cfRule>
  </conditionalFormatting>
  <conditionalFormatting sqref="C11:D17 C26:D26 D24:D25">
    <cfRule type="expression" dxfId="1079" priority="52">
      <formula>IF(LOOKUP(2^15,SEARCH($N$8:$N$9,$C11)),1,0)</formula>
    </cfRule>
    <cfRule type="expression" dxfId="1078" priority="53">
      <formula>IF($E11=$P$14,1,0)</formula>
    </cfRule>
    <cfRule type="expression" dxfId="1077" priority="54">
      <formula>IF(LOOKUP(2^15,SEARCH($M$8:$M$11,$C11)),1,0)</formula>
    </cfRule>
  </conditionalFormatting>
  <conditionalFormatting sqref="C18:D19">
    <cfRule type="expression" dxfId="1076" priority="49">
      <formula>IF(LOOKUP(2^15,SEARCH($N$8:$N$9,$C18)),1,0)</formula>
    </cfRule>
    <cfRule type="expression" dxfId="1075" priority="50">
      <formula>IF($E18=$P$14,1,0)</formula>
    </cfRule>
    <cfRule type="expression" dxfId="1074" priority="51">
      <formula>IF(LOOKUP(2^15,SEARCH($M$8:$M$11,$C18)),1,0)</formula>
    </cfRule>
  </conditionalFormatting>
  <conditionalFormatting sqref="C19">
    <cfRule type="expression" dxfId="1073" priority="46">
      <formula>IF(LOOKUP(2^15,SEARCH($N$8:$N$9,$C19)),1,0)</formula>
    </cfRule>
    <cfRule type="expression" dxfId="1072" priority="47">
      <formula>IF($E19=$P$14,1,0)</formula>
    </cfRule>
    <cfRule type="expression" dxfId="1071" priority="48">
      <formula>IF(LOOKUP(2^15,SEARCH($M$8:$M$11,$C19)),1,0)</formula>
    </cfRule>
  </conditionalFormatting>
  <conditionalFormatting sqref="D19">
    <cfRule type="expression" dxfId="1070" priority="43">
      <formula>IF(LOOKUP(2^15,SEARCH($N$8:$N$9,$C19)),1,0)</formula>
    </cfRule>
    <cfRule type="expression" dxfId="1069" priority="44">
      <formula>IF($E19=$P$14,1,0)</formula>
    </cfRule>
    <cfRule type="expression" dxfId="1068" priority="45">
      <formula>IF(LOOKUP(2^15,SEARCH($M$8:$M$11,$C19)),1,0)</formula>
    </cfRule>
  </conditionalFormatting>
  <conditionalFormatting sqref="C20">
    <cfRule type="expression" dxfId="1067" priority="40">
      <formula>IF(LOOKUP(2^15,SEARCH($N$8:$N$9,$C20)),1,0)</formula>
    </cfRule>
    <cfRule type="expression" dxfId="1066" priority="41">
      <formula>IF($E20=$P$14,1,0)</formula>
    </cfRule>
    <cfRule type="expression" dxfId="1065" priority="42">
      <formula>IF(LOOKUP(2^15,SEARCH($M$8:$M$11,$C20)),1,0)</formula>
    </cfRule>
  </conditionalFormatting>
  <conditionalFormatting sqref="D20">
    <cfRule type="expression" dxfId="1064" priority="37">
      <formula>IF(LOOKUP(2^15,SEARCH($N$8:$N$9,$C20)),1,0)</formula>
    </cfRule>
    <cfRule type="expression" dxfId="1063" priority="38">
      <formula>IF($E20=$P$14,1,0)</formula>
    </cfRule>
    <cfRule type="expression" dxfId="1062" priority="39">
      <formula>IF(LOOKUP(2^15,SEARCH($M$8:$M$11,$C20)),1,0)</formula>
    </cfRule>
  </conditionalFormatting>
  <conditionalFormatting sqref="D20">
    <cfRule type="expression" dxfId="1061" priority="34">
      <formula>IF(LOOKUP(2^15,SEARCH($N$8:$N$9,$C20)),1,0)</formula>
    </cfRule>
    <cfRule type="expression" dxfId="1060" priority="35">
      <formula>IF($E20=$P$14,1,0)</formula>
    </cfRule>
    <cfRule type="expression" dxfId="1059" priority="36">
      <formula>IF(LOOKUP(2^15,SEARCH($M$8:$M$11,$C20)),1,0)</formula>
    </cfRule>
  </conditionalFormatting>
  <conditionalFormatting sqref="C21">
    <cfRule type="expression" dxfId="1058" priority="31">
      <formula>IF(LOOKUP(2^15,SEARCH($N$8:$N$9,$C21)),1,0)</formula>
    </cfRule>
    <cfRule type="expression" dxfId="1057" priority="32">
      <formula>IF($E21=$P$14,1,0)</formula>
    </cfRule>
    <cfRule type="expression" dxfId="1056" priority="33">
      <formula>IF(LOOKUP(2^15,SEARCH($M$8:$M$11,$C21)),1,0)</formula>
    </cfRule>
  </conditionalFormatting>
  <conditionalFormatting sqref="D21">
    <cfRule type="expression" dxfId="1055" priority="28">
      <formula>IF(LOOKUP(2^15,SEARCH($N$8:$N$9,$C21)),1,0)</formula>
    </cfRule>
    <cfRule type="expression" dxfId="1054" priority="29">
      <formula>IF($E21=$P$14,1,0)</formula>
    </cfRule>
    <cfRule type="expression" dxfId="1053" priority="30">
      <formula>IF(LOOKUP(2^15,SEARCH($M$8:$M$11,$C21)),1,0)</formula>
    </cfRule>
  </conditionalFormatting>
  <conditionalFormatting sqref="D21">
    <cfRule type="expression" dxfId="1052" priority="25">
      <formula>IF(LOOKUP(2^15,SEARCH($N$8:$N$9,$C21)),1,0)</formula>
    </cfRule>
    <cfRule type="expression" dxfId="1051" priority="26">
      <formula>IF($E21=$P$14,1,0)</formula>
    </cfRule>
    <cfRule type="expression" dxfId="1050" priority="27">
      <formula>IF(LOOKUP(2^15,SEARCH($M$8:$M$11,$C21)),1,0)</formula>
    </cfRule>
  </conditionalFormatting>
  <conditionalFormatting sqref="C22">
    <cfRule type="expression" dxfId="1049" priority="22">
      <formula>IF(LOOKUP(2^15,SEARCH($N$8:$N$9,$C22)),1,0)</formula>
    </cfRule>
    <cfRule type="expression" dxfId="1048" priority="23">
      <formula>IF($E22=$P$14,1,0)</formula>
    </cfRule>
    <cfRule type="expression" dxfId="1047" priority="24">
      <formula>IF(LOOKUP(2^15,SEARCH($M$8:$M$11,$C22)),1,0)</formula>
    </cfRule>
  </conditionalFormatting>
  <conditionalFormatting sqref="D22">
    <cfRule type="expression" dxfId="1046" priority="19">
      <formula>IF(LOOKUP(2^15,SEARCH($N$8:$N$9,$C22)),1,0)</formula>
    </cfRule>
    <cfRule type="expression" dxfId="1045" priority="20">
      <formula>IF($E22=$P$14,1,0)</formula>
    </cfRule>
    <cfRule type="expression" dxfId="1044" priority="21">
      <formula>IF(LOOKUP(2^15,SEARCH($M$8:$M$11,$C22)),1,0)</formula>
    </cfRule>
  </conditionalFormatting>
  <conditionalFormatting sqref="D22">
    <cfRule type="expression" dxfId="1043" priority="16">
      <formula>IF(LOOKUP(2^15,SEARCH($N$8:$N$9,$C22)),1,0)</formula>
    </cfRule>
    <cfRule type="expression" dxfId="1042" priority="17">
      <formula>IF($E22=$P$14,1,0)</formula>
    </cfRule>
    <cfRule type="expression" dxfId="1041" priority="18">
      <formula>IF(LOOKUP(2^15,SEARCH($M$8:$M$11,$C22)),1,0)</formula>
    </cfRule>
  </conditionalFormatting>
  <conditionalFormatting sqref="C23">
    <cfRule type="expression" dxfId="1040" priority="13">
      <formula>IF(LOOKUP(2^15,SEARCH($N$8:$N$9,$C23)),1,0)</formula>
    </cfRule>
    <cfRule type="expression" dxfId="1039" priority="14">
      <formula>IF($E23=$P$14,1,0)</formula>
    </cfRule>
    <cfRule type="expression" dxfId="1038" priority="15">
      <formula>IF(LOOKUP(2^15,SEARCH($M$8:$M$11,$C23)),1,0)</formula>
    </cfRule>
  </conditionalFormatting>
  <conditionalFormatting sqref="D23">
    <cfRule type="expression" dxfId="1037" priority="10">
      <formula>IF(LOOKUP(2^15,SEARCH($N$8:$N$9,$C23)),1,0)</formula>
    </cfRule>
    <cfRule type="expression" dxfId="1036" priority="11">
      <formula>IF($E23=$P$14,1,0)</formula>
    </cfRule>
    <cfRule type="expression" dxfId="1035" priority="12">
      <formula>IF(LOOKUP(2^15,SEARCH($M$8:$M$11,$C23)),1,0)</formula>
    </cfRule>
  </conditionalFormatting>
  <conditionalFormatting sqref="D23">
    <cfRule type="expression" dxfId="1034" priority="7">
      <formula>IF(LOOKUP(2^15,SEARCH($N$8:$N$9,$C23)),1,0)</formula>
    </cfRule>
    <cfRule type="expression" dxfId="1033" priority="8">
      <formula>IF($E23=$P$14,1,0)</formula>
    </cfRule>
    <cfRule type="expression" dxfId="1032" priority="9">
      <formula>IF(LOOKUP(2^15,SEARCH($M$8:$M$11,$C23)),1,0)</formula>
    </cfRule>
  </conditionalFormatting>
  <conditionalFormatting sqref="C24">
    <cfRule type="expression" dxfId="1031" priority="4">
      <formula>IF(LOOKUP(2^15,SEARCH($N$8:$N$9,$C24)),1,0)</formula>
    </cfRule>
    <cfRule type="expression" dxfId="1030" priority="5">
      <formula>IF($E24=$P$14,1,0)</formula>
    </cfRule>
    <cfRule type="expression" dxfId="1029" priority="6">
      <formula>IF(LOOKUP(2^15,SEARCH($M$8:$M$11,$C24)),1,0)</formula>
    </cfRule>
  </conditionalFormatting>
  <conditionalFormatting sqref="C25">
    <cfRule type="expression" dxfId="1028" priority="1">
      <formula>IF(LOOKUP(2^15,SEARCH($N$8:$N$9,$C25)),1,0)</formula>
    </cfRule>
    <cfRule type="expression" dxfId="1027" priority="2">
      <formula>IF($E25=$P$14,1,0)</formula>
    </cfRule>
    <cfRule type="expression" dxfId="1026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DB18C229-A2B2-4C22-9B84-5C852DA13D78}">
      <formula1>$M$14:$P$14</formula1>
    </dataValidation>
    <dataValidation type="date" errorStyle="warning" allowBlank="1" showInputMessage="1" showErrorMessage="1" errorTitle="ERRO!!" error="DATA FORA DO LIMITE ESTABELECIDO PARA O MÊS!" sqref="B11:B252" xr:uid="{3D0ECBCF-C0E5-4FF9-A113-9D4B621F69A6}">
      <formula1>DATE(YEAR(TODAY()),MONTH(TODAY())-1,25)</formula1>
      <formula2>DATE(YEAR(TODAY()),MONTH(TODAY())+1,0)</formula2>
    </dataValidation>
    <dataValidation type="list" allowBlank="1" showInputMessage="1" showErrorMessage="1" sqref="E10" xr:uid="{C06A0B24-5AA1-4D4D-8BD4-831D7AF08B14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6E0C6-8377-444C-A9F7-CA13D83F0A26}">
  <sheetPr codeName="Plan15"/>
  <dimension ref="A1:XFD253"/>
  <sheetViews>
    <sheetView showGridLines="0" showRowColHeaders="0" zoomScale="115" zoomScaleNormal="115" workbookViewId="0">
      <selection activeCell="B11" sqref="B11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41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QDHmUHfVj3fqYutwpT/g6GMfxudRdXqlsnLrpDnpmiwcl/5wsy3IO5CxWgTlB3tFpmtg37vGkOjivGO7SyCpAA==" saltValue="pLiaaLPpXRMtZB1LzthSKg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025" priority="89">
      <formula>$H$5&lt;0</formula>
    </cfRule>
    <cfRule type="expression" dxfId="1024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023" priority="92">
      <formula>IF(LOOKUP(2^15,SEARCH($M$8:$M$11,$C28)),1,0)=1</formula>
    </cfRule>
  </conditionalFormatting>
  <conditionalFormatting sqref="B11:B17 B27:E252 B24:B26 E24:E26 E11:E17">
    <cfRule type="expression" dxfId="1022" priority="93">
      <formula>IF(LOOKUP(2^15,SEARCH($N$8:$N$9,$C11)),1,0)</formula>
    </cfRule>
    <cfRule type="expression" dxfId="1021" priority="94">
      <formula>IF($E11=$P$14,1,0)</formula>
    </cfRule>
    <cfRule type="expression" dxfId="1020" priority="95">
      <formula>IF(LOOKUP(2^15,SEARCH($M$8:$M$11,$C11)),1,0)</formula>
    </cfRule>
  </conditionalFormatting>
  <conditionalFormatting sqref="B18:B19 E18:E19">
    <cfRule type="expression" dxfId="1019" priority="85">
      <formula>IF(LOOKUP(2^15,SEARCH($N$8:$N$9,$C18)),1,0)</formula>
    </cfRule>
    <cfRule type="expression" dxfId="1018" priority="86">
      <formula>IF($E18=$P$14,1,0)</formula>
    </cfRule>
    <cfRule type="expression" dxfId="1017" priority="87">
      <formula>IF(LOOKUP(2^15,SEARCH($M$8:$M$11,$C18)),1,0)</formula>
    </cfRule>
  </conditionalFormatting>
  <conditionalFormatting sqref="B19">
    <cfRule type="expression" dxfId="1016" priority="82">
      <formula>IF(LOOKUP(2^15,SEARCH($N$8:$N$9,$C19)),1,0)</formula>
    </cfRule>
    <cfRule type="expression" dxfId="1015" priority="83">
      <formula>IF($E19=$P$14,1,0)</formula>
    </cfRule>
    <cfRule type="expression" dxfId="1014" priority="84">
      <formula>IF(LOOKUP(2^15,SEARCH($M$8:$M$11,$C19)),1,0)</formula>
    </cfRule>
  </conditionalFormatting>
  <conditionalFormatting sqref="E19">
    <cfRule type="expression" dxfId="1013" priority="79">
      <formula>IF(LOOKUP(2^15,SEARCH($N$8:$N$9,$C19)),1,0)</formula>
    </cfRule>
    <cfRule type="expression" dxfId="1012" priority="80">
      <formula>IF($E19=$P$14,1,0)</formula>
    </cfRule>
    <cfRule type="expression" dxfId="1011" priority="81">
      <formula>IF(LOOKUP(2^15,SEARCH($M$8:$M$11,$C19)),1,0)</formula>
    </cfRule>
  </conditionalFormatting>
  <conditionalFormatting sqref="B20">
    <cfRule type="expression" dxfId="1010" priority="76">
      <formula>IF(LOOKUP(2^15,SEARCH($N$8:$N$9,$C20)),1,0)</formula>
    </cfRule>
    <cfRule type="expression" dxfId="1009" priority="77">
      <formula>IF($E20=$P$14,1,0)</formula>
    </cfRule>
    <cfRule type="expression" dxfId="1008" priority="78">
      <formula>IF(LOOKUP(2^15,SEARCH($M$8:$M$11,$C20)),1,0)</formula>
    </cfRule>
  </conditionalFormatting>
  <conditionalFormatting sqref="E20">
    <cfRule type="expression" dxfId="1007" priority="73">
      <formula>IF(LOOKUP(2^15,SEARCH($N$8:$N$9,$C20)),1,0)</formula>
    </cfRule>
    <cfRule type="expression" dxfId="1006" priority="74">
      <formula>IF($E20=$P$14,1,0)</formula>
    </cfRule>
    <cfRule type="expression" dxfId="1005" priority="75">
      <formula>IF(LOOKUP(2^15,SEARCH($M$8:$M$11,$C20)),1,0)</formula>
    </cfRule>
  </conditionalFormatting>
  <conditionalFormatting sqref="B21">
    <cfRule type="expression" dxfId="1004" priority="70">
      <formula>IF(LOOKUP(2^15,SEARCH($N$8:$N$9,$C21)),1,0)</formula>
    </cfRule>
    <cfRule type="expression" dxfId="1003" priority="71">
      <formula>IF($E21=$P$14,1,0)</formula>
    </cfRule>
    <cfRule type="expression" dxfId="1002" priority="72">
      <formula>IF(LOOKUP(2^15,SEARCH($M$8:$M$11,$C21)),1,0)</formula>
    </cfRule>
  </conditionalFormatting>
  <conditionalFormatting sqref="E21">
    <cfRule type="expression" dxfId="1001" priority="67">
      <formula>IF(LOOKUP(2^15,SEARCH($N$8:$N$9,$C21)),1,0)</formula>
    </cfRule>
    <cfRule type="expression" dxfId="1000" priority="68">
      <formula>IF($E21=$P$14,1,0)</formula>
    </cfRule>
    <cfRule type="expression" dxfId="999" priority="69">
      <formula>IF(LOOKUP(2^15,SEARCH($M$8:$M$11,$C21)),1,0)</formula>
    </cfRule>
  </conditionalFormatting>
  <conditionalFormatting sqref="B22">
    <cfRule type="expression" dxfId="998" priority="64">
      <formula>IF(LOOKUP(2^15,SEARCH($N$8:$N$9,$C22)),1,0)</formula>
    </cfRule>
    <cfRule type="expression" dxfId="997" priority="65">
      <formula>IF($E22=$P$14,1,0)</formula>
    </cfRule>
    <cfRule type="expression" dxfId="996" priority="66">
      <formula>IF(LOOKUP(2^15,SEARCH($M$8:$M$11,$C22)),1,0)</formula>
    </cfRule>
  </conditionalFormatting>
  <conditionalFormatting sqref="E22">
    <cfRule type="expression" dxfId="995" priority="61">
      <formula>IF(LOOKUP(2^15,SEARCH($N$8:$N$9,$C22)),1,0)</formula>
    </cfRule>
    <cfRule type="expression" dxfId="994" priority="62">
      <formula>IF($E22=$P$14,1,0)</formula>
    </cfRule>
    <cfRule type="expression" dxfId="993" priority="63">
      <formula>IF(LOOKUP(2^15,SEARCH($M$8:$M$11,$C22)),1,0)</formula>
    </cfRule>
  </conditionalFormatting>
  <conditionalFormatting sqref="B23">
    <cfRule type="expression" dxfId="992" priority="58">
      <formula>IF(LOOKUP(2^15,SEARCH($N$8:$N$9,$C23)),1,0)</formula>
    </cfRule>
    <cfRule type="expression" dxfId="991" priority="59">
      <formula>IF($E23=$P$14,1,0)</formula>
    </cfRule>
    <cfRule type="expression" dxfId="990" priority="60">
      <formula>IF(LOOKUP(2^15,SEARCH($M$8:$M$11,$C23)),1,0)</formula>
    </cfRule>
  </conditionalFormatting>
  <conditionalFormatting sqref="E23">
    <cfRule type="expression" dxfId="989" priority="55">
      <formula>IF(LOOKUP(2^15,SEARCH($N$8:$N$9,$C23)),1,0)</formula>
    </cfRule>
    <cfRule type="expression" dxfId="988" priority="56">
      <formula>IF($E23=$P$14,1,0)</formula>
    </cfRule>
    <cfRule type="expression" dxfId="987" priority="57">
      <formula>IF(LOOKUP(2^15,SEARCH($M$8:$M$11,$C23)),1,0)</formula>
    </cfRule>
  </conditionalFormatting>
  <conditionalFormatting sqref="C11:D17 C26:D26 D24:D25">
    <cfRule type="expression" dxfId="986" priority="52">
      <formula>IF(LOOKUP(2^15,SEARCH($N$8:$N$9,$C11)),1,0)</formula>
    </cfRule>
    <cfRule type="expression" dxfId="985" priority="53">
      <formula>IF($E11=$P$14,1,0)</formula>
    </cfRule>
    <cfRule type="expression" dxfId="984" priority="54">
      <formula>IF(LOOKUP(2^15,SEARCH($M$8:$M$11,$C11)),1,0)</formula>
    </cfRule>
  </conditionalFormatting>
  <conditionalFormatting sqref="C18:D19">
    <cfRule type="expression" dxfId="983" priority="49">
      <formula>IF(LOOKUP(2^15,SEARCH($N$8:$N$9,$C18)),1,0)</formula>
    </cfRule>
    <cfRule type="expression" dxfId="982" priority="50">
      <formula>IF($E18=$P$14,1,0)</formula>
    </cfRule>
    <cfRule type="expression" dxfId="981" priority="51">
      <formula>IF(LOOKUP(2^15,SEARCH($M$8:$M$11,$C18)),1,0)</formula>
    </cfRule>
  </conditionalFormatting>
  <conditionalFormatting sqref="C19">
    <cfRule type="expression" dxfId="980" priority="46">
      <formula>IF(LOOKUP(2^15,SEARCH($N$8:$N$9,$C19)),1,0)</formula>
    </cfRule>
    <cfRule type="expression" dxfId="979" priority="47">
      <formula>IF($E19=$P$14,1,0)</formula>
    </cfRule>
    <cfRule type="expression" dxfId="978" priority="48">
      <formula>IF(LOOKUP(2^15,SEARCH($M$8:$M$11,$C19)),1,0)</formula>
    </cfRule>
  </conditionalFormatting>
  <conditionalFormatting sqref="D19">
    <cfRule type="expression" dxfId="977" priority="43">
      <formula>IF(LOOKUP(2^15,SEARCH($N$8:$N$9,$C19)),1,0)</formula>
    </cfRule>
    <cfRule type="expression" dxfId="976" priority="44">
      <formula>IF($E19=$P$14,1,0)</formula>
    </cfRule>
    <cfRule type="expression" dxfId="975" priority="45">
      <formula>IF(LOOKUP(2^15,SEARCH($M$8:$M$11,$C19)),1,0)</formula>
    </cfRule>
  </conditionalFormatting>
  <conditionalFormatting sqref="C20">
    <cfRule type="expression" dxfId="974" priority="40">
      <formula>IF(LOOKUP(2^15,SEARCH($N$8:$N$9,$C20)),1,0)</formula>
    </cfRule>
    <cfRule type="expression" dxfId="973" priority="41">
      <formula>IF($E20=$P$14,1,0)</formula>
    </cfRule>
    <cfRule type="expression" dxfId="972" priority="42">
      <formula>IF(LOOKUP(2^15,SEARCH($M$8:$M$11,$C20)),1,0)</formula>
    </cfRule>
  </conditionalFormatting>
  <conditionalFormatting sqref="D20">
    <cfRule type="expression" dxfId="971" priority="37">
      <formula>IF(LOOKUP(2^15,SEARCH($N$8:$N$9,$C20)),1,0)</formula>
    </cfRule>
    <cfRule type="expression" dxfId="970" priority="38">
      <formula>IF($E20=$P$14,1,0)</formula>
    </cfRule>
    <cfRule type="expression" dxfId="969" priority="39">
      <formula>IF(LOOKUP(2^15,SEARCH($M$8:$M$11,$C20)),1,0)</formula>
    </cfRule>
  </conditionalFormatting>
  <conditionalFormatting sqref="D20">
    <cfRule type="expression" dxfId="968" priority="34">
      <formula>IF(LOOKUP(2^15,SEARCH($N$8:$N$9,$C20)),1,0)</formula>
    </cfRule>
    <cfRule type="expression" dxfId="967" priority="35">
      <formula>IF($E20=$P$14,1,0)</formula>
    </cfRule>
    <cfRule type="expression" dxfId="966" priority="36">
      <formula>IF(LOOKUP(2^15,SEARCH($M$8:$M$11,$C20)),1,0)</formula>
    </cfRule>
  </conditionalFormatting>
  <conditionalFormatting sqref="C21">
    <cfRule type="expression" dxfId="965" priority="31">
      <formula>IF(LOOKUP(2^15,SEARCH($N$8:$N$9,$C21)),1,0)</formula>
    </cfRule>
    <cfRule type="expression" dxfId="964" priority="32">
      <formula>IF($E21=$P$14,1,0)</formula>
    </cfRule>
    <cfRule type="expression" dxfId="963" priority="33">
      <formula>IF(LOOKUP(2^15,SEARCH($M$8:$M$11,$C21)),1,0)</formula>
    </cfRule>
  </conditionalFormatting>
  <conditionalFormatting sqref="D21">
    <cfRule type="expression" dxfId="962" priority="28">
      <formula>IF(LOOKUP(2^15,SEARCH($N$8:$N$9,$C21)),1,0)</formula>
    </cfRule>
    <cfRule type="expression" dxfId="961" priority="29">
      <formula>IF($E21=$P$14,1,0)</formula>
    </cfRule>
    <cfRule type="expression" dxfId="960" priority="30">
      <formula>IF(LOOKUP(2^15,SEARCH($M$8:$M$11,$C21)),1,0)</formula>
    </cfRule>
  </conditionalFormatting>
  <conditionalFormatting sqref="D21">
    <cfRule type="expression" dxfId="959" priority="25">
      <formula>IF(LOOKUP(2^15,SEARCH($N$8:$N$9,$C21)),1,0)</formula>
    </cfRule>
    <cfRule type="expression" dxfId="958" priority="26">
      <formula>IF($E21=$P$14,1,0)</formula>
    </cfRule>
    <cfRule type="expression" dxfId="957" priority="27">
      <formula>IF(LOOKUP(2^15,SEARCH($M$8:$M$11,$C21)),1,0)</formula>
    </cfRule>
  </conditionalFormatting>
  <conditionalFormatting sqref="C22">
    <cfRule type="expression" dxfId="956" priority="22">
      <formula>IF(LOOKUP(2^15,SEARCH($N$8:$N$9,$C22)),1,0)</formula>
    </cfRule>
    <cfRule type="expression" dxfId="955" priority="23">
      <formula>IF($E22=$P$14,1,0)</formula>
    </cfRule>
    <cfRule type="expression" dxfId="954" priority="24">
      <formula>IF(LOOKUP(2^15,SEARCH($M$8:$M$11,$C22)),1,0)</formula>
    </cfRule>
  </conditionalFormatting>
  <conditionalFormatting sqref="D22">
    <cfRule type="expression" dxfId="953" priority="19">
      <formula>IF(LOOKUP(2^15,SEARCH($N$8:$N$9,$C22)),1,0)</formula>
    </cfRule>
    <cfRule type="expression" dxfId="952" priority="20">
      <formula>IF($E22=$P$14,1,0)</formula>
    </cfRule>
    <cfRule type="expression" dxfId="951" priority="21">
      <formula>IF(LOOKUP(2^15,SEARCH($M$8:$M$11,$C22)),1,0)</formula>
    </cfRule>
  </conditionalFormatting>
  <conditionalFormatting sqref="D22">
    <cfRule type="expression" dxfId="950" priority="16">
      <formula>IF(LOOKUP(2^15,SEARCH($N$8:$N$9,$C22)),1,0)</formula>
    </cfRule>
    <cfRule type="expression" dxfId="949" priority="17">
      <formula>IF($E22=$P$14,1,0)</formula>
    </cfRule>
    <cfRule type="expression" dxfId="948" priority="18">
      <formula>IF(LOOKUP(2^15,SEARCH($M$8:$M$11,$C22)),1,0)</formula>
    </cfRule>
  </conditionalFormatting>
  <conditionalFormatting sqref="C23">
    <cfRule type="expression" dxfId="947" priority="13">
      <formula>IF(LOOKUP(2^15,SEARCH($N$8:$N$9,$C23)),1,0)</formula>
    </cfRule>
    <cfRule type="expression" dxfId="946" priority="14">
      <formula>IF($E23=$P$14,1,0)</formula>
    </cfRule>
    <cfRule type="expression" dxfId="945" priority="15">
      <formula>IF(LOOKUP(2^15,SEARCH($M$8:$M$11,$C23)),1,0)</formula>
    </cfRule>
  </conditionalFormatting>
  <conditionalFormatting sqref="D23">
    <cfRule type="expression" dxfId="944" priority="10">
      <formula>IF(LOOKUP(2^15,SEARCH($N$8:$N$9,$C23)),1,0)</formula>
    </cfRule>
    <cfRule type="expression" dxfId="943" priority="11">
      <formula>IF($E23=$P$14,1,0)</formula>
    </cfRule>
    <cfRule type="expression" dxfId="942" priority="12">
      <formula>IF(LOOKUP(2^15,SEARCH($M$8:$M$11,$C23)),1,0)</formula>
    </cfRule>
  </conditionalFormatting>
  <conditionalFormatting sqref="D23">
    <cfRule type="expression" dxfId="941" priority="7">
      <formula>IF(LOOKUP(2^15,SEARCH($N$8:$N$9,$C23)),1,0)</formula>
    </cfRule>
    <cfRule type="expression" dxfId="940" priority="8">
      <formula>IF($E23=$P$14,1,0)</formula>
    </cfRule>
    <cfRule type="expression" dxfId="939" priority="9">
      <formula>IF(LOOKUP(2^15,SEARCH($M$8:$M$11,$C23)),1,0)</formula>
    </cfRule>
  </conditionalFormatting>
  <conditionalFormatting sqref="C24">
    <cfRule type="expression" dxfId="938" priority="4">
      <formula>IF(LOOKUP(2^15,SEARCH($N$8:$N$9,$C24)),1,0)</formula>
    </cfRule>
    <cfRule type="expression" dxfId="937" priority="5">
      <formula>IF($E24=$P$14,1,0)</formula>
    </cfRule>
    <cfRule type="expression" dxfId="936" priority="6">
      <formula>IF(LOOKUP(2^15,SEARCH($M$8:$M$11,$C24)),1,0)</formula>
    </cfRule>
  </conditionalFormatting>
  <conditionalFormatting sqref="C25">
    <cfRule type="expression" dxfId="935" priority="1">
      <formula>IF(LOOKUP(2^15,SEARCH($N$8:$N$9,$C25)),1,0)</formula>
    </cfRule>
    <cfRule type="expression" dxfId="934" priority="2">
      <formula>IF($E25=$P$14,1,0)</formula>
    </cfRule>
    <cfRule type="expression" dxfId="933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B38A3236-497D-483D-A533-310B88BF934E}">
      <formula1>$M$14:$P$14</formula1>
    </dataValidation>
    <dataValidation type="date" errorStyle="warning" allowBlank="1" showInputMessage="1" showErrorMessage="1" errorTitle="ERRO!!" error="DATA FORA DO LIMITE ESTABELECIDO PARA O MÊS!" sqref="B11:B252" xr:uid="{A4DCF2E2-633F-4D93-A7E7-360714C16D9A}">
      <formula1>DATE(YEAR(TODAY()),MONTH(TODAY())-1,25)</formula1>
      <formula2>DATE(YEAR(TODAY()),MONTH(TODAY())+1,0)</formula2>
    </dataValidation>
    <dataValidation type="list" allowBlank="1" showInputMessage="1" showErrorMessage="1" sqref="E10" xr:uid="{A1064BA3-82D7-4306-880E-34B3466CB09E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AA8AE1-50ED-4951-B905-825B727972C7}">
  <sheetPr codeName="Plan14"/>
  <dimension ref="A1:XFD253"/>
  <sheetViews>
    <sheetView showGridLines="0" showRowColHeaders="0" zoomScale="118" zoomScaleNormal="118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42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>
        <f>1014.99</f>
        <v>1014.99</v>
      </c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988.68000000000006</v>
      </c>
      <c r="G4" s="58" t="s">
        <v>7</v>
      </c>
      <c r="H4" s="70">
        <f>D4+F4</f>
        <v>988.68000000000006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988.68000000000006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26.31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>
        <v>43913</v>
      </c>
      <c r="C11" s="34" t="s">
        <v>51</v>
      </c>
      <c r="D11" s="74">
        <v>26.31</v>
      </c>
      <c r="E11" s="35" t="s">
        <v>31</v>
      </c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26.31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>
        <f>H9/H12</f>
        <v>1</v>
      </c>
      <c r="H25" s="95"/>
    </row>
    <row r="26" spans="2:17" ht="14.5" x14ac:dyDescent="0.35">
      <c r="B26" s="33"/>
      <c r="C26" s="34"/>
      <c r="D26" s="74"/>
      <c r="E26" s="35"/>
      <c r="G26" s="32">
        <f>H10/H12</f>
        <v>0</v>
      </c>
      <c r="H26" s="95"/>
    </row>
    <row r="27" spans="2:17" ht="14.5" x14ac:dyDescent="0.35">
      <c r="B27" s="33"/>
      <c r="C27" s="34"/>
      <c r="D27" s="74"/>
      <c r="E27" s="35"/>
      <c r="G27" s="32">
        <f>H11/H12</f>
        <v>0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KoVXSlEAnJnN1ulCMHX8pgpcvxWHJVxbtPh9qwcS5O0eZws7NbDZtVNFDHNnn/oAxwqpXH4QLr/BBb0wkK9Xw==" saltValue="hg/hrCFMacieOO4UQYi2/w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932" priority="89">
      <formula>$H$5&lt;0</formula>
    </cfRule>
    <cfRule type="expression" dxfId="931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930" priority="92">
      <formula>IF(LOOKUP(2^15,SEARCH($M$8:$M$11,$C28)),1,0)=1</formula>
    </cfRule>
  </conditionalFormatting>
  <conditionalFormatting sqref="B11:B17 B27:E252 B24:B26 E24:E26 E11:E17">
    <cfRule type="expression" dxfId="929" priority="93">
      <formula>IF(LOOKUP(2^15,SEARCH($N$8:$N$9,$C11)),1,0)</formula>
    </cfRule>
    <cfRule type="expression" dxfId="928" priority="94">
      <formula>IF($E11=$P$14,1,0)</formula>
    </cfRule>
    <cfRule type="expression" dxfId="927" priority="95">
      <formula>IF(LOOKUP(2^15,SEARCH($M$8:$M$11,$C11)),1,0)</formula>
    </cfRule>
  </conditionalFormatting>
  <conditionalFormatting sqref="B18:B19 E18:E19">
    <cfRule type="expression" dxfId="926" priority="85">
      <formula>IF(LOOKUP(2^15,SEARCH($N$8:$N$9,$C18)),1,0)</formula>
    </cfRule>
    <cfRule type="expression" dxfId="925" priority="86">
      <formula>IF($E18=$P$14,1,0)</formula>
    </cfRule>
    <cfRule type="expression" dxfId="924" priority="87">
      <formula>IF(LOOKUP(2^15,SEARCH($M$8:$M$11,$C18)),1,0)</formula>
    </cfRule>
  </conditionalFormatting>
  <conditionalFormatting sqref="B19">
    <cfRule type="expression" dxfId="923" priority="82">
      <formula>IF(LOOKUP(2^15,SEARCH($N$8:$N$9,$C19)),1,0)</formula>
    </cfRule>
    <cfRule type="expression" dxfId="922" priority="83">
      <formula>IF($E19=$P$14,1,0)</formula>
    </cfRule>
    <cfRule type="expression" dxfId="921" priority="84">
      <formula>IF(LOOKUP(2^15,SEARCH($M$8:$M$11,$C19)),1,0)</formula>
    </cfRule>
  </conditionalFormatting>
  <conditionalFormatting sqref="E19">
    <cfRule type="expression" dxfId="920" priority="79">
      <formula>IF(LOOKUP(2^15,SEARCH($N$8:$N$9,$C19)),1,0)</formula>
    </cfRule>
    <cfRule type="expression" dxfId="919" priority="80">
      <formula>IF($E19=$P$14,1,0)</formula>
    </cfRule>
    <cfRule type="expression" dxfId="918" priority="81">
      <formula>IF(LOOKUP(2^15,SEARCH($M$8:$M$11,$C19)),1,0)</formula>
    </cfRule>
  </conditionalFormatting>
  <conditionalFormatting sqref="B20">
    <cfRule type="expression" dxfId="917" priority="76">
      <formula>IF(LOOKUP(2^15,SEARCH($N$8:$N$9,$C20)),1,0)</formula>
    </cfRule>
    <cfRule type="expression" dxfId="916" priority="77">
      <formula>IF($E20=$P$14,1,0)</formula>
    </cfRule>
    <cfRule type="expression" dxfId="915" priority="78">
      <formula>IF(LOOKUP(2^15,SEARCH($M$8:$M$11,$C20)),1,0)</formula>
    </cfRule>
  </conditionalFormatting>
  <conditionalFormatting sqref="E20">
    <cfRule type="expression" dxfId="914" priority="73">
      <formula>IF(LOOKUP(2^15,SEARCH($N$8:$N$9,$C20)),1,0)</formula>
    </cfRule>
    <cfRule type="expression" dxfId="913" priority="74">
      <formula>IF($E20=$P$14,1,0)</formula>
    </cfRule>
    <cfRule type="expression" dxfId="912" priority="75">
      <formula>IF(LOOKUP(2^15,SEARCH($M$8:$M$11,$C20)),1,0)</formula>
    </cfRule>
  </conditionalFormatting>
  <conditionalFormatting sqref="B21">
    <cfRule type="expression" dxfId="911" priority="70">
      <formula>IF(LOOKUP(2^15,SEARCH($N$8:$N$9,$C21)),1,0)</formula>
    </cfRule>
    <cfRule type="expression" dxfId="910" priority="71">
      <formula>IF($E21=$P$14,1,0)</formula>
    </cfRule>
    <cfRule type="expression" dxfId="909" priority="72">
      <formula>IF(LOOKUP(2^15,SEARCH($M$8:$M$11,$C21)),1,0)</formula>
    </cfRule>
  </conditionalFormatting>
  <conditionalFormatting sqref="E21">
    <cfRule type="expression" dxfId="908" priority="67">
      <formula>IF(LOOKUP(2^15,SEARCH($N$8:$N$9,$C21)),1,0)</formula>
    </cfRule>
    <cfRule type="expression" dxfId="907" priority="68">
      <formula>IF($E21=$P$14,1,0)</formula>
    </cfRule>
    <cfRule type="expression" dxfId="906" priority="69">
      <formula>IF(LOOKUP(2^15,SEARCH($M$8:$M$11,$C21)),1,0)</formula>
    </cfRule>
  </conditionalFormatting>
  <conditionalFormatting sqref="B22">
    <cfRule type="expression" dxfId="905" priority="64">
      <formula>IF(LOOKUP(2^15,SEARCH($N$8:$N$9,$C22)),1,0)</formula>
    </cfRule>
    <cfRule type="expression" dxfId="904" priority="65">
      <formula>IF($E22=$P$14,1,0)</formula>
    </cfRule>
    <cfRule type="expression" dxfId="903" priority="66">
      <formula>IF(LOOKUP(2^15,SEARCH($M$8:$M$11,$C22)),1,0)</formula>
    </cfRule>
  </conditionalFormatting>
  <conditionalFormatting sqref="E22">
    <cfRule type="expression" dxfId="902" priority="61">
      <formula>IF(LOOKUP(2^15,SEARCH($N$8:$N$9,$C22)),1,0)</formula>
    </cfRule>
    <cfRule type="expression" dxfId="901" priority="62">
      <formula>IF($E22=$P$14,1,0)</formula>
    </cfRule>
    <cfRule type="expression" dxfId="900" priority="63">
      <formula>IF(LOOKUP(2^15,SEARCH($M$8:$M$11,$C22)),1,0)</formula>
    </cfRule>
  </conditionalFormatting>
  <conditionalFormatting sqref="B23">
    <cfRule type="expression" dxfId="899" priority="58">
      <formula>IF(LOOKUP(2^15,SEARCH($N$8:$N$9,$C23)),1,0)</formula>
    </cfRule>
    <cfRule type="expression" dxfId="898" priority="59">
      <formula>IF($E23=$P$14,1,0)</formula>
    </cfRule>
    <cfRule type="expression" dxfId="897" priority="60">
      <formula>IF(LOOKUP(2^15,SEARCH($M$8:$M$11,$C23)),1,0)</formula>
    </cfRule>
  </conditionalFormatting>
  <conditionalFormatting sqref="E23">
    <cfRule type="expression" dxfId="896" priority="55">
      <formula>IF(LOOKUP(2^15,SEARCH($N$8:$N$9,$C23)),1,0)</formula>
    </cfRule>
    <cfRule type="expression" dxfId="895" priority="56">
      <formula>IF($E23=$P$14,1,0)</formula>
    </cfRule>
    <cfRule type="expression" dxfId="894" priority="57">
      <formula>IF(LOOKUP(2^15,SEARCH($M$8:$M$11,$C23)),1,0)</formula>
    </cfRule>
  </conditionalFormatting>
  <conditionalFormatting sqref="C11:D17 C26:D26 D24:D25">
    <cfRule type="expression" dxfId="893" priority="52">
      <formula>IF(LOOKUP(2^15,SEARCH($N$8:$N$9,$C11)),1,0)</formula>
    </cfRule>
    <cfRule type="expression" dxfId="892" priority="53">
      <formula>IF($E11=$P$14,1,0)</formula>
    </cfRule>
    <cfRule type="expression" dxfId="891" priority="54">
      <formula>IF(LOOKUP(2^15,SEARCH($M$8:$M$11,$C11)),1,0)</formula>
    </cfRule>
  </conditionalFormatting>
  <conditionalFormatting sqref="C18:D19">
    <cfRule type="expression" dxfId="890" priority="49">
      <formula>IF(LOOKUP(2^15,SEARCH($N$8:$N$9,$C18)),1,0)</formula>
    </cfRule>
    <cfRule type="expression" dxfId="889" priority="50">
      <formula>IF($E18=$P$14,1,0)</formula>
    </cfRule>
    <cfRule type="expression" dxfId="888" priority="51">
      <formula>IF(LOOKUP(2^15,SEARCH($M$8:$M$11,$C18)),1,0)</formula>
    </cfRule>
  </conditionalFormatting>
  <conditionalFormatting sqref="C19">
    <cfRule type="expression" dxfId="887" priority="46">
      <formula>IF(LOOKUP(2^15,SEARCH($N$8:$N$9,$C19)),1,0)</formula>
    </cfRule>
    <cfRule type="expression" dxfId="886" priority="47">
      <formula>IF($E19=$P$14,1,0)</formula>
    </cfRule>
    <cfRule type="expression" dxfId="885" priority="48">
      <formula>IF(LOOKUP(2^15,SEARCH($M$8:$M$11,$C19)),1,0)</formula>
    </cfRule>
  </conditionalFormatting>
  <conditionalFormatting sqref="D19">
    <cfRule type="expression" dxfId="884" priority="43">
      <formula>IF(LOOKUP(2^15,SEARCH($N$8:$N$9,$C19)),1,0)</formula>
    </cfRule>
    <cfRule type="expression" dxfId="883" priority="44">
      <formula>IF($E19=$P$14,1,0)</formula>
    </cfRule>
    <cfRule type="expression" dxfId="882" priority="45">
      <formula>IF(LOOKUP(2^15,SEARCH($M$8:$M$11,$C19)),1,0)</formula>
    </cfRule>
  </conditionalFormatting>
  <conditionalFormatting sqref="C20">
    <cfRule type="expression" dxfId="881" priority="40">
      <formula>IF(LOOKUP(2^15,SEARCH($N$8:$N$9,$C20)),1,0)</formula>
    </cfRule>
    <cfRule type="expression" dxfId="880" priority="41">
      <formula>IF($E20=$P$14,1,0)</formula>
    </cfRule>
    <cfRule type="expression" dxfId="879" priority="42">
      <formula>IF(LOOKUP(2^15,SEARCH($M$8:$M$11,$C20)),1,0)</formula>
    </cfRule>
  </conditionalFormatting>
  <conditionalFormatting sqref="D20">
    <cfRule type="expression" dxfId="878" priority="37">
      <formula>IF(LOOKUP(2^15,SEARCH($N$8:$N$9,$C20)),1,0)</formula>
    </cfRule>
    <cfRule type="expression" dxfId="877" priority="38">
      <formula>IF($E20=$P$14,1,0)</formula>
    </cfRule>
    <cfRule type="expression" dxfId="876" priority="39">
      <formula>IF(LOOKUP(2^15,SEARCH($M$8:$M$11,$C20)),1,0)</formula>
    </cfRule>
  </conditionalFormatting>
  <conditionalFormatting sqref="D20">
    <cfRule type="expression" dxfId="875" priority="34">
      <formula>IF(LOOKUP(2^15,SEARCH($N$8:$N$9,$C20)),1,0)</formula>
    </cfRule>
    <cfRule type="expression" dxfId="874" priority="35">
      <formula>IF($E20=$P$14,1,0)</formula>
    </cfRule>
    <cfRule type="expression" dxfId="873" priority="36">
      <formula>IF(LOOKUP(2^15,SEARCH($M$8:$M$11,$C20)),1,0)</formula>
    </cfRule>
  </conditionalFormatting>
  <conditionalFormatting sqref="C21">
    <cfRule type="expression" dxfId="872" priority="31">
      <formula>IF(LOOKUP(2^15,SEARCH($N$8:$N$9,$C21)),1,0)</formula>
    </cfRule>
    <cfRule type="expression" dxfId="871" priority="32">
      <formula>IF($E21=$P$14,1,0)</formula>
    </cfRule>
    <cfRule type="expression" dxfId="870" priority="33">
      <formula>IF(LOOKUP(2^15,SEARCH($M$8:$M$11,$C21)),1,0)</formula>
    </cfRule>
  </conditionalFormatting>
  <conditionalFormatting sqref="D21">
    <cfRule type="expression" dxfId="869" priority="28">
      <formula>IF(LOOKUP(2^15,SEARCH($N$8:$N$9,$C21)),1,0)</formula>
    </cfRule>
    <cfRule type="expression" dxfId="868" priority="29">
      <formula>IF($E21=$P$14,1,0)</formula>
    </cfRule>
    <cfRule type="expression" dxfId="867" priority="30">
      <formula>IF(LOOKUP(2^15,SEARCH($M$8:$M$11,$C21)),1,0)</formula>
    </cfRule>
  </conditionalFormatting>
  <conditionalFormatting sqref="D21">
    <cfRule type="expression" dxfId="866" priority="25">
      <formula>IF(LOOKUP(2^15,SEARCH($N$8:$N$9,$C21)),1,0)</formula>
    </cfRule>
    <cfRule type="expression" dxfId="865" priority="26">
      <formula>IF($E21=$P$14,1,0)</formula>
    </cfRule>
    <cfRule type="expression" dxfId="864" priority="27">
      <formula>IF(LOOKUP(2^15,SEARCH($M$8:$M$11,$C21)),1,0)</formula>
    </cfRule>
  </conditionalFormatting>
  <conditionalFormatting sqref="C22">
    <cfRule type="expression" dxfId="863" priority="22">
      <formula>IF(LOOKUP(2^15,SEARCH($N$8:$N$9,$C22)),1,0)</formula>
    </cfRule>
    <cfRule type="expression" dxfId="862" priority="23">
      <formula>IF($E22=$P$14,1,0)</formula>
    </cfRule>
    <cfRule type="expression" dxfId="861" priority="24">
      <formula>IF(LOOKUP(2^15,SEARCH($M$8:$M$11,$C22)),1,0)</formula>
    </cfRule>
  </conditionalFormatting>
  <conditionalFormatting sqref="D22">
    <cfRule type="expression" dxfId="860" priority="19">
      <formula>IF(LOOKUP(2^15,SEARCH($N$8:$N$9,$C22)),1,0)</formula>
    </cfRule>
    <cfRule type="expression" dxfId="859" priority="20">
      <formula>IF($E22=$P$14,1,0)</formula>
    </cfRule>
    <cfRule type="expression" dxfId="858" priority="21">
      <formula>IF(LOOKUP(2^15,SEARCH($M$8:$M$11,$C22)),1,0)</formula>
    </cfRule>
  </conditionalFormatting>
  <conditionalFormatting sqref="D22">
    <cfRule type="expression" dxfId="857" priority="16">
      <formula>IF(LOOKUP(2^15,SEARCH($N$8:$N$9,$C22)),1,0)</formula>
    </cfRule>
    <cfRule type="expression" dxfId="856" priority="17">
      <formula>IF($E22=$P$14,1,0)</formula>
    </cfRule>
    <cfRule type="expression" dxfId="855" priority="18">
      <formula>IF(LOOKUP(2^15,SEARCH($M$8:$M$11,$C22)),1,0)</formula>
    </cfRule>
  </conditionalFormatting>
  <conditionalFormatting sqref="C23">
    <cfRule type="expression" dxfId="854" priority="13">
      <formula>IF(LOOKUP(2^15,SEARCH($N$8:$N$9,$C23)),1,0)</formula>
    </cfRule>
    <cfRule type="expression" dxfId="853" priority="14">
      <formula>IF($E23=$P$14,1,0)</formula>
    </cfRule>
    <cfRule type="expression" dxfId="852" priority="15">
      <formula>IF(LOOKUP(2^15,SEARCH($M$8:$M$11,$C23)),1,0)</formula>
    </cfRule>
  </conditionalFormatting>
  <conditionalFormatting sqref="D23">
    <cfRule type="expression" dxfId="851" priority="10">
      <formula>IF(LOOKUP(2^15,SEARCH($N$8:$N$9,$C23)),1,0)</formula>
    </cfRule>
    <cfRule type="expression" dxfId="850" priority="11">
      <formula>IF($E23=$P$14,1,0)</formula>
    </cfRule>
    <cfRule type="expression" dxfId="849" priority="12">
      <formula>IF(LOOKUP(2^15,SEARCH($M$8:$M$11,$C23)),1,0)</formula>
    </cfRule>
  </conditionalFormatting>
  <conditionalFormatting sqref="D23">
    <cfRule type="expression" dxfId="848" priority="7">
      <formula>IF(LOOKUP(2^15,SEARCH($N$8:$N$9,$C23)),1,0)</formula>
    </cfRule>
    <cfRule type="expression" dxfId="847" priority="8">
      <formula>IF($E23=$P$14,1,0)</formula>
    </cfRule>
    <cfRule type="expression" dxfId="846" priority="9">
      <formula>IF(LOOKUP(2^15,SEARCH($M$8:$M$11,$C23)),1,0)</formula>
    </cfRule>
  </conditionalFormatting>
  <conditionalFormatting sqref="C24">
    <cfRule type="expression" dxfId="845" priority="4">
      <formula>IF(LOOKUP(2^15,SEARCH($N$8:$N$9,$C24)),1,0)</formula>
    </cfRule>
    <cfRule type="expression" dxfId="844" priority="5">
      <formula>IF($E24=$P$14,1,0)</formula>
    </cfRule>
    <cfRule type="expression" dxfId="843" priority="6">
      <formula>IF(LOOKUP(2^15,SEARCH($M$8:$M$11,$C24)),1,0)</formula>
    </cfRule>
  </conditionalFormatting>
  <conditionalFormatting sqref="C25">
    <cfRule type="expression" dxfId="842" priority="1">
      <formula>IF(LOOKUP(2^15,SEARCH($N$8:$N$9,$C25)),1,0)</formula>
    </cfRule>
    <cfRule type="expression" dxfId="841" priority="2">
      <formula>IF($E25=$P$14,1,0)</formula>
    </cfRule>
    <cfRule type="expression" dxfId="840" priority="3">
      <formula>IF(LOOKUP(2^15,SEARCH($M$8:$M$11,$C25)),1,0)</formula>
    </cfRule>
  </conditionalFormatting>
  <dataValidations count="3">
    <dataValidation type="list" allowBlank="1" showInputMessage="1" showErrorMessage="1" sqref="E10" xr:uid="{5981A0AD-E624-47D1-A106-DDC14FD3AA76}">
      <formula1>$XEU$5:$XEW$5</formula1>
    </dataValidation>
    <dataValidation type="date" errorStyle="warning" allowBlank="1" showInputMessage="1" showErrorMessage="1" errorTitle="ERRO!!" error="DATA FORA DO LIMITE ESTABELECIDO PARA O MÊS!" sqref="B11:B252" xr:uid="{13EEBFBC-7416-4FDF-AD81-BD619D3387C0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27E6E2A3-E5D2-4AB5-BAE1-99A0354FA8AE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B7ACBB-75BA-4910-B17E-FE5A3F4E7A0C}">
  <sheetPr codeName="Plan13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43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A8tr/pPJtAfvw6MsrW1f9naiY0STmoziY98/lrfEhXyAis1v+D/qrDvsqw1wueQ/7ZDXjFd6DYrMlYbksjqXqw==" saltValue="OAFXWKepjAf1zE4fDVXtdw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839" priority="89">
      <formula>$H$5&lt;0</formula>
    </cfRule>
    <cfRule type="expression" dxfId="838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837" priority="92">
      <formula>IF(LOOKUP(2^15,SEARCH($M$8:$M$11,$C28)),1,0)=1</formula>
    </cfRule>
  </conditionalFormatting>
  <conditionalFormatting sqref="B11:B17 B27:E252 B24:B26 E24:E26 E11:E17">
    <cfRule type="expression" dxfId="836" priority="93">
      <formula>IF(LOOKUP(2^15,SEARCH($N$8:$N$9,$C11)),1,0)</formula>
    </cfRule>
    <cfRule type="expression" dxfId="835" priority="94">
      <formula>IF($E11=$P$14,1,0)</formula>
    </cfRule>
    <cfRule type="expression" dxfId="834" priority="95">
      <formula>IF(LOOKUP(2^15,SEARCH($M$8:$M$11,$C11)),1,0)</formula>
    </cfRule>
  </conditionalFormatting>
  <conditionalFormatting sqref="B18:B19 E18:E19">
    <cfRule type="expression" dxfId="833" priority="85">
      <formula>IF(LOOKUP(2^15,SEARCH($N$8:$N$9,$C18)),1,0)</formula>
    </cfRule>
    <cfRule type="expression" dxfId="832" priority="86">
      <formula>IF($E18=$P$14,1,0)</formula>
    </cfRule>
    <cfRule type="expression" dxfId="831" priority="87">
      <formula>IF(LOOKUP(2^15,SEARCH($M$8:$M$11,$C18)),1,0)</formula>
    </cfRule>
  </conditionalFormatting>
  <conditionalFormatting sqref="B19">
    <cfRule type="expression" dxfId="830" priority="82">
      <formula>IF(LOOKUP(2^15,SEARCH($N$8:$N$9,$C19)),1,0)</formula>
    </cfRule>
    <cfRule type="expression" dxfId="829" priority="83">
      <formula>IF($E19=$P$14,1,0)</formula>
    </cfRule>
    <cfRule type="expression" dxfId="828" priority="84">
      <formula>IF(LOOKUP(2^15,SEARCH($M$8:$M$11,$C19)),1,0)</formula>
    </cfRule>
  </conditionalFormatting>
  <conditionalFormatting sqref="E19">
    <cfRule type="expression" dxfId="827" priority="79">
      <formula>IF(LOOKUP(2^15,SEARCH($N$8:$N$9,$C19)),1,0)</formula>
    </cfRule>
    <cfRule type="expression" dxfId="826" priority="80">
      <formula>IF($E19=$P$14,1,0)</formula>
    </cfRule>
    <cfRule type="expression" dxfId="825" priority="81">
      <formula>IF(LOOKUP(2^15,SEARCH($M$8:$M$11,$C19)),1,0)</formula>
    </cfRule>
  </conditionalFormatting>
  <conditionalFormatting sqref="B20">
    <cfRule type="expression" dxfId="824" priority="76">
      <formula>IF(LOOKUP(2^15,SEARCH($N$8:$N$9,$C20)),1,0)</formula>
    </cfRule>
    <cfRule type="expression" dxfId="823" priority="77">
      <formula>IF($E20=$P$14,1,0)</formula>
    </cfRule>
    <cfRule type="expression" dxfId="822" priority="78">
      <formula>IF(LOOKUP(2^15,SEARCH($M$8:$M$11,$C20)),1,0)</formula>
    </cfRule>
  </conditionalFormatting>
  <conditionalFormatting sqref="E20">
    <cfRule type="expression" dxfId="821" priority="73">
      <formula>IF(LOOKUP(2^15,SEARCH($N$8:$N$9,$C20)),1,0)</formula>
    </cfRule>
    <cfRule type="expression" dxfId="820" priority="74">
      <formula>IF($E20=$P$14,1,0)</formula>
    </cfRule>
    <cfRule type="expression" dxfId="819" priority="75">
      <formula>IF(LOOKUP(2^15,SEARCH($M$8:$M$11,$C20)),1,0)</formula>
    </cfRule>
  </conditionalFormatting>
  <conditionalFormatting sqref="B21">
    <cfRule type="expression" dxfId="818" priority="70">
      <formula>IF(LOOKUP(2^15,SEARCH($N$8:$N$9,$C21)),1,0)</formula>
    </cfRule>
    <cfRule type="expression" dxfId="817" priority="71">
      <formula>IF($E21=$P$14,1,0)</formula>
    </cfRule>
    <cfRule type="expression" dxfId="816" priority="72">
      <formula>IF(LOOKUP(2^15,SEARCH($M$8:$M$11,$C21)),1,0)</formula>
    </cfRule>
  </conditionalFormatting>
  <conditionalFormatting sqref="E21">
    <cfRule type="expression" dxfId="815" priority="67">
      <formula>IF(LOOKUP(2^15,SEARCH($N$8:$N$9,$C21)),1,0)</formula>
    </cfRule>
    <cfRule type="expression" dxfId="814" priority="68">
      <formula>IF($E21=$P$14,1,0)</formula>
    </cfRule>
    <cfRule type="expression" dxfId="813" priority="69">
      <formula>IF(LOOKUP(2^15,SEARCH($M$8:$M$11,$C21)),1,0)</formula>
    </cfRule>
  </conditionalFormatting>
  <conditionalFormatting sqref="B22">
    <cfRule type="expression" dxfId="812" priority="64">
      <formula>IF(LOOKUP(2^15,SEARCH($N$8:$N$9,$C22)),1,0)</formula>
    </cfRule>
    <cfRule type="expression" dxfId="811" priority="65">
      <formula>IF($E22=$P$14,1,0)</formula>
    </cfRule>
    <cfRule type="expression" dxfId="810" priority="66">
      <formula>IF(LOOKUP(2^15,SEARCH($M$8:$M$11,$C22)),1,0)</formula>
    </cfRule>
  </conditionalFormatting>
  <conditionalFormatting sqref="E22">
    <cfRule type="expression" dxfId="809" priority="61">
      <formula>IF(LOOKUP(2^15,SEARCH($N$8:$N$9,$C22)),1,0)</formula>
    </cfRule>
    <cfRule type="expression" dxfId="808" priority="62">
      <formula>IF($E22=$P$14,1,0)</formula>
    </cfRule>
    <cfRule type="expression" dxfId="807" priority="63">
      <formula>IF(LOOKUP(2^15,SEARCH($M$8:$M$11,$C22)),1,0)</formula>
    </cfRule>
  </conditionalFormatting>
  <conditionalFormatting sqref="B23">
    <cfRule type="expression" dxfId="806" priority="58">
      <formula>IF(LOOKUP(2^15,SEARCH($N$8:$N$9,$C23)),1,0)</formula>
    </cfRule>
    <cfRule type="expression" dxfId="805" priority="59">
      <formula>IF($E23=$P$14,1,0)</formula>
    </cfRule>
    <cfRule type="expression" dxfId="804" priority="60">
      <formula>IF(LOOKUP(2^15,SEARCH($M$8:$M$11,$C23)),1,0)</formula>
    </cfRule>
  </conditionalFormatting>
  <conditionalFormatting sqref="E23">
    <cfRule type="expression" dxfId="803" priority="55">
      <formula>IF(LOOKUP(2^15,SEARCH($N$8:$N$9,$C23)),1,0)</formula>
    </cfRule>
    <cfRule type="expression" dxfId="802" priority="56">
      <formula>IF($E23=$P$14,1,0)</formula>
    </cfRule>
    <cfRule type="expression" dxfId="801" priority="57">
      <formula>IF(LOOKUP(2^15,SEARCH($M$8:$M$11,$C23)),1,0)</formula>
    </cfRule>
  </conditionalFormatting>
  <conditionalFormatting sqref="C11:D17 C26:D26 D24:D25">
    <cfRule type="expression" dxfId="800" priority="52">
      <formula>IF(LOOKUP(2^15,SEARCH($N$8:$N$9,$C11)),1,0)</formula>
    </cfRule>
    <cfRule type="expression" dxfId="799" priority="53">
      <formula>IF($E11=$P$14,1,0)</formula>
    </cfRule>
    <cfRule type="expression" dxfId="798" priority="54">
      <formula>IF(LOOKUP(2^15,SEARCH($M$8:$M$11,$C11)),1,0)</formula>
    </cfRule>
  </conditionalFormatting>
  <conditionalFormatting sqref="C18:D19">
    <cfRule type="expression" dxfId="797" priority="49">
      <formula>IF(LOOKUP(2^15,SEARCH($N$8:$N$9,$C18)),1,0)</formula>
    </cfRule>
    <cfRule type="expression" dxfId="796" priority="50">
      <formula>IF($E18=$P$14,1,0)</formula>
    </cfRule>
    <cfRule type="expression" dxfId="795" priority="51">
      <formula>IF(LOOKUP(2^15,SEARCH($M$8:$M$11,$C18)),1,0)</formula>
    </cfRule>
  </conditionalFormatting>
  <conditionalFormatting sqref="C19">
    <cfRule type="expression" dxfId="794" priority="46">
      <formula>IF(LOOKUP(2^15,SEARCH($N$8:$N$9,$C19)),1,0)</formula>
    </cfRule>
    <cfRule type="expression" dxfId="793" priority="47">
      <formula>IF($E19=$P$14,1,0)</formula>
    </cfRule>
    <cfRule type="expression" dxfId="792" priority="48">
      <formula>IF(LOOKUP(2^15,SEARCH($M$8:$M$11,$C19)),1,0)</formula>
    </cfRule>
  </conditionalFormatting>
  <conditionalFormatting sqref="D19">
    <cfRule type="expression" dxfId="791" priority="43">
      <formula>IF(LOOKUP(2^15,SEARCH($N$8:$N$9,$C19)),1,0)</formula>
    </cfRule>
    <cfRule type="expression" dxfId="790" priority="44">
      <formula>IF($E19=$P$14,1,0)</formula>
    </cfRule>
    <cfRule type="expression" dxfId="789" priority="45">
      <formula>IF(LOOKUP(2^15,SEARCH($M$8:$M$11,$C19)),1,0)</formula>
    </cfRule>
  </conditionalFormatting>
  <conditionalFormatting sqref="C20">
    <cfRule type="expression" dxfId="788" priority="40">
      <formula>IF(LOOKUP(2^15,SEARCH($N$8:$N$9,$C20)),1,0)</formula>
    </cfRule>
    <cfRule type="expression" dxfId="787" priority="41">
      <formula>IF($E20=$P$14,1,0)</formula>
    </cfRule>
    <cfRule type="expression" dxfId="786" priority="42">
      <formula>IF(LOOKUP(2^15,SEARCH($M$8:$M$11,$C20)),1,0)</formula>
    </cfRule>
  </conditionalFormatting>
  <conditionalFormatting sqref="D20">
    <cfRule type="expression" dxfId="785" priority="37">
      <formula>IF(LOOKUP(2^15,SEARCH($N$8:$N$9,$C20)),1,0)</formula>
    </cfRule>
    <cfRule type="expression" dxfId="784" priority="38">
      <formula>IF($E20=$P$14,1,0)</formula>
    </cfRule>
    <cfRule type="expression" dxfId="783" priority="39">
      <formula>IF(LOOKUP(2^15,SEARCH($M$8:$M$11,$C20)),1,0)</formula>
    </cfRule>
  </conditionalFormatting>
  <conditionalFormatting sqref="D20">
    <cfRule type="expression" dxfId="782" priority="34">
      <formula>IF(LOOKUP(2^15,SEARCH($N$8:$N$9,$C20)),1,0)</formula>
    </cfRule>
    <cfRule type="expression" dxfId="781" priority="35">
      <formula>IF($E20=$P$14,1,0)</formula>
    </cfRule>
    <cfRule type="expression" dxfId="780" priority="36">
      <formula>IF(LOOKUP(2^15,SEARCH($M$8:$M$11,$C20)),1,0)</formula>
    </cfRule>
  </conditionalFormatting>
  <conditionalFormatting sqref="C21">
    <cfRule type="expression" dxfId="779" priority="31">
      <formula>IF(LOOKUP(2^15,SEARCH($N$8:$N$9,$C21)),1,0)</formula>
    </cfRule>
    <cfRule type="expression" dxfId="778" priority="32">
      <formula>IF($E21=$P$14,1,0)</formula>
    </cfRule>
    <cfRule type="expression" dxfId="777" priority="33">
      <formula>IF(LOOKUP(2^15,SEARCH($M$8:$M$11,$C21)),1,0)</formula>
    </cfRule>
  </conditionalFormatting>
  <conditionalFormatting sqref="D21">
    <cfRule type="expression" dxfId="776" priority="28">
      <formula>IF(LOOKUP(2^15,SEARCH($N$8:$N$9,$C21)),1,0)</formula>
    </cfRule>
    <cfRule type="expression" dxfId="775" priority="29">
      <formula>IF($E21=$P$14,1,0)</formula>
    </cfRule>
    <cfRule type="expression" dxfId="774" priority="30">
      <formula>IF(LOOKUP(2^15,SEARCH($M$8:$M$11,$C21)),1,0)</formula>
    </cfRule>
  </conditionalFormatting>
  <conditionalFormatting sqref="D21">
    <cfRule type="expression" dxfId="773" priority="25">
      <formula>IF(LOOKUP(2^15,SEARCH($N$8:$N$9,$C21)),1,0)</formula>
    </cfRule>
    <cfRule type="expression" dxfId="772" priority="26">
      <formula>IF($E21=$P$14,1,0)</formula>
    </cfRule>
    <cfRule type="expression" dxfId="771" priority="27">
      <formula>IF(LOOKUP(2^15,SEARCH($M$8:$M$11,$C21)),1,0)</formula>
    </cfRule>
  </conditionalFormatting>
  <conditionalFormatting sqref="C22">
    <cfRule type="expression" dxfId="770" priority="22">
      <formula>IF(LOOKUP(2^15,SEARCH($N$8:$N$9,$C22)),1,0)</formula>
    </cfRule>
    <cfRule type="expression" dxfId="769" priority="23">
      <formula>IF($E22=$P$14,1,0)</formula>
    </cfRule>
    <cfRule type="expression" dxfId="768" priority="24">
      <formula>IF(LOOKUP(2^15,SEARCH($M$8:$M$11,$C22)),1,0)</formula>
    </cfRule>
  </conditionalFormatting>
  <conditionalFormatting sqref="D22">
    <cfRule type="expression" dxfId="767" priority="19">
      <formula>IF(LOOKUP(2^15,SEARCH($N$8:$N$9,$C22)),1,0)</formula>
    </cfRule>
    <cfRule type="expression" dxfId="766" priority="20">
      <formula>IF($E22=$P$14,1,0)</formula>
    </cfRule>
    <cfRule type="expression" dxfId="765" priority="21">
      <formula>IF(LOOKUP(2^15,SEARCH($M$8:$M$11,$C22)),1,0)</formula>
    </cfRule>
  </conditionalFormatting>
  <conditionalFormatting sqref="D22">
    <cfRule type="expression" dxfId="764" priority="16">
      <formula>IF(LOOKUP(2^15,SEARCH($N$8:$N$9,$C22)),1,0)</formula>
    </cfRule>
    <cfRule type="expression" dxfId="763" priority="17">
      <formula>IF($E22=$P$14,1,0)</formula>
    </cfRule>
    <cfRule type="expression" dxfId="762" priority="18">
      <formula>IF(LOOKUP(2^15,SEARCH($M$8:$M$11,$C22)),1,0)</formula>
    </cfRule>
  </conditionalFormatting>
  <conditionalFormatting sqref="C23">
    <cfRule type="expression" dxfId="761" priority="13">
      <formula>IF(LOOKUP(2^15,SEARCH($N$8:$N$9,$C23)),1,0)</formula>
    </cfRule>
    <cfRule type="expression" dxfId="760" priority="14">
      <formula>IF($E23=$P$14,1,0)</formula>
    </cfRule>
    <cfRule type="expression" dxfId="759" priority="15">
      <formula>IF(LOOKUP(2^15,SEARCH($M$8:$M$11,$C23)),1,0)</formula>
    </cfRule>
  </conditionalFormatting>
  <conditionalFormatting sqref="D23">
    <cfRule type="expression" dxfId="758" priority="10">
      <formula>IF(LOOKUP(2^15,SEARCH($N$8:$N$9,$C23)),1,0)</formula>
    </cfRule>
    <cfRule type="expression" dxfId="757" priority="11">
      <formula>IF($E23=$P$14,1,0)</formula>
    </cfRule>
    <cfRule type="expression" dxfId="756" priority="12">
      <formula>IF(LOOKUP(2^15,SEARCH($M$8:$M$11,$C23)),1,0)</formula>
    </cfRule>
  </conditionalFormatting>
  <conditionalFormatting sqref="D23">
    <cfRule type="expression" dxfId="755" priority="7">
      <formula>IF(LOOKUP(2^15,SEARCH($N$8:$N$9,$C23)),1,0)</formula>
    </cfRule>
    <cfRule type="expression" dxfId="754" priority="8">
      <formula>IF($E23=$P$14,1,0)</formula>
    </cfRule>
    <cfRule type="expression" dxfId="753" priority="9">
      <formula>IF(LOOKUP(2^15,SEARCH($M$8:$M$11,$C23)),1,0)</formula>
    </cfRule>
  </conditionalFormatting>
  <conditionalFormatting sqref="C24">
    <cfRule type="expression" dxfId="752" priority="4">
      <formula>IF(LOOKUP(2^15,SEARCH($N$8:$N$9,$C24)),1,0)</formula>
    </cfRule>
    <cfRule type="expression" dxfId="751" priority="5">
      <formula>IF($E24=$P$14,1,0)</formula>
    </cfRule>
    <cfRule type="expression" dxfId="750" priority="6">
      <formula>IF(LOOKUP(2^15,SEARCH($M$8:$M$11,$C24)),1,0)</formula>
    </cfRule>
  </conditionalFormatting>
  <conditionalFormatting sqref="C25">
    <cfRule type="expression" dxfId="749" priority="1">
      <formula>IF(LOOKUP(2^15,SEARCH($N$8:$N$9,$C25)),1,0)</formula>
    </cfRule>
    <cfRule type="expression" dxfId="748" priority="2">
      <formula>IF($E25=$P$14,1,0)</formula>
    </cfRule>
    <cfRule type="expression" dxfId="747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CE7CDD2F-2208-4D97-9DFB-1FBB5C5484E6}">
      <formula1>$M$14:$P$14</formula1>
    </dataValidation>
    <dataValidation type="date" errorStyle="warning" allowBlank="1" showInputMessage="1" showErrorMessage="1" errorTitle="ERRO!!" error="DATA FORA DO LIMITE ESTABELECIDO PARA O MÊS!" sqref="B11:B252" xr:uid="{E45DCCAA-61E7-4699-89B4-D719D50D3590}">
      <formula1>DATE(YEAR(TODAY()),MONTH(TODAY())-1,25)</formula1>
      <formula2>DATE(YEAR(TODAY()),MONTH(TODAY())+1,0)</formula2>
    </dataValidation>
    <dataValidation type="list" allowBlank="1" showInputMessage="1" showErrorMessage="1" sqref="E10" xr:uid="{81D1FBD4-3255-45CF-B625-76D92B1F7EFB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4E44E-6F9C-40B5-922A-30E1F5370F60}">
  <sheetPr codeName="Plan12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44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pABSdlN9Q9c3YbIL9cKFMhMOyKRK7R9L5hysEs1ZF/IoAXpGLM5itzZNp8DMx/upibF/EfQz7joKF7ypBMdhLQ==" saltValue="UIIOKtPrlNMhB1DRAwTUPA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746" priority="89">
      <formula>$H$5&lt;0</formula>
    </cfRule>
    <cfRule type="expression" dxfId="745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744" priority="92">
      <formula>IF(LOOKUP(2^15,SEARCH($M$8:$M$11,$C28)),1,0)=1</formula>
    </cfRule>
  </conditionalFormatting>
  <conditionalFormatting sqref="B11:B17 B27:E252 B24:B26 E24:E26 E11:E17">
    <cfRule type="expression" dxfId="743" priority="93">
      <formula>IF(LOOKUP(2^15,SEARCH($N$8:$N$9,$C11)),1,0)</formula>
    </cfRule>
    <cfRule type="expression" dxfId="742" priority="94">
      <formula>IF($E11=$P$14,1,0)</formula>
    </cfRule>
    <cfRule type="expression" dxfId="741" priority="95">
      <formula>IF(LOOKUP(2^15,SEARCH($M$8:$M$11,$C11)),1,0)</formula>
    </cfRule>
  </conditionalFormatting>
  <conditionalFormatting sqref="B18:B19 E18:E19">
    <cfRule type="expression" dxfId="740" priority="85">
      <formula>IF(LOOKUP(2^15,SEARCH($N$8:$N$9,$C18)),1,0)</formula>
    </cfRule>
    <cfRule type="expression" dxfId="739" priority="86">
      <formula>IF($E18=$P$14,1,0)</formula>
    </cfRule>
    <cfRule type="expression" dxfId="738" priority="87">
      <formula>IF(LOOKUP(2^15,SEARCH($M$8:$M$11,$C18)),1,0)</formula>
    </cfRule>
  </conditionalFormatting>
  <conditionalFormatting sqref="B19">
    <cfRule type="expression" dxfId="737" priority="82">
      <formula>IF(LOOKUP(2^15,SEARCH($N$8:$N$9,$C19)),1,0)</formula>
    </cfRule>
    <cfRule type="expression" dxfId="736" priority="83">
      <formula>IF($E19=$P$14,1,0)</formula>
    </cfRule>
    <cfRule type="expression" dxfId="735" priority="84">
      <formula>IF(LOOKUP(2^15,SEARCH($M$8:$M$11,$C19)),1,0)</formula>
    </cfRule>
  </conditionalFormatting>
  <conditionalFormatting sqref="E19">
    <cfRule type="expression" dxfId="734" priority="79">
      <formula>IF(LOOKUP(2^15,SEARCH($N$8:$N$9,$C19)),1,0)</formula>
    </cfRule>
    <cfRule type="expression" dxfId="733" priority="80">
      <formula>IF($E19=$P$14,1,0)</formula>
    </cfRule>
    <cfRule type="expression" dxfId="732" priority="81">
      <formula>IF(LOOKUP(2^15,SEARCH($M$8:$M$11,$C19)),1,0)</formula>
    </cfRule>
  </conditionalFormatting>
  <conditionalFormatting sqref="B20">
    <cfRule type="expression" dxfId="731" priority="76">
      <formula>IF(LOOKUP(2^15,SEARCH($N$8:$N$9,$C20)),1,0)</formula>
    </cfRule>
    <cfRule type="expression" dxfId="730" priority="77">
      <formula>IF($E20=$P$14,1,0)</formula>
    </cfRule>
    <cfRule type="expression" dxfId="729" priority="78">
      <formula>IF(LOOKUP(2^15,SEARCH($M$8:$M$11,$C20)),1,0)</formula>
    </cfRule>
  </conditionalFormatting>
  <conditionalFormatting sqref="E20">
    <cfRule type="expression" dxfId="728" priority="73">
      <formula>IF(LOOKUP(2^15,SEARCH($N$8:$N$9,$C20)),1,0)</formula>
    </cfRule>
    <cfRule type="expression" dxfId="727" priority="74">
      <formula>IF($E20=$P$14,1,0)</formula>
    </cfRule>
    <cfRule type="expression" dxfId="726" priority="75">
      <formula>IF(LOOKUP(2^15,SEARCH($M$8:$M$11,$C20)),1,0)</formula>
    </cfRule>
  </conditionalFormatting>
  <conditionalFormatting sqref="B21">
    <cfRule type="expression" dxfId="725" priority="70">
      <formula>IF(LOOKUP(2^15,SEARCH($N$8:$N$9,$C21)),1,0)</formula>
    </cfRule>
    <cfRule type="expression" dxfId="724" priority="71">
      <formula>IF($E21=$P$14,1,0)</formula>
    </cfRule>
    <cfRule type="expression" dxfId="723" priority="72">
      <formula>IF(LOOKUP(2^15,SEARCH($M$8:$M$11,$C21)),1,0)</formula>
    </cfRule>
  </conditionalFormatting>
  <conditionalFormatting sqref="E21">
    <cfRule type="expression" dxfId="722" priority="67">
      <formula>IF(LOOKUP(2^15,SEARCH($N$8:$N$9,$C21)),1,0)</formula>
    </cfRule>
    <cfRule type="expression" dxfId="721" priority="68">
      <formula>IF($E21=$P$14,1,0)</formula>
    </cfRule>
    <cfRule type="expression" dxfId="720" priority="69">
      <formula>IF(LOOKUP(2^15,SEARCH($M$8:$M$11,$C21)),1,0)</formula>
    </cfRule>
  </conditionalFormatting>
  <conditionalFormatting sqref="B22">
    <cfRule type="expression" dxfId="719" priority="64">
      <formula>IF(LOOKUP(2^15,SEARCH($N$8:$N$9,$C22)),1,0)</formula>
    </cfRule>
    <cfRule type="expression" dxfId="718" priority="65">
      <formula>IF($E22=$P$14,1,0)</formula>
    </cfRule>
    <cfRule type="expression" dxfId="717" priority="66">
      <formula>IF(LOOKUP(2^15,SEARCH($M$8:$M$11,$C22)),1,0)</formula>
    </cfRule>
  </conditionalFormatting>
  <conditionalFormatting sqref="E22">
    <cfRule type="expression" dxfId="716" priority="61">
      <formula>IF(LOOKUP(2^15,SEARCH($N$8:$N$9,$C22)),1,0)</formula>
    </cfRule>
    <cfRule type="expression" dxfId="715" priority="62">
      <formula>IF($E22=$P$14,1,0)</formula>
    </cfRule>
    <cfRule type="expression" dxfId="714" priority="63">
      <formula>IF(LOOKUP(2^15,SEARCH($M$8:$M$11,$C22)),1,0)</formula>
    </cfRule>
  </conditionalFormatting>
  <conditionalFormatting sqref="B23">
    <cfRule type="expression" dxfId="713" priority="58">
      <formula>IF(LOOKUP(2^15,SEARCH($N$8:$N$9,$C23)),1,0)</formula>
    </cfRule>
    <cfRule type="expression" dxfId="712" priority="59">
      <formula>IF($E23=$P$14,1,0)</formula>
    </cfRule>
    <cfRule type="expression" dxfId="711" priority="60">
      <formula>IF(LOOKUP(2^15,SEARCH($M$8:$M$11,$C23)),1,0)</formula>
    </cfRule>
  </conditionalFormatting>
  <conditionalFormatting sqref="E23">
    <cfRule type="expression" dxfId="710" priority="55">
      <formula>IF(LOOKUP(2^15,SEARCH($N$8:$N$9,$C23)),1,0)</formula>
    </cfRule>
    <cfRule type="expression" dxfId="709" priority="56">
      <formula>IF($E23=$P$14,1,0)</formula>
    </cfRule>
    <cfRule type="expression" dxfId="708" priority="57">
      <formula>IF(LOOKUP(2^15,SEARCH($M$8:$M$11,$C23)),1,0)</formula>
    </cfRule>
  </conditionalFormatting>
  <conditionalFormatting sqref="C11:D17 C26:D26 D24:D25">
    <cfRule type="expression" dxfId="707" priority="52">
      <formula>IF(LOOKUP(2^15,SEARCH($N$8:$N$9,$C11)),1,0)</formula>
    </cfRule>
    <cfRule type="expression" dxfId="706" priority="53">
      <formula>IF($E11=$P$14,1,0)</formula>
    </cfRule>
    <cfRule type="expression" dxfId="705" priority="54">
      <formula>IF(LOOKUP(2^15,SEARCH($M$8:$M$11,$C11)),1,0)</formula>
    </cfRule>
  </conditionalFormatting>
  <conditionalFormatting sqref="C18:D19">
    <cfRule type="expression" dxfId="704" priority="49">
      <formula>IF(LOOKUP(2^15,SEARCH($N$8:$N$9,$C18)),1,0)</formula>
    </cfRule>
    <cfRule type="expression" dxfId="703" priority="50">
      <formula>IF($E18=$P$14,1,0)</formula>
    </cfRule>
    <cfRule type="expression" dxfId="702" priority="51">
      <formula>IF(LOOKUP(2^15,SEARCH($M$8:$M$11,$C18)),1,0)</formula>
    </cfRule>
  </conditionalFormatting>
  <conditionalFormatting sqref="C19">
    <cfRule type="expression" dxfId="701" priority="46">
      <formula>IF(LOOKUP(2^15,SEARCH($N$8:$N$9,$C19)),1,0)</formula>
    </cfRule>
    <cfRule type="expression" dxfId="700" priority="47">
      <formula>IF($E19=$P$14,1,0)</formula>
    </cfRule>
    <cfRule type="expression" dxfId="699" priority="48">
      <formula>IF(LOOKUP(2^15,SEARCH($M$8:$M$11,$C19)),1,0)</formula>
    </cfRule>
  </conditionalFormatting>
  <conditionalFormatting sqref="D19">
    <cfRule type="expression" dxfId="698" priority="43">
      <formula>IF(LOOKUP(2^15,SEARCH($N$8:$N$9,$C19)),1,0)</formula>
    </cfRule>
    <cfRule type="expression" dxfId="697" priority="44">
      <formula>IF($E19=$P$14,1,0)</formula>
    </cfRule>
    <cfRule type="expression" dxfId="696" priority="45">
      <formula>IF(LOOKUP(2^15,SEARCH($M$8:$M$11,$C19)),1,0)</formula>
    </cfRule>
  </conditionalFormatting>
  <conditionalFormatting sqref="C20">
    <cfRule type="expression" dxfId="695" priority="40">
      <formula>IF(LOOKUP(2^15,SEARCH($N$8:$N$9,$C20)),1,0)</formula>
    </cfRule>
    <cfRule type="expression" dxfId="694" priority="41">
      <formula>IF($E20=$P$14,1,0)</formula>
    </cfRule>
    <cfRule type="expression" dxfId="693" priority="42">
      <formula>IF(LOOKUP(2^15,SEARCH($M$8:$M$11,$C20)),1,0)</formula>
    </cfRule>
  </conditionalFormatting>
  <conditionalFormatting sqref="D20">
    <cfRule type="expression" dxfId="692" priority="37">
      <formula>IF(LOOKUP(2^15,SEARCH($N$8:$N$9,$C20)),1,0)</formula>
    </cfRule>
    <cfRule type="expression" dxfId="691" priority="38">
      <formula>IF($E20=$P$14,1,0)</formula>
    </cfRule>
    <cfRule type="expression" dxfId="690" priority="39">
      <formula>IF(LOOKUP(2^15,SEARCH($M$8:$M$11,$C20)),1,0)</formula>
    </cfRule>
  </conditionalFormatting>
  <conditionalFormatting sqref="D20">
    <cfRule type="expression" dxfId="689" priority="34">
      <formula>IF(LOOKUP(2^15,SEARCH($N$8:$N$9,$C20)),1,0)</formula>
    </cfRule>
    <cfRule type="expression" dxfId="688" priority="35">
      <formula>IF($E20=$P$14,1,0)</formula>
    </cfRule>
    <cfRule type="expression" dxfId="687" priority="36">
      <formula>IF(LOOKUP(2^15,SEARCH($M$8:$M$11,$C20)),1,0)</formula>
    </cfRule>
  </conditionalFormatting>
  <conditionalFormatting sqref="C21">
    <cfRule type="expression" dxfId="686" priority="31">
      <formula>IF(LOOKUP(2^15,SEARCH($N$8:$N$9,$C21)),1,0)</formula>
    </cfRule>
    <cfRule type="expression" dxfId="685" priority="32">
      <formula>IF($E21=$P$14,1,0)</formula>
    </cfRule>
    <cfRule type="expression" dxfId="684" priority="33">
      <formula>IF(LOOKUP(2^15,SEARCH($M$8:$M$11,$C21)),1,0)</formula>
    </cfRule>
  </conditionalFormatting>
  <conditionalFormatting sqref="D21">
    <cfRule type="expression" dxfId="683" priority="28">
      <formula>IF(LOOKUP(2^15,SEARCH($N$8:$N$9,$C21)),1,0)</formula>
    </cfRule>
    <cfRule type="expression" dxfId="682" priority="29">
      <formula>IF($E21=$P$14,1,0)</formula>
    </cfRule>
    <cfRule type="expression" dxfId="681" priority="30">
      <formula>IF(LOOKUP(2^15,SEARCH($M$8:$M$11,$C21)),1,0)</formula>
    </cfRule>
  </conditionalFormatting>
  <conditionalFormatting sqref="D21">
    <cfRule type="expression" dxfId="680" priority="25">
      <formula>IF(LOOKUP(2^15,SEARCH($N$8:$N$9,$C21)),1,0)</formula>
    </cfRule>
    <cfRule type="expression" dxfId="679" priority="26">
      <formula>IF($E21=$P$14,1,0)</formula>
    </cfRule>
    <cfRule type="expression" dxfId="678" priority="27">
      <formula>IF(LOOKUP(2^15,SEARCH($M$8:$M$11,$C21)),1,0)</formula>
    </cfRule>
  </conditionalFormatting>
  <conditionalFormatting sqref="C22">
    <cfRule type="expression" dxfId="677" priority="22">
      <formula>IF(LOOKUP(2^15,SEARCH($N$8:$N$9,$C22)),1,0)</formula>
    </cfRule>
    <cfRule type="expression" dxfId="676" priority="23">
      <formula>IF($E22=$P$14,1,0)</formula>
    </cfRule>
    <cfRule type="expression" dxfId="675" priority="24">
      <formula>IF(LOOKUP(2^15,SEARCH($M$8:$M$11,$C22)),1,0)</formula>
    </cfRule>
  </conditionalFormatting>
  <conditionalFormatting sqref="D22">
    <cfRule type="expression" dxfId="674" priority="19">
      <formula>IF(LOOKUP(2^15,SEARCH($N$8:$N$9,$C22)),1,0)</formula>
    </cfRule>
    <cfRule type="expression" dxfId="673" priority="20">
      <formula>IF($E22=$P$14,1,0)</formula>
    </cfRule>
    <cfRule type="expression" dxfId="672" priority="21">
      <formula>IF(LOOKUP(2^15,SEARCH($M$8:$M$11,$C22)),1,0)</formula>
    </cfRule>
  </conditionalFormatting>
  <conditionalFormatting sqref="D22">
    <cfRule type="expression" dxfId="671" priority="16">
      <formula>IF(LOOKUP(2^15,SEARCH($N$8:$N$9,$C22)),1,0)</formula>
    </cfRule>
    <cfRule type="expression" dxfId="670" priority="17">
      <formula>IF($E22=$P$14,1,0)</formula>
    </cfRule>
    <cfRule type="expression" dxfId="669" priority="18">
      <formula>IF(LOOKUP(2^15,SEARCH($M$8:$M$11,$C22)),1,0)</formula>
    </cfRule>
  </conditionalFormatting>
  <conditionalFormatting sqref="C23">
    <cfRule type="expression" dxfId="668" priority="13">
      <formula>IF(LOOKUP(2^15,SEARCH($N$8:$N$9,$C23)),1,0)</formula>
    </cfRule>
    <cfRule type="expression" dxfId="667" priority="14">
      <formula>IF($E23=$P$14,1,0)</formula>
    </cfRule>
    <cfRule type="expression" dxfId="666" priority="15">
      <formula>IF(LOOKUP(2^15,SEARCH($M$8:$M$11,$C23)),1,0)</formula>
    </cfRule>
  </conditionalFormatting>
  <conditionalFormatting sqref="D23">
    <cfRule type="expression" dxfId="665" priority="10">
      <formula>IF(LOOKUP(2^15,SEARCH($N$8:$N$9,$C23)),1,0)</formula>
    </cfRule>
    <cfRule type="expression" dxfId="664" priority="11">
      <formula>IF($E23=$P$14,1,0)</formula>
    </cfRule>
    <cfRule type="expression" dxfId="663" priority="12">
      <formula>IF(LOOKUP(2^15,SEARCH($M$8:$M$11,$C23)),1,0)</formula>
    </cfRule>
  </conditionalFormatting>
  <conditionalFormatting sqref="D23">
    <cfRule type="expression" dxfId="662" priority="7">
      <formula>IF(LOOKUP(2^15,SEARCH($N$8:$N$9,$C23)),1,0)</formula>
    </cfRule>
    <cfRule type="expression" dxfId="661" priority="8">
      <formula>IF($E23=$P$14,1,0)</formula>
    </cfRule>
    <cfRule type="expression" dxfId="660" priority="9">
      <formula>IF(LOOKUP(2^15,SEARCH($M$8:$M$11,$C23)),1,0)</formula>
    </cfRule>
  </conditionalFormatting>
  <conditionalFormatting sqref="C24">
    <cfRule type="expression" dxfId="659" priority="4">
      <formula>IF(LOOKUP(2^15,SEARCH($N$8:$N$9,$C24)),1,0)</formula>
    </cfRule>
    <cfRule type="expression" dxfId="658" priority="5">
      <formula>IF($E24=$P$14,1,0)</formula>
    </cfRule>
    <cfRule type="expression" dxfId="657" priority="6">
      <formula>IF(LOOKUP(2^15,SEARCH($M$8:$M$11,$C24)),1,0)</formula>
    </cfRule>
  </conditionalFormatting>
  <conditionalFormatting sqref="C25">
    <cfRule type="expression" dxfId="656" priority="1">
      <formula>IF(LOOKUP(2^15,SEARCH($N$8:$N$9,$C25)),1,0)</formula>
    </cfRule>
    <cfRule type="expression" dxfId="655" priority="2">
      <formula>IF($E25=$P$14,1,0)</formula>
    </cfRule>
    <cfRule type="expression" dxfId="654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F1004C40-D820-4434-952A-E1C9DA1C76D5}">
      <formula1>$M$14:$P$14</formula1>
    </dataValidation>
    <dataValidation type="date" errorStyle="warning" allowBlank="1" showInputMessage="1" showErrorMessage="1" errorTitle="ERRO!!" error="DATA FORA DO LIMITE ESTABELECIDO PARA O MÊS!" sqref="B11:B252" xr:uid="{FB931BDF-EAB5-464A-9E38-E9861924F736}">
      <formula1>DATE(YEAR(TODAY()),MONTH(TODAY())-1,25)</formula1>
      <formula2>DATE(YEAR(TODAY()),MONTH(TODAY())+1,0)</formula2>
    </dataValidation>
    <dataValidation type="list" allowBlank="1" showInputMessage="1" showErrorMessage="1" sqref="E10" xr:uid="{A181B90B-67B5-46E6-B757-25E0D200130E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19F707-A4AF-466F-B08A-9CFE70FC17D1}">
  <sheetPr codeName="Plan11"/>
  <dimension ref="A1:XFD253"/>
  <sheetViews>
    <sheetView showGridLines="0" showRowColHeaders="0" zoomScale="118" zoomScaleNormal="118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45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51"/>
      <c r="H17" s="30"/>
      <c r="I17" s="50"/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Lgv+4XNF/fJyJOmUkdW+Pqgr/Uj9Fjkp8w5XpWs3c9ubzco4+TbaGaS5LO04fFYNj7AVtAgZgTfCuG7A9Dhjg==" saltValue="cO5zzK60f1Arb5C1FxiJtA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653" priority="89">
      <formula>$H$5&lt;0</formula>
    </cfRule>
    <cfRule type="expression" dxfId="652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651" priority="92">
      <formula>IF(LOOKUP(2^15,SEARCH($M$8:$M$11,$C28)),1,0)=1</formula>
    </cfRule>
  </conditionalFormatting>
  <conditionalFormatting sqref="B11:B17 B27:E252 B24:B26 E24:E26 E11:E17">
    <cfRule type="expression" dxfId="650" priority="93">
      <formula>IF(LOOKUP(2^15,SEARCH($N$8:$N$9,$C11)),1,0)</formula>
    </cfRule>
    <cfRule type="expression" dxfId="649" priority="94">
      <formula>IF($E11=$P$14,1,0)</formula>
    </cfRule>
    <cfRule type="expression" dxfId="648" priority="95">
      <formula>IF(LOOKUP(2^15,SEARCH($M$8:$M$11,$C11)),1,0)</formula>
    </cfRule>
  </conditionalFormatting>
  <conditionalFormatting sqref="B18:B19 E18:E19">
    <cfRule type="expression" dxfId="647" priority="85">
      <formula>IF(LOOKUP(2^15,SEARCH($N$8:$N$9,$C18)),1,0)</formula>
    </cfRule>
    <cfRule type="expression" dxfId="646" priority="86">
      <formula>IF($E18=$P$14,1,0)</formula>
    </cfRule>
    <cfRule type="expression" dxfId="645" priority="87">
      <formula>IF(LOOKUP(2^15,SEARCH($M$8:$M$11,$C18)),1,0)</formula>
    </cfRule>
  </conditionalFormatting>
  <conditionalFormatting sqref="B19">
    <cfRule type="expression" dxfId="644" priority="82">
      <formula>IF(LOOKUP(2^15,SEARCH($N$8:$N$9,$C19)),1,0)</formula>
    </cfRule>
    <cfRule type="expression" dxfId="643" priority="83">
      <formula>IF($E19=$P$14,1,0)</formula>
    </cfRule>
    <cfRule type="expression" dxfId="642" priority="84">
      <formula>IF(LOOKUP(2^15,SEARCH($M$8:$M$11,$C19)),1,0)</formula>
    </cfRule>
  </conditionalFormatting>
  <conditionalFormatting sqref="E19">
    <cfRule type="expression" dxfId="641" priority="79">
      <formula>IF(LOOKUP(2^15,SEARCH($N$8:$N$9,$C19)),1,0)</formula>
    </cfRule>
    <cfRule type="expression" dxfId="640" priority="80">
      <formula>IF($E19=$P$14,1,0)</formula>
    </cfRule>
    <cfRule type="expression" dxfId="639" priority="81">
      <formula>IF(LOOKUP(2^15,SEARCH($M$8:$M$11,$C19)),1,0)</formula>
    </cfRule>
  </conditionalFormatting>
  <conditionalFormatting sqref="B20">
    <cfRule type="expression" dxfId="638" priority="76">
      <formula>IF(LOOKUP(2^15,SEARCH($N$8:$N$9,$C20)),1,0)</formula>
    </cfRule>
    <cfRule type="expression" dxfId="637" priority="77">
      <formula>IF($E20=$P$14,1,0)</formula>
    </cfRule>
    <cfRule type="expression" dxfId="636" priority="78">
      <formula>IF(LOOKUP(2^15,SEARCH($M$8:$M$11,$C20)),1,0)</formula>
    </cfRule>
  </conditionalFormatting>
  <conditionalFormatting sqref="E20">
    <cfRule type="expression" dxfId="635" priority="73">
      <formula>IF(LOOKUP(2^15,SEARCH($N$8:$N$9,$C20)),1,0)</formula>
    </cfRule>
    <cfRule type="expression" dxfId="634" priority="74">
      <formula>IF($E20=$P$14,1,0)</formula>
    </cfRule>
    <cfRule type="expression" dxfId="633" priority="75">
      <formula>IF(LOOKUP(2^15,SEARCH($M$8:$M$11,$C20)),1,0)</formula>
    </cfRule>
  </conditionalFormatting>
  <conditionalFormatting sqref="B21">
    <cfRule type="expression" dxfId="632" priority="70">
      <formula>IF(LOOKUP(2^15,SEARCH($N$8:$N$9,$C21)),1,0)</formula>
    </cfRule>
    <cfRule type="expression" dxfId="631" priority="71">
      <formula>IF($E21=$P$14,1,0)</formula>
    </cfRule>
    <cfRule type="expression" dxfId="630" priority="72">
      <formula>IF(LOOKUP(2^15,SEARCH($M$8:$M$11,$C21)),1,0)</formula>
    </cfRule>
  </conditionalFormatting>
  <conditionalFormatting sqref="E21">
    <cfRule type="expression" dxfId="629" priority="67">
      <formula>IF(LOOKUP(2^15,SEARCH($N$8:$N$9,$C21)),1,0)</formula>
    </cfRule>
    <cfRule type="expression" dxfId="628" priority="68">
      <formula>IF($E21=$P$14,1,0)</formula>
    </cfRule>
    <cfRule type="expression" dxfId="627" priority="69">
      <formula>IF(LOOKUP(2^15,SEARCH($M$8:$M$11,$C21)),1,0)</formula>
    </cfRule>
  </conditionalFormatting>
  <conditionalFormatting sqref="B22">
    <cfRule type="expression" dxfId="626" priority="64">
      <formula>IF(LOOKUP(2^15,SEARCH($N$8:$N$9,$C22)),1,0)</formula>
    </cfRule>
    <cfRule type="expression" dxfId="625" priority="65">
      <formula>IF($E22=$P$14,1,0)</formula>
    </cfRule>
    <cfRule type="expression" dxfId="624" priority="66">
      <formula>IF(LOOKUP(2^15,SEARCH($M$8:$M$11,$C22)),1,0)</formula>
    </cfRule>
  </conditionalFormatting>
  <conditionalFormatting sqref="E22">
    <cfRule type="expression" dxfId="623" priority="61">
      <formula>IF(LOOKUP(2^15,SEARCH($N$8:$N$9,$C22)),1,0)</formula>
    </cfRule>
    <cfRule type="expression" dxfId="622" priority="62">
      <formula>IF($E22=$P$14,1,0)</formula>
    </cfRule>
    <cfRule type="expression" dxfId="621" priority="63">
      <formula>IF(LOOKUP(2^15,SEARCH($M$8:$M$11,$C22)),1,0)</formula>
    </cfRule>
  </conditionalFormatting>
  <conditionalFormatting sqref="B23">
    <cfRule type="expression" dxfId="620" priority="58">
      <formula>IF(LOOKUP(2^15,SEARCH($N$8:$N$9,$C23)),1,0)</formula>
    </cfRule>
    <cfRule type="expression" dxfId="619" priority="59">
      <formula>IF($E23=$P$14,1,0)</formula>
    </cfRule>
    <cfRule type="expression" dxfId="618" priority="60">
      <formula>IF(LOOKUP(2^15,SEARCH($M$8:$M$11,$C23)),1,0)</formula>
    </cfRule>
  </conditionalFormatting>
  <conditionalFormatting sqref="E23">
    <cfRule type="expression" dxfId="617" priority="55">
      <formula>IF(LOOKUP(2^15,SEARCH($N$8:$N$9,$C23)),1,0)</formula>
    </cfRule>
    <cfRule type="expression" dxfId="616" priority="56">
      <formula>IF($E23=$P$14,1,0)</formula>
    </cfRule>
    <cfRule type="expression" dxfId="615" priority="57">
      <formula>IF(LOOKUP(2^15,SEARCH($M$8:$M$11,$C23)),1,0)</formula>
    </cfRule>
  </conditionalFormatting>
  <conditionalFormatting sqref="C11:D17 C26:D26 D24:D25">
    <cfRule type="expression" dxfId="614" priority="52">
      <formula>IF(LOOKUP(2^15,SEARCH($N$8:$N$9,$C11)),1,0)</formula>
    </cfRule>
    <cfRule type="expression" dxfId="613" priority="53">
      <formula>IF($E11=$P$14,1,0)</formula>
    </cfRule>
    <cfRule type="expression" dxfId="612" priority="54">
      <formula>IF(LOOKUP(2^15,SEARCH($M$8:$M$11,$C11)),1,0)</formula>
    </cfRule>
  </conditionalFormatting>
  <conditionalFormatting sqref="C18:D19">
    <cfRule type="expression" dxfId="611" priority="49">
      <formula>IF(LOOKUP(2^15,SEARCH($N$8:$N$9,$C18)),1,0)</formula>
    </cfRule>
    <cfRule type="expression" dxfId="610" priority="50">
      <formula>IF($E18=$P$14,1,0)</formula>
    </cfRule>
    <cfRule type="expression" dxfId="609" priority="51">
      <formula>IF(LOOKUP(2^15,SEARCH($M$8:$M$11,$C18)),1,0)</formula>
    </cfRule>
  </conditionalFormatting>
  <conditionalFormatting sqref="C19">
    <cfRule type="expression" dxfId="608" priority="46">
      <formula>IF(LOOKUP(2^15,SEARCH($N$8:$N$9,$C19)),1,0)</formula>
    </cfRule>
    <cfRule type="expression" dxfId="607" priority="47">
      <formula>IF($E19=$P$14,1,0)</formula>
    </cfRule>
    <cfRule type="expression" dxfId="606" priority="48">
      <formula>IF(LOOKUP(2^15,SEARCH($M$8:$M$11,$C19)),1,0)</formula>
    </cfRule>
  </conditionalFormatting>
  <conditionalFormatting sqref="D19">
    <cfRule type="expression" dxfId="605" priority="43">
      <formula>IF(LOOKUP(2^15,SEARCH($N$8:$N$9,$C19)),1,0)</formula>
    </cfRule>
    <cfRule type="expression" dxfId="604" priority="44">
      <formula>IF($E19=$P$14,1,0)</formula>
    </cfRule>
    <cfRule type="expression" dxfId="603" priority="45">
      <formula>IF(LOOKUP(2^15,SEARCH($M$8:$M$11,$C19)),1,0)</formula>
    </cfRule>
  </conditionalFormatting>
  <conditionalFormatting sqref="C20">
    <cfRule type="expression" dxfId="602" priority="40">
      <formula>IF(LOOKUP(2^15,SEARCH($N$8:$N$9,$C20)),1,0)</formula>
    </cfRule>
    <cfRule type="expression" dxfId="601" priority="41">
      <formula>IF($E20=$P$14,1,0)</formula>
    </cfRule>
    <cfRule type="expression" dxfId="600" priority="42">
      <formula>IF(LOOKUP(2^15,SEARCH($M$8:$M$11,$C20)),1,0)</formula>
    </cfRule>
  </conditionalFormatting>
  <conditionalFormatting sqref="D20">
    <cfRule type="expression" dxfId="599" priority="37">
      <formula>IF(LOOKUP(2^15,SEARCH($N$8:$N$9,$C20)),1,0)</formula>
    </cfRule>
    <cfRule type="expression" dxfId="598" priority="38">
      <formula>IF($E20=$P$14,1,0)</formula>
    </cfRule>
    <cfRule type="expression" dxfId="597" priority="39">
      <formula>IF(LOOKUP(2^15,SEARCH($M$8:$M$11,$C20)),1,0)</formula>
    </cfRule>
  </conditionalFormatting>
  <conditionalFormatting sqref="D20">
    <cfRule type="expression" dxfId="596" priority="34">
      <formula>IF(LOOKUP(2^15,SEARCH($N$8:$N$9,$C20)),1,0)</formula>
    </cfRule>
    <cfRule type="expression" dxfId="595" priority="35">
      <formula>IF($E20=$P$14,1,0)</formula>
    </cfRule>
    <cfRule type="expression" dxfId="594" priority="36">
      <formula>IF(LOOKUP(2^15,SEARCH($M$8:$M$11,$C20)),1,0)</formula>
    </cfRule>
  </conditionalFormatting>
  <conditionalFormatting sqref="C21">
    <cfRule type="expression" dxfId="593" priority="31">
      <formula>IF(LOOKUP(2^15,SEARCH($N$8:$N$9,$C21)),1,0)</formula>
    </cfRule>
    <cfRule type="expression" dxfId="592" priority="32">
      <formula>IF($E21=$P$14,1,0)</formula>
    </cfRule>
    <cfRule type="expression" dxfId="591" priority="33">
      <formula>IF(LOOKUP(2^15,SEARCH($M$8:$M$11,$C21)),1,0)</formula>
    </cfRule>
  </conditionalFormatting>
  <conditionalFormatting sqref="D21">
    <cfRule type="expression" dxfId="590" priority="28">
      <formula>IF(LOOKUP(2^15,SEARCH($N$8:$N$9,$C21)),1,0)</formula>
    </cfRule>
    <cfRule type="expression" dxfId="589" priority="29">
      <formula>IF($E21=$P$14,1,0)</formula>
    </cfRule>
    <cfRule type="expression" dxfId="588" priority="30">
      <formula>IF(LOOKUP(2^15,SEARCH($M$8:$M$11,$C21)),1,0)</formula>
    </cfRule>
  </conditionalFormatting>
  <conditionalFormatting sqref="D21">
    <cfRule type="expression" dxfId="587" priority="25">
      <formula>IF(LOOKUP(2^15,SEARCH($N$8:$N$9,$C21)),1,0)</formula>
    </cfRule>
    <cfRule type="expression" dxfId="586" priority="26">
      <formula>IF($E21=$P$14,1,0)</formula>
    </cfRule>
    <cfRule type="expression" dxfId="585" priority="27">
      <formula>IF(LOOKUP(2^15,SEARCH($M$8:$M$11,$C21)),1,0)</formula>
    </cfRule>
  </conditionalFormatting>
  <conditionalFormatting sqref="C22">
    <cfRule type="expression" dxfId="584" priority="22">
      <formula>IF(LOOKUP(2^15,SEARCH($N$8:$N$9,$C22)),1,0)</formula>
    </cfRule>
    <cfRule type="expression" dxfId="583" priority="23">
      <formula>IF($E22=$P$14,1,0)</formula>
    </cfRule>
    <cfRule type="expression" dxfId="582" priority="24">
      <formula>IF(LOOKUP(2^15,SEARCH($M$8:$M$11,$C22)),1,0)</formula>
    </cfRule>
  </conditionalFormatting>
  <conditionalFormatting sqref="D22">
    <cfRule type="expression" dxfId="581" priority="19">
      <formula>IF(LOOKUP(2^15,SEARCH($N$8:$N$9,$C22)),1,0)</formula>
    </cfRule>
    <cfRule type="expression" dxfId="580" priority="20">
      <formula>IF($E22=$P$14,1,0)</formula>
    </cfRule>
    <cfRule type="expression" dxfId="579" priority="21">
      <formula>IF(LOOKUP(2^15,SEARCH($M$8:$M$11,$C22)),1,0)</formula>
    </cfRule>
  </conditionalFormatting>
  <conditionalFormatting sqref="D22">
    <cfRule type="expression" dxfId="578" priority="16">
      <formula>IF(LOOKUP(2^15,SEARCH($N$8:$N$9,$C22)),1,0)</formula>
    </cfRule>
    <cfRule type="expression" dxfId="577" priority="17">
      <formula>IF($E22=$P$14,1,0)</formula>
    </cfRule>
    <cfRule type="expression" dxfId="576" priority="18">
      <formula>IF(LOOKUP(2^15,SEARCH($M$8:$M$11,$C22)),1,0)</formula>
    </cfRule>
  </conditionalFormatting>
  <conditionalFormatting sqref="C23">
    <cfRule type="expression" dxfId="575" priority="13">
      <formula>IF(LOOKUP(2^15,SEARCH($N$8:$N$9,$C23)),1,0)</formula>
    </cfRule>
    <cfRule type="expression" dxfId="574" priority="14">
      <formula>IF($E23=$P$14,1,0)</formula>
    </cfRule>
    <cfRule type="expression" dxfId="573" priority="15">
      <formula>IF(LOOKUP(2^15,SEARCH($M$8:$M$11,$C23)),1,0)</formula>
    </cfRule>
  </conditionalFormatting>
  <conditionalFormatting sqref="D23">
    <cfRule type="expression" dxfId="572" priority="10">
      <formula>IF(LOOKUP(2^15,SEARCH($N$8:$N$9,$C23)),1,0)</formula>
    </cfRule>
    <cfRule type="expression" dxfId="571" priority="11">
      <formula>IF($E23=$P$14,1,0)</formula>
    </cfRule>
    <cfRule type="expression" dxfId="570" priority="12">
      <formula>IF(LOOKUP(2^15,SEARCH($M$8:$M$11,$C23)),1,0)</formula>
    </cfRule>
  </conditionalFormatting>
  <conditionalFormatting sqref="D23">
    <cfRule type="expression" dxfId="569" priority="7">
      <formula>IF(LOOKUP(2^15,SEARCH($N$8:$N$9,$C23)),1,0)</formula>
    </cfRule>
    <cfRule type="expression" dxfId="568" priority="8">
      <formula>IF($E23=$P$14,1,0)</formula>
    </cfRule>
    <cfRule type="expression" dxfId="567" priority="9">
      <formula>IF(LOOKUP(2^15,SEARCH($M$8:$M$11,$C23)),1,0)</formula>
    </cfRule>
  </conditionalFormatting>
  <conditionalFormatting sqref="C24">
    <cfRule type="expression" dxfId="566" priority="4">
      <formula>IF(LOOKUP(2^15,SEARCH($N$8:$N$9,$C24)),1,0)</formula>
    </cfRule>
    <cfRule type="expression" dxfId="565" priority="5">
      <formula>IF($E24=$P$14,1,0)</formula>
    </cfRule>
    <cfRule type="expression" dxfId="564" priority="6">
      <formula>IF(LOOKUP(2^15,SEARCH($M$8:$M$11,$C24)),1,0)</formula>
    </cfRule>
  </conditionalFormatting>
  <conditionalFormatting sqref="C25">
    <cfRule type="expression" dxfId="563" priority="1">
      <formula>IF(LOOKUP(2^15,SEARCH($N$8:$N$9,$C25)),1,0)</formula>
    </cfRule>
    <cfRule type="expression" dxfId="562" priority="2">
      <formula>IF($E25=$P$14,1,0)</formula>
    </cfRule>
    <cfRule type="expression" dxfId="561" priority="3">
      <formula>IF(LOOKUP(2^15,SEARCH($M$8:$M$11,$C25)),1,0)</formula>
    </cfRule>
  </conditionalFormatting>
  <dataValidations count="3">
    <dataValidation type="list" allowBlank="1" showInputMessage="1" showErrorMessage="1" sqref="E10" xr:uid="{807EC7D0-7BE0-49A1-99E2-038AA117701A}">
      <formula1>$XEU$5:$XEW$5</formula1>
    </dataValidation>
    <dataValidation type="date" errorStyle="warning" allowBlank="1" showInputMessage="1" showErrorMessage="1" errorTitle="ERRO!!" error="DATA FORA DO LIMITE ESTABELECIDO PARA O MÊS!" sqref="B11:B252" xr:uid="{2997FB12-83EB-45DE-BB17-66E4ED424A83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AA502762-D7D7-4AB4-AA22-558328A7EBE3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1051E-1466-4436-BBCC-5A09A9728B56}">
  <sheetPr codeName="Plan10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46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gapV+FWqgXflAO4uKpi7kdOY6W6WctuVF61dWP+Gvn2UZnGYaXGYlrKFXxgmMEmZOO0qO1/GMfl3eW9kpP+ueg==" saltValue="wrj+7cKmglQa6rh5614RMQ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560" priority="89">
      <formula>$H$5&lt;0</formula>
    </cfRule>
    <cfRule type="expression" dxfId="559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558" priority="92">
      <formula>IF(LOOKUP(2^15,SEARCH($M$8:$M$11,$C28)),1,0)=1</formula>
    </cfRule>
  </conditionalFormatting>
  <conditionalFormatting sqref="B11:B17 B27:E252 B24:B26 E24:E26 E11:E17">
    <cfRule type="expression" dxfId="557" priority="93">
      <formula>IF(LOOKUP(2^15,SEARCH($N$8:$N$9,$C11)),1,0)</formula>
    </cfRule>
    <cfRule type="expression" dxfId="556" priority="94">
      <formula>IF($E11=$P$14,1,0)</formula>
    </cfRule>
    <cfRule type="expression" dxfId="555" priority="95">
      <formula>IF(LOOKUP(2^15,SEARCH($M$8:$M$11,$C11)),1,0)</formula>
    </cfRule>
  </conditionalFormatting>
  <conditionalFormatting sqref="B18:B19 E18:E19">
    <cfRule type="expression" dxfId="554" priority="85">
      <formula>IF(LOOKUP(2^15,SEARCH($N$8:$N$9,$C18)),1,0)</formula>
    </cfRule>
    <cfRule type="expression" dxfId="553" priority="86">
      <formula>IF($E18=$P$14,1,0)</formula>
    </cfRule>
    <cfRule type="expression" dxfId="552" priority="87">
      <formula>IF(LOOKUP(2^15,SEARCH($M$8:$M$11,$C18)),1,0)</formula>
    </cfRule>
  </conditionalFormatting>
  <conditionalFormatting sqref="B19">
    <cfRule type="expression" dxfId="551" priority="82">
      <formula>IF(LOOKUP(2^15,SEARCH($N$8:$N$9,$C19)),1,0)</formula>
    </cfRule>
    <cfRule type="expression" dxfId="550" priority="83">
      <formula>IF($E19=$P$14,1,0)</formula>
    </cfRule>
    <cfRule type="expression" dxfId="549" priority="84">
      <formula>IF(LOOKUP(2^15,SEARCH($M$8:$M$11,$C19)),1,0)</formula>
    </cfRule>
  </conditionalFormatting>
  <conditionalFormatting sqref="E19">
    <cfRule type="expression" dxfId="548" priority="79">
      <formula>IF(LOOKUP(2^15,SEARCH($N$8:$N$9,$C19)),1,0)</formula>
    </cfRule>
    <cfRule type="expression" dxfId="547" priority="80">
      <formula>IF($E19=$P$14,1,0)</formula>
    </cfRule>
    <cfRule type="expression" dxfId="546" priority="81">
      <formula>IF(LOOKUP(2^15,SEARCH($M$8:$M$11,$C19)),1,0)</formula>
    </cfRule>
  </conditionalFormatting>
  <conditionalFormatting sqref="B20">
    <cfRule type="expression" dxfId="545" priority="76">
      <formula>IF(LOOKUP(2^15,SEARCH($N$8:$N$9,$C20)),1,0)</formula>
    </cfRule>
    <cfRule type="expression" dxfId="544" priority="77">
      <formula>IF($E20=$P$14,1,0)</formula>
    </cfRule>
    <cfRule type="expression" dxfId="543" priority="78">
      <formula>IF(LOOKUP(2^15,SEARCH($M$8:$M$11,$C20)),1,0)</formula>
    </cfRule>
  </conditionalFormatting>
  <conditionalFormatting sqref="E20">
    <cfRule type="expression" dxfId="542" priority="73">
      <formula>IF(LOOKUP(2^15,SEARCH($N$8:$N$9,$C20)),1,0)</formula>
    </cfRule>
    <cfRule type="expression" dxfId="541" priority="74">
      <formula>IF($E20=$P$14,1,0)</formula>
    </cfRule>
    <cfRule type="expression" dxfId="540" priority="75">
      <formula>IF(LOOKUP(2^15,SEARCH($M$8:$M$11,$C20)),1,0)</formula>
    </cfRule>
  </conditionalFormatting>
  <conditionalFormatting sqref="B21">
    <cfRule type="expression" dxfId="539" priority="70">
      <formula>IF(LOOKUP(2^15,SEARCH($N$8:$N$9,$C21)),1,0)</formula>
    </cfRule>
    <cfRule type="expression" dxfId="538" priority="71">
      <formula>IF($E21=$P$14,1,0)</formula>
    </cfRule>
    <cfRule type="expression" dxfId="537" priority="72">
      <formula>IF(LOOKUP(2^15,SEARCH($M$8:$M$11,$C21)),1,0)</formula>
    </cfRule>
  </conditionalFormatting>
  <conditionalFormatting sqref="E21">
    <cfRule type="expression" dxfId="536" priority="67">
      <formula>IF(LOOKUP(2^15,SEARCH($N$8:$N$9,$C21)),1,0)</formula>
    </cfRule>
    <cfRule type="expression" dxfId="535" priority="68">
      <formula>IF($E21=$P$14,1,0)</formula>
    </cfRule>
    <cfRule type="expression" dxfId="534" priority="69">
      <formula>IF(LOOKUP(2^15,SEARCH($M$8:$M$11,$C21)),1,0)</formula>
    </cfRule>
  </conditionalFormatting>
  <conditionalFormatting sqref="B22">
    <cfRule type="expression" dxfId="533" priority="64">
      <formula>IF(LOOKUP(2^15,SEARCH($N$8:$N$9,$C22)),1,0)</formula>
    </cfRule>
    <cfRule type="expression" dxfId="532" priority="65">
      <formula>IF($E22=$P$14,1,0)</formula>
    </cfRule>
    <cfRule type="expression" dxfId="531" priority="66">
      <formula>IF(LOOKUP(2^15,SEARCH($M$8:$M$11,$C22)),1,0)</formula>
    </cfRule>
  </conditionalFormatting>
  <conditionalFormatting sqref="E22">
    <cfRule type="expression" dxfId="530" priority="61">
      <formula>IF(LOOKUP(2^15,SEARCH($N$8:$N$9,$C22)),1,0)</formula>
    </cfRule>
    <cfRule type="expression" dxfId="529" priority="62">
      <formula>IF($E22=$P$14,1,0)</formula>
    </cfRule>
    <cfRule type="expression" dxfId="528" priority="63">
      <formula>IF(LOOKUP(2^15,SEARCH($M$8:$M$11,$C22)),1,0)</formula>
    </cfRule>
  </conditionalFormatting>
  <conditionalFormatting sqref="B23">
    <cfRule type="expression" dxfId="527" priority="58">
      <formula>IF(LOOKUP(2^15,SEARCH($N$8:$N$9,$C23)),1,0)</formula>
    </cfRule>
    <cfRule type="expression" dxfId="526" priority="59">
      <formula>IF($E23=$P$14,1,0)</formula>
    </cfRule>
    <cfRule type="expression" dxfId="525" priority="60">
      <formula>IF(LOOKUP(2^15,SEARCH($M$8:$M$11,$C23)),1,0)</formula>
    </cfRule>
  </conditionalFormatting>
  <conditionalFormatting sqref="E23">
    <cfRule type="expression" dxfId="524" priority="55">
      <formula>IF(LOOKUP(2^15,SEARCH($N$8:$N$9,$C23)),1,0)</formula>
    </cfRule>
    <cfRule type="expression" dxfId="523" priority="56">
      <formula>IF($E23=$P$14,1,0)</formula>
    </cfRule>
    <cfRule type="expression" dxfId="522" priority="57">
      <formula>IF(LOOKUP(2^15,SEARCH($M$8:$M$11,$C23)),1,0)</formula>
    </cfRule>
  </conditionalFormatting>
  <conditionalFormatting sqref="C11:D17 C26:D26 D24:D25">
    <cfRule type="expression" dxfId="521" priority="52">
      <formula>IF(LOOKUP(2^15,SEARCH($N$8:$N$9,$C11)),1,0)</formula>
    </cfRule>
    <cfRule type="expression" dxfId="520" priority="53">
      <formula>IF($E11=$P$14,1,0)</formula>
    </cfRule>
    <cfRule type="expression" dxfId="519" priority="54">
      <formula>IF(LOOKUP(2^15,SEARCH($M$8:$M$11,$C11)),1,0)</formula>
    </cfRule>
  </conditionalFormatting>
  <conditionalFormatting sqref="C18:D19">
    <cfRule type="expression" dxfId="518" priority="49">
      <formula>IF(LOOKUP(2^15,SEARCH($N$8:$N$9,$C18)),1,0)</formula>
    </cfRule>
    <cfRule type="expression" dxfId="517" priority="50">
      <formula>IF($E18=$P$14,1,0)</formula>
    </cfRule>
    <cfRule type="expression" dxfId="516" priority="51">
      <formula>IF(LOOKUP(2^15,SEARCH($M$8:$M$11,$C18)),1,0)</formula>
    </cfRule>
  </conditionalFormatting>
  <conditionalFormatting sqref="C19">
    <cfRule type="expression" dxfId="515" priority="46">
      <formula>IF(LOOKUP(2^15,SEARCH($N$8:$N$9,$C19)),1,0)</formula>
    </cfRule>
    <cfRule type="expression" dxfId="514" priority="47">
      <formula>IF($E19=$P$14,1,0)</formula>
    </cfRule>
    <cfRule type="expression" dxfId="513" priority="48">
      <formula>IF(LOOKUP(2^15,SEARCH($M$8:$M$11,$C19)),1,0)</formula>
    </cfRule>
  </conditionalFormatting>
  <conditionalFormatting sqref="D19">
    <cfRule type="expression" dxfId="512" priority="43">
      <formula>IF(LOOKUP(2^15,SEARCH($N$8:$N$9,$C19)),1,0)</formula>
    </cfRule>
    <cfRule type="expression" dxfId="511" priority="44">
      <formula>IF($E19=$P$14,1,0)</formula>
    </cfRule>
    <cfRule type="expression" dxfId="510" priority="45">
      <formula>IF(LOOKUP(2^15,SEARCH($M$8:$M$11,$C19)),1,0)</formula>
    </cfRule>
  </conditionalFormatting>
  <conditionalFormatting sqref="C20">
    <cfRule type="expression" dxfId="509" priority="40">
      <formula>IF(LOOKUP(2^15,SEARCH($N$8:$N$9,$C20)),1,0)</formula>
    </cfRule>
    <cfRule type="expression" dxfId="508" priority="41">
      <formula>IF($E20=$P$14,1,0)</formula>
    </cfRule>
    <cfRule type="expression" dxfId="507" priority="42">
      <formula>IF(LOOKUP(2^15,SEARCH($M$8:$M$11,$C20)),1,0)</formula>
    </cfRule>
  </conditionalFormatting>
  <conditionalFormatting sqref="D20">
    <cfRule type="expression" dxfId="506" priority="37">
      <formula>IF(LOOKUP(2^15,SEARCH($N$8:$N$9,$C20)),1,0)</formula>
    </cfRule>
    <cfRule type="expression" dxfId="505" priority="38">
      <formula>IF($E20=$P$14,1,0)</formula>
    </cfRule>
    <cfRule type="expression" dxfId="504" priority="39">
      <formula>IF(LOOKUP(2^15,SEARCH($M$8:$M$11,$C20)),1,0)</formula>
    </cfRule>
  </conditionalFormatting>
  <conditionalFormatting sqref="D20">
    <cfRule type="expression" dxfId="503" priority="34">
      <formula>IF(LOOKUP(2^15,SEARCH($N$8:$N$9,$C20)),1,0)</formula>
    </cfRule>
    <cfRule type="expression" dxfId="502" priority="35">
      <formula>IF($E20=$P$14,1,0)</formula>
    </cfRule>
    <cfRule type="expression" dxfId="501" priority="36">
      <formula>IF(LOOKUP(2^15,SEARCH($M$8:$M$11,$C20)),1,0)</formula>
    </cfRule>
  </conditionalFormatting>
  <conditionalFormatting sqref="C21">
    <cfRule type="expression" dxfId="500" priority="31">
      <formula>IF(LOOKUP(2^15,SEARCH($N$8:$N$9,$C21)),1,0)</formula>
    </cfRule>
    <cfRule type="expression" dxfId="499" priority="32">
      <formula>IF($E21=$P$14,1,0)</formula>
    </cfRule>
    <cfRule type="expression" dxfId="498" priority="33">
      <formula>IF(LOOKUP(2^15,SEARCH($M$8:$M$11,$C21)),1,0)</formula>
    </cfRule>
  </conditionalFormatting>
  <conditionalFormatting sqref="D21">
    <cfRule type="expression" dxfId="497" priority="28">
      <formula>IF(LOOKUP(2^15,SEARCH($N$8:$N$9,$C21)),1,0)</formula>
    </cfRule>
    <cfRule type="expression" dxfId="496" priority="29">
      <formula>IF($E21=$P$14,1,0)</formula>
    </cfRule>
    <cfRule type="expression" dxfId="495" priority="30">
      <formula>IF(LOOKUP(2^15,SEARCH($M$8:$M$11,$C21)),1,0)</formula>
    </cfRule>
  </conditionalFormatting>
  <conditionalFormatting sqref="D21">
    <cfRule type="expression" dxfId="494" priority="25">
      <formula>IF(LOOKUP(2^15,SEARCH($N$8:$N$9,$C21)),1,0)</formula>
    </cfRule>
    <cfRule type="expression" dxfId="493" priority="26">
      <formula>IF($E21=$P$14,1,0)</formula>
    </cfRule>
    <cfRule type="expression" dxfId="492" priority="27">
      <formula>IF(LOOKUP(2^15,SEARCH($M$8:$M$11,$C21)),1,0)</formula>
    </cfRule>
  </conditionalFormatting>
  <conditionalFormatting sqref="C22">
    <cfRule type="expression" dxfId="491" priority="22">
      <formula>IF(LOOKUP(2^15,SEARCH($N$8:$N$9,$C22)),1,0)</formula>
    </cfRule>
    <cfRule type="expression" dxfId="490" priority="23">
      <formula>IF($E22=$P$14,1,0)</formula>
    </cfRule>
    <cfRule type="expression" dxfId="489" priority="24">
      <formula>IF(LOOKUP(2^15,SEARCH($M$8:$M$11,$C22)),1,0)</formula>
    </cfRule>
  </conditionalFormatting>
  <conditionalFormatting sqref="D22">
    <cfRule type="expression" dxfId="488" priority="19">
      <formula>IF(LOOKUP(2^15,SEARCH($N$8:$N$9,$C22)),1,0)</formula>
    </cfRule>
    <cfRule type="expression" dxfId="487" priority="20">
      <formula>IF($E22=$P$14,1,0)</formula>
    </cfRule>
    <cfRule type="expression" dxfId="486" priority="21">
      <formula>IF(LOOKUP(2^15,SEARCH($M$8:$M$11,$C22)),1,0)</formula>
    </cfRule>
  </conditionalFormatting>
  <conditionalFormatting sqref="D22">
    <cfRule type="expression" dxfId="485" priority="16">
      <formula>IF(LOOKUP(2^15,SEARCH($N$8:$N$9,$C22)),1,0)</formula>
    </cfRule>
    <cfRule type="expression" dxfId="484" priority="17">
      <formula>IF($E22=$P$14,1,0)</formula>
    </cfRule>
    <cfRule type="expression" dxfId="483" priority="18">
      <formula>IF(LOOKUP(2^15,SEARCH($M$8:$M$11,$C22)),1,0)</formula>
    </cfRule>
  </conditionalFormatting>
  <conditionalFormatting sqref="C23">
    <cfRule type="expression" dxfId="482" priority="13">
      <formula>IF(LOOKUP(2^15,SEARCH($N$8:$N$9,$C23)),1,0)</formula>
    </cfRule>
    <cfRule type="expression" dxfId="481" priority="14">
      <formula>IF($E23=$P$14,1,0)</formula>
    </cfRule>
    <cfRule type="expression" dxfId="480" priority="15">
      <formula>IF(LOOKUP(2^15,SEARCH($M$8:$M$11,$C23)),1,0)</formula>
    </cfRule>
  </conditionalFormatting>
  <conditionalFormatting sqref="D23">
    <cfRule type="expression" dxfId="479" priority="10">
      <formula>IF(LOOKUP(2^15,SEARCH($N$8:$N$9,$C23)),1,0)</formula>
    </cfRule>
    <cfRule type="expression" dxfId="478" priority="11">
      <formula>IF($E23=$P$14,1,0)</formula>
    </cfRule>
    <cfRule type="expression" dxfId="477" priority="12">
      <formula>IF(LOOKUP(2^15,SEARCH($M$8:$M$11,$C23)),1,0)</formula>
    </cfRule>
  </conditionalFormatting>
  <conditionalFormatting sqref="D23">
    <cfRule type="expression" dxfId="476" priority="7">
      <formula>IF(LOOKUP(2^15,SEARCH($N$8:$N$9,$C23)),1,0)</formula>
    </cfRule>
    <cfRule type="expression" dxfId="475" priority="8">
      <formula>IF($E23=$P$14,1,0)</formula>
    </cfRule>
    <cfRule type="expression" dxfId="474" priority="9">
      <formula>IF(LOOKUP(2^15,SEARCH($M$8:$M$11,$C23)),1,0)</formula>
    </cfRule>
  </conditionalFormatting>
  <conditionalFormatting sqref="C24">
    <cfRule type="expression" dxfId="473" priority="4">
      <formula>IF(LOOKUP(2^15,SEARCH($N$8:$N$9,$C24)),1,0)</formula>
    </cfRule>
    <cfRule type="expression" dxfId="472" priority="5">
      <formula>IF($E24=$P$14,1,0)</formula>
    </cfRule>
    <cfRule type="expression" dxfId="471" priority="6">
      <formula>IF(LOOKUP(2^15,SEARCH($M$8:$M$11,$C24)),1,0)</formula>
    </cfRule>
  </conditionalFormatting>
  <conditionalFormatting sqref="C25">
    <cfRule type="expression" dxfId="470" priority="1">
      <formula>IF(LOOKUP(2^15,SEARCH($N$8:$N$9,$C25)),1,0)</formula>
    </cfRule>
    <cfRule type="expression" dxfId="469" priority="2">
      <formula>IF($E25=$P$14,1,0)</formula>
    </cfRule>
    <cfRule type="expression" dxfId="468" priority="3">
      <formula>IF(LOOKUP(2^15,SEARCH($M$8:$M$11,$C25)),1,0)</formula>
    </cfRule>
  </conditionalFormatting>
  <dataValidations count="3">
    <dataValidation type="list" allowBlank="1" showInputMessage="1" showErrorMessage="1" sqref="E10" xr:uid="{CB580760-4CAD-4490-9D61-B649C03150C0}">
      <formula1>$XEU$5:$XEW$5</formula1>
    </dataValidation>
    <dataValidation type="date" errorStyle="warning" allowBlank="1" showInputMessage="1" showErrorMessage="1" errorTitle="ERRO!!" error="DATA FORA DO LIMITE ESTABELECIDO PARA O MÊS!" sqref="B11:B252" xr:uid="{EA78DA37-BF5E-4940-B862-34C2F879FE6C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1809A58D-03FE-4DC4-8E39-45FF05241EF6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B149A-C62F-4F4D-AC6C-5AE776CF3E23}">
  <sheetPr codeName="Plan9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47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n6EQuZNZRwA76gkZNbMCbQqx/eWHjpYZDrxOkO+prJFpR6x2pjI0OprebbDaGbt4ajkWse7FKLkezXaKvSm4Q==" saltValue="ZenadWEkoiyznAFQwrJutw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467" priority="89">
      <formula>$H$5&lt;0</formula>
    </cfRule>
    <cfRule type="expression" dxfId="466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465" priority="92">
      <formula>IF(LOOKUP(2^15,SEARCH($M$8:$M$11,$C28)),1,0)=1</formula>
    </cfRule>
  </conditionalFormatting>
  <conditionalFormatting sqref="B11:B17 B27:E252 B24:B26 E24:E26 E11:E17">
    <cfRule type="expression" dxfId="464" priority="93">
      <formula>IF(LOOKUP(2^15,SEARCH($N$8:$N$9,$C11)),1,0)</formula>
    </cfRule>
    <cfRule type="expression" dxfId="463" priority="94">
      <formula>IF($E11=$P$14,1,0)</formula>
    </cfRule>
    <cfRule type="expression" dxfId="462" priority="95">
      <formula>IF(LOOKUP(2^15,SEARCH($M$8:$M$11,$C11)),1,0)</formula>
    </cfRule>
  </conditionalFormatting>
  <conditionalFormatting sqref="B18:B19 E18:E19">
    <cfRule type="expression" dxfId="461" priority="85">
      <formula>IF(LOOKUP(2^15,SEARCH($N$8:$N$9,$C18)),1,0)</formula>
    </cfRule>
    <cfRule type="expression" dxfId="460" priority="86">
      <formula>IF($E18=$P$14,1,0)</formula>
    </cfRule>
    <cfRule type="expression" dxfId="459" priority="87">
      <formula>IF(LOOKUP(2^15,SEARCH($M$8:$M$11,$C18)),1,0)</formula>
    </cfRule>
  </conditionalFormatting>
  <conditionalFormatting sqref="B19">
    <cfRule type="expression" dxfId="458" priority="82">
      <formula>IF(LOOKUP(2^15,SEARCH($N$8:$N$9,$C19)),1,0)</formula>
    </cfRule>
    <cfRule type="expression" dxfId="457" priority="83">
      <formula>IF($E19=$P$14,1,0)</formula>
    </cfRule>
    <cfRule type="expression" dxfId="456" priority="84">
      <formula>IF(LOOKUP(2^15,SEARCH($M$8:$M$11,$C19)),1,0)</formula>
    </cfRule>
  </conditionalFormatting>
  <conditionalFormatting sqref="E19">
    <cfRule type="expression" dxfId="455" priority="79">
      <formula>IF(LOOKUP(2^15,SEARCH($N$8:$N$9,$C19)),1,0)</formula>
    </cfRule>
    <cfRule type="expression" dxfId="454" priority="80">
      <formula>IF($E19=$P$14,1,0)</formula>
    </cfRule>
    <cfRule type="expression" dxfId="453" priority="81">
      <formula>IF(LOOKUP(2^15,SEARCH($M$8:$M$11,$C19)),1,0)</formula>
    </cfRule>
  </conditionalFormatting>
  <conditionalFormatting sqref="B20">
    <cfRule type="expression" dxfId="452" priority="76">
      <formula>IF(LOOKUP(2^15,SEARCH($N$8:$N$9,$C20)),1,0)</formula>
    </cfRule>
    <cfRule type="expression" dxfId="451" priority="77">
      <formula>IF($E20=$P$14,1,0)</formula>
    </cfRule>
    <cfRule type="expression" dxfId="450" priority="78">
      <formula>IF(LOOKUP(2^15,SEARCH($M$8:$M$11,$C20)),1,0)</formula>
    </cfRule>
  </conditionalFormatting>
  <conditionalFormatting sqref="E20">
    <cfRule type="expression" dxfId="449" priority="73">
      <formula>IF(LOOKUP(2^15,SEARCH($N$8:$N$9,$C20)),1,0)</formula>
    </cfRule>
    <cfRule type="expression" dxfId="448" priority="74">
      <formula>IF($E20=$P$14,1,0)</formula>
    </cfRule>
    <cfRule type="expression" dxfId="447" priority="75">
      <formula>IF(LOOKUP(2^15,SEARCH($M$8:$M$11,$C20)),1,0)</formula>
    </cfRule>
  </conditionalFormatting>
  <conditionalFormatting sqref="B21">
    <cfRule type="expression" dxfId="446" priority="70">
      <formula>IF(LOOKUP(2^15,SEARCH($N$8:$N$9,$C21)),1,0)</formula>
    </cfRule>
    <cfRule type="expression" dxfId="445" priority="71">
      <formula>IF($E21=$P$14,1,0)</formula>
    </cfRule>
    <cfRule type="expression" dxfId="444" priority="72">
      <formula>IF(LOOKUP(2^15,SEARCH($M$8:$M$11,$C21)),1,0)</formula>
    </cfRule>
  </conditionalFormatting>
  <conditionalFormatting sqref="E21">
    <cfRule type="expression" dxfId="443" priority="67">
      <formula>IF(LOOKUP(2^15,SEARCH($N$8:$N$9,$C21)),1,0)</formula>
    </cfRule>
    <cfRule type="expression" dxfId="442" priority="68">
      <formula>IF($E21=$P$14,1,0)</formula>
    </cfRule>
    <cfRule type="expression" dxfId="441" priority="69">
      <formula>IF(LOOKUP(2^15,SEARCH($M$8:$M$11,$C21)),1,0)</formula>
    </cfRule>
  </conditionalFormatting>
  <conditionalFormatting sqref="B22">
    <cfRule type="expression" dxfId="440" priority="64">
      <formula>IF(LOOKUP(2^15,SEARCH($N$8:$N$9,$C22)),1,0)</formula>
    </cfRule>
    <cfRule type="expression" dxfId="439" priority="65">
      <formula>IF($E22=$P$14,1,0)</formula>
    </cfRule>
    <cfRule type="expression" dxfId="438" priority="66">
      <formula>IF(LOOKUP(2^15,SEARCH($M$8:$M$11,$C22)),1,0)</formula>
    </cfRule>
  </conditionalFormatting>
  <conditionalFormatting sqref="E22">
    <cfRule type="expression" dxfId="437" priority="61">
      <formula>IF(LOOKUP(2^15,SEARCH($N$8:$N$9,$C22)),1,0)</formula>
    </cfRule>
    <cfRule type="expression" dxfId="436" priority="62">
      <formula>IF($E22=$P$14,1,0)</formula>
    </cfRule>
    <cfRule type="expression" dxfId="435" priority="63">
      <formula>IF(LOOKUP(2^15,SEARCH($M$8:$M$11,$C22)),1,0)</formula>
    </cfRule>
  </conditionalFormatting>
  <conditionalFormatting sqref="B23">
    <cfRule type="expression" dxfId="434" priority="58">
      <formula>IF(LOOKUP(2^15,SEARCH($N$8:$N$9,$C23)),1,0)</formula>
    </cfRule>
    <cfRule type="expression" dxfId="433" priority="59">
      <formula>IF($E23=$P$14,1,0)</formula>
    </cfRule>
    <cfRule type="expression" dxfId="432" priority="60">
      <formula>IF(LOOKUP(2^15,SEARCH($M$8:$M$11,$C23)),1,0)</formula>
    </cfRule>
  </conditionalFormatting>
  <conditionalFormatting sqref="E23">
    <cfRule type="expression" dxfId="431" priority="55">
      <formula>IF(LOOKUP(2^15,SEARCH($N$8:$N$9,$C23)),1,0)</formula>
    </cfRule>
    <cfRule type="expression" dxfId="430" priority="56">
      <formula>IF($E23=$P$14,1,0)</formula>
    </cfRule>
    <cfRule type="expression" dxfId="429" priority="57">
      <formula>IF(LOOKUP(2^15,SEARCH($M$8:$M$11,$C23)),1,0)</formula>
    </cfRule>
  </conditionalFormatting>
  <conditionalFormatting sqref="C11:D17 C26:D26 D24:D25">
    <cfRule type="expression" dxfId="428" priority="52">
      <formula>IF(LOOKUP(2^15,SEARCH($N$8:$N$9,$C11)),1,0)</formula>
    </cfRule>
    <cfRule type="expression" dxfId="427" priority="53">
      <formula>IF($E11=$P$14,1,0)</formula>
    </cfRule>
    <cfRule type="expression" dxfId="426" priority="54">
      <formula>IF(LOOKUP(2^15,SEARCH($M$8:$M$11,$C11)),1,0)</formula>
    </cfRule>
  </conditionalFormatting>
  <conditionalFormatting sqref="C18:D19">
    <cfRule type="expression" dxfId="425" priority="49">
      <formula>IF(LOOKUP(2^15,SEARCH($N$8:$N$9,$C18)),1,0)</formula>
    </cfRule>
    <cfRule type="expression" dxfId="424" priority="50">
      <formula>IF($E18=$P$14,1,0)</formula>
    </cfRule>
    <cfRule type="expression" dxfId="423" priority="51">
      <formula>IF(LOOKUP(2^15,SEARCH($M$8:$M$11,$C18)),1,0)</formula>
    </cfRule>
  </conditionalFormatting>
  <conditionalFormatting sqref="C19">
    <cfRule type="expression" dxfId="422" priority="46">
      <formula>IF(LOOKUP(2^15,SEARCH($N$8:$N$9,$C19)),1,0)</formula>
    </cfRule>
    <cfRule type="expression" dxfId="421" priority="47">
      <formula>IF($E19=$P$14,1,0)</formula>
    </cfRule>
    <cfRule type="expression" dxfId="420" priority="48">
      <formula>IF(LOOKUP(2^15,SEARCH($M$8:$M$11,$C19)),1,0)</formula>
    </cfRule>
  </conditionalFormatting>
  <conditionalFormatting sqref="D19">
    <cfRule type="expression" dxfId="419" priority="43">
      <formula>IF(LOOKUP(2^15,SEARCH($N$8:$N$9,$C19)),1,0)</formula>
    </cfRule>
    <cfRule type="expression" dxfId="418" priority="44">
      <formula>IF($E19=$P$14,1,0)</formula>
    </cfRule>
    <cfRule type="expression" dxfId="417" priority="45">
      <formula>IF(LOOKUP(2^15,SEARCH($M$8:$M$11,$C19)),1,0)</formula>
    </cfRule>
  </conditionalFormatting>
  <conditionalFormatting sqref="C20">
    <cfRule type="expression" dxfId="416" priority="40">
      <formula>IF(LOOKUP(2^15,SEARCH($N$8:$N$9,$C20)),1,0)</formula>
    </cfRule>
    <cfRule type="expression" dxfId="415" priority="41">
      <formula>IF($E20=$P$14,1,0)</formula>
    </cfRule>
    <cfRule type="expression" dxfId="414" priority="42">
      <formula>IF(LOOKUP(2^15,SEARCH($M$8:$M$11,$C20)),1,0)</formula>
    </cfRule>
  </conditionalFormatting>
  <conditionalFormatting sqref="D20">
    <cfRule type="expression" dxfId="413" priority="37">
      <formula>IF(LOOKUP(2^15,SEARCH($N$8:$N$9,$C20)),1,0)</formula>
    </cfRule>
    <cfRule type="expression" dxfId="412" priority="38">
      <formula>IF($E20=$P$14,1,0)</formula>
    </cfRule>
    <cfRule type="expression" dxfId="411" priority="39">
      <formula>IF(LOOKUP(2^15,SEARCH($M$8:$M$11,$C20)),1,0)</formula>
    </cfRule>
  </conditionalFormatting>
  <conditionalFormatting sqref="D20">
    <cfRule type="expression" dxfId="410" priority="34">
      <formula>IF(LOOKUP(2^15,SEARCH($N$8:$N$9,$C20)),1,0)</formula>
    </cfRule>
    <cfRule type="expression" dxfId="409" priority="35">
      <formula>IF($E20=$P$14,1,0)</formula>
    </cfRule>
    <cfRule type="expression" dxfId="408" priority="36">
      <formula>IF(LOOKUP(2^15,SEARCH($M$8:$M$11,$C20)),1,0)</formula>
    </cfRule>
  </conditionalFormatting>
  <conditionalFormatting sqref="C21">
    <cfRule type="expression" dxfId="407" priority="31">
      <formula>IF(LOOKUP(2^15,SEARCH($N$8:$N$9,$C21)),1,0)</formula>
    </cfRule>
    <cfRule type="expression" dxfId="406" priority="32">
      <formula>IF($E21=$P$14,1,0)</formula>
    </cfRule>
    <cfRule type="expression" dxfId="405" priority="33">
      <formula>IF(LOOKUP(2^15,SEARCH($M$8:$M$11,$C21)),1,0)</formula>
    </cfRule>
  </conditionalFormatting>
  <conditionalFormatting sqref="D21">
    <cfRule type="expression" dxfId="404" priority="28">
      <formula>IF(LOOKUP(2^15,SEARCH($N$8:$N$9,$C21)),1,0)</formula>
    </cfRule>
    <cfRule type="expression" dxfId="403" priority="29">
      <formula>IF($E21=$P$14,1,0)</formula>
    </cfRule>
    <cfRule type="expression" dxfId="402" priority="30">
      <formula>IF(LOOKUP(2^15,SEARCH($M$8:$M$11,$C21)),1,0)</formula>
    </cfRule>
  </conditionalFormatting>
  <conditionalFormatting sqref="D21">
    <cfRule type="expression" dxfId="401" priority="25">
      <formula>IF(LOOKUP(2^15,SEARCH($N$8:$N$9,$C21)),1,0)</formula>
    </cfRule>
    <cfRule type="expression" dxfId="400" priority="26">
      <formula>IF($E21=$P$14,1,0)</formula>
    </cfRule>
    <cfRule type="expression" dxfId="399" priority="27">
      <formula>IF(LOOKUP(2^15,SEARCH($M$8:$M$11,$C21)),1,0)</formula>
    </cfRule>
  </conditionalFormatting>
  <conditionalFormatting sqref="C22">
    <cfRule type="expression" dxfId="398" priority="22">
      <formula>IF(LOOKUP(2^15,SEARCH($N$8:$N$9,$C22)),1,0)</formula>
    </cfRule>
    <cfRule type="expression" dxfId="397" priority="23">
      <formula>IF($E22=$P$14,1,0)</formula>
    </cfRule>
    <cfRule type="expression" dxfId="396" priority="24">
      <formula>IF(LOOKUP(2^15,SEARCH($M$8:$M$11,$C22)),1,0)</formula>
    </cfRule>
  </conditionalFormatting>
  <conditionalFormatting sqref="D22">
    <cfRule type="expression" dxfId="395" priority="19">
      <formula>IF(LOOKUP(2^15,SEARCH($N$8:$N$9,$C22)),1,0)</formula>
    </cfRule>
    <cfRule type="expression" dxfId="394" priority="20">
      <formula>IF($E22=$P$14,1,0)</formula>
    </cfRule>
    <cfRule type="expression" dxfId="393" priority="21">
      <formula>IF(LOOKUP(2^15,SEARCH($M$8:$M$11,$C22)),1,0)</formula>
    </cfRule>
  </conditionalFormatting>
  <conditionalFormatting sqref="D22">
    <cfRule type="expression" dxfId="392" priority="16">
      <formula>IF(LOOKUP(2^15,SEARCH($N$8:$N$9,$C22)),1,0)</formula>
    </cfRule>
    <cfRule type="expression" dxfId="391" priority="17">
      <formula>IF($E22=$P$14,1,0)</formula>
    </cfRule>
    <cfRule type="expression" dxfId="390" priority="18">
      <formula>IF(LOOKUP(2^15,SEARCH($M$8:$M$11,$C22)),1,0)</formula>
    </cfRule>
  </conditionalFormatting>
  <conditionalFormatting sqref="C23">
    <cfRule type="expression" dxfId="389" priority="13">
      <formula>IF(LOOKUP(2^15,SEARCH($N$8:$N$9,$C23)),1,0)</formula>
    </cfRule>
    <cfRule type="expression" dxfId="388" priority="14">
      <formula>IF($E23=$P$14,1,0)</formula>
    </cfRule>
    <cfRule type="expression" dxfId="387" priority="15">
      <formula>IF(LOOKUP(2^15,SEARCH($M$8:$M$11,$C23)),1,0)</formula>
    </cfRule>
  </conditionalFormatting>
  <conditionalFormatting sqref="D23">
    <cfRule type="expression" dxfId="386" priority="10">
      <formula>IF(LOOKUP(2^15,SEARCH($N$8:$N$9,$C23)),1,0)</formula>
    </cfRule>
    <cfRule type="expression" dxfId="385" priority="11">
      <formula>IF($E23=$P$14,1,0)</formula>
    </cfRule>
    <cfRule type="expression" dxfId="384" priority="12">
      <formula>IF(LOOKUP(2^15,SEARCH($M$8:$M$11,$C23)),1,0)</formula>
    </cfRule>
  </conditionalFormatting>
  <conditionalFormatting sqref="D23">
    <cfRule type="expression" dxfId="383" priority="7">
      <formula>IF(LOOKUP(2^15,SEARCH($N$8:$N$9,$C23)),1,0)</formula>
    </cfRule>
    <cfRule type="expression" dxfId="382" priority="8">
      <formula>IF($E23=$P$14,1,0)</formula>
    </cfRule>
    <cfRule type="expression" dxfId="381" priority="9">
      <formula>IF(LOOKUP(2^15,SEARCH($M$8:$M$11,$C23)),1,0)</formula>
    </cfRule>
  </conditionalFormatting>
  <conditionalFormatting sqref="C24">
    <cfRule type="expression" dxfId="380" priority="4">
      <formula>IF(LOOKUP(2^15,SEARCH($N$8:$N$9,$C24)),1,0)</formula>
    </cfRule>
    <cfRule type="expression" dxfId="379" priority="5">
      <formula>IF($E24=$P$14,1,0)</formula>
    </cfRule>
    <cfRule type="expression" dxfId="378" priority="6">
      <formula>IF(LOOKUP(2^15,SEARCH($M$8:$M$11,$C24)),1,0)</formula>
    </cfRule>
  </conditionalFormatting>
  <conditionalFormatting sqref="C25">
    <cfRule type="expression" dxfId="377" priority="1">
      <formula>IF(LOOKUP(2^15,SEARCH($N$8:$N$9,$C25)),1,0)</formula>
    </cfRule>
    <cfRule type="expression" dxfId="376" priority="2">
      <formula>IF($E25=$P$14,1,0)</formula>
    </cfRule>
    <cfRule type="expression" dxfId="375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B65E46CA-73B2-4B2E-812A-782D7BC5A731}">
      <formula1>$M$14:$P$14</formula1>
    </dataValidation>
    <dataValidation type="date" errorStyle="warning" allowBlank="1" showInputMessage="1" showErrorMessage="1" errorTitle="ERRO!!" error="DATA FORA DO LIMITE ESTABELECIDO PARA O MÊS!" sqref="B11:B252" xr:uid="{2420068B-764C-48A2-9CBF-C48B275AC1A7}">
      <formula1>DATE(YEAR(TODAY()),MONTH(TODAY())-1,25)</formula1>
      <formula2>DATE(YEAR(TODAY()),MONTH(TODAY())+1,0)</formula2>
    </dataValidation>
    <dataValidation type="list" allowBlank="1" showInputMessage="1" showErrorMessage="1" sqref="E10" xr:uid="{156201D7-B46A-42EC-BFB7-F8BDBD4293FD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0B514-46A8-400F-A931-5424E7168D7D}">
  <sheetPr codeName="Plan8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48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33</v>
      </c>
      <c r="H16" s="29" t="s">
        <v>34</v>
      </c>
      <c r="I16" s="28" t="s">
        <v>35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2"/>
      <c r="H17" s="30"/>
      <c r="I17" s="73"/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fKoVXSlEAnJnN1ulCMHX8pgpcvxWHJVxbtPh9qwcS5O0eZws7NbDZtVNFDHNnn/oAxwqpXH4QLr/BBb0wkK9Xw==" saltValue="hg/hrCFMacieOO4UQYi2/w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374" priority="89">
      <formula>$H$5&lt;0</formula>
    </cfRule>
    <cfRule type="expression" dxfId="373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372" priority="92">
      <formula>IF(LOOKUP(2^15,SEARCH($M$8:$M$11,$C28)),1,0)=1</formula>
    </cfRule>
  </conditionalFormatting>
  <conditionalFormatting sqref="B11:B17 B27:E252 B24:B26 E24:E26 E11:E17">
    <cfRule type="expression" dxfId="371" priority="93">
      <formula>IF(LOOKUP(2^15,SEARCH($N$8:$N$9,$C11)),1,0)</formula>
    </cfRule>
    <cfRule type="expression" dxfId="370" priority="94">
      <formula>IF($E11=$P$14,1,0)</formula>
    </cfRule>
    <cfRule type="expression" dxfId="369" priority="95">
      <formula>IF(LOOKUP(2^15,SEARCH($M$8:$M$11,$C11)),1,0)</formula>
    </cfRule>
  </conditionalFormatting>
  <conditionalFormatting sqref="B18:B19 E18:E19">
    <cfRule type="expression" dxfId="368" priority="85">
      <formula>IF(LOOKUP(2^15,SEARCH($N$8:$N$9,$C18)),1,0)</formula>
    </cfRule>
    <cfRule type="expression" dxfId="367" priority="86">
      <formula>IF($E18=$P$14,1,0)</formula>
    </cfRule>
    <cfRule type="expression" dxfId="366" priority="87">
      <formula>IF(LOOKUP(2^15,SEARCH($M$8:$M$11,$C18)),1,0)</formula>
    </cfRule>
  </conditionalFormatting>
  <conditionalFormatting sqref="B19">
    <cfRule type="expression" dxfId="365" priority="82">
      <formula>IF(LOOKUP(2^15,SEARCH($N$8:$N$9,$C19)),1,0)</formula>
    </cfRule>
    <cfRule type="expression" dxfId="364" priority="83">
      <formula>IF($E19=$P$14,1,0)</formula>
    </cfRule>
    <cfRule type="expression" dxfId="363" priority="84">
      <formula>IF(LOOKUP(2^15,SEARCH($M$8:$M$11,$C19)),1,0)</formula>
    </cfRule>
  </conditionalFormatting>
  <conditionalFormatting sqref="E19">
    <cfRule type="expression" dxfId="362" priority="79">
      <formula>IF(LOOKUP(2^15,SEARCH($N$8:$N$9,$C19)),1,0)</formula>
    </cfRule>
    <cfRule type="expression" dxfId="361" priority="80">
      <formula>IF($E19=$P$14,1,0)</formula>
    </cfRule>
    <cfRule type="expression" dxfId="360" priority="81">
      <formula>IF(LOOKUP(2^15,SEARCH($M$8:$M$11,$C19)),1,0)</formula>
    </cfRule>
  </conditionalFormatting>
  <conditionalFormatting sqref="B20">
    <cfRule type="expression" dxfId="359" priority="76">
      <formula>IF(LOOKUP(2^15,SEARCH($N$8:$N$9,$C20)),1,0)</formula>
    </cfRule>
    <cfRule type="expression" dxfId="358" priority="77">
      <formula>IF($E20=$P$14,1,0)</formula>
    </cfRule>
    <cfRule type="expression" dxfId="357" priority="78">
      <formula>IF(LOOKUP(2^15,SEARCH($M$8:$M$11,$C20)),1,0)</formula>
    </cfRule>
  </conditionalFormatting>
  <conditionalFormatting sqref="E20">
    <cfRule type="expression" dxfId="356" priority="73">
      <formula>IF(LOOKUP(2^15,SEARCH($N$8:$N$9,$C20)),1,0)</formula>
    </cfRule>
    <cfRule type="expression" dxfId="355" priority="74">
      <formula>IF($E20=$P$14,1,0)</formula>
    </cfRule>
    <cfRule type="expression" dxfId="354" priority="75">
      <formula>IF(LOOKUP(2^15,SEARCH($M$8:$M$11,$C20)),1,0)</formula>
    </cfRule>
  </conditionalFormatting>
  <conditionalFormatting sqref="B21">
    <cfRule type="expression" dxfId="353" priority="70">
      <formula>IF(LOOKUP(2^15,SEARCH($N$8:$N$9,$C21)),1,0)</formula>
    </cfRule>
    <cfRule type="expression" dxfId="352" priority="71">
      <formula>IF($E21=$P$14,1,0)</formula>
    </cfRule>
    <cfRule type="expression" dxfId="351" priority="72">
      <formula>IF(LOOKUP(2^15,SEARCH($M$8:$M$11,$C21)),1,0)</formula>
    </cfRule>
  </conditionalFormatting>
  <conditionalFormatting sqref="E21">
    <cfRule type="expression" dxfId="350" priority="67">
      <formula>IF(LOOKUP(2^15,SEARCH($N$8:$N$9,$C21)),1,0)</formula>
    </cfRule>
    <cfRule type="expression" dxfId="349" priority="68">
      <formula>IF($E21=$P$14,1,0)</formula>
    </cfRule>
    <cfRule type="expression" dxfId="348" priority="69">
      <formula>IF(LOOKUP(2^15,SEARCH($M$8:$M$11,$C21)),1,0)</formula>
    </cfRule>
  </conditionalFormatting>
  <conditionalFormatting sqref="B22">
    <cfRule type="expression" dxfId="347" priority="64">
      <formula>IF(LOOKUP(2^15,SEARCH($N$8:$N$9,$C22)),1,0)</formula>
    </cfRule>
    <cfRule type="expression" dxfId="346" priority="65">
      <formula>IF($E22=$P$14,1,0)</formula>
    </cfRule>
    <cfRule type="expression" dxfId="345" priority="66">
      <formula>IF(LOOKUP(2^15,SEARCH($M$8:$M$11,$C22)),1,0)</formula>
    </cfRule>
  </conditionalFormatting>
  <conditionalFormatting sqref="E22">
    <cfRule type="expression" dxfId="344" priority="61">
      <formula>IF(LOOKUP(2^15,SEARCH($N$8:$N$9,$C22)),1,0)</formula>
    </cfRule>
    <cfRule type="expression" dxfId="343" priority="62">
      <formula>IF($E22=$P$14,1,0)</formula>
    </cfRule>
    <cfRule type="expression" dxfId="342" priority="63">
      <formula>IF(LOOKUP(2^15,SEARCH($M$8:$M$11,$C22)),1,0)</formula>
    </cfRule>
  </conditionalFormatting>
  <conditionalFormatting sqref="B23">
    <cfRule type="expression" dxfId="341" priority="58">
      <formula>IF(LOOKUP(2^15,SEARCH($N$8:$N$9,$C23)),1,0)</formula>
    </cfRule>
    <cfRule type="expression" dxfId="340" priority="59">
      <formula>IF($E23=$P$14,1,0)</formula>
    </cfRule>
    <cfRule type="expression" dxfId="339" priority="60">
      <formula>IF(LOOKUP(2^15,SEARCH($M$8:$M$11,$C23)),1,0)</formula>
    </cfRule>
  </conditionalFormatting>
  <conditionalFormatting sqref="E23">
    <cfRule type="expression" dxfId="338" priority="55">
      <formula>IF(LOOKUP(2^15,SEARCH($N$8:$N$9,$C23)),1,0)</formula>
    </cfRule>
    <cfRule type="expression" dxfId="337" priority="56">
      <formula>IF($E23=$P$14,1,0)</formula>
    </cfRule>
    <cfRule type="expression" dxfId="336" priority="57">
      <formula>IF(LOOKUP(2^15,SEARCH($M$8:$M$11,$C23)),1,0)</formula>
    </cfRule>
  </conditionalFormatting>
  <conditionalFormatting sqref="C11:D17 C26:D26 D24:D25">
    <cfRule type="expression" dxfId="335" priority="52">
      <formula>IF(LOOKUP(2^15,SEARCH($N$8:$N$9,$C11)),1,0)</formula>
    </cfRule>
    <cfRule type="expression" dxfId="334" priority="53">
      <formula>IF($E11=$P$14,1,0)</formula>
    </cfRule>
    <cfRule type="expression" dxfId="333" priority="54">
      <formula>IF(LOOKUP(2^15,SEARCH($M$8:$M$11,$C11)),1,0)</formula>
    </cfRule>
  </conditionalFormatting>
  <conditionalFormatting sqref="C18:D19">
    <cfRule type="expression" dxfId="332" priority="49">
      <formula>IF(LOOKUP(2^15,SEARCH($N$8:$N$9,$C18)),1,0)</formula>
    </cfRule>
    <cfRule type="expression" dxfId="331" priority="50">
      <formula>IF($E18=$P$14,1,0)</formula>
    </cfRule>
    <cfRule type="expression" dxfId="330" priority="51">
      <formula>IF(LOOKUP(2^15,SEARCH($M$8:$M$11,$C18)),1,0)</formula>
    </cfRule>
  </conditionalFormatting>
  <conditionalFormatting sqref="C19">
    <cfRule type="expression" dxfId="329" priority="46">
      <formula>IF(LOOKUP(2^15,SEARCH($N$8:$N$9,$C19)),1,0)</formula>
    </cfRule>
    <cfRule type="expression" dxfId="328" priority="47">
      <formula>IF($E19=$P$14,1,0)</formula>
    </cfRule>
    <cfRule type="expression" dxfId="327" priority="48">
      <formula>IF(LOOKUP(2^15,SEARCH($M$8:$M$11,$C19)),1,0)</formula>
    </cfRule>
  </conditionalFormatting>
  <conditionalFormatting sqref="D19">
    <cfRule type="expression" dxfId="326" priority="43">
      <formula>IF(LOOKUP(2^15,SEARCH($N$8:$N$9,$C19)),1,0)</formula>
    </cfRule>
    <cfRule type="expression" dxfId="325" priority="44">
      <formula>IF($E19=$P$14,1,0)</formula>
    </cfRule>
    <cfRule type="expression" dxfId="324" priority="45">
      <formula>IF(LOOKUP(2^15,SEARCH($M$8:$M$11,$C19)),1,0)</formula>
    </cfRule>
  </conditionalFormatting>
  <conditionalFormatting sqref="C20">
    <cfRule type="expression" dxfId="323" priority="40">
      <formula>IF(LOOKUP(2^15,SEARCH($N$8:$N$9,$C20)),1,0)</formula>
    </cfRule>
    <cfRule type="expression" dxfId="322" priority="41">
      <formula>IF($E20=$P$14,1,0)</formula>
    </cfRule>
    <cfRule type="expression" dxfId="321" priority="42">
      <formula>IF(LOOKUP(2^15,SEARCH($M$8:$M$11,$C20)),1,0)</formula>
    </cfRule>
  </conditionalFormatting>
  <conditionalFormatting sqref="D20">
    <cfRule type="expression" dxfId="320" priority="37">
      <formula>IF(LOOKUP(2^15,SEARCH($N$8:$N$9,$C20)),1,0)</formula>
    </cfRule>
    <cfRule type="expression" dxfId="319" priority="38">
      <formula>IF($E20=$P$14,1,0)</formula>
    </cfRule>
    <cfRule type="expression" dxfId="318" priority="39">
      <formula>IF(LOOKUP(2^15,SEARCH($M$8:$M$11,$C20)),1,0)</formula>
    </cfRule>
  </conditionalFormatting>
  <conditionalFormatting sqref="D20">
    <cfRule type="expression" dxfId="317" priority="34">
      <formula>IF(LOOKUP(2^15,SEARCH($N$8:$N$9,$C20)),1,0)</formula>
    </cfRule>
    <cfRule type="expression" dxfId="316" priority="35">
      <formula>IF($E20=$P$14,1,0)</formula>
    </cfRule>
    <cfRule type="expression" dxfId="315" priority="36">
      <formula>IF(LOOKUP(2^15,SEARCH($M$8:$M$11,$C20)),1,0)</formula>
    </cfRule>
  </conditionalFormatting>
  <conditionalFormatting sqref="C21">
    <cfRule type="expression" dxfId="314" priority="31">
      <formula>IF(LOOKUP(2^15,SEARCH($N$8:$N$9,$C21)),1,0)</formula>
    </cfRule>
    <cfRule type="expression" dxfId="313" priority="32">
      <formula>IF($E21=$P$14,1,0)</formula>
    </cfRule>
    <cfRule type="expression" dxfId="312" priority="33">
      <formula>IF(LOOKUP(2^15,SEARCH($M$8:$M$11,$C21)),1,0)</formula>
    </cfRule>
  </conditionalFormatting>
  <conditionalFormatting sqref="D21">
    <cfRule type="expression" dxfId="311" priority="28">
      <formula>IF(LOOKUP(2^15,SEARCH($N$8:$N$9,$C21)),1,0)</formula>
    </cfRule>
    <cfRule type="expression" dxfId="310" priority="29">
      <formula>IF($E21=$P$14,1,0)</formula>
    </cfRule>
    <cfRule type="expression" dxfId="309" priority="30">
      <formula>IF(LOOKUP(2^15,SEARCH($M$8:$M$11,$C21)),1,0)</formula>
    </cfRule>
  </conditionalFormatting>
  <conditionalFormatting sqref="D21">
    <cfRule type="expression" dxfId="308" priority="25">
      <formula>IF(LOOKUP(2^15,SEARCH($N$8:$N$9,$C21)),1,0)</formula>
    </cfRule>
    <cfRule type="expression" dxfId="307" priority="26">
      <formula>IF($E21=$P$14,1,0)</formula>
    </cfRule>
    <cfRule type="expression" dxfId="306" priority="27">
      <formula>IF(LOOKUP(2^15,SEARCH($M$8:$M$11,$C21)),1,0)</formula>
    </cfRule>
  </conditionalFormatting>
  <conditionalFormatting sqref="C22">
    <cfRule type="expression" dxfId="305" priority="22">
      <formula>IF(LOOKUP(2^15,SEARCH($N$8:$N$9,$C22)),1,0)</formula>
    </cfRule>
    <cfRule type="expression" dxfId="304" priority="23">
      <formula>IF($E22=$P$14,1,0)</formula>
    </cfRule>
    <cfRule type="expression" dxfId="303" priority="24">
      <formula>IF(LOOKUP(2^15,SEARCH($M$8:$M$11,$C22)),1,0)</formula>
    </cfRule>
  </conditionalFormatting>
  <conditionalFormatting sqref="D22">
    <cfRule type="expression" dxfId="302" priority="19">
      <formula>IF(LOOKUP(2^15,SEARCH($N$8:$N$9,$C22)),1,0)</formula>
    </cfRule>
    <cfRule type="expression" dxfId="301" priority="20">
      <formula>IF($E22=$P$14,1,0)</formula>
    </cfRule>
    <cfRule type="expression" dxfId="300" priority="21">
      <formula>IF(LOOKUP(2^15,SEARCH($M$8:$M$11,$C22)),1,0)</formula>
    </cfRule>
  </conditionalFormatting>
  <conditionalFormatting sqref="D22">
    <cfRule type="expression" dxfId="299" priority="16">
      <formula>IF(LOOKUP(2^15,SEARCH($N$8:$N$9,$C22)),1,0)</formula>
    </cfRule>
    <cfRule type="expression" dxfId="298" priority="17">
      <formula>IF($E22=$P$14,1,0)</formula>
    </cfRule>
    <cfRule type="expression" dxfId="297" priority="18">
      <formula>IF(LOOKUP(2^15,SEARCH($M$8:$M$11,$C22)),1,0)</formula>
    </cfRule>
  </conditionalFormatting>
  <conditionalFormatting sqref="C23">
    <cfRule type="expression" dxfId="296" priority="13">
      <formula>IF(LOOKUP(2^15,SEARCH($N$8:$N$9,$C23)),1,0)</formula>
    </cfRule>
    <cfRule type="expression" dxfId="295" priority="14">
      <formula>IF($E23=$P$14,1,0)</formula>
    </cfRule>
    <cfRule type="expression" dxfId="294" priority="15">
      <formula>IF(LOOKUP(2^15,SEARCH($M$8:$M$11,$C23)),1,0)</formula>
    </cfRule>
  </conditionalFormatting>
  <conditionalFormatting sqref="D23">
    <cfRule type="expression" dxfId="293" priority="10">
      <formula>IF(LOOKUP(2^15,SEARCH($N$8:$N$9,$C23)),1,0)</formula>
    </cfRule>
    <cfRule type="expression" dxfId="292" priority="11">
      <formula>IF($E23=$P$14,1,0)</formula>
    </cfRule>
    <cfRule type="expression" dxfId="291" priority="12">
      <formula>IF(LOOKUP(2^15,SEARCH($M$8:$M$11,$C23)),1,0)</formula>
    </cfRule>
  </conditionalFormatting>
  <conditionalFormatting sqref="D23">
    <cfRule type="expression" dxfId="290" priority="7">
      <formula>IF(LOOKUP(2^15,SEARCH($N$8:$N$9,$C23)),1,0)</formula>
    </cfRule>
    <cfRule type="expression" dxfId="289" priority="8">
      <formula>IF($E23=$P$14,1,0)</formula>
    </cfRule>
    <cfRule type="expression" dxfId="288" priority="9">
      <formula>IF(LOOKUP(2^15,SEARCH($M$8:$M$11,$C23)),1,0)</formula>
    </cfRule>
  </conditionalFormatting>
  <conditionalFormatting sqref="C24">
    <cfRule type="expression" dxfId="287" priority="4">
      <formula>IF(LOOKUP(2^15,SEARCH($N$8:$N$9,$C24)),1,0)</formula>
    </cfRule>
    <cfRule type="expression" dxfId="286" priority="5">
      <formula>IF($E24=$P$14,1,0)</formula>
    </cfRule>
    <cfRule type="expression" dxfId="285" priority="6">
      <formula>IF(LOOKUP(2^15,SEARCH($M$8:$M$11,$C24)),1,0)</formula>
    </cfRule>
  </conditionalFormatting>
  <conditionalFormatting sqref="C25">
    <cfRule type="expression" dxfId="284" priority="1">
      <formula>IF(LOOKUP(2^15,SEARCH($N$8:$N$9,$C25)),1,0)</formula>
    </cfRule>
    <cfRule type="expression" dxfId="283" priority="2">
      <formula>IF($E25=$P$14,1,0)</formula>
    </cfRule>
    <cfRule type="expression" dxfId="282" priority="3">
      <formula>IF(LOOKUP(2^15,SEARCH($M$8:$M$11,$C25)),1,0)</formula>
    </cfRule>
  </conditionalFormatting>
  <dataValidations count="3">
    <dataValidation type="list" allowBlank="1" showInputMessage="1" showErrorMessage="1" sqref="E10" xr:uid="{1F7BFCE3-354E-4232-A1BD-C94E4D403453}">
      <formula1>$XEU$5:$XEW$5</formula1>
    </dataValidation>
    <dataValidation type="date" errorStyle="warning" allowBlank="1" showInputMessage="1" showErrorMessage="1" errorTitle="ERRO!!" error="DATA FORA DO LIMITE ESTABELECIDO PARA O MÊS!" sqref="B11:B252" xr:uid="{BA9A7916-7597-4832-8865-7D9B23693BFE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83F8A8EF-5AAB-4FBD-A7B4-C7D6FF1C33E6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3830-837C-4EA5-A878-DEF1126B44A4}">
  <sheetPr codeName="Plan7"/>
  <dimension ref="A1:XFD253"/>
  <sheetViews>
    <sheetView showGridLines="0" showRowColHeaders="0" zoomScale="115" zoomScaleNormal="115" workbookViewId="0">
      <selection activeCell="G17" sqref="G17"/>
    </sheetView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49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HBRVWa2XLuwwP8sLWC9qR1Vwj8qinIJnAp1AN0Y+MSuYJbmyG+QfsiffhuMUggxRe65af0eRxO8+bCUVgBGT+w==" saltValue="QJqd09ixvFGL2wERX+WZUg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281" priority="89">
      <formula>$H$5&lt;0</formula>
    </cfRule>
    <cfRule type="expression" dxfId="280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279" priority="92">
      <formula>IF(LOOKUP(2^15,SEARCH($M$8:$M$11,$C28)),1,0)=1</formula>
    </cfRule>
  </conditionalFormatting>
  <conditionalFormatting sqref="B11:B17 B27:E252 B24:B26 E24:E26 E11:E17">
    <cfRule type="expression" dxfId="278" priority="93">
      <formula>IF(LOOKUP(2^15,SEARCH($N$8:$N$9,$C11)),1,0)</formula>
    </cfRule>
    <cfRule type="expression" dxfId="277" priority="94">
      <formula>IF($E11=$P$14,1,0)</formula>
    </cfRule>
    <cfRule type="expression" dxfId="276" priority="95">
      <formula>IF(LOOKUP(2^15,SEARCH($M$8:$M$11,$C11)),1,0)</formula>
    </cfRule>
  </conditionalFormatting>
  <conditionalFormatting sqref="B18:B19 E18:E19">
    <cfRule type="expression" dxfId="275" priority="85">
      <formula>IF(LOOKUP(2^15,SEARCH($N$8:$N$9,$C18)),1,0)</formula>
    </cfRule>
    <cfRule type="expression" dxfId="274" priority="86">
      <formula>IF($E18=$P$14,1,0)</formula>
    </cfRule>
    <cfRule type="expression" dxfId="273" priority="87">
      <formula>IF(LOOKUP(2^15,SEARCH($M$8:$M$11,$C18)),1,0)</formula>
    </cfRule>
  </conditionalFormatting>
  <conditionalFormatting sqref="B19">
    <cfRule type="expression" dxfId="272" priority="82">
      <formula>IF(LOOKUP(2^15,SEARCH($N$8:$N$9,$C19)),1,0)</formula>
    </cfRule>
    <cfRule type="expression" dxfId="271" priority="83">
      <formula>IF($E19=$P$14,1,0)</formula>
    </cfRule>
    <cfRule type="expression" dxfId="270" priority="84">
      <formula>IF(LOOKUP(2^15,SEARCH($M$8:$M$11,$C19)),1,0)</formula>
    </cfRule>
  </conditionalFormatting>
  <conditionalFormatting sqref="E19">
    <cfRule type="expression" dxfId="269" priority="79">
      <formula>IF(LOOKUP(2^15,SEARCH($N$8:$N$9,$C19)),1,0)</formula>
    </cfRule>
    <cfRule type="expression" dxfId="268" priority="80">
      <formula>IF($E19=$P$14,1,0)</formula>
    </cfRule>
    <cfRule type="expression" dxfId="267" priority="81">
      <formula>IF(LOOKUP(2^15,SEARCH($M$8:$M$11,$C19)),1,0)</formula>
    </cfRule>
  </conditionalFormatting>
  <conditionalFormatting sqref="B20">
    <cfRule type="expression" dxfId="266" priority="76">
      <formula>IF(LOOKUP(2^15,SEARCH($N$8:$N$9,$C20)),1,0)</formula>
    </cfRule>
    <cfRule type="expression" dxfId="265" priority="77">
      <formula>IF($E20=$P$14,1,0)</formula>
    </cfRule>
    <cfRule type="expression" dxfId="264" priority="78">
      <formula>IF(LOOKUP(2^15,SEARCH($M$8:$M$11,$C20)),1,0)</formula>
    </cfRule>
  </conditionalFormatting>
  <conditionalFormatting sqref="E20">
    <cfRule type="expression" dxfId="263" priority="73">
      <formula>IF(LOOKUP(2^15,SEARCH($N$8:$N$9,$C20)),1,0)</formula>
    </cfRule>
    <cfRule type="expression" dxfId="262" priority="74">
      <formula>IF($E20=$P$14,1,0)</formula>
    </cfRule>
    <cfRule type="expression" dxfId="261" priority="75">
      <formula>IF(LOOKUP(2^15,SEARCH($M$8:$M$11,$C20)),1,0)</formula>
    </cfRule>
  </conditionalFormatting>
  <conditionalFormatting sqref="B21">
    <cfRule type="expression" dxfId="260" priority="70">
      <formula>IF(LOOKUP(2^15,SEARCH($N$8:$N$9,$C21)),1,0)</formula>
    </cfRule>
    <cfRule type="expression" dxfId="259" priority="71">
      <formula>IF($E21=$P$14,1,0)</formula>
    </cfRule>
    <cfRule type="expression" dxfId="258" priority="72">
      <formula>IF(LOOKUP(2^15,SEARCH($M$8:$M$11,$C21)),1,0)</formula>
    </cfRule>
  </conditionalFormatting>
  <conditionalFormatting sqref="E21">
    <cfRule type="expression" dxfId="257" priority="67">
      <formula>IF(LOOKUP(2^15,SEARCH($N$8:$N$9,$C21)),1,0)</formula>
    </cfRule>
    <cfRule type="expression" dxfId="256" priority="68">
      <formula>IF($E21=$P$14,1,0)</formula>
    </cfRule>
    <cfRule type="expression" dxfId="255" priority="69">
      <formula>IF(LOOKUP(2^15,SEARCH($M$8:$M$11,$C21)),1,0)</formula>
    </cfRule>
  </conditionalFormatting>
  <conditionalFormatting sqref="B22">
    <cfRule type="expression" dxfId="254" priority="64">
      <formula>IF(LOOKUP(2^15,SEARCH($N$8:$N$9,$C22)),1,0)</formula>
    </cfRule>
    <cfRule type="expression" dxfId="253" priority="65">
      <formula>IF($E22=$P$14,1,0)</formula>
    </cfRule>
    <cfRule type="expression" dxfId="252" priority="66">
      <formula>IF(LOOKUP(2^15,SEARCH($M$8:$M$11,$C22)),1,0)</formula>
    </cfRule>
  </conditionalFormatting>
  <conditionalFormatting sqref="E22">
    <cfRule type="expression" dxfId="251" priority="61">
      <formula>IF(LOOKUP(2^15,SEARCH($N$8:$N$9,$C22)),1,0)</formula>
    </cfRule>
    <cfRule type="expression" dxfId="250" priority="62">
      <formula>IF($E22=$P$14,1,0)</formula>
    </cfRule>
    <cfRule type="expression" dxfId="249" priority="63">
      <formula>IF(LOOKUP(2^15,SEARCH($M$8:$M$11,$C22)),1,0)</formula>
    </cfRule>
  </conditionalFormatting>
  <conditionalFormatting sqref="B23">
    <cfRule type="expression" dxfId="248" priority="58">
      <formula>IF(LOOKUP(2^15,SEARCH($N$8:$N$9,$C23)),1,0)</formula>
    </cfRule>
    <cfRule type="expression" dxfId="247" priority="59">
      <formula>IF($E23=$P$14,1,0)</formula>
    </cfRule>
    <cfRule type="expression" dxfId="246" priority="60">
      <formula>IF(LOOKUP(2^15,SEARCH($M$8:$M$11,$C23)),1,0)</formula>
    </cfRule>
  </conditionalFormatting>
  <conditionalFormatting sqref="E23">
    <cfRule type="expression" dxfId="245" priority="55">
      <formula>IF(LOOKUP(2^15,SEARCH($N$8:$N$9,$C23)),1,0)</formula>
    </cfRule>
    <cfRule type="expression" dxfId="244" priority="56">
      <formula>IF($E23=$P$14,1,0)</formula>
    </cfRule>
    <cfRule type="expression" dxfId="243" priority="57">
      <formula>IF(LOOKUP(2^15,SEARCH($M$8:$M$11,$C23)),1,0)</formula>
    </cfRule>
  </conditionalFormatting>
  <conditionalFormatting sqref="C11:D17 C26:D26 D24:D25">
    <cfRule type="expression" dxfId="242" priority="52">
      <formula>IF(LOOKUP(2^15,SEARCH($N$8:$N$9,$C11)),1,0)</formula>
    </cfRule>
    <cfRule type="expression" dxfId="241" priority="53">
      <formula>IF($E11=$P$14,1,0)</formula>
    </cfRule>
    <cfRule type="expression" dxfId="240" priority="54">
      <formula>IF(LOOKUP(2^15,SEARCH($M$8:$M$11,$C11)),1,0)</formula>
    </cfRule>
  </conditionalFormatting>
  <conditionalFormatting sqref="C18:D19">
    <cfRule type="expression" dxfId="239" priority="49">
      <formula>IF(LOOKUP(2^15,SEARCH($N$8:$N$9,$C18)),1,0)</formula>
    </cfRule>
    <cfRule type="expression" dxfId="238" priority="50">
      <formula>IF($E18=$P$14,1,0)</formula>
    </cfRule>
    <cfRule type="expression" dxfId="237" priority="51">
      <formula>IF(LOOKUP(2^15,SEARCH($M$8:$M$11,$C18)),1,0)</formula>
    </cfRule>
  </conditionalFormatting>
  <conditionalFormatting sqref="C19">
    <cfRule type="expression" dxfId="236" priority="46">
      <formula>IF(LOOKUP(2^15,SEARCH($N$8:$N$9,$C19)),1,0)</formula>
    </cfRule>
    <cfRule type="expression" dxfId="235" priority="47">
      <formula>IF($E19=$P$14,1,0)</formula>
    </cfRule>
    <cfRule type="expression" dxfId="234" priority="48">
      <formula>IF(LOOKUP(2^15,SEARCH($M$8:$M$11,$C19)),1,0)</formula>
    </cfRule>
  </conditionalFormatting>
  <conditionalFormatting sqref="D19">
    <cfRule type="expression" dxfId="233" priority="43">
      <formula>IF(LOOKUP(2^15,SEARCH($N$8:$N$9,$C19)),1,0)</formula>
    </cfRule>
    <cfRule type="expression" dxfId="232" priority="44">
      <formula>IF($E19=$P$14,1,0)</formula>
    </cfRule>
    <cfRule type="expression" dxfId="231" priority="45">
      <formula>IF(LOOKUP(2^15,SEARCH($M$8:$M$11,$C19)),1,0)</formula>
    </cfRule>
  </conditionalFormatting>
  <conditionalFormatting sqref="C20">
    <cfRule type="expression" dxfId="230" priority="40">
      <formula>IF(LOOKUP(2^15,SEARCH($N$8:$N$9,$C20)),1,0)</formula>
    </cfRule>
    <cfRule type="expression" dxfId="229" priority="41">
      <formula>IF($E20=$P$14,1,0)</formula>
    </cfRule>
    <cfRule type="expression" dxfId="228" priority="42">
      <formula>IF(LOOKUP(2^15,SEARCH($M$8:$M$11,$C20)),1,0)</formula>
    </cfRule>
  </conditionalFormatting>
  <conditionalFormatting sqref="D20">
    <cfRule type="expression" dxfId="227" priority="37">
      <formula>IF(LOOKUP(2^15,SEARCH($N$8:$N$9,$C20)),1,0)</formula>
    </cfRule>
    <cfRule type="expression" dxfId="226" priority="38">
      <formula>IF($E20=$P$14,1,0)</formula>
    </cfRule>
    <cfRule type="expression" dxfId="225" priority="39">
      <formula>IF(LOOKUP(2^15,SEARCH($M$8:$M$11,$C20)),1,0)</formula>
    </cfRule>
  </conditionalFormatting>
  <conditionalFormatting sqref="D20">
    <cfRule type="expression" dxfId="224" priority="34">
      <formula>IF(LOOKUP(2^15,SEARCH($N$8:$N$9,$C20)),1,0)</formula>
    </cfRule>
    <cfRule type="expression" dxfId="223" priority="35">
      <formula>IF($E20=$P$14,1,0)</formula>
    </cfRule>
    <cfRule type="expression" dxfId="222" priority="36">
      <formula>IF(LOOKUP(2^15,SEARCH($M$8:$M$11,$C20)),1,0)</formula>
    </cfRule>
  </conditionalFormatting>
  <conditionalFormatting sqref="C21">
    <cfRule type="expression" dxfId="221" priority="31">
      <formula>IF(LOOKUP(2^15,SEARCH($N$8:$N$9,$C21)),1,0)</formula>
    </cfRule>
    <cfRule type="expression" dxfId="220" priority="32">
      <formula>IF($E21=$P$14,1,0)</formula>
    </cfRule>
    <cfRule type="expression" dxfId="219" priority="33">
      <formula>IF(LOOKUP(2^15,SEARCH($M$8:$M$11,$C21)),1,0)</formula>
    </cfRule>
  </conditionalFormatting>
  <conditionalFormatting sqref="D21">
    <cfRule type="expression" dxfId="218" priority="28">
      <formula>IF(LOOKUP(2^15,SEARCH($N$8:$N$9,$C21)),1,0)</formula>
    </cfRule>
    <cfRule type="expression" dxfId="217" priority="29">
      <formula>IF($E21=$P$14,1,0)</formula>
    </cfRule>
    <cfRule type="expression" dxfId="216" priority="30">
      <formula>IF(LOOKUP(2^15,SEARCH($M$8:$M$11,$C21)),1,0)</formula>
    </cfRule>
  </conditionalFormatting>
  <conditionalFormatting sqref="D21">
    <cfRule type="expression" dxfId="215" priority="25">
      <formula>IF(LOOKUP(2^15,SEARCH($N$8:$N$9,$C21)),1,0)</formula>
    </cfRule>
    <cfRule type="expression" dxfId="214" priority="26">
      <formula>IF($E21=$P$14,1,0)</formula>
    </cfRule>
    <cfRule type="expression" dxfId="213" priority="27">
      <formula>IF(LOOKUP(2^15,SEARCH($M$8:$M$11,$C21)),1,0)</formula>
    </cfRule>
  </conditionalFormatting>
  <conditionalFormatting sqref="C22">
    <cfRule type="expression" dxfId="212" priority="22">
      <formula>IF(LOOKUP(2^15,SEARCH($N$8:$N$9,$C22)),1,0)</formula>
    </cfRule>
    <cfRule type="expression" dxfId="211" priority="23">
      <formula>IF($E22=$P$14,1,0)</formula>
    </cfRule>
    <cfRule type="expression" dxfId="210" priority="24">
      <formula>IF(LOOKUP(2^15,SEARCH($M$8:$M$11,$C22)),1,0)</formula>
    </cfRule>
  </conditionalFormatting>
  <conditionalFormatting sqref="D22">
    <cfRule type="expression" dxfId="209" priority="19">
      <formula>IF(LOOKUP(2^15,SEARCH($N$8:$N$9,$C22)),1,0)</formula>
    </cfRule>
    <cfRule type="expression" dxfId="208" priority="20">
      <formula>IF($E22=$P$14,1,0)</formula>
    </cfRule>
    <cfRule type="expression" dxfId="207" priority="21">
      <formula>IF(LOOKUP(2^15,SEARCH($M$8:$M$11,$C22)),1,0)</formula>
    </cfRule>
  </conditionalFormatting>
  <conditionalFormatting sqref="D22">
    <cfRule type="expression" dxfId="206" priority="16">
      <formula>IF(LOOKUP(2^15,SEARCH($N$8:$N$9,$C22)),1,0)</formula>
    </cfRule>
    <cfRule type="expression" dxfId="205" priority="17">
      <formula>IF($E22=$P$14,1,0)</formula>
    </cfRule>
    <cfRule type="expression" dxfId="204" priority="18">
      <formula>IF(LOOKUP(2^15,SEARCH($M$8:$M$11,$C22)),1,0)</formula>
    </cfRule>
  </conditionalFormatting>
  <conditionalFormatting sqref="C23">
    <cfRule type="expression" dxfId="203" priority="13">
      <formula>IF(LOOKUP(2^15,SEARCH($N$8:$N$9,$C23)),1,0)</formula>
    </cfRule>
    <cfRule type="expression" dxfId="202" priority="14">
      <formula>IF($E23=$P$14,1,0)</formula>
    </cfRule>
    <cfRule type="expression" dxfId="201" priority="15">
      <formula>IF(LOOKUP(2^15,SEARCH($M$8:$M$11,$C23)),1,0)</formula>
    </cfRule>
  </conditionalFormatting>
  <conditionalFormatting sqref="D23">
    <cfRule type="expression" dxfId="200" priority="10">
      <formula>IF(LOOKUP(2^15,SEARCH($N$8:$N$9,$C23)),1,0)</formula>
    </cfRule>
    <cfRule type="expression" dxfId="199" priority="11">
      <formula>IF($E23=$P$14,1,0)</formula>
    </cfRule>
    <cfRule type="expression" dxfId="198" priority="12">
      <formula>IF(LOOKUP(2^15,SEARCH($M$8:$M$11,$C23)),1,0)</formula>
    </cfRule>
  </conditionalFormatting>
  <conditionalFormatting sqref="D23">
    <cfRule type="expression" dxfId="197" priority="7">
      <formula>IF(LOOKUP(2^15,SEARCH($N$8:$N$9,$C23)),1,0)</formula>
    </cfRule>
    <cfRule type="expression" dxfId="196" priority="8">
      <formula>IF($E23=$P$14,1,0)</formula>
    </cfRule>
    <cfRule type="expression" dxfId="195" priority="9">
      <formula>IF(LOOKUP(2^15,SEARCH($M$8:$M$11,$C23)),1,0)</formula>
    </cfRule>
  </conditionalFormatting>
  <conditionalFormatting sqref="C24">
    <cfRule type="expression" dxfId="194" priority="4">
      <formula>IF(LOOKUP(2^15,SEARCH($N$8:$N$9,$C24)),1,0)</formula>
    </cfRule>
    <cfRule type="expression" dxfId="193" priority="5">
      <formula>IF($E24=$P$14,1,0)</formula>
    </cfRule>
    <cfRule type="expression" dxfId="192" priority="6">
      <formula>IF(LOOKUP(2^15,SEARCH($M$8:$M$11,$C24)),1,0)</formula>
    </cfRule>
  </conditionalFormatting>
  <conditionalFormatting sqref="C25">
    <cfRule type="expression" dxfId="191" priority="1">
      <formula>IF(LOOKUP(2^15,SEARCH($N$8:$N$9,$C25)),1,0)</formula>
    </cfRule>
    <cfRule type="expression" dxfId="190" priority="2">
      <formula>IF($E25=$P$14,1,0)</formula>
    </cfRule>
    <cfRule type="expression" dxfId="189" priority="3">
      <formula>IF(LOOKUP(2^15,SEARCH($M$8:$M$11,$C25)),1,0)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5EBF787D-FC45-461A-9781-AE1566FADD1B}">
      <formula1>$M$14:$P$14</formula1>
    </dataValidation>
    <dataValidation type="date" errorStyle="warning" allowBlank="1" showInputMessage="1" showErrorMessage="1" errorTitle="ERRO!!" error="DATA FORA DO LIMITE ESTABELECIDO PARA O MÊS!" sqref="B11:B252" xr:uid="{29F7D517-BF82-40C9-AD71-B104632497C3}">
      <formula1>DATE(YEAR(TODAY()),MONTH(TODAY())-1,25)</formula1>
      <formula2>DATE(YEAR(TODAY()),MONTH(TODAY())+1,0)</formula2>
    </dataValidation>
    <dataValidation type="list" allowBlank="1" showInputMessage="1" showErrorMessage="1" sqref="E10" xr:uid="{F5F49A70-FBF5-4709-9521-30236024F04B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2E544-B7BC-4EF9-A612-FD56E1F32882}">
  <sheetPr codeName="Plan6"/>
  <dimension ref="A1:XFD253"/>
  <sheetViews>
    <sheetView showGridLines="0" showRowColHeaders="0" topLeftCell="A4" zoomScale="118" zoomScaleNormal="118" workbookViewId="0"/>
  </sheetViews>
  <sheetFormatPr defaultColWidth="0" defaultRowHeight="15" customHeight="1" zeroHeight="1" x14ac:dyDescent="0.35"/>
  <cols>
    <col min="1" max="1" width="2.1796875" style="65" customWidth="1"/>
    <col min="2" max="2" width="12" style="65" bestFit="1" customWidth="1"/>
    <col min="3" max="3" width="39.54296875" style="65" bestFit="1" customWidth="1"/>
    <col min="4" max="4" width="12.7265625" style="65" bestFit="1" customWidth="1"/>
    <col min="5" max="5" width="15.26953125" style="65" customWidth="1"/>
    <col min="6" max="6" width="14.453125" style="65" bestFit="1" customWidth="1"/>
    <col min="7" max="7" width="26" style="65" bestFit="1" customWidth="1"/>
    <col min="8" max="8" width="23.7265625" style="65" bestFit="1" customWidth="1"/>
    <col min="9" max="9" width="16.26953125" style="65" bestFit="1" customWidth="1"/>
    <col min="10" max="10" width="9" style="65" customWidth="1"/>
    <col min="11" max="11" width="5.26953125" style="65" customWidth="1"/>
    <col min="12" max="16384" width="5.26953125" style="65" hidden="1"/>
  </cols>
  <sheetData>
    <row r="1" spans="2:25 16379:16384" ht="26.5" thickBot="1" x14ac:dyDescent="0.4">
      <c r="B1" s="1" t="s">
        <v>0</v>
      </c>
      <c r="C1" s="2" t="s">
        <v>50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64"/>
      <c r="H6" s="64"/>
      <c r="I6" s="9"/>
      <c r="XEY6" s="9"/>
      <c r="XEZ6" s="4"/>
      <c r="XFC6" s="6"/>
      <c r="XFD6" s="4"/>
    </row>
    <row r="7" spans="2:25 16379:16384" ht="21" customHeight="1" thickBot="1" x14ac:dyDescent="0.4">
      <c r="C7" s="64"/>
      <c r="D7" s="64"/>
      <c r="F7" s="64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64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64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1"/>
      <c r="H17" s="30" t="s">
        <v>37</v>
      </c>
      <c r="I17" s="50" t="s">
        <v>37</v>
      </c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5" t="s">
        <v>38</v>
      </c>
      <c r="D253" s="65">
        <v>111</v>
      </c>
      <c r="E253" s="65" t="s">
        <v>25</v>
      </c>
    </row>
  </sheetData>
  <sheetProtection algorithmName="SHA-512" hashValue="rxrfwiV29y/YL2KoPxZnc8VdQDpSNajjkR2JcE2OikASWb+Uor3yXL4KnBceGVrJ1hqH++MW+4M+CLlLFZC4cA==" saltValue="bg0zfMqoCz0aB12cXFMVLQ==" spinCount="100000" sheet="1" objects="1" scenarios="1"/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88">
      <iconSet iconSet="3Symbols">
        <cfvo type="percent" val="0"/>
        <cfvo type="num" val="0"/>
        <cfvo type="num" val="300" gte="0"/>
      </iconSet>
    </cfRule>
    <cfRule type="expression" dxfId="188" priority="89">
      <formula>$H$5&lt;0</formula>
    </cfRule>
    <cfRule type="expression" dxfId="187" priority="90">
      <formula>$H$5&gt;300</formula>
    </cfRule>
  </conditionalFormatting>
  <conditionalFormatting sqref="B10:E10">
    <cfRule type="expression" priority="91">
      <formula>IF(SEARCH("me devendo",$C11),1)=1</formula>
    </cfRule>
  </conditionalFormatting>
  <conditionalFormatting sqref="H28">
    <cfRule type="expression" dxfId="186" priority="92">
      <formula>IF(LOOKUP(2^15,SEARCH($M$8:$M$11,$C28)),1,0)=1</formula>
    </cfRule>
  </conditionalFormatting>
  <conditionalFormatting sqref="B11:B17 B27:E252 B24:B26 E24:E26 E11:E17">
    <cfRule type="expression" dxfId="185" priority="93">
      <formula>IF(LOOKUP(2^15,SEARCH($N$8:$N$9,$C11)),1,0)</formula>
    </cfRule>
    <cfRule type="expression" dxfId="184" priority="94">
      <formula>IF($E11=$P$14,1,0)</formula>
    </cfRule>
    <cfRule type="expression" dxfId="183" priority="95">
      <formula>IF(LOOKUP(2^15,SEARCH($M$8:$M$11,$C11)),1,0)</formula>
    </cfRule>
  </conditionalFormatting>
  <conditionalFormatting sqref="B18:B19 E18:E19">
    <cfRule type="expression" dxfId="182" priority="85">
      <formula>IF(LOOKUP(2^15,SEARCH($N$8:$N$9,$C18)),1,0)</formula>
    </cfRule>
    <cfRule type="expression" dxfId="181" priority="86">
      <formula>IF($E18=$P$14,1,0)</formula>
    </cfRule>
    <cfRule type="expression" dxfId="180" priority="87">
      <formula>IF(LOOKUP(2^15,SEARCH($M$8:$M$11,$C18)),1,0)</formula>
    </cfRule>
  </conditionalFormatting>
  <conditionalFormatting sqref="B19">
    <cfRule type="expression" dxfId="179" priority="82">
      <formula>IF(LOOKUP(2^15,SEARCH($N$8:$N$9,$C19)),1,0)</formula>
    </cfRule>
    <cfRule type="expression" dxfId="178" priority="83">
      <formula>IF($E19=$P$14,1,0)</formula>
    </cfRule>
    <cfRule type="expression" dxfId="177" priority="84">
      <formula>IF(LOOKUP(2^15,SEARCH($M$8:$M$11,$C19)),1,0)</formula>
    </cfRule>
  </conditionalFormatting>
  <conditionalFormatting sqref="E19">
    <cfRule type="expression" dxfId="176" priority="79">
      <formula>IF(LOOKUP(2^15,SEARCH($N$8:$N$9,$C19)),1,0)</formula>
    </cfRule>
    <cfRule type="expression" dxfId="175" priority="80">
      <formula>IF($E19=$P$14,1,0)</formula>
    </cfRule>
    <cfRule type="expression" dxfId="174" priority="81">
      <formula>IF(LOOKUP(2^15,SEARCH($M$8:$M$11,$C19)),1,0)</formula>
    </cfRule>
  </conditionalFormatting>
  <conditionalFormatting sqref="B20">
    <cfRule type="expression" dxfId="173" priority="76">
      <formula>IF(LOOKUP(2^15,SEARCH($N$8:$N$9,$C20)),1,0)</formula>
    </cfRule>
    <cfRule type="expression" dxfId="172" priority="77">
      <formula>IF($E20=$P$14,1,0)</formula>
    </cfRule>
    <cfRule type="expression" dxfId="171" priority="78">
      <formula>IF(LOOKUP(2^15,SEARCH($M$8:$M$11,$C20)),1,0)</formula>
    </cfRule>
  </conditionalFormatting>
  <conditionalFormatting sqref="E20">
    <cfRule type="expression" dxfId="170" priority="73">
      <formula>IF(LOOKUP(2^15,SEARCH($N$8:$N$9,$C20)),1,0)</formula>
    </cfRule>
    <cfRule type="expression" dxfId="169" priority="74">
      <formula>IF($E20=$P$14,1,0)</formula>
    </cfRule>
    <cfRule type="expression" dxfId="168" priority="75">
      <formula>IF(LOOKUP(2^15,SEARCH($M$8:$M$11,$C20)),1,0)</formula>
    </cfRule>
  </conditionalFormatting>
  <conditionalFormatting sqref="B21">
    <cfRule type="expression" dxfId="167" priority="70">
      <formula>IF(LOOKUP(2^15,SEARCH($N$8:$N$9,$C21)),1,0)</formula>
    </cfRule>
    <cfRule type="expression" dxfId="166" priority="71">
      <formula>IF($E21=$P$14,1,0)</formula>
    </cfRule>
    <cfRule type="expression" dxfId="165" priority="72">
      <formula>IF(LOOKUP(2^15,SEARCH($M$8:$M$11,$C21)),1,0)</formula>
    </cfRule>
  </conditionalFormatting>
  <conditionalFormatting sqref="E21">
    <cfRule type="expression" dxfId="164" priority="67">
      <formula>IF(LOOKUP(2^15,SEARCH($N$8:$N$9,$C21)),1,0)</formula>
    </cfRule>
    <cfRule type="expression" dxfId="163" priority="68">
      <formula>IF($E21=$P$14,1,0)</formula>
    </cfRule>
    <cfRule type="expression" dxfId="162" priority="69">
      <formula>IF(LOOKUP(2^15,SEARCH($M$8:$M$11,$C21)),1,0)</formula>
    </cfRule>
  </conditionalFormatting>
  <conditionalFormatting sqref="B22">
    <cfRule type="expression" dxfId="161" priority="64">
      <formula>IF(LOOKUP(2^15,SEARCH($N$8:$N$9,$C22)),1,0)</formula>
    </cfRule>
    <cfRule type="expression" dxfId="160" priority="65">
      <formula>IF($E22=$P$14,1,0)</formula>
    </cfRule>
    <cfRule type="expression" dxfId="159" priority="66">
      <formula>IF(LOOKUP(2^15,SEARCH($M$8:$M$11,$C22)),1,0)</formula>
    </cfRule>
  </conditionalFormatting>
  <conditionalFormatting sqref="E22">
    <cfRule type="expression" dxfId="158" priority="61">
      <formula>IF(LOOKUP(2^15,SEARCH($N$8:$N$9,$C22)),1,0)</formula>
    </cfRule>
    <cfRule type="expression" dxfId="157" priority="62">
      <formula>IF($E22=$P$14,1,0)</formula>
    </cfRule>
    <cfRule type="expression" dxfId="156" priority="63">
      <formula>IF(LOOKUP(2^15,SEARCH($M$8:$M$11,$C22)),1,0)</formula>
    </cfRule>
  </conditionalFormatting>
  <conditionalFormatting sqref="B23">
    <cfRule type="expression" dxfId="155" priority="58">
      <formula>IF(LOOKUP(2^15,SEARCH($N$8:$N$9,$C23)),1,0)</formula>
    </cfRule>
    <cfRule type="expression" dxfId="154" priority="59">
      <formula>IF($E23=$P$14,1,0)</formula>
    </cfRule>
    <cfRule type="expression" dxfId="153" priority="60">
      <formula>IF(LOOKUP(2^15,SEARCH($M$8:$M$11,$C23)),1,0)</formula>
    </cfRule>
  </conditionalFormatting>
  <conditionalFormatting sqref="E23">
    <cfRule type="expression" dxfId="152" priority="55">
      <formula>IF(LOOKUP(2^15,SEARCH($N$8:$N$9,$C23)),1,0)</formula>
    </cfRule>
    <cfRule type="expression" dxfId="151" priority="56">
      <formula>IF($E23=$P$14,1,0)</formula>
    </cfRule>
    <cfRule type="expression" dxfId="150" priority="57">
      <formula>IF(LOOKUP(2^15,SEARCH($M$8:$M$11,$C23)),1,0)</formula>
    </cfRule>
  </conditionalFormatting>
  <conditionalFormatting sqref="C11:D17 C26:D26 D24:D25">
    <cfRule type="expression" dxfId="149" priority="52">
      <formula>IF(LOOKUP(2^15,SEARCH($N$8:$N$9,$C11)),1,0)</formula>
    </cfRule>
    <cfRule type="expression" dxfId="148" priority="53">
      <formula>IF($E11=$P$14,1,0)</formula>
    </cfRule>
    <cfRule type="expression" dxfId="147" priority="54">
      <formula>IF(LOOKUP(2^15,SEARCH($M$8:$M$11,$C11)),1,0)</formula>
    </cfRule>
  </conditionalFormatting>
  <conditionalFormatting sqref="C18:D19">
    <cfRule type="expression" dxfId="146" priority="49">
      <formula>IF(LOOKUP(2^15,SEARCH($N$8:$N$9,$C18)),1,0)</formula>
    </cfRule>
    <cfRule type="expression" dxfId="145" priority="50">
      <formula>IF($E18=$P$14,1,0)</formula>
    </cfRule>
    <cfRule type="expression" dxfId="144" priority="51">
      <formula>IF(LOOKUP(2^15,SEARCH($M$8:$M$11,$C18)),1,0)</formula>
    </cfRule>
  </conditionalFormatting>
  <conditionalFormatting sqref="C19">
    <cfRule type="expression" dxfId="143" priority="46">
      <formula>IF(LOOKUP(2^15,SEARCH($N$8:$N$9,$C19)),1,0)</formula>
    </cfRule>
    <cfRule type="expression" dxfId="142" priority="47">
      <formula>IF($E19=$P$14,1,0)</formula>
    </cfRule>
    <cfRule type="expression" dxfId="141" priority="48">
      <formula>IF(LOOKUP(2^15,SEARCH($M$8:$M$11,$C19)),1,0)</formula>
    </cfRule>
  </conditionalFormatting>
  <conditionalFormatting sqref="D19">
    <cfRule type="expression" dxfId="140" priority="43">
      <formula>IF(LOOKUP(2^15,SEARCH($N$8:$N$9,$C19)),1,0)</formula>
    </cfRule>
    <cfRule type="expression" dxfId="139" priority="44">
      <formula>IF($E19=$P$14,1,0)</formula>
    </cfRule>
    <cfRule type="expression" dxfId="138" priority="45">
      <formula>IF(LOOKUP(2^15,SEARCH($M$8:$M$11,$C19)),1,0)</formula>
    </cfRule>
  </conditionalFormatting>
  <conditionalFormatting sqref="C20">
    <cfRule type="expression" dxfId="137" priority="40">
      <formula>IF(LOOKUP(2^15,SEARCH($N$8:$N$9,$C20)),1,0)</formula>
    </cfRule>
    <cfRule type="expression" dxfId="136" priority="41">
      <formula>IF($E20=$P$14,1,0)</formula>
    </cfRule>
    <cfRule type="expression" dxfId="135" priority="42">
      <formula>IF(LOOKUP(2^15,SEARCH($M$8:$M$11,$C20)),1,0)</formula>
    </cfRule>
  </conditionalFormatting>
  <conditionalFormatting sqref="D20">
    <cfRule type="expression" dxfId="134" priority="37">
      <formula>IF(LOOKUP(2^15,SEARCH($N$8:$N$9,$C20)),1,0)</formula>
    </cfRule>
    <cfRule type="expression" dxfId="133" priority="38">
      <formula>IF($E20=$P$14,1,0)</formula>
    </cfRule>
    <cfRule type="expression" dxfId="132" priority="39">
      <formula>IF(LOOKUP(2^15,SEARCH($M$8:$M$11,$C20)),1,0)</formula>
    </cfRule>
  </conditionalFormatting>
  <conditionalFormatting sqref="D20">
    <cfRule type="expression" dxfId="131" priority="34">
      <formula>IF(LOOKUP(2^15,SEARCH($N$8:$N$9,$C20)),1,0)</formula>
    </cfRule>
    <cfRule type="expression" dxfId="130" priority="35">
      <formula>IF($E20=$P$14,1,0)</formula>
    </cfRule>
    <cfRule type="expression" dxfId="129" priority="36">
      <formula>IF(LOOKUP(2^15,SEARCH($M$8:$M$11,$C20)),1,0)</formula>
    </cfRule>
  </conditionalFormatting>
  <conditionalFormatting sqref="C21">
    <cfRule type="expression" dxfId="128" priority="31">
      <formula>IF(LOOKUP(2^15,SEARCH($N$8:$N$9,$C21)),1,0)</formula>
    </cfRule>
    <cfRule type="expression" dxfId="127" priority="32">
      <formula>IF($E21=$P$14,1,0)</formula>
    </cfRule>
    <cfRule type="expression" dxfId="126" priority="33">
      <formula>IF(LOOKUP(2^15,SEARCH($M$8:$M$11,$C21)),1,0)</formula>
    </cfRule>
  </conditionalFormatting>
  <conditionalFormatting sqref="D21">
    <cfRule type="expression" dxfId="125" priority="28">
      <formula>IF(LOOKUP(2^15,SEARCH($N$8:$N$9,$C21)),1,0)</formula>
    </cfRule>
    <cfRule type="expression" dxfId="124" priority="29">
      <formula>IF($E21=$P$14,1,0)</formula>
    </cfRule>
    <cfRule type="expression" dxfId="123" priority="30">
      <formula>IF(LOOKUP(2^15,SEARCH($M$8:$M$11,$C21)),1,0)</formula>
    </cfRule>
  </conditionalFormatting>
  <conditionalFormatting sqref="D21">
    <cfRule type="expression" dxfId="122" priority="25">
      <formula>IF(LOOKUP(2^15,SEARCH($N$8:$N$9,$C21)),1,0)</formula>
    </cfRule>
    <cfRule type="expression" dxfId="121" priority="26">
      <formula>IF($E21=$P$14,1,0)</formula>
    </cfRule>
    <cfRule type="expression" dxfId="120" priority="27">
      <formula>IF(LOOKUP(2^15,SEARCH($M$8:$M$11,$C21)),1,0)</formula>
    </cfRule>
  </conditionalFormatting>
  <conditionalFormatting sqref="C22">
    <cfRule type="expression" dxfId="119" priority="22">
      <formula>IF(LOOKUP(2^15,SEARCH($N$8:$N$9,$C22)),1,0)</formula>
    </cfRule>
    <cfRule type="expression" dxfId="118" priority="23">
      <formula>IF($E22=$P$14,1,0)</formula>
    </cfRule>
    <cfRule type="expression" dxfId="117" priority="24">
      <formula>IF(LOOKUP(2^15,SEARCH($M$8:$M$11,$C22)),1,0)</formula>
    </cfRule>
  </conditionalFormatting>
  <conditionalFormatting sqref="D22">
    <cfRule type="expression" dxfId="116" priority="19">
      <formula>IF(LOOKUP(2^15,SEARCH($N$8:$N$9,$C22)),1,0)</formula>
    </cfRule>
    <cfRule type="expression" dxfId="115" priority="20">
      <formula>IF($E22=$P$14,1,0)</formula>
    </cfRule>
    <cfRule type="expression" dxfId="114" priority="21">
      <formula>IF(LOOKUP(2^15,SEARCH($M$8:$M$11,$C22)),1,0)</formula>
    </cfRule>
  </conditionalFormatting>
  <conditionalFormatting sqref="D22">
    <cfRule type="expression" dxfId="113" priority="16">
      <formula>IF(LOOKUP(2^15,SEARCH($N$8:$N$9,$C22)),1,0)</formula>
    </cfRule>
    <cfRule type="expression" dxfId="112" priority="17">
      <formula>IF($E22=$P$14,1,0)</formula>
    </cfRule>
    <cfRule type="expression" dxfId="111" priority="18">
      <formula>IF(LOOKUP(2^15,SEARCH($M$8:$M$11,$C22)),1,0)</formula>
    </cfRule>
  </conditionalFormatting>
  <conditionalFormatting sqref="C23">
    <cfRule type="expression" dxfId="110" priority="13">
      <formula>IF(LOOKUP(2^15,SEARCH($N$8:$N$9,$C23)),1,0)</formula>
    </cfRule>
    <cfRule type="expression" dxfId="109" priority="14">
      <formula>IF($E23=$P$14,1,0)</formula>
    </cfRule>
    <cfRule type="expression" dxfId="108" priority="15">
      <formula>IF(LOOKUP(2^15,SEARCH($M$8:$M$11,$C23)),1,0)</formula>
    </cfRule>
  </conditionalFormatting>
  <conditionalFormatting sqref="D23">
    <cfRule type="expression" dxfId="107" priority="10">
      <formula>IF(LOOKUP(2^15,SEARCH($N$8:$N$9,$C23)),1,0)</formula>
    </cfRule>
    <cfRule type="expression" dxfId="106" priority="11">
      <formula>IF($E23=$P$14,1,0)</formula>
    </cfRule>
    <cfRule type="expression" dxfId="105" priority="12">
      <formula>IF(LOOKUP(2^15,SEARCH($M$8:$M$11,$C23)),1,0)</formula>
    </cfRule>
  </conditionalFormatting>
  <conditionalFormatting sqref="D23">
    <cfRule type="expression" dxfId="104" priority="7">
      <formula>IF(LOOKUP(2^15,SEARCH($N$8:$N$9,$C23)),1,0)</formula>
    </cfRule>
    <cfRule type="expression" dxfId="103" priority="8">
      <formula>IF($E23=$P$14,1,0)</formula>
    </cfRule>
    <cfRule type="expression" dxfId="102" priority="9">
      <formula>IF(LOOKUP(2^15,SEARCH($M$8:$M$11,$C23)),1,0)</formula>
    </cfRule>
  </conditionalFormatting>
  <conditionalFormatting sqref="C24">
    <cfRule type="expression" dxfId="101" priority="4">
      <formula>IF(LOOKUP(2^15,SEARCH($N$8:$N$9,$C24)),1,0)</formula>
    </cfRule>
    <cfRule type="expression" dxfId="100" priority="5">
      <formula>IF($E24=$P$14,1,0)</formula>
    </cfRule>
    <cfRule type="expression" dxfId="99" priority="6">
      <formula>IF(LOOKUP(2^15,SEARCH($M$8:$M$11,$C24)),1,0)</formula>
    </cfRule>
  </conditionalFormatting>
  <conditionalFormatting sqref="C25">
    <cfRule type="expression" dxfId="98" priority="1">
      <formula>IF(LOOKUP(2^15,SEARCH($N$8:$N$9,$C25)),1,0)</formula>
    </cfRule>
    <cfRule type="expression" dxfId="97" priority="2">
      <formula>IF($E25=$P$14,1,0)</formula>
    </cfRule>
    <cfRule type="expression" dxfId="96" priority="3">
      <formula>IF(LOOKUP(2^15,SEARCH($M$8:$M$11,$C25)),1,0)</formula>
    </cfRule>
  </conditionalFormatting>
  <dataValidations count="3">
    <dataValidation type="list" allowBlank="1" showInputMessage="1" showErrorMessage="1" sqref="E10" xr:uid="{097EF739-C689-4BF5-81CF-C35213042146}">
      <formula1>$XEU$5:$XEW$5</formula1>
    </dataValidation>
    <dataValidation type="date" errorStyle="warning" allowBlank="1" showInputMessage="1" showErrorMessage="1" errorTitle="ERRO!!" error="DATA FORA DO LIMITE ESTABELECIDO PARA O MÊS!" sqref="B11:B252" xr:uid="{5D0E2A05-F94A-40E6-91D7-2BEDBAB2945B}">
      <formula1>DATE(YEAR(TODAY()),MONTH(TODAY())-1,25)</formula1>
      <formula2>DATE(YEAR(TODAY()),MONTH(TODAY())+1,0)</formula2>
    </dataValidation>
    <dataValidation type="list" allowBlank="1" showInputMessage="1" showErrorMessage="1" errorTitle="ERRO!!" error="SELECIONE UMA FORMA VÁLIDA!!!" promptTitle="FORMA DE PAGAMENTO" sqref="E11:E252" xr:uid="{950B08B4-03E7-4E04-969A-91545B817CB9}">
      <formula1>$M$14:$P$14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5"/>
  <dimension ref="A1:XFD253"/>
  <sheetViews>
    <sheetView showGridLines="0" showRowColHeaders="0" tabSelected="1" zoomScale="118" zoomScaleNormal="118" workbookViewId="0">
      <selection activeCell="C11" sqref="C11"/>
    </sheetView>
  </sheetViews>
  <sheetFormatPr defaultColWidth="0" defaultRowHeight="15" customHeight="1" zeroHeight="1" x14ac:dyDescent="0.35"/>
  <cols>
    <col min="1" max="1" width="2.1796875" style="60" customWidth="1"/>
    <col min="2" max="2" width="12" style="60" bestFit="1" customWidth="1"/>
    <col min="3" max="3" width="39.54296875" style="60" bestFit="1" customWidth="1"/>
    <col min="4" max="4" width="12.7265625" style="60" bestFit="1" customWidth="1"/>
    <col min="5" max="5" width="15.26953125" style="60" customWidth="1"/>
    <col min="6" max="6" width="14.453125" style="60" bestFit="1" customWidth="1"/>
    <col min="7" max="7" width="26" style="60" bestFit="1" customWidth="1"/>
    <col min="8" max="8" width="23.7265625" style="60" bestFit="1" customWidth="1"/>
    <col min="9" max="9" width="16.26953125" style="60" bestFit="1" customWidth="1"/>
    <col min="10" max="10" width="9" style="60" customWidth="1"/>
    <col min="11" max="11" width="5.26953125" style="60" customWidth="1"/>
    <col min="12" max="16384" width="5.26953125" style="60" hidden="1"/>
  </cols>
  <sheetData>
    <row r="1" spans="2:25 16379:16384" ht="26.5" thickBot="1" x14ac:dyDescent="0.4">
      <c r="B1" s="1" t="s">
        <v>0</v>
      </c>
      <c r="C1" s="2" t="s">
        <v>39</v>
      </c>
      <c r="D1" s="3"/>
      <c r="E1" s="92" t="s">
        <v>1</v>
      </c>
      <c r="F1" s="93"/>
      <c r="G1" s="94"/>
      <c r="J1" s="95"/>
    </row>
    <row r="2" spans="2:25 16379:16384" thickBot="1" x14ac:dyDescent="0.4">
      <c r="J2" s="95"/>
      <c r="XFD2" s="4"/>
    </row>
    <row r="3" spans="2:25 16379:16384" ht="16" thickBot="1" x14ac:dyDescent="0.4">
      <c r="B3" s="5" t="s">
        <v>2</v>
      </c>
      <c r="C3" s="55" t="s">
        <v>3</v>
      </c>
      <c r="D3" s="66"/>
      <c r="E3" s="55" t="s">
        <v>4</v>
      </c>
      <c r="F3" s="66"/>
      <c r="G3" s="55" t="s">
        <v>5</v>
      </c>
      <c r="H3" s="69"/>
      <c r="J3" s="96"/>
      <c r="XFD3" s="4"/>
    </row>
    <row r="4" spans="2:25 16379:16384" ht="16" thickBot="1" x14ac:dyDescent="0.4">
      <c r="B4" s="5" t="s">
        <v>6</v>
      </c>
      <c r="C4" s="56" t="s">
        <v>3</v>
      </c>
      <c r="D4" s="67">
        <f>D3-SUMIF(E11:E252,"DINHEIRO",D11:D252)+SUMIFS(D11:D252,C11:C252,"*pago*",C11:C252,"*dinheiro*",C11:C252,"*deve*")-SUMIFS(D11:D252,C11:C252,"*pago*",C11:C252,"*dinheiro*",C11:C252,"&lt;&gt;*deve*")</f>
        <v>0</v>
      </c>
      <c r="E4" s="57" t="s">
        <v>4</v>
      </c>
      <c r="F4" s="67">
        <f>F3+F5-H3-SUMIF(E11:E252,"DÉBITO",D11:D252)+SUMIFS(D11:D252,C11:C252,"*pago*",C11:C252,"*débito*",C11:C252,"*deve*")-SUMIFS(D11:D252,C11:C252,"*pago*",C11:C252,"*débito*",C11:C252,"&lt;&gt;*deve*")</f>
        <v>0</v>
      </c>
      <c r="G4" s="58" t="s">
        <v>7</v>
      </c>
      <c r="H4" s="70">
        <f>D4+F4</f>
        <v>0</v>
      </c>
      <c r="J4" s="96"/>
      <c r="XEZ4" s="6"/>
      <c r="XFC4" s="6"/>
      <c r="XFD4" s="4"/>
    </row>
    <row r="5" spans="2:25 16379:16384" ht="16" thickBot="1" x14ac:dyDescent="0.4">
      <c r="B5" s="7"/>
      <c r="C5" s="59" t="s">
        <v>8</v>
      </c>
      <c r="D5" s="68">
        <f>-SUMIFS(D11:D252, C11:C252, "*pago*", C11:C252,"*deve*" )        +SUMIF(C11:C252,"*deve*",D11:D252)+SUMIFS(D11:D252,C11:C252,"&lt;&gt;*deve*",E11:E252,"DEVE")</f>
        <v>0</v>
      </c>
      <c r="E5" s="55" t="s">
        <v>9</v>
      </c>
      <c r="F5" s="66"/>
      <c r="G5" s="56" t="s">
        <v>10</v>
      </c>
      <c r="H5" s="67">
        <f>H4-H10+SUMIFS(D11:D252,E11:E252,"CRÉDITO",C11:C252,"*pago*",C11:C252,"&lt;&gt;*deve*")+SUMIFS(D11:D252,E11:E252,"DINHEIRO",C11:C252,"*deve*",C11:C252,"&lt;&gt;*pago*")+SUMIFS(D11:D252,E11:E252,"DÉBITO",C11:C252,"*deve*",C11:C252,"&lt;&gt;*pago*")-SUMIFS(D11:D252,E11:E252,"CRÉDITO",C11:C252,"*deve*",C11:C252,"*pago*")+SUMIFS(D11:D252,E11:E252,"DEVE",C11:C252,"&lt;&gt;*pago*")</f>
        <v>0</v>
      </c>
      <c r="I5" s="8"/>
      <c r="J5" s="8"/>
      <c r="XEZ5" s="4"/>
      <c r="XFC5" s="6"/>
      <c r="XFD5" s="4"/>
    </row>
    <row r="6" spans="2:25 16379:16384" thickBot="1" x14ac:dyDescent="0.4">
      <c r="C6" s="53"/>
      <c r="D6" s="53"/>
      <c r="E6" s="53"/>
      <c r="F6" s="53"/>
      <c r="G6" s="52"/>
      <c r="H6" s="52"/>
      <c r="I6" s="9"/>
      <c r="XEY6" s="9"/>
      <c r="XEZ6" s="4"/>
      <c r="XFC6" s="6"/>
      <c r="XFD6" s="4"/>
    </row>
    <row r="7" spans="2:25 16379:16384" ht="21" customHeight="1" thickBot="1" x14ac:dyDescent="0.4">
      <c r="C7" s="52"/>
      <c r="D7" s="52"/>
      <c r="F7" s="61"/>
      <c r="G7" s="97" t="s">
        <v>11</v>
      </c>
      <c r="H7" s="98"/>
      <c r="I7" s="99"/>
      <c r="K7" s="9"/>
      <c r="M7" s="10" t="s">
        <v>12</v>
      </c>
      <c r="N7" s="11" t="s">
        <v>12</v>
      </c>
      <c r="XEY7" s="9"/>
      <c r="XEZ7" s="4"/>
      <c r="XFD7" s="4"/>
    </row>
    <row r="8" spans="2:25 16379:16384" ht="15" customHeight="1" thickBot="1" x14ac:dyDescent="0.5">
      <c r="C8" s="80" t="s">
        <v>13</v>
      </c>
      <c r="D8" s="81"/>
      <c r="E8" s="12"/>
      <c r="F8" s="54"/>
      <c r="G8" s="100"/>
      <c r="H8" s="101"/>
      <c r="I8" s="102"/>
      <c r="J8" s="9"/>
      <c r="K8" s="9"/>
      <c r="M8" s="13" t="s">
        <v>14</v>
      </c>
      <c r="N8" s="13" t="s">
        <v>15</v>
      </c>
      <c r="XEY8" s="9"/>
      <c r="XEZ8" s="4"/>
      <c r="XFD8" s="4"/>
    </row>
    <row r="9" spans="2:25 16379:16384" ht="15.75" customHeight="1" thickBot="1" x14ac:dyDescent="0.4">
      <c r="C9" s="82"/>
      <c r="D9" s="83"/>
      <c r="F9" s="52"/>
      <c r="G9" s="14" t="s">
        <v>16</v>
      </c>
      <c r="H9" s="84">
        <f>SUMIFS(D11:D252,C11:C252,"&lt;&gt;*deve*",E11:E252,"DÉBITO")+SUMIFS(D11:D252,C11:C252,"&lt;&gt;*deve*",E11:E252,"DINHEIRO")</f>
        <v>0</v>
      </c>
      <c r="I9" s="85"/>
      <c r="M9" s="15" t="s">
        <v>17</v>
      </c>
      <c r="N9" s="13" t="s">
        <v>18</v>
      </c>
      <c r="XEY9" s="9"/>
      <c r="XEZ9" s="4"/>
      <c r="XFA9" s="6"/>
      <c r="XFC9" s="16"/>
      <c r="XFD9" s="4"/>
    </row>
    <row r="10" spans="2:25 16379:16384" ht="16" thickBot="1" x14ac:dyDescent="0.4">
      <c r="B10" s="62" t="s">
        <v>19</v>
      </c>
      <c r="C10" s="17" t="s">
        <v>20</v>
      </c>
      <c r="D10" s="18" t="s">
        <v>21</v>
      </c>
      <c r="E10" s="17" t="s">
        <v>22</v>
      </c>
      <c r="F10" s="52"/>
      <c r="G10" s="19" t="s">
        <v>23</v>
      </c>
      <c r="H10" s="105">
        <f>SUMIFS(D11:D252,C11:C252,"&lt;&gt;*deve*",E11:E252,"CRÉDITO")</f>
        <v>0</v>
      </c>
      <c r="I10" s="106"/>
      <c r="M10" s="20" t="s">
        <v>24</v>
      </c>
      <c r="XEY10" s="9"/>
      <c r="XEZ10" s="6"/>
      <c r="XFA10" s="6"/>
      <c r="XFC10" s="16"/>
      <c r="XFD10" s="4"/>
    </row>
    <row r="11" spans="2:25 16379:16384" ht="16" thickBot="1" x14ac:dyDescent="0.4">
      <c r="B11" s="33"/>
      <c r="C11" s="34"/>
      <c r="D11" s="74"/>
      <c r="E11" s="35"/>
      <c r="F11" s="54"/>
      <c r="G11" s="21" t="s">
        <v>26</v>
      </c>
      <c r="H11" s="107">
        <f>SUMIFS(D11:D252,C11:C252,"*deve*",E11:E252,"CRÉDITO")</f>
        <v>0</v>
      </c>
      <c r="I11" s="108"/>
      <c r="M11" s="22" t="s">
        <v>27</v>
      </c>
      <c r="X11" s="9"/>
      <c r="Y11" s="9"/>
      <c r="XEY11" s="9"/>
      <c r="XEZ11" s="6"/>
      <c r="XFA11" s="6"/>
      <c r="XFC11" s="16"/>
      <c r="XFD11" s="4"/>
    </row>
    <row r="12" spans="2:25 16379:16384" ht="16" thickBot="1" x14ac:dyDescent="0.4">
      <c r="B12" s="33"/>
      <c r="C12" s="34"/>
      <c r="D12" s="74"/>
      <c r="E12" s="35"/>
      <c r="F12" s="64"/>
      <c r="G12" s="14" t="s">
        <v>29</v>
      </c>
      <c r="H12" s="109">
        <f>H9+H10+H11</f>
        <v>0</v>
      </c>
      <c r="I12" s="110"/>
      <c r="M12" s="4"/>
      <c r="X12" s="23"/>
      <c r="Y12" s="9"/>
      <c r="XEZ12" s="4"/>
      <c r="XFA12" s="4"/>
      <c r="XFC12" s="6"/>
      <c r="XFD12" s="4"/>
    </row>
    <row r="13" spans="2:25 16379:16384" thickBot="1" x14ac:dyDescent="0.4">
      <c r="B13" s="33"/>
      <c r="C13" s="34"/>
      <c r="D13" s="74"/>
      <c r="E13" s="35"/>
      <c r="F13" s="63"/>
      <c r="G13" s="4"/>
      <c r="H13" s="24"/>
      <c r="M13" s="25" t="s">
        <v>30</v>
      </c>
      <c r="N13" s="25" t="s">
        <v>30</v>
      </c>
      <c r="O13" s="25" t="s">
        <v>30</v>
      </c>
      <c r="P13" s="25" t="s">
        <v>30</v>
      </c>
      <c r="X13" s="9"/>
      <c r="Y13" s="9"/>
      <c r="XEZ13" s="4"/>
      <c r="XFA13" s="4"/>
      <c r="XFC13" s="4"/>
      <c r="XFD13" s="4"/>
    </row>
    <row r="14" spans="2:25 16379:16384" ht="15.75" customHeight="1" thickBot="1" x14ac:dyDescent="0.4">
      <c r="B14" s="36"/>
      <c r="C14" s="37"/>
      <c r="D14" s="75"/>
      <c r="E14" s="38"/>
      <c r="F14" s="6"/>
      <c r="G14" s="86"/>
      <c r="H14" s="88"/>
      <c r="I14" s="90">
        <v>200</v>
      </c>
      <c r="M14" s="26" t="s">
        <v>25</v>
      </c>
      <c r="N14" s="26" t="s">
        <v>31</v>
      </c>
      <c r="O14" s="26" t="s">
        <v>32</v>
      </c>
      <c r="P14" s="26" t="s">
        <v>28</v>
      </c>
    </row>
    <row r="15" spans="2:25 16379:16384" ht="15.75" customHeight="1" thickBot="1" x14ac:dyDescent="0.4">
      <c r="B15" s="33"/>
      <c r="C15" s="37"/>
      <c r="D15" s="75"/>
      <c r="E15" s="38"/>
      <c r="F15" s="6"/>
      <c r="G15" s="87"/>
      <c r="H15" s="89"/>
      <c r="I15" s="91"/>
      <c r="N15" s="4"/>
      <c r="O15" s="4"/>
      <c r="P15" s="4"/>
      <c r="Q15" s="27"/>
    </row>
    <row r="16" spans="2:25 16379:16384" thickBot="1" x14ac:dyDescent="0.4">
      <c r="B16" s="33"/>
      <c r="C16" s="37"/>
      <c r="D16" s="74"/>
      <c r="E16" s="35"/>
      <c r="G16" s="28" t="s">
        <v>35</v>
      </c>
      <c r="H16" s="29" t="s">
        <v>34</v>
      </c>
      <c r="I16" s="28" t="s">
        <v>33</v>
      </c>
      <c r="N16" s="4"/>
      <c r="O16" s="4"/>
      <c r="P16" s="4"/>
      <c r="Q16" s="6"/>
    </row>
    <row r="17" spans="2:17" thickBot="1" x14ac:dyDescent="0.4">
      <c r="B17" s="33"/>
      <c r="C17" s="37"/>
      <c r="D17" s="74"/>
      <c r="E17" s="35"/>
      <c r="G17" s="79"/>
      <c r="H17" s="30"/>
      <c r="I17" s="50"/>
      <c r="N17" s="103"/>
      <c r="O17" s="4"/>
      <c r="P17" s="4"/>
      <c r="Q17" s="4"/>
    </row>
    <row r="18" spans="2:17" ht="14.5" x14ac:dyDescent="0.35">
      <c r="B18" s="33"/>
      <c r="C18" s="34"/>
      <c r="D18" s="74"/>
      <c r="E18" s="35"/>
      <c r="N18" s="103"/>
      <c r="O18" s="4"/>
      <c r="P18" s="4"/>
      <c r="Q18" s="4"/>
    </row>
    <row r="19" spans="2:17" ht="14.5" x14ac:dyDescent="0.35">
      <c r="B19" s="33"/>
      <c r="C19" s="34"/>
      <c r="D19" s="74"/>
      <c r="E19" s="35"/>
      <c r="I19" s="95"/>
      <c r="N19" s="4"/>
      <c r="O19" s="4"/>
      <c r="P19" s="4"/>
      <c r="Q19" s="4"/>
    </row>
    <row r="20" spans="2:17" ht="14.5" x14ac:dyDescent="0.35">
      <c r="B20" s="33"/>
      <c r="C20" s="34"/>
      <c r="D20" s="74"/>
      <c r="E20" s="35"/>
      <c r="I20" s="95"/>
      <c r="N20" s="4"/>
      <c r="O20" s="4"/>
      <c r="P20" s="4"/>
      <c r="Q20" s="4"/>
    </row>
    <row r="21" spans="2:17" ht="14.5" x14ac:dyDescent="0.35">
      <c r="B21" s="33"/>
      <c r="C21" s="34"/>
      <c r="D21" s="74"/>
      <c r="E21" s="35"/>
    </row>
    <row r="22" spans="2:17" ht="14.5" x14ac:dyDescent="0.35">
      <c r="B22" s="33"/>
      <c r="C22" s="34"/>
      <c r="D22" s="74"/>
      <c r="E22" s="35"/>
    </row>
    <row r="23" spans="2:17" ht="14.5" x14ac:dyDescent="0.35">
      <c r="B23" s="33"/>
      <c r="C23" s="34"/>
      <c r="D23" s="74"/>
      <c r="E23" s="35"/>
      <c r="I23" s="31"/>
    </row>
    <row r="24" spans="2:17" ht="14.5" x14ac:dyDescent="0.35">
      <c r="B24" s="33"/>
      <c r="C24" s="34"/>
      <c r="D24" s="74"/>
      <c r="E24" s="35"/>
    </row>
    <row r="25" spans="2:17" ht="14.5" x14ac:dyDescent="0.35">
      <c r="B25" s="33"/>
      <c r="C25" s="34"/>
      <c r="D25" s="74"/>
      <c r="E25" s="35"/>
      <c r="G25" s="32" t="e">
        <f>H9/H12</f>
        <v>#DIV/0!</v>
      </c>
      <c r="H25" s="95"/>
    </row>
    <row r="26" spans="2:17" ht="14.5" x14ac:dyDescent="0.35">
      <c r="B26" s="33"/>
      <c r="C26" s="34"/>
      <c r="D26" s="74"/>
      <c r="E26" s="35"/>
      <c r="G26" s="32" t="e">
        <f>H10/H12</f>
        <v>#DIV/0!</v>
      </c>
      <c r="H26" s="95"/>
    </row>
    <row r="27" spans="2:17" ht="14.5" x14ac:dyDescent="0.35">
      <c r="B27" s="33"/>
      <c r="C27" s="34"/>
      <c r="D27" s="74"/>
      <c r="E27" s="35"/>
      <c r="G27" s="32" t="e">
        <f>H11/H12</f>
        <v>#DIV/0!</v>
      </c>
      <c r="I27" s="104"/>
    </row>
    <row r="28" spans="2:17" ht="14.5" x14ac:dyDescent="0.35">
      <c r="B28" s="33"/>
      <c r="C28" s="34"/>
      <c r="D28" s="74"/>
      <c r="E28" s="35"/>
      <c r="I28" s="104"/>
    </row>
    <row r="29" spans="2:17" ht="14.5" x14ac:dyDescent="0.35">
      <c r="B29" s="33"/>
      <c r="C29" s="34"/>
      <c r="D29" s="74"/>
      <c r="E29" s="35"/>
      <c r="I29" s="9"/>
    </row>
    <row r="30" spans="2:17" ht="14.5" x14ac:dyDescent="0.35">
      <c r="B30" s="33"/>
      <c r="C30" s="34"/>
      <c r="D30" s="74"/>
      <c r="E30" s="35"/>
    </row>
    <row r="31" spans="2:17" ht="14.5" x14ac:dyDescent="0.35">
      <c r="B31" s="33"/>
      <c r="C31" s="34"/>
      <c r="D31" s="74"/>
      <c r="E31" s="35"/>
    </row>
    <row r="32" spans="2:17" ht="14.5" x14ac:dyDescent="0.35">
      <c r="B32" s="33"/>
      <c r="C32" s="34"/>
      <c r="D32" s="74"/>
      <c r="E32" s="35"/>
    </row>
    <row r="33" spans="2:5" ht="14.5" x14ac:dyDescent="0.35">
      <c r="B33" s="33"/>
      <c r="C33" s="34"/>
      <c r="D33" s="74"/>
      <c r="E33" s="35"/>
    </row>
    <row r="34" spans="2:5" ht="14.5" x14ac:dyDescent="0.35">
      <c r="B34" s="33"/>
      <c r="C34" s="34"/>
      <c r="D34" s="74"/>
      <c r="E34" s="35"/>
    </row>
    <row r="35" spans="2:5" ht="14.5" x14ac:dyDescent="0.35">
      <c r="B35" s="33"/>
      <c r="C35" s="34"/>
      <c r="D35" s="74"/>
      <c r="E35" s="35"/>
    </row>
    <row r="36" spans="2:5" ht="14.5" x14ac:dyDescent="0.35">
      <c r="B36" s="33"/>
      <c r="C36" s="34"/>
      <c r="D36" s="74"/>
      <c r="E36" s="35"/>
    </row>
    <row r="37" spans="2:5" ht="14.5" x14ac:dyDescent="0.35">
      <c r="B37" s="33"/>
      <c r="C37" s="34"/>
      <c r="D37" s="74"/>
      <c r="E37" s="35"/>
    </row>
    <row r="38" spans="2:5" ht="14.5" x14ac:dyDescent="0.35">
      <c r="B38" s="33"/>
      <c r="C38" s="34"/>
      <c r="D38" s="74"/>
      <c r="E38" s="35"/>
    </row>
    <row r="39" spans="2:5" ht="14.5" x14ac:dyDescent="0.35">
      <c r="B39" s="33"/>
      <c r="C39" s="34"/>
      <c r="D39" s="74"/>
      <c r="E39" s="35"/>
    </row>
    <row r="40" spans="2:5" ht="14.5" x14ac:dyDescent="0.35">
      <c r="B40" s="36"/>
      <c r="C40" s="37"/>
      <c r="D40" s="75"/>
      <c r="E40" s="38"/>
    </row>
    <row r="41" spans="2:5" ht="14.5" x14ac:dyDescent="0.35">
      <c r="B41" s="36"/>
      <c r="C41" s="37"/>
      <c r="D41" s="75"/>
      <c r="E41" s="38"/>
    </row>
    <row r="42" spans="2:5" ht="14.5" x14ac:dyDescent="0.35">
      <c r="B42" s="36"/>
      <c r="C42" s="37"/>
      <c r="D42" s="75"/>
      <c r="E42" s="38"/>
    </row>
    <row r="43" spans="2:5" ht="14.5" x14ac:dyDescent="0.35">
      <c r="B43" s="36"/>
      <c r="C43" s="34"/>
      <c r="D43" s="74"/>
      <c r="E43" s="34"/>
    </row>
    <row r="44" spans="2:5" ht="14.5" x14ac:dyDescent="0.35">
      <c r="B44" s="33"/>
      <c r="C44" s="34"/>
      <c r="D44" s="74"/>
      <c r="E44" s="35"/>
    </row>
    <row r="45" spans="2:5" ht="14.5" x14ac:dyDescent="0.35">
      <c r="B45" s="33"/>
      <c r="C45" s="34"/>
      <c r="D45" s="74"/>
      <c r="E45" s="35"/>
    </row>
    <row r="46" spans="2:5" ht="14.5" x14ac:dyDescent="0.35">
      <c r="B46" s="33"/>
      <c r="C46" s="34"/>
      <c r="D46" s="74"/>
      <c r="E46" s="35"/>
    </row>
    <row r="47" spans="2:5" ht="14.5" x14ac:dyDescent="0.35">
      <c r="B47" s="33"/>
      <c r="C47" s="34"/>
      <c r="D47" s="74"/>
      <c r="E47" s="35"/>
    </row>
    <row r="48" spans="2:5" ht="14.5" x14ac:dyDescent="0.35">
      <c r="B48" s="33"/>
      <c r="C48" s="34"/>
      <c r="D48" s="74"/>
      <c r="E48" s="35"/>
    </row>
    <row r="49" spans="2:5" ht="14.5" x14ac:dyDescent="0.35">
      <c r="B49" s="33"/>
      <c r="C49" s="34"/>
      <c r="D49" s="74"/>
      <c r="E49" s="35"/>
    </row>
    <row r="50" spans="2:5" ht="14.5" x14ac:dyDescent="0.35">
      <c r="B50" s="33"/>
      <c r="C50" s="34"/>
      <c r="D50" s="74"/>
      <c r="E50" s="35"/>
    </row>
    <row r="51" spans="2:5" ht="14.5" x14ac:dyDescent="0.35">
      <c r="B51" s="33"/>
      <c r="C51" s="34"/>
      <c r="D51" s="74"/>
      <c r="E51" s="35"/>
    </row>
    <row r="52" spans="2:5" ht="14.5" x14ac:dyDescent="0.35">
      <c r="B52" s="33"/>
      <c r="C52" s="34"/>
      <c r="D52" s="74"/>
      <c r="E52" s="35"/>
    </row>
    <row r="53" spans="2:5" ht="14.5" x14ac:dyDescent="0.35">
      <c r="B53" s="33"/>
      <c r="C53" s="34"/>
      <c r="D53" s="74"/>
      <c r="E53" s="35"/>
    </row>
    <row r="54" spans="2:5" ht="14.5" x14ac:dyDescent="0.35">
      <c r="B54" s="33"/>
      <c r="C54" s="34"/>
      <c r="D54" s="74"/>
      <c r="E54" s="35"/>
    </row>
    <row r="55" spans="2:5" ht="14.5" x14ac:dyDescent="0.35">
      <c r="B55" s="33"/>
      <c r="C55" s="34"/>
      <c r="D55" s="74"/>
      <c r="E55" s="35"/>
    </row>
    <row r="56" spans="2:5" ht="14.5" x14ac:dyDescent="0.35">
      <c r="B56" s="33"/>
      <c r="C56" s="34"/>
      <c r="D56" s="74"/>
      <c r="E56" s="35"/>
    </row>
    <row r="57" spans="2:5" ht="14.5" x14ac:dyDescent="0.35">
      <c r="B57" s="33"/>
      <c r="C57" s="34"/>
      <c r="D57" s="74"/>
      <c r="E57" s="35"/>
    </row>
    <row r="58" spans="2:5" ht="14.5" x14ac:dyDescent="0.35">
      <c r="B58" s="33"/>
      <c r="C58" s="34"/>
      <c r="D58" s="74"/>
      <c r="E58" s="35"/>
    </row>
    <row r="59" spans="2:5" ht="14.5" x14ac:dyDescent="0.35">
      <c r="B59" s="33"/>
      <c r="C59" s="34"/>
      <c r="D59" s="74"/>
      <c r="E59" s="35"/>
    </row>
    <row r="60" spans="2:5" ht="14.5" x14ac:dyDescent="0.35">
      <c r="B60" s="33"/>
      <c r="C60" s="34"/>
      <c r="D60" s="74"/>
      <c r="E60" s="35"/>
    </row>
    <row r="61" spans="2:5" ht="14.5" x14ac:dyDescent="0.35">
      <c r="B61" s="33"/>
      <c r="C61" s="34"/>
      <c r="D61" s="74"/>
      <c r="E61" s="35"/>
    </row>
    <row r="62" spans="2:5" ht="14.5" x14ac:dyDescent="0.35">
      <c r="B62" s="33"/>
      <c r="C62" s="34"/>
      <c r="D62" s="74"/>
      <c r="E62" s="35"/>
    </row>
    <row r="63" spans="2:5" ht="14.5" x14ac:dyDescent="0.35">
      <c r="B63" s="33"/>
      <c r="C63" s="34"/>
      <c r="D63" s="74"/>
      <c r="E63" s="35"/>
    </row>
    <row r="64" spans="2:5" ht="14.5" x14ac:dyDescent="0.35">
      <c r="B64" s="33"/>
      <c r="C64" s="34"/>
      <c r="D64" s="74"/>
      <c r="E64" s="35"/>
    </row>
    <row r="65" spans="2:5" ht="14.5" x14ac:dyDescent="0.35">
      <c r="B65" s="33"/>
      <c r="C65" s="34"/>
      <c r="D65" s="74"/>
      <c r="E65" s="35"/>
    </row>
    <row r="66" spans="2:5" ht="14.5" x14ac:dyDescent="0.35">
      <c r="B66" s="33"/>
      <c r="C66" s="34"/>
      <c r="D66" s="74"/>
      <c r="E66" s="35"/>
    </row>
    <row r="67" spans="2:5" ht="14.5" x14ac:dyDescent="0.35">
      <c r="B67" s="33"/>
      <c r="C67" s="34"/>
      <c r="D67" s="74"/>
      <c r="E67" s="35"/>
    </row>
    <row r="68" spans="2:5" ht="14.5" x14ac:dyDescent="0.35">
      <c r="B68" s="33"/>
      <c r="C68" s="34"/>
      <c r="D68" s="74"/>
      <c r="E68" s="35"/>
    </row>
    <row r="69" spans="2:5" ht="14.5" x14ac:dyDescent="0.35">
      <c r="B69" s="33"/>
      <c r="C69" s="34"/>
      <c r="D69" s="74"/>
      <c r="E69" s="35"/>
    </row>
    <row r="70" spans="2:5" ht="14.5" x14ac:dyDescent="0.35">
      <c r="B70" s="33"/>
      <c r="C70" s="34"/>
      <c r="D70" s="74"/>
      <c r="E70" s="35"/>
    </row>
    <row r="71" spans="2:5" ht="14.5" x14ac:dyDescent="0.35">
      <c r="B71" s="33"/>
      <c r="C71" s="34"/>
      <c r="D71" s="74"/>
      <c r="E71" s="35"/>
    </row>
    <row r="72" spans="2:5" ht="14.5" x14ac:dyDescent="0.35">
      <c r="B72" s="33"/>
      <c r="C72" s="34"/>
      <c r="D72" s="74"/>
      <c r="E72" s="35"/>
    </row>
    <row r="73" spans="2:5" ht="14.5" x14ac:dyDescent="0.35">
      <c r="B73" s="33"/>
      <c r="C73" s="34"/>
      <c r="D73" s="74"/>
      <c r="E73" s="35"/>
    </row>
    <row r="74" spans="2:5" ht="14.5" x14ac:dyDescent="0.35">
      <c r="B74" s="33"/>
      <c r="C74" s="34"/>
      <c r="D74" s="74"/>
      <c r="E74" s="35"/>
    </row>
    <row r="75" spans="2:5" ht="14.5" x14ac:dyDescent="0.35">
      <c r="B75" s="33"/>
      <c r="C75" s="34"/>
      <c r="D75" s="74"/>
      <c r="E75" s="35"/>
    </row>
    <row r="76" spans="2:5" ht="14.5" x14ac:dyDescent="0.35">
      <c r="B76" s="33"/>
      <c r="C76" s="34"/>
      <c r="D76" s="74"/>
      <c r="E76" s="35"/>
    </row>
    <row r="77" spans="2:5" ht="14.5" x14ac:dyDescent="0.35">
      <c r="B77" s="33"/>
      <c r="C77" s="34"/>
      <c r="D77" s="74"/>
      <c r="E77" s="35"/>
    </row>
    <row r="78" spans="2:5" ht="14.5" x14ac:dyDescent="0.35">
      <c r="B78" s="33"/>
      <c r="C78" s="34"/>
      <c r="D78" s="74"/>
      <c r="E78" s="35"/>
    </row>
    <row r="79" spans="2:5" ht="14.5" x14ac:dyDescent="0.35">
      <c r="B79" s="33"/>
      <c r="C79" s="34"/>
      <c r="D79" s="74"/>
      <c r="E79" s="35"/>
    </row>
    <row r="80" spans="2:5" ht="14.5" x14ac:dyDescent="0.35">
      <c r="B80" s="33"/>
      <c r="C80" s="34"/>
      <c r="D80" s="74"/>
      <c r="E80" s="35"/>
    </row>
    <row r="81" spans="2:5" ht="14.5" x14ac:dyDescent="0.35">
      <c r="B81" s="33"/>
      <c r="C81" s="34"/>
      <c r="D81" s="74"/>
      <c r="E81" s="35"/>
    </row>
    <row r="82" spans="2:5" ht="14.5" x14ac:dyDescent="0.35">
      <c r="B82" s="33"/>
      <c r="C82" s="34"/>
      <c r="D82" s="74"/>
      <c r="E82" s="35"/>
    </row>
    <row r="83" spans="2:5" ht="14.5" x14ac:dyDescent="0.35">
      <c r="B83" s="33"/>
      <c r="C83" s="34"/>
      <c r="D83" s="74"/>
      <c r="E83" s="35"/>
    </row>
    <row r="84" spans="2:5" ht="14.5" x14ac:dyDescent="0.35">
      <c r="B84" s="33"/>
      <c r="C84" s="34"/>
      <c r="D84" s="74"/>
      <c r="E84" s="35"/>
    </row>
    <row r="85" spans="2:5" ht="14.5" x14ac:dyDescent="0.35">
      <c r="B85" s="33"/>
      <c r="C85" s="34"/>
      <c r="D85" s="74"/>
      <c r="E85" s="35"/>
    </row>
    <row r="86" spans="2:5" ht="14.5" x14ac:dyDescent="0.35">
      <c r="B86" s="33"/>
      <c r="C86" s="34"/>
      <c r="D86" s="74"/>
      <c r="E86" s="35"/>
    </row>
    <row r="87" spans="2:5" ht="14.5" x14ac:dyDescent="0.35">
      <c r="B87" s="33"/>
      <c r="C87" s="34"/>
      <c r="D87" s="74"/>
      <c r="E87" s="35"/>
    </row>
    <row r="88" spans="2:5" ht="14.5" x14ac:dyDescent="0.35">
      <c r="B88" s="33"/>
      <c r="C88" s="34"/>
      <c r="D88" s="74"/>
      <c r="E88" s="35"/>
    </row>
    <row r="89" spans="2:5" ht="14.5" x14ac:dyDescent="0.35">
      <c r="B89" s="33"/>
      <c r="C89" s="34"/>
      <c r="D89" s="74"/>
      <c r="E89" s="35"/>
    </row>
    <row r="90" spans="2:5" ht="14.5" x14ac:dyDescent="0.35">
      <c r="B90" s="33"/>
      <c r="C90" s="34"/>
      <c r="D90" s="74"/>
      <c r="E90" s="35"/>
    </row>
    <row r="91" spans="2:5" ht="14.5" x14ac:dyDescent="0.35">
      <c r="B91" s="33"/>
      <c r="C91" s="34"/>
      <c r="D91" s="74"/>
      <c r="E91" s="35"/>
    </row>
    <row r="92" spans="2:5" ht="14.5" x14ac:dyDescent="0.35">
      <c r="B92" s="33"/>
      <c r="C92" s="34"/>
      <c r="D92" s="74"/>
      <c r="E92" s="35"/>
    </row>
    <row r="93" spans="2:5" ht="14.5" x14ac:dyDescent="0.35">
      <c r="B93" s="33"/>
      <c r="C93" s="34"/>
      <c r="D93" s="74"/>
      <c r="E93" s="35"/>
    </row>
    <row r="94" spans="2:5" ht="14.5" x14ac:dyDescent="0.35">
      <c r="B94" s="33"/>
      <c r="C94" s="34"/>
      <c r="D94" s="74"/>
      <c r="E94" s="35"/>
    </row>
    <row r="95" spans="2:5" ht="14.5" x14ac:dyDescent="0.35">
      <c r="B95" s="33"/>
      <c r="C95" s="34"/>
      <c r="D95" s="74"/>
      <c r="E95" s="35"/>
    </row>
    <row r="96" spans="2:5" ht="14.5" x14ac:dyDescent="0.35">
      <c r="B96" s="33"/>
      <c r="C96" s="34"/>
      <c r="D96" s="74"/>
      <c r="E96" s="35"/>
    </row>
    <row r="97" spans="2:5" ht="14.5" x14ac:dyDescent="0.35">
      <c r="B97" s="33"/>
      <c r="C97" s="34"/>
      <c r="D97" s="74"/>
      <c r="E97" s="35"/>
    </row>
    <row r="98" spans="2:5" ht="14.5" x14ac:dyDescent="0.35">
      <c r="B98" s="33"/>
      <c r="C98" s="34"/>
      <c r="D98" s="74"/>
      <c r="E98" s="35"/>
    </row>
    <row r="99" spans="2:5" ht="14.5" x14ac:dyDescent="0.35">
      <c r="B99" s="33"/>
      <c r="C99" s="34"/>
      <c r="D99" s="74"/>
      <c r="E99" s="35"/>
    </row>
    <row r="100" spans="2:5" ht="14.5" x14ac:dyDescent="0.35">
      <c r="B100" s="33"/>
      <c r="C100" s="34"/>
      <c r="D100" s="74"/>
      <c r="E100" s="35"/>
    </row>
    <row r="101" spans="2:5" ht="14.5" x14ac:dyDescent="0.35">
      <c r="B101" s="33"/>
      <c r="C101" s="34"/>
      <c r="D101" s="74"/>
      <c r="E101" s="35"/>
    </row>
    <row r="102" spans="2:5" ht="14.5" x14ac:dyDescent="0.35">
      <c r="B102" s="33"/>
      <c r="C102" s="34"/>
      <c r="D102" s="74"/>
      <c r="E102" s="35"/>
    </row>
    <row r="103" spans="2:5" ht="14.5" x14ac:dyDescent="0.35">
      <c r="B103" s="33"/>
      <c r="C103" s="34"/>
      <c r="D103" s="74"/>
      <c r="E103" s="35"/>
    </row>
    <row r="104" spans="2:5" ht="14.5" x14ac:dyDescent="0.35">
      <c r="B104" s="33"/>
      <c r="C104" s="34"/>
      <c r="D104" s="74"/>
      <c r="E104" s="35"/>
    </row>
    <row r="105" spans="2:5" ht="14.5" x14ac:dyDescent="0.35">
      <c r="B105" s="33"/>
      <c r="C105" s="34"/>
      <c r="D105" s="74"/>
      <c r="E105" s="35"/>
    </row>
    <row r="106" spans="2:5" ht="14.5" x14ac:dyDescent="0.35">
      <c r="B106" s="33"/>
      <c r="C106" s="34"/>
      <c r="D106" s="74"/>
      <c r="E106" s="35"/>
    </row>
    <row r="107" spans="2:5" ht="14.5" x14ac:dyDescent="0.35">
      <c r="B107" s="33"/>
      <c r="C107" s="34"/>
      <c r="D107" s="74"/>
      <c r="E107" s="35"/>
    </row>
    <row r="108" spans="2:5" ht="14.5" x14ac:dyDescent="0.35">
      <c r="B108" s="33"/>
      <c r="C108" s="34"/>
      <c r="D108" s="74"/>
      <c r="E108" s="35"/>
    </row>
    <row r="109" spans="2:5" ht="14.5" x14ac:dyDescent="0.35">
      <c r="B109" s="33"/>
      <c r="C109" s="34"/>
      <c r="D109" s="74"/>
      <c r="E109" s="35"/>
    </row>
    <row r="110" spans="2:5" ht="14.5" x14ac:dyDescent="0.35">
      <c r="B110" s="33"/>
      <c r="C110" s="34"/>
      <c r="D110" s="74"/>
      <c r="E110" s="35"/>
    </row>
    <row r="111" spans="2:5" ht="14.5" x14ac:dyDescent="0.35">
      <c r="B111" s="33"/>
      <c r="C111" s="34"/>
      <c r="D111" s="74"/>
      <c r="E111" s="35"/>
    </row>
    <row r="112" spans="2:5" ht="14.5" x14ac:dyDescent="0.35">
      <c r="B112" s="33"/>
      <c r="C112" s="34"/>
      <c r="D112" s="74"/>
      <c r="E112" s="35"/>
    </row>
    <row r="113" spans="2:5" ht="14.5" x14ac:dyDescent="0.35">
      <c r="B113" s="33"/>
      <c r="C113" s="34"/>
      <c r="D113" s="74"/>
      <c r="E113" s="35"/>
    </row>
    <row r="114" spans="2:5" ht="14.5" x14ac:dyDescent="0.35">
      <c r="B114" s="33"/>
      <c r="C114" s="34"/>
      <c r="D114" s="74"/>
      <c r="E114" s="35"/>
    </row>
    <row r="115" spans="2:5" ht="14.5" x14ac:dyDescent="0.35">
      <c r="B115" s="33"/>
      <c r="C115" s="34"/>
      <c r="D115" s="74"/>
      <c r="E115" s="35"/>
    </row>
    <row r="116" spans="2:5" ht="14.5" x14ac:dyDescent="0.35">
      <c r="B116" s="33"/>
      <c r="C116" s="34"/>
      <c r="D116" s="74"/>
      <c r="E116" s="35"/>
    </row>
    <row r="117" spans="2:5" ht="14.5" x14ac:dyDescent="0.35">
      <c r="B117" s="33"/>
      <c r="C117" s="34"/>
      <c r="D117" s="74"/>
      <c r="E117" s="35"/>
    </row>
    <row r="118" spans="2:5" ht="14.5" x14ac:dyDescent="0.35">
      <c r="B118" s="33"/>
      <c r="C118" s="34"/>
      <c r="D118" s="74"/>
      <c r="E118" s="35"/>
    </row>
    <row r="119" spans="2:5" ht="14.5" x14ac:dyDescent="0.35">
      <c r="B119" s="33"/>
      <c r="C119" s="34"/>
      <c r="D119" s="74"/>
      <c r="E119" s="35"/>
    </row>
    <row r="120" spans="2:5" ht="14.5" x14ac:dyDescent="0.35">
      <c r="B120" s="33"/>
      <c r="C120" s="34"/>
      <c r="D120" s="74"/>
      <c r="E120" s="35"/>
    </row>
    <row r="121" spans="2:5" ht="14.5" x14ac:dyDescent="0.35">
      <c r="B121" s="33"/>
      <c r="C121" s="34"/>
      <c r="D121" s="74"/>
      <c r="E121" s="35"/>
    </row>
    <row r="122" spans="2:5" ht="14.5" x14ac:dyDescent="0.35">
      <c r="B122" s="33"/>
      <c r="C122" s="34"/>
      <c r="D122" s="74"/>
      <c r="E122" s="35"/>
    </row>
    <row r="123" spans="2:5" ht="14.5" x14ac:dyDescent="0.35">
      <c r="B123" s="33"/>
      <c r="C123" s="34"/>
      <c r="D123" s="74"/>
      <c r="E123" s="35"/>
    </row>
    <row r="124" spans="2:5" ht="14.5" x14ac:dyDescent="0.35">
      <c r="B124" s="33"/>
      <c r="C124" s="34"/>
      <c r="D124" s="74"/>
      <c r="E124" s="35"/>
    </row>
    <row r="125" spans="2:5" ht="14.5" x14ac:dyDescent="0.35">
      <c r="B125" s="33"/>
      <c r="C125" s="34"/>
      <c r="D125" s="74"/>
      <c r="E125" s="35"/>
    </row>
    <row r="126" spans="2:5" ht="14.5" x14ac:dyDescent="0.35">
      <c r="B126" s="33"/>
      <c r="C126" s="34"/>
      <c r="D126" s="74"/>
      <c r="E126" s="35"/>
    </row>
    <row r="127" spans="2:5" ht="14.5" x14ac:dyDescent="0.35">
      <c r="B127" s="33"/>
      <c r="C127" s="34"/>
      <c r="D127" s="74"/>
      <c r="E127" s="35"/>
    </row>
    <row r="128" spans="2:5" ht="14.5" x14ac:dyDescent="0.35">
      <c r="B128" s="33"/>
      <c r="C128" s="34"/>
      <c r="D128" s="74"/>
      <c r="E128" s="35"/>
    </row>
    <row r="129" spans="2:5" ht="14.5" x14ac:dyDescent="0.35">
      <c r="B129" s="33"/>
      <c r="C129" s="34"/>
      <c r="D129" s="74"/>
      <c r="E129" s="35"/>
    </row>
    <row r="130" spans="2:5" ht="14.5" x14ac:dyDescent="0.35">
      <c r="B130" s="33"/>
      <c r="C130" s="34"/>
      <c r="D130" s="74"/>
      <c r="E130" s="35"/>
    </row>
    <row r="131" spans="2:5" ht="14.5" x14ac:dyDescent="0.35">
      <c r="B131" s="33"/>
      <c r="C131" s="34"/>
      <c r="D131" s="74"/>
      <c r="E131" s="35"/>
    </row>
    <row r="132" spans="2:5" ht="14.5" x14ac:dyDescent="0.35">
      <c r="B132" s="33"/>
      <c r="C132" s="34"/>
      <c r="D132" s="74"/>
      <c r="E132" s="35"/>
    </row>
    <row r="133" spans="2:5" ht="14.5" x14ac:dyDescent="0.35">
      <c r="B133" s="33"/>
      <c r="C133" s="34"/>
      <c r="D133" s="74"/>
      <c r="E133" s="35"/>
    </row>
    <row r="134" spans="2:5" ht="14.5" x14ac:dyDescent="0.35">
      <c r="B134" s="33"/>
      <c r="C134" s="34"/>
      <c r="D134" s="74"/>
      <c r="E134" s="35"/>
    </row>
    <row r="135" spans="2:5" ht="14.5" x14ac:dyDescent="0.35">
      <c r="B135" s="33"/>
      <c r="C135" s="34"/>
      <c r="D135" s="74"/>
      <c r="E135" s="35"/>
    </row>
    <row r="136" spans="2:5" ht="14.5" x14ac:dyDescent="0.35">
      <c r="B136" s="33"/>
      <c r="C136" s="34"/>
      <c r="D136" s="74"/>
      <c r="E136" s="35"/>
    </row>
    <row r="137" spans="2:5" ht="14.5" x14ac:dyDescent="0.35">
      <c r="B137" s="33"/>
      <c r="C137" s="34"/>
      <c r="D137" s="74"/>
      <c r="E137" s="35"/>
    </row>
    <row r="138" spans="2:5" ht="14.5" x14ac:dyDescent="0.35">
      <c r="B138" s="33"/>
      <c r="C138" s="34"/>
      <c r="D138" s="74"/>
      <c r="E138" s="35"/>
    </row>
    <row r="139" spans="2:5" ht="14.5" x14ac:dyDescent="0.35">
      <c r="B139" s="33"/>
      <c r="C139" s="34"/>
      <c r="D139" s="74"/>
      <c r="E139" s="35"/>
    </row>
    <row r="140" spans="2:5" ht="14.5" x14ac:dyDescent="0.35">
      <c r="B140" s="33"/>
      <c r="C140" s="34"/>
      <c r="D140" s="74"/>
      <c r="E140" s="35"/>
    </row>
    <row r="141" spans="2:5" ht="14.5" x14ac:dyDescent="0.35">
      <c r="B141" s="33"/>
      <c r="C141" s="34"/>
      <c r="D141" s="74"/>
      <c r="E141" s="35"/>
    </row>
    <row r="142" spans="2:5" ht="14.5" x14ac:dyDescent="0.35">
      <c r="B142" s="33"/>
      <c r="C142" s="34"/>
      <c r="D142" s="74"/>
      <c r="E142" s="35"/>
    </row>
    <row r="143" spans="2:5" ht="14.5" x14ac:dyDescent="0.35">
      <c r="B143" s="33"/>
      <c r="C143" s="34"/>
      <c r="D143" s="74"/>
      <c r="E143" s="35"/>
    </row>
    <row r="144" spans="2:5" ht="14.5" x14ac:dyDescent="0.35">
      <c r="B144" s="33"/>
      <c r="C144" s="34"/>
      <c r="D144" s="74"/>
      <c r="E144" s="35"/>
    </row>
    <row r="145" spans="2:5" ht="14.5" x14ac:dyDescent="0.35">
      <c r="B145" s="33"/>
      <c r="C145" s="34"/>
      <c r="D145" s="74"/>
      <c r="E145" s="35"/>
    </row>
    <row r="146" spans="2:5" ht="14.5" x14ac:dyDescent="0.35">
      <c r="B146" s="33"/>
      <c r="C146" s="34"/>
      <c r="D146" s="74"/>
      <c r="E146" s="35"/>
    </row>
    <row r="147" spans="2:5" ht="14.5" x14ac:dyDescent="0.35">
      <c r="B147" s="33"/>
      <c r="C147" s="34"/>
      <c r="D147" s="74"/>
      <c r="E147" s="35"/>
    </row>
    <row r="148" spans="2:5" ht="14.5" x14ac:dyDescent="0.35">
      <c r="B148" s="33"/>
      <c r="C148" s="34"/>
      <c r="D148" s="74"/>
      <c r="E148" s="35"/>
    </row>
    <row r="149" spans="2:5" ht="14.5" x14ac:dyDescent="0.35">
      <c r="B149" s="33"/>
      <c r="C149" s="34"/>
      <c r="D149" s="74"/>
      <c r="E149" s="35"/>
    </row>
    <row r="150" spans="2:5" ht="14.5" x14ac:dyDescent="0.35">
      <c r="B150" s="33"/>
      <c r="C150" s="34"/>
      <c r="D150" s="74"/>
      <c r="E150" s="35"/>
    </row>
    <row r="151" spans="2:5" ht="14.5" x14ac:dyDescent="0.35">
      <c r="B151" s="33"/>
      <c r="C151" s="34"/>
      <c r="D151" s="74"/>
      <c r="E151" s="35"/>
    </row>
    <row r="152" spans="2:5" ht="14.5" x14ac:dyDescent="0.35">
      <c r="B152" s="33"/>
      <c r="C152" s="34"/>
      <c r="D152" s="74"/>
      <c r="E152" s="35"/>
    </row>
    <row r="153" spans="2:5" ht="14.5" x14ac:dyDescent="0.35">
      <c r="B153" s="33"/>
      <c r="C153" s="34"/>
      <c r="D153" s="74"/>
      <c r="E153" s="35"/>
    </row>
    <row r="154" spans="2:5" ht="14.5" x14ac:dyDescent="0.35">
      <c r="B154" s="33"/>
      <c r="C154" s="34"/>
      <c r="D154" s="74"/>
      <c r="E154" s="35"/>
    </row>
    <row r="155" spans="2:5" ht="14.5" x14ac:dyDescent="0.35">
      <c r="B155" s="33"/>
      <c r="C155" s="34"/>
      <c r="D155" s="74"/>
      <c r="E155" s="35"/>
    </row>
    <row r="156" spans="2:5" ht="14.5" x14ac:dyDescent="0.35">
      <c r="B156" s="33"/>
      <c r="C156" s="34"/>
      <c r="D156" s="74"/>
      <c r="E156" s="35"/>
    </row>
    <row r="157" spans="2:5" ht="14.5" x14ac:dyDescent="0.35">
      <c r="B157" s="33"/>
      <c r="C157" s="34"/>
      <c r="D157" s="74"/>
      <c r="E157" s="35"/>
    </row>
    <row r="158" spans="2:5" ht="14.5" x14ac:dyDescent="0.35">
      <c r="B158" s="33"/>
      <c r="C158" s="34"/>
      <c r="D158" s="74"/>
      <c r="E158" s="35"/>
    </row>
    <row r="159" spans="2:5" ht="14.5" x14ac:dyDescent="0.35">
      <c r="B159" s="33"/>
      <c r="C159" s="34"/>
      <c r="D159" s="74"/>
      <c r="E159" s="35"/>
    </row>
    <row r="160" spans="2:5" ht="14.5" x14ac:dyDescent="0.35">
      <c r="B160" s="33"/>
      <c r="C160" s="34"/>
      <c r="D160" s="74"/>
      <c r="E160" s="35"/>
    </row>
    <row r="161" spans="2:5" ht="14.5" x14ac:dyDescent="0.35">
      <c r="B161" s="33"/>
      <c r="C161" s="34"/>
      <c r="D161" s="74"/>
      <c r="E161" s="35"/>
    </row>
    <row r="162" spans="2:5" ht="14.5" x14ac:dyDescent="0.35">
      <c r="B162" s="33"/>
      <c r="C162" s="34"/>
      <c r="D162" s="74"/>
      <c r="E162" s="35"/>
    </row>
    <row r="163" spans="2:5" ht="14.5" x14ac:dyDescent="0.35">
      <c r="B163" s="33"/>
      <c r="C163" s="34"/>
      <c r="D163" s="74"/>
      <c r="E163" s="35"/>
    </row>
    <row r="164" spans="2:5" ht="14.5" x14ac:dyDescent="0.35">
      <c r="B164" s="33"/>
      <c r="C164" s="34"/>
      <c r="D164" s="74"/>
      <c r="E164" s="35"/>
    </row>
    <row r="165" spans="2:5" ht="14.5" x14ac:dyDescent="0.35">
      <c r="B165" s="33"/>
      <c r="C165" s="34"/>
      <c r="D165" s="74"/>
      <c r="E165" s="35"/>
    </row>
    <row r="166" spans="2:5" ht="14.5" x14ac:dyDescent="0.35">
      <c r="B166" s="33"/>
      <c r="C166" s="34"/>
      <c r="D166" s="74"/>
      <c r="E166" s="35"/>
    </row>
    <row r="167" spans="2:5" ht="14.5" x14ac:dyDescent="0.35">
      <c r="B167" s="33"/>
      <c r="C167" s="34"/>
      <c r="D167" s="74"/>
      <c r="E167" s="35"/>
    </row>
    <row r="168" spans="2:5" ht="14.5" x14ac:dyDescent="0.35">
      <c r="B168" s="33"/>
      <c r="C168" s="34"/>
      <c r="D168" s="74"/>
      <c r="E168" s="35"/>
    </row>
    <row r="169" spans="2:5" ht="14.5" x14ac:dyDescent="0.35">
      <c r="B169" s="33"/>
      <c r="C169" s="34"/>
      <c r="D169" s="74"/>
      <c r="E169" s="35"/>
    </row>
    <row r="170" spans="2:5" ht="14.5" x14ac:dyDescent="0.35">
      <c r="B170" s="33"/>
      <c r="C170" s="34"/>
      <c r="D170" s="74"/>
      <c r="E170" s="35"/>
    </row>
    <row r="171" spans="2:5" ht="14.5" x14ac:dyDescent="0.35">
      <c r="B171" s="33"/>
      <c r="C171" s="34"/>
      <c r="D171" s="74"/>
      <c r="E171" s="35"/>
    </row>
    <row r="172" spans="2:5" ht="14.5" x14ac:dyDescent="0.35">
      <c r="B172" s="33"/>
      <c r="C172" s="34"/>
      <c r="D172" s="74"/>
      <c r="E172" s="35"/>
    </row>
    <row r="173" spans="2:5" ht="14.5" x14ac:dyDescent="0.35">
      <c r="B173" s="33"/>
      <c r="C173" s="34"/>
      <c r="D173" s="74"/>
      <c r="E173" s="35"/>
    </row>
    <row r="174" spans="2:5" ht="14.5" x14ac:dyDescent="0.35">
      <c r="B174" s="33"/>
      <c r="C174" s="34"/>
      <c r="D174" s="74"/>
      <c r="E174" s="35"/>
    </row>
    <row r="175" spans="2:5" ht="14.5" x14ac:dyDescent="0.35">
      <c r="B175" s="33"/>
      <c r="C175" s="34"/>
      <c r="D175" s="74"/>
      <c r="E175" s="35"/>
    </row>
    <row r="176" spans="2:5" ht="14.5" x14ac:dyDescent="0.35">
      <c r="B176" s="33"/>
      <c r="C176" s="34"/>
      <c r="D176" s="74"/>
      <c r="E176" s="35"/>
    </row>
    <row r="177" spans="2:5" ht="14.5" x14ac:dyDescent="0.35">
      <c r="B177" s="33"/>
      <c r="C177" s="34"/>
      <c r="D177" s="74"/>
      <c r="E177" s="35"/>
    </row>
    <row r="178" spans="2:5" ht="14.5" x14ac:dyDescent="0.35">
      <c r="B178" s="33"/>
      <c r="C178" s="34"/>
      <c r="D178" s="74"/>
      <c r="E178" s="35"/>
    </row>
    <row r="179" spans="2:5" ht="14.5" x14ac:dyDescent="0.35">
      <c r="B179" s="33"/>
      <c r="C179" s="34"/>
      <c r="D179" s="74"/>
      <c r="E179" s="35"/>
    </row>
    <row r="180" spans="2:5" ht="14.5" x14ac:dyDescent="0.35">
      <c r="B180" s="33"/>
      <c r="C180" s="34"/>
      <c r="D180" s="74"/>
      <c r="E180" s="35"/>
    </row>
    <row r="181" spans="2:5" ht="14.5" x14ac:dyDescent="0.35">
      <c r="B181" s="33"/>
      <c r="C181" s="34"/>
      <c r="D181" s="74"/>
      <c r="E181" s="35"/>
    </row>
    <row r="182" spans="2:5" ht="14.5" x14ac:dyDescent="0.35">
      <c r="B182" s="33"/>
      <c r="C182" s="34"/>
      <c r="D182" s="74"/>
      <c r="E182" s="35"/>
    </row>
    <row r="183" spans="2:5" ht="14.5" x14ac:dyDescent="0.35">
      <c r="B183" s="33"/>
      <c r="C183" s="34"/>
      <c r="D183" s="74"/>
      <c r="E183" s="35"/>
    </row>
    <row r="184" spans="2:5" ht="14.5" x14ac:dyDescent="0.35">
      <c r="B184" s="33"/>
      <c r="C184" s="34"/>
      <c r="D184" s="74"/>
      <c r="E184" s="35"/>
    </row>
    <row r="185" spans="2:5" ht="14.5" x14ac:dyDescent="0.35">
      <c r="B185" s="33"/>
      <c r="C185" s="34"/>
      <c r="D185" s="74"/>
      <c r="E185" s="35"/>
    </row>
    <row r="186" spans="2:5" ht="14.5" x14ac:dyDescent="0.35">
      <c r="B186" s="33"/>
      <c r="C186" s="34"/>
      <c r="D186" s="74"/>
      <c r="E186" s="35"/>
    </row>
    <row r="187" spans="2:5" ht="14.5" x14ac:dyDescent="0.35">
      <c r="B187" s="33"/>
      <c r="C187" s="34"/>
      <c r="D187" s="74"/>
      <c r="E187" s="35"/>
    </row>
    <row r="188" spans="2:5" ht="14.5" x14ac:dyDescent="0.35">
      <c r="B188" s="33"/>
      <c r="C188" s="34"/>
      <c r="D188" s="74"/>
      <c r="E188" s="35"/>
    </row>
    <row r="189" spans="2:5" ht="14.5" x14ac:dyDescent="0.35">
      <c r="B189" s="33"/>
      <c r="C189" s="34"/>
      <c r="D189" s="74"/>
      <c r="E189" s="35"/>
    </row>
    <row r="190" spans="2:5" ht="14.5" x14ac:dyDescent="0.35">
      <c r="B190" s="33"/>
      <c r="C190" s="34"/>
      <c r="D190" s="74"/>
      <c r="E190" s="35"/>
    </row>
    <row r="191" spans="2:5" ht="14.5" x14ac:dyDescent="0.35">
      <c r="B191" s="33"/>
      <c r="C191" s="34"/>
      <c r="D191" s="74"/>
      <c r="E191" s="35"/>
    </row>
    <row r="192" spans="2:5" ht="14.5" x14ac:dyDescent="0.35">
      <c r="B192" s="33"/>
      <c r="C192" s="34"/>
      <c r="D192" s="74"/>
      <c r="E192" s="35"/>
    </row>
    <row r="193" spans="2:5" ht="14.5" x14ac:dyDescent="0.35">
      <c r="B193" s="33"/>
      <c r="C193" s="34"/>
      <c r="D193" s="74"/>
      <c r="E193" s="35"/>
    </row>
    <row r="194" spans="2:5" ht="14.5" x14ac:dyDescent="0.35">
      <c r="B194" s="33"/>
      <c r="C194" s="34"/>
      <c r="D194" s="74"/>
      <c r="E194" s="35"/>
    </row>
    <row r="195" spans="2:5" ht="14.5" x14ac:dyDescent="0.35">
      <c r="B195" s="33"/>
      <c r="C195" s="34"/>
      <c r="D195" s="74"/>
      <c r="E195" s="35"/>
    </row>
    <row r="196" spans="2:5" ht="14.5" x14ac:dyDescent="0.35">
      <c r="B196" s="33"/>
      <c r="C196" s="34"/>
      <c r="D196" s="74"/>
      <c r="E196" s="35"/>
    </row>
    <row r="197" spans="2:5" ht="14.5" x14ac:dyDescent="0.35">
      <c r="B197" s="33"/>
      <c r="C197" s="34"/>
      <c r="D197" s="74"/>
      <c r="E197" s="35"/>
    </row>
    <row r="198" spans="2:5" ht="14.5" x14ac:dyDescent="0.35">
      <c r="B198" s="33"/>
      <c r="C198" s="34"/>
      <c r="D198" s="74"/>
      <c r="E198" s="35"/>
    </row>
    <row r="199" spans="2:5" ht="14.5" x14ac:dyDescent="0.35">
      <c r="B199" s="33"/>
      <c r="C199" s="34"/>
      <c r="D199" s="74"/>
      <c r="E199" s="35"/>
    </row>
    <row r="200" spans="2:5" ht="14.5" x14ac:dyDescent="0.35">
      <c r="B200" s="36"/>
      <c r="C200" s="37"/>
      <c r="D200" s="75"/>
      <c r="E200" s="38"/>
    </row>
    <row r="201" spans="2:5" ht="14.5" x14ac:dyDescent="0.35">
      <c r="B201" s="39"/>
      <c r="C201" s="40"/>
      <c r="D201" s="76"/>
      <c r="E201" s="41"/>
    </row>
    <row r="202" spans="2:5" ht="14.5" x14ac:dyDescent="0.35">
      <c r="B202" s="42"/>
      <c r="C202" s="43"/>
      <c r="D202" s="77"/>
      <c r="E202" s="44"/>
    </row>
    <row r="203" spans="2:5" ht="14.5" x14ac:dyDescent="0.35">
      <c r="B203" s="39"/>
      <c r="C203" s="40"/>
      <c r="D203" s="76"/>
      <c r="E203" s="41"/>
    </row>
    <row r="204" spans="2:5" ht="14.5" x14ac:dyDescent="0.35">
      <c r="B204" s="39"/>
      <c r="C204" s="40"/>
      <c r="D204" s="76"/>
      <c r="E204" s="41"/>
    </row>
    <row r="205" spans="2:5" ht="14.5" x14ac:dyDescent="0.35">
      <c r="B205" s="39"/>
      <c r="C205" s="40"/>
      <c r="D205" s="76"/>
      <c r="E205" s="41"/>
    </row>
    <row r="206" spans="2:5" ht="14.5" x14ac:dyDescent="0.35">
      <c r="B206" s="39"/>
      <c r="C206" s="40"/>
      <c r="D206" s="76"/>
      <c r="E206" s="41"/>
    </row>
    <row r="207" spans="2:5" ht="14.5" x14ac:dyDescent="0.35">
      <c r="B207" s="39"/>
      <c r="C207" s="40"/>
      <c r="D207" s="76"/>
      <c r="E207" s="41"/>
    </row>
    <row r="208" spans="2:5" ht="14.5" x14ac:dyDescent="0.35">
      <c r="B208" s="39"/>
      <c r="C208" s="40"/>
      <c r="D208" s="76"/>
      <c r="E208" s="41"/>
    </row>
    <row r="209" spans="2:5" ht="14.5" x14ac:dyDescent="0.35">
      <c r="B209" s="39"/>
      <c r="C209" s="40"/>
      <c r="D209" s="76"/>
      <c r="E209" s="41"/>
    </row>
    <row r="210" spans="2:5" ht="14.5" x14ac:dyDescent="0.35">
      <c r="B210" s="39"/>
      <c r="C210" s="40"/>
      <c r="D210" s="76"/>
      <c r="E210" s="41"/>
    </row>
    <row r="211" spans="2:5" ht="14.5" x14ac:dyDescent="0.35">
      <c r="B211" s="39"/>
      <c r="C211" s="40"/>
      <c r="D211" s="76"/>
      <c r="E211" s="41"/>
    </row>
    <row r="212" spans="2:5" ht="14.5" x14ac:dyDescent="0.35">
      <c r="B212" s="39"/>
      <c r="C212" s="40"/>
      <c r="D212" s="76"/>
      <c r="E212" s="41"/>
    </row>
    <row r="213" spans="2:5" ht="14.5" x14ac:dyDescent="0.35">
      <c r="B213" s="39"/>
      <c r="C213" s="40"/>
      <c r="D213" s="76"/>
      <c r="E213" s="41"/>
    </row>
    <row r="214" spans="2:5" ht="14.5" x14ac:dyDescent="0.35">
      <c r="B214" s="39"/>
      <c r="C214" s="40"/>
      <c r="D214" s="76"/>
      <c r="E214" s="41"/>
    </row>
    <row r="215" spans="2:5" ht="14.5" x14ac:dyDescent="0.35">
      <c r="B215" s="39"/>
      <c r="C215" s="40"/>
      <c r="D215" s="76"/>
      <c r="E215" s="41"/>
    </row>
    <row r="216" spans="2:5" ht="14.5" x14ac:dyDescent="0.35">
      <c r="B216" s="39"/>
      <c r="C216" s="40"/>
      <c r="D216" s="76"/>
      <c r="E216" s="41"/>
    </row>
    <row r="217" spans="2:5" ht="14.5" x14ac:dyDescent="0.35">
      <c r="B217" s="39"/>
      <c r="C217" s="40"/>
      <c r="D217" s="76"/>
      <c r="E217" s="41"/>
    </row>
    <row r="218" spans="2:5" ht="14.5" x14ac:dyDescent="0.35">
      <c r="B218" s="39"/>
      <c r="C218" s="40"/>
      <c r="D218" s="76"/>
      <c r="E218" s="41"/>
    </row>
    <row r="219" spans="2:5" ht="14.5" x14ac:dyDescent="0.35">
      <c r="B219" s="39"/>
      <c r="C219" s="40"/>
      <c r="D219" s="76"/>
      <c r="E219" s="41"/>
    </row>
    <row r="220" spans="2:5" ht="14.5" x14ac:dyDescent="0.35">
      <c r="B220" s="39"/>
      <c r="C220" s="40"/>
      <c r="D220" s="76"/>
      <c r="E220" s="41"/>
    </row>
    <row r="221" spans="2:5" ht="14.5" x14ac:dyDescent="0.35">
      <c r="B221" s="39"/>
      <c r="C221" s="40"/>
      <c r="D221" s="76"/>
      <c r="E221" s="41"/>
    </row>
    <row r="222" spans="2:5" ht="14.5" x14ac:dyDescent="0.35">
      <c r="B222" s="39"/>
      <c r="C222" s="40"/>
      <c r="D222" s="76"/>
      <c r="E222" s="41"/>
    </row>
    <row r="223" spans="2:5" ht="14.5" x14ac:dyDescent="0.35">
      <c r="B223" s="39"/>
      <c r="C223" s="40"/>
      <c r="D223" s="76"/>
      <c r="E223" s="41"/>
    </row>
    <row r="224" spans="2:5" ht="14.5" x14ac:dyDescent="0.35">
      <c r="B224" s="39"/>
      <c r="C224" s="40"/>
      <c r="D224" s="76"/>
      <c r="E224" s="41"/>
    </row>
    <row r="225" spans="2:5" ht="14.5" x14ac:dyDescent="0.35">
      <c r="B225" s="39"/>
      <c r="C225" s="40"/>
      <c r="D225" s="76"/>
      <c r="E225" s="41"/>
    </row>
    <row r="226" spans="2:5" ht="14.5" x14ac:dyDescent="0.35">
      <c r="B226" s="39"/>
      <c r="C226" s="40"/>
      <c r="D226" s="76"/>
      <c r="E226" s="41"/>
    </row>
    <row r="227" spans="2:5" ht="14.5" x14ac:dyDescent="0.35">
      <c r="B227" s="39"/>
      <c r="C227" s="40"/>
      <c r="D227" s="76"/>
      <c r="E227" s="41"/>
    </row>
    <row r="228" spans="2:5" ht="14.5" x14ac:dyDescent="0.35">
      <c r="B228" s="39"/>
      <c r="C228" s="40"/>
      <c r="D228" s="76"/>
      <c r="E228" s="41"/>
    </row>
    <row r="229" spans="2:5" ht="14.5" x14ac:dyDescent="0.35">
      <c r="B229" s="39"/>
      <c r="C229" s="40"/>
      <c r="D229" s="76"/>
      <c r="E229" s="41"/>
    </row>
    <row r="230" spans="2:5" ht="14.5" x14ac:dyDescent="0.35">
      <c r="B230" s="39"/>
      <c r="C230" s="40"/>
      <c r="D230" s="76"/>
      <c r="E230" s="41"/>
    </row>
    <row r="231" spans="2:5" ht="14.5" x14ac:dyDescent="0.35">
      <c r="B231" s="39"/>
      <c r="C231" s="40"/>
      <c r="D231" s="76"/>
      <c r="E231" s="41"/>
    </row>
    <row r="232" spans="2:5" ht="14.5" x14ac:dyDescent="0.35">
      <c r="B232" s="39"/>
      <c r="C232" s="40"/>
      <c r="D232" s="76"/>
      <c r="E232" s="41"/>
    </row>
    <row r="233" spans="2:5" ht="14.5" x14ac:dyDescent="0.35">
      <c r="B233" s="39"/>
      <c r="C233" s="40"/>
      <c r="D233" s="76"/>
      <c r="E233" s="41"/>
    </row>
    <row r="234" spans="2:5" ht="14.5" x14ac:dyDescent="0.35">
      <c r="B234" s="39"/>
      <c r="C234" s="40"/>
      <c r="D234" s="76"/>
      <c r="E234" s="41"/>
    </row>
    <row r="235" spans="2:5" ht="14.5" x14ac:dyDescent="0.35">
      <c r="B235" s="39"/>
      <c r="C235" s="40"/>
      <c r="D235" s="76"/>
      <c r="E235" s="41"/>
    </row>
    <row r="236" spans="2:5" ht="14.5" x14ac:dyDescent="0.35">
      <c r="B236" s="39"/>
      <c r="C236" s="40"/>
      <c r="D236" s="76"/>
      <c r="E236" s="41"/>
    </row>
    <row r="237" spans="2:5" ht="14.5" x14ac:dyDescent="0.35">
      <c r="B237" s="39"/>
      <c r="C237" s="40"/>
      <c r="D237" s="76"/>
      <c r="E237" s="41"/>
    </row>
    <row r="238" spans="2:5" ht="14.5" x14ac:dyDescent="0.35">
      <c r="B238" s="39"/>
      <c r="C238" s="40"/>
      <c r="D238" s="76"/>
      <c r="E238" s="41"/>
    </row>
    <row r="239" spans="2:5" ht="14.5" x14ac:dyDescent="0.35">
      <c r="B239" s="39"/>
      <c r="C239" s="40"/>
      <c r="D239" s="76"/>
      <c r="E239" s="41"/>
    </row>
    <row r="240" spans="2:5" ht="14.5" x14ac:dyDescent="0.35">
      <c r="B240" s="39"/>
      <c r="C240" s="40"/>
      <c r="D240" s="76"/>
      <c r="E240" s="41"/>
    </row>
    <row r="241" spans="2:5" ht="14.5" x14ac:dyDescent="0.35">
      <c r="B241" s="39"/>
      <c r="C241" s="40"/>
      <c r="D241" s="76"/>
      <c r="E241" s="41"/>
    </row>
    <row r="242" spans="2:5" ht="14.5" x14ac:dyDescent="0.35">
      <c r="B242" s="39"/>
      <c r="C242" s="40"/>
      <c r="D242" s="76"/>
      <c r="E242" s="41"/>
    </row>
    <row r="243" spans="2:5" ht="14.5" x14ac:dyDescent="0.35">
      <c r="B243" s="39"/>
      <c r="C243" s="40"/>
      <c r="D243" s="76"/>
      <c r="E243" s="41"/>
    </row>
    <row r="244" spans="2:5" ht="14.5" x14ac:dyDescent="0.35">
      <c r="B244" s="39"/>
      <c r="C244" s="40"/>
      <c r="D244" s="76"/>
      <c r="E244" s="41"/>
    </row>
    <row r="245" spans="2:5" ht="14.5" x14ac:dyDescent="0.35">
      <c r="B245" s="39"/>
      <c r="C245" s="40"/>
      <c r="D245" s="76"/>
      <c r="E245" s="41"/>
    </row>
    <row r="246" spans="2:5" ht="14.5" x14ac:dyDescent="0.35">
      <c r="B246" s="39"/>
      <c r="C246" s="40"/>
      <c r="D246" s="76"/>
      <c r="E246" s="41"/>
    </row>
    <row r="247" spans="2:5" ht="14.5" x14ac:dyDescent="0.35">
      <c r="B247" s="39"/>
      <c r="C247" s="40"/>
      <c r="D247" s="76"/>
      <c r="E247" s="41"/>
    </row>
    <row r="248" spans="2:5" ht="14.5" x14ac:dyDescent="0.35">
      <c r="B248" s="39"/>
      <c r="C248" s="40"/>
      <c r="D248" s="76"/>
      <c r="E248" s="41"/>
    </row>
    <row r="249" spans="2:5" ht="14.5" x14ac:dyDescent="0.35">
      <c r="B249" s="39"/>
      <c r="C249" s="40"/>
      <c r="D249" s="76"/>
      <c r="E249" s="41"/>
    </row>
    <row r="250" spans="2:5" ht="14.5" x14ac:dyDescent="0.35">
      <c r="B250" s="39"/>
      <c r="C250" s="40"/>
      <c r="D250" s="76"/>
      <c r="E250" s="41"/>
    </row>
    <row r="251" spans="2:5" ht="14.5" x14ac:dyDescent="0.35">
      <c r="B251" s="39"/>
      <c r="C251" s="40"/>
      <c r="D251" s="76"/>
      <c r="E251" s="41"/>
    </row>
    <row r="252" spans="2:5" thickBot="1" x14ac:dyDescent="0.4">
      <c r="B252" s="45"/>
      <c r="C252" s="37"/>
      <c r="D252" s="78"/>
      <c r="E252" s="46"/>
    </row>
    <row r="253" spans="2:5" ht="15" hidden="1" customHeight="1" x14ac:dyDescent="0.35">
      <c r="B253" s="63">
        <v>43914</v>
      </c>
      <c r="C253" s="60" t="s">
        <v>38</v>
      </c>
      <c r="D253" s="60">
        <v>111</v>
      </c>
      <c r="E253" s="60" t="s">
        <v>25</v>
      </c>
    </row>
  </sheetData>
  <sortState xmlns:xlrd2="http://schemas.microsoft.com/office/spreadsheetml/2017/richdata2" ref="B11:E252">
    <sortCondition ref="B10"/>
  </sortState>
  <mergeCells count="16">
    <mergeCell ref="I19:I20"/>
    <mergeCell ref="H25:H26"/>
    <mergeCell ref="I27:I28"/>
    <mergeCell ref="H10:I10"/>
    <mergeCell ref="H11:I11"/>
    <mergeCell ref="H12:I12"/>
    <mergeCell ref="E1:G1"/>
    <mergeCell ref="J1:J2"/>
    <mergeCell ref="J3:J4"/>
    <mergeCell ref="G7:I8"/>
    <mergeCell ref="N17:N18"/>
    <mergeCell ref="C8:D9"/>
    <mergeCell ref="H9:I9"/>
    <mergeCell ref="G14:G15"/>
    <mergeCell ref="H14:H15"/>
    <mergeCell ref="I14:I15"/>
  </mergeCells>
  <conditionalFormatting sqref="G5:H5">
    <cfRule type="iconSet" priority="148">
      <iconSet iconSet="3Symbols">
        <cfvo type="percent" val="0"/>
        <cfvo type="num" val="0"/>
        <cfvo type="num" val="300" gte="0"/>
      </iconSet>
    </cfRule>
    <cfRule type="expression" dxfId="95" priority="149">
      <formula>$H$5&lt;0</formula>
    </cfRule>
    <cfRule type="expression" dxfId="94" priority="150">
      <formula>$H$5&gt;300</formula>
    </cfRule>
  </conditionalFormatting>
  <conditionalFormatting sqref="B10:E10">
    <cfRule type="expression" priority="151">
      <formula>IF(SEARCH("me devendo",$C11),1)=1</formula>
    </cfRule>
  </conditionalFormatting>
  <conditionalFormatting sqref="H28">
    <cfRule type="expression" dxfId="93" priority="152">
      <formula>IF(LOOKUP(2^15,SEARCH($M$8:$M$11,$C28)),1,0)=1</formula>
    </cfRule>
  </conditionalFormatting>
  <conditionalFormatting sqref="B11:B17 B27:E252 B24:B26 E24:E26 E11:E17">
    <cfRule type="expression" dxfId="92" priority="153">
      <formula>IF(LOOKUP(2^15,SEARCH($N$8:$N$9,$C11)),1,0)</formula>
    </cfRule>
    <cfRule type="expression" dxfId="91" priority="154">
      <formula>IF($E11=$P$14,1,0)</formula>
    </cfRule>
    <cfRule type="expression" dxfId="90" priority="155">
      <formula>IF(LOOKUP(2^15,SEARCH($M$8:$M$11,$C11)),1,0)</formula>
    </cfRule>
  </conditionalFormatting>
  <conditionalFormatting sqref="B18:B19 E18:E19">
    <cfRule type="expression" dxfId="89" priority="145">
      <formula>IF(LOOKUP(2^15,SEARCH($N$8:$N$9,$C18)),1,0)</formula>
    </cfRule>
    <cfRule type="expression" dxfId="88" priority="146">
      <formula>IF($E18=$P$14,1,0)</formula>
    </cfRule>
    <cfRule type="expression" dxfId="87" priority="147">
      <formula>IF(LOOKUP(2^15,SEARCH($M$8:$M$11,$C18)),1,0)</formula>
    </cfRule>
  </conditionalFormatting>
  <conditionalFormatting sqref="B19">
    <cfRule type="expression" dxfId="86" priority="142">
      <formula>IF(LOOKUP(2^15,SEARCH($N$8:$N$9,$C19)),1,0)</formula>
    </cfRule>
    <cfRule type="expression" dxfId="85" priority="143">
      <formula>IF($E19=$P$14,1,0)</formula>
    </cfRule>
    <cfRule type="expression" dxfId="84" priority="144">
      <formula>IF(LOOKUP(2^15,SEARCH($M$8:$M$11,$C19)),1,0)</formula>
    </cfRule>
  </conditionalFormatting>
  <conditionalFormatting sqref="E19">
    <cfRule type="expression" dxfId="83" priority="133">
      <formula>IF(LOOKUP(2^15,SEARCH($N$8:$N$9,$C19)),1,0)</formula>
    </cfRule>
    <cfRule type="expression" dxfId="82" priority="134">
      <formula>IF($E19=$P$14,1,0)</formula>
    </cfRule>
    <cfRule type="expression" dxfId="81" priority="135">
      <formula>IF(LOOKUP(2^15,SEARCH($M$8:$M$11,$C19)),1,0)</formula>
    </cfRule>
  </conditionalFormatting>
  <conditionalFormatting sqref="B20">
    <cfRule type="expression" dxfId="80" priority="130">
      <formula>IF(LOOKUP(2^15,SEARCH($N$8:$N$9,$C20)),1,0)</formula>
    </cfRule>
    <cfRule type="expression" dxfId="79" priority="131">
      <formula>IF($E20=$P$14,1,0)</formula>
    </cfRule>
    <cfRule type="expression" dxfId="78" priority="132">
      <formula>IF(LOOKUP(2^15,SEARCH($M$8:$M$11,$C20)),1,0)</formula>
    </cfRule>
  </conditionalFormatting>
  <conditionalFormatting sqref="E20">
    <cfRule type="expression" dxfId="77" priority="121">
      <formula>IF(LOOKUP(2^15,SEARCH($N$8:$N$9,$C20)),1,0)</formula>
    </cfRule>
    <cfRule type="expression" dxfId="76" priority="122">
      <formula>IF($E20=$P$14,1,0)</formula>
    </cfRule>
    <cfRule type="expression" dxfId="75" priority="123">
      <formula>IF(LOOKUP(2^15,SEARCH($M$8:$M$11,$C20)),1,0)</formula>
    </cfRule>
  </conditionalFormatting>
  <conditionalFormatting sqref="B21">
    <cfRule type="expression" dxfId="74" priority="109">
      <formula>IF(LOOKUP(2^15,SEARCH($N$8:$N$9,$C21)),1,0)</formula>
    </cfRule>
    <cfRule type="expression" dxfId="73" priority="110">
      <formula>IF($E21=$P$14,1,0)</formula>
    </cfRule>
    <cfRule type="expression" dxfId="72" priority="111">
      <formula>IF(LOOKUP(2^15,SEARCH($M$8:$M$11,$C21)),1,0)</formula>
    </cfRule>
  </conditionalFormatting>
  <conditionalFormatting sqref="E21">
    <cfRule type="expression" dxfId="71" priority="103">
      <formula>IF(LOOKUP(2^15,SEARCH($N$8:$N$9,$C21)),1,0)</formula>
    </cfRule>
    <cfRule type="expression" dxfId="70" priority="104">
      <formula>IF($E21=$P$14,1,0)</formula>
    </cfRule>
    <cfRule type="expression" dxfId="69" priority="105">
      <formula>IF(LOOKUP(2^15,SEARCH($M$8:$M$11,$C21)),1,0)</formula>
    </cfRule>
  </conditionalFormatting>
  <conditionalFormatting sqref="B22">
    <cfRule type="expression" dxfId="68" priority="94">
      <formula>IF(LOOKUP(2^15,SEARCH($N$8:$N$9,$C22)),1,0)</formula>
    </cfRule>
    <cfRule type="expression" dxfId="67" priority="95">
      <formula>IF($E22=$P$14,1,0)</formula>
    </cfRule>
    <cfRule type="expression" dxfId="66" priority="96">
      <formula>IF(LOOKUP(2^15,SEARCH($M$8:$M$11,$C22)),1,0)</formula>
    </cfRule>
  </conditionalFormatting>
  <conditionalFormatting sqref="E22">
    <cfRule type="expression" dxfId="65" priority="88">
      <formula>IF(LOOKUP(2^15,SEARCH($N$8:$N$9,$C22)),1,0)</formula>
    </cfRule>
    <cfRule type="expression" dxfId="64" priority="89">
      <formula>IF($E22=$P$14,1,0)</formula>
    </cfRule>
    <cfRule type="expression" dxfId="63" priority="90">
      <formula>IF(LOOKUP(2^15,SEARCH($M$8:$M$11,$C22)),1,0)</formula>
    </cfRule>
  </conditionalFormatting>
  <conditionalFormatting sqref="B23">
    <cfRule type="expression" dxfId="62" priority="79">
      <formula>IF(LOOKUP(2^15,SEARCH($N$8:$N$9,$C23)),1,0)</formula>
    </cfRule>
    <cfRule type="expression" dxfId="61" priority="80">
      <formula>IF($E23=$P$14,1,0)</formula>
    </cfRule>
    <cfRule type="expression" dxfId="60" priority="81">
      <formula>IF(LOOKUP(2^15,SEARCH($M$8:$M$11,$C23)),1,0)</formula>
    </cfRule>
  </conditionalFormatting>
  <conditionalFormatting sqref="E23">
    <cfRule type="expression" dxfId="59" priority="73">
      <formula>IF(LOOKUP(2^15,SEARCH($N$8:$N$9,$C23)),1,0)</formula>
    </cfRule>
    <cfRule type="expression" dxfId="58" priority="74">
      <formula>IF($E23=$P$14,1,0)</formula>
    </cfRule>
    <cfRule type="expression" dxfId="57" priority="75">
      <formula>IF(LOOKUP(2^15,SEARCH($M$8:$M$11,$C23)),1,0)</formula>
    </cfRule>
  </conditionalFormatting>
  <conditionalFormatting sqref="C11:D17 C26:D26 D24:D25">
    <cfRule type="expression" dxfId="56" priority="58">
      <formula>IF(LOOKUP(2^15,SEARCH($N$8:$N$9,$C11)),1,0)</formula>
    </cfRule>
    <cfRule type="expression" dxfId="55" priority="59">
      <formula>IF($E11=$P$14,1,0)</formula>
    </cfRule>
    <cfRule type="expression" dxfId="54" priority="60">
      <formula>IF(LOOKUP(2^15,SEARCH($M$8:$M$11,$C11)),1,0)</formula>
    </cfRule>
  </conditionalFormatting>
  <conditionalFormatting sqref="C18:D19">
    <cfRule type="expression" dxfId="53" priority="55">
      <formula>IF(LOOKUP(2^15,SEARCH($N$8:$N$9,$C18)),1,0)</formula>
    </cfRule>
    <cfRule type="expression" dxfId="52" priority="56">
      <formula>IF($E18=$P$14,1,0)</formula>
    </cfRule>
    <cfRule type="expression" dxfId="51" priority="57">
      <formula>IF(LOOKUP(2^15,SEARCH($M$8:$M$11,$C18)),1,0)</formula>
    </cfRule>
  </conditionalFormatting>
  <conditionalFormatting sqref="C19">
    <cfRule type="expression" dxfId="50" priority="52">
      <formula>IF(LOOKUP(2^15,SEARCH($N$8:$N$9,$C19)),1,0)</formula>
    </cfRule>
    <cfRule type="expression" dxfId="49" priority="53">
      <formula>IF($E19=$P$14,1,0)</formula>
    </cfRule>
    <cfRule type="expression" dxfId="48" priority="54">
      <formula>IF(LOOKUP(2^15,SEARCH($M$8:$M$11,$C19)),1,0)</formula>
    </cfRule>
  </conditionalFormatting>
  <conditionalFormatting sqref="D19">
    <cfRule type="expression" dxfId="47" priority="49">
      <formula>IF(LOOKUP(2^15,SEARCH($N$8:$N$9,$C19)),1,0)</formula>
    </cfRule>
    <cfRule type="expression" dxfId="46" priority="50">
      <formula>IF($E19=$P$14,1,0)</formula>
    </cfRule>
    <cfRule type="expression" dxfId="45" priority="51">
      <formula>IF(LOOKUP(2^15,SEARCH($M$8:$M$11,$C19)),1,0)</formula>
    </cfRule>
  </conditionalFormatting>
  <conditionalFormatting sqref="C20">
    <cfRule type="expression" dxfId="44" priority="46">
      <formula>IF(LOOKUP(2^15,SEARCH($N$8:$N$9,$C20)),1,0)</formula>
    </cfRule>
    <cfRule type="expression" dxfId="43" priority="47">
      <formula>IF($E20=$P$14,1,0)</formula>
    </cfRule>
    <cfRule type="expression" dxfId="42" priority="48">
      <formula>IF(LOOKUP(2^15,SEARCH($M$8:$M$11,$C20)),1,0)</formula>
    </cfRule>
  </conditionalFormatting>
  <conditionalFormatting sqref="D20">
    <cfRule type="expression" dxfId="41" priority="43">
      <formula>IF(LOOKUP(2^15,SEARCH($N$8:$N$9,$C20)),1,0)</formula>
    </cfRule>
    <cfRule type="expression" dxfId="40" priority="44">
      <formula>IF($E20=$P$14,1,0)</formula>
    </cfRule>
    <cfRule type="expression" dxfId="39" priority="45">
      <formula>IF(LOOKUP(2^15,SEARCH($M$8:$M$11,$C20)),1,0)</formula>
    </cfRule>
  </conditionalFormatting>
  <conditionalFormatting sqref="D20">
    <cfRule type="expression" dxfId="38" priority="40">
      <formula>IF(LOOKUP(2^15,SEARCH($N$8:$N$9,$C20)),1,0)</formula>
    </cfRule>
    <cfRule type="expression" dxfId="37" priority="41">
      <formula>IF($E20=$P$14,1,0)</formula>
    </cfRule>
    <cfRule type="expression" dxfId="36" priority="42">
      <formula>IF(LOOKUP(2^15,SEARCH($M$8:$M$11,$C20)),1,0)</formula>
    </cfRule>
  </conditionalFormatting>
  <conditionalFormatting sqref="C21">
    <cfRule type="expression" dxfId="35" priority="37">
      <formula>IF(LOOKUP(2^15,SEARCH($N$8:$N$9,$C21)),1,0)</formula>
    </cfRule>
    <cfRule type="expression" dxfId="34" priority="38">
      <formula>IF($E21=$P$14,1,0)</formula>
    </cfRule>
    <cfRule type="expression" dxfId="33" priority="39">
      <formula>IF(LOOKUP(2^15,SEARCH($M$8:$M$11,$C21)),1,0)</formula>
    </cfRule>
  </conditionalFormatting>
  <conditionalFormatting sqref="D21">
    <cfRule type="expression" dxfId="32" priority="34">
      <formula>IF(LOOKUP(2^15,SEARCH($N$8:$N$9,$C21)),1,0)</formula>
    </cfRule>
    <cfRule type="expression" dxfId="31" priority="35">
      <formula>IF($E21=$P$14,1,0)</formula>
    </cfRule>
    <cfRule type="expression" dxfId="30" priority="36">
      <formula>IF(LOOKUP(2^15,SEARCH($M$8:$M$11,$C21)),1,0)</formula>
    </cfRule>
  </conditionalFormatting>
  <conditionalFormatting sqref="D21">
    <cfRule type="expression" dxfId="29" priority="31">
      <formula>IF(LOOKUP(2^15,SEARCH($N$8:$N$9,$C21)),1,0)</formula>
    </cfRule>
    <cfRule type="expression" dxfId="28" priority="32">
      <formula>IF($E21=$P$14,1,0)</formula>
    </cfRule>
    <cfRule type="expression" dxfId="27" priority="33">
      <formula>IF(LOOKUP(2^15,SEARCH($M$8:$M$11,$C21)),1,0)</formula>
    </cfRule>
  </conditionalFormatting>
  <conditionalFormatting sqref="C22">
    <cfRule type="expression" dxfId="26" priority="28">
      <formula>IF(LOOKUP(2^15,SEARCH($N$8:$N$9,$C22)),1,0)</formula>
    </cfRule>
    <cfRule type="expression" dxfId="25" priority="29">
      <formula>IF($E22=$P$14,1,0)</formula>
    </cfRule>
    <cfRule type="expression" dxfId="24" priority="30">
      <formula>IF(LOOKUP(2^15,SEARCH($M$8:$M$11,$C22)),1,0)</formula>
    </cfRule>
  </conditionalFormatting>
  <conditionalFormatting sqref="D22">
    <cfRule type="expression" dxfId="23" priority="25">
      <formula>IF(LOOKUP(2^15,SEARCH($N$8:$N$9,$C22)),1,0)</formula>
    </cfRule>
    <cfRule type="expression" dxfId="22" priority="26">
      <formula>IF($E22=$P$14,1,0)</formula>
    </cfRule>
    <cfRule type="expression" dxfId="21" priority="27">
      <formula>IF(LOOKUP(2^15,SEARCH($M$8:$M$11,$C22)),1,0)</formula>
    </cfRule>
  </conditionalFormatting>
  <conditionalFormatting sqref="D22">
    <cfRule type="expression" dxfId="20" priority="22">
      <formula>IF(LOOKUP(2^15,SEARCH($N$8:$N$9,$C22)),1,0)</formula>
    </cfRule>
    <cfRule type="expression" dxfId="19" priority="23">
      <formula>IF($E22=$P$14,1,0)</formula>
    </cfRule>
    <cfRule type="expression" dxfId="18" priority="24">
      <formula>IF(LOOKUP(2^15,SEARCH($M$8:$M$11,$C22)),1,0)</formula>
    </cfRule>
  </conditionalFormatting>
  <conditionalFormatting sqref="C23">
    <cfRule type="expression" dxfId="17" priority="19">
      <formula>IF(LOOKUP(2^15,SEARCH($N$8:$N$9,$C23)),1,0)</formula>
    </cfRule>
    <cfRule type="expression" dxfId="16" priority="20">
      <formula>IF($E23=$P$14,1,0)</formula>
    </cfRule>
    <cfRule type="expression" dxfId="15" priority="21">
      <formula>IF(LOOKUP(2^15,SEARCH($M$8:$M$11,$C23)),1,0)</formula>
    </cfRule>
  </conditionalFormatting>
  <conditionalFormatting sqref="D23">
    <cfRule type="expression" dxfId="14" priority="16">
      <formula>IF(LOOKUP(2^15,SEARCH($N$8:$N$9,$C23)),1,0)</formula>
    </cfRule>
    <cfRule type="expression" dxfId="13" priority="17">
      <formula>IF($E23=$P$14,1,0)</formula>
    </cfRule>
    <cfRule type="expression" dxfId="12" priority="18">
      <formula>IF(LOOKUP(2^15,SEARCH($M$8:$M$11,$C23)),1,0)</formula>
    </cfRule>
  </conditionalFormatting>
  <conditionalFormatting sqref="D23">
    <cfRule type="expression" dxfId="11" priority="13">
      <formula>IF(LOOKUP(2^15,SEARCH($N$8:$N$9,$C23)),1,0)</formula>
    </cfRule>
    <cfRule type="expression" dxfId="10" priority="14">
      <formula>IF($E23=$P$14,1,0)</formula>
    </cfRule>
    <cfRule type="expression" dxfId="9" priority="15">
      <formula>IF(LOOKUP(2^15,SEARCH($M$8:$M$11,$C23)),1,0)</formula>
    </cfRule>
  </conditionalFormatting>
  <conditionalFormatting sqref="C24">
    <cfRule type="expression" dxfId="8" priority="10">
      <formula>IF(LOOKUP(2^15,SEARCH($N$8:$N$9,$C24)),1,0)</formula>
    </cfRule>
    <cfRule type="expression" dxfId="7" priority="11">
      <formula>IF($E24=$P$14,1,0)</formula>
    </cfRule>
    <cfRule type="expression" dxfId="6" priority="12">
      <formula>IF(LOOKUP(2^15,SEARCH($M$8:$M$11,$C24)),1,0)</formula>
    </cfRule>
  </conditionalFormatting>
  <conditionalFormatting sqref="C25">
    <cfRule type="expression" dxfId="5" priority="7">
      <formula>IF(LOOKUP(2^15,SEARCH($N$8:$N$9,$C25)),1,0)</formula>
    </cfRule>
    <cfRule type="expression" dxfId="4" priority="8">
      <formula>IF($E25=$P$14,1,0)</formula>
    </cfRule>
    <cfRule type="expression" dxfId="3" priority="9">
      <formula>IF(LOOKUP(2^15,SEARCH($M$8:$M$11,$C25)),1,0)</formula>
    </cfRule>
  </conditionalFormatting>
  <conditionalFormatting sqref="G17">
    <cfRule type="expression" dxfId="2" priority="1">
      <formula>IF(LOOKUP(2^15,SEARCH($N$8:$N$9,$C17)),1,0)</formula>
    </cfRule>
    <cfRule type="expression" dxfId="1" priority="2">
      <formula>IF($E17=$P$14,1,0)</formula>
    </cfRule>
    <cfRule type="expression" dxfId="0" priority="3">
      <formula>IF(LOOKUP(2^15,SEARCH($M$8:$M$11,$C17)),1,0)</formula>
    </cfRule>
  </conditionalFormatting>
  <dataValidations count="3">
    <dataValidation type="list" allowBlank="1" showInputMessage="1" showErrorMessage="1" errorTitle="ERRO!!" error="SELECIONE UMA FORMA VÁLIDA!!!" promptTitle="FORMA DE PAGAMENTO" sqref="E11:E252" xr:uid="{00000000-0002-0000-0400-000000000000}">
      <formula1>$M$14:$P$14</formula1>
    </dataValidation>
    <dataValidation type="date" errorStyle="warning" allowBlank="1" showInputMessage="1" showErrorMessage="1" errorTitle="ERRO!!" error="DATA FORA DO LIMITE ESTABELECIDO PARA O MÊS!" sqref="B11:B252" xr:uid="{00000000-0002-0000-0400-000001000000}">
      <formula1>DATE(YEAR(TODAY()),MONTH(TODAY())-1,25)</formula1>
      <formula2>DATE(YEAR(TODAY()),MONTH(TODAY())+1,0)</formula2>
    </dataValidation>
    <dataValidation type="list" allowBlank="1" showInputMessage="1" showErrorMessage="1" sqref="E10" xr:uid="{00000000-0002-0000-0400-000002000000}">
      <formula1>$XEU$5:$XEW$5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36</vt:i4>
      </vt:variant>
    </vt:vector>
  </HeadingPairs>
  <TitlesOfParts>
    <vt:vector size="49" baseType="lpstr">
      <vt:lpstr>Início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ABRIL!GASTOS</vt:lpstr>
      <vt:lpstr>AGOSTO!GASTOS</vt:lpstr>
      <vt:lpstr>DEZEMBRO!GASTOS</vt:lpstr>
      <vt:lpstr>FEVEREIRO!GASTOS</vt:lpstr>
      <vt:lpstr>JANEIRO!GASTOS</vt:lpstr>
      <vt:lpstr>JULHO!GASTOS</vt:lpstr>
      <vt:lpstr>JUNHO!GASTOS</vt:lpstr>
      <vt:lpstr>MAIO!GASTOS</vt:lpstr>
      <vt:lpstr>MARÇO!GASTOS</vt:lpstr>
      <vt:lpstr>NOVEMBRO!GASTOS</vt:lpstr>
      <vt:lpstr>OUTUBRO!GASTOS</vt:lpstr>
      <vt:lpstr>SETEMBRO!GASTOS</vt:lpstr>
      <vt:lpstr>ABRIL!Procurar_Gastos</vt:lpstr>
      <vt:lpstr>AGOSTO!Procurar_Gastos</vt:lpstr>
      <vt:lpstr>DEZEMBRO!Procurar_Gastos</vt:lpstr>
      <vt:lpstr>FEVEREIRO!Procurar_Gastos</vt:lpstr>
      <vt:lpstr>JANEIRO!Procurar_Gastos</vt:lpstr>
      <vt:lpstr>JULHO!Procurar_Gastos</vt:lpstr>
      <vt:lpstr>JUNHO!Procurar_Gastos</vt:lpstr>
      <vt:lpstr>MAIO!Procurar_Gastos</vt:lpstr>
      <vt:lpstr>MARÇO!Procurar_Gastos</vt:lpstr>
      <vt:lpstr>NOVEMBRO!Procurar_Gastos</vt:lpstr>
      <vt:lpstr>OUTUBRO!Procurar_Gastos</vt:lpstr>
      <vt:lpstr>SETEMBRO!Procurar_Gastos</vt:lpstr>
      <vt:lpstr>ABRIL!Valor2</vt:lpstr>
      <vt:lpstr>AGOSTO!Valor2</vt:lpstr>
      <vt:lpstr>DEZEMBRO!Valor2</vt:lpstr>
      <vt:lpstr>FEVEREIRO!Valor2</vt:lpstr>
      <vt:lpstr>JANEIRO!Valor2</vt:lpstr>
      <vt:lpstr>JULHO!Valor2</vt:lpstr>
      <vt:lpstr>JUNHO!Valor2</vt:lpstr>
      <vt:lpstr>MAIO!Valor2</vt:lpstr>
      <vt:lpstr>MARÇO!Valor2</vt:lpstr>
      <vt:lpstr>NOVEMBRO!Valor2</vt:lpstr>
      <vt:lpstr>OUTUBRO!Valor2</vt:lpstr>
      <vt:lpstr>SETEMBRO!Valor2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Neto, Fernando Henriques</cp:lastModifiedBy>
  <dcterms:created xsi:type="dcterms:W3CDTF">2019-10-20T04:24:10Z</dcterms:created>
  <dcterms:modified xsi:type="dcterms:W3CDTF">2022-03-30T19:37:00Z</dcterms:modified>
</cp:coreProperties>
</file>