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"/>
    </mc:Choice>
  </mc:AlternateContent>
  <xr:revisionPtr revIDLastSave="0" documentId="8_{91D9D239-0AB2-4834-983B-4851EFAA07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mple" sheetId="10" r:id="rId1"/>
  </sheets>
  <definedNames>
    <definedName name="solver_adj" localSheetId="0" hidden="1">simple!$E$27:$F$126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simple!$E$27:$F$126</definedName>
    <definedName name="solver_lhs2" localSheetId="0" hidden="1">simple!$E$27:$F$126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simple!$G$25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1.6</definedName>
    <definedName name="solver_rhs2" localSheetId="0" hidden="1">0.2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1048550" i="10" l="1" a="1"/>
  <c r="XFD1048550" i="10" s="1"/>
  <c r="XFD1048551" i="10" a="1"/>
  <c r="XFD1048551" i="10" s="1"/>
  <c r="XFD1048552" i="10" a="1"/>
  <c r="XFD1048552" i="10" s="1"/>
  <c r="XFD1048553" i="10" a="1"/>
  <c r="XFD1048553" i="10" s="1"/>
  <c r="XFD1048554" i="10"/>
  <c r="XFD1048555" i="10"/>
  <c r="I24" i="10"/>
  <c r="AW28" i="10" l="1"/>
  <c r="AW29" i="10"/>
  <c r="AW30" i="10"/>
  <c r="AW31" i="10"/>
  <c r="AW32" i="10"/>
  <c r="AW33" i="10"/>
  <c r="AW34" i="10"/>
  <c r="AW35" i="10"/>
  <c r="AW36" i="10"/>
  <c r="AW37" i="10"/>
  <c r="AW38" i="10"/>
  <c r="AW39" i="10"/>
  <c r="AW40" i="10"/>
  <c r="AW41" i="10"/>
  <c r="AW42" i="10"/>
  <c r="AW43" i="10"/>
  <c r="AW44" i="10"/>
  <c r="AW45" i="10"/>
  <c r="AW46" i="10"/>
  <c r="AW47" i="10"/>
  <c r="AW48" i="10"/>
  <c r="AW49" i="10"/>
  <c r="AW50" i="10"/>
  <c r="AW51" i="10"/>
  <c r="AW52" i="10"/>
  <c r="AW53" i="10"/>
  <c r="AW54" i="10"/>
  <c r="AW55" i="10"/>
  <c r="AW56" i="10"/>
  <c r="AW57" i="10"/>
  <c r="AW58" i="10"/>
  <c r="AW59" i="10"/>
  <c r="AW60" i="10"/>
  <c r="AW61" i="10"/>
  <c r="AW62" i="10"/>
  <c r="AW63" i="10"/>
  <c r="AW64" i="10"/>
  <c r="AW65" i="10"/>
  <c r="AW66" i="10"/>
  <c r="AW67" i="10"/>
  <c r="AW68" i="10"/>
  <c r="AW69" i="10"/>
  <c r="AW70" i="10"/>
  <c r="AW71" i="10"/>
  <c r="AW72" i="10"/>
  <c r="AW73" i="10"/>
  <c r="AW74" i="10"/>
  <c r="AW75" i="10"/>
  <c r="AW76" i="10"/>
  <c r="AV28" i="10"/>
  <c r="AT28" i="10" s="1"/>
  <c r="AV29" i="10"/>
  <c r="AT29" i="10" s="1"/>
  <c r="AV30" i="10"/>
  <c r="AT30" i="10" s="1"/>
  <c r="AV31" i="10"/>
  <c r="AT31" i="10" s="1"/>
  <c r="AV32" i="10"/>
  <c r="AT32" i="10" s="1"/>
  <c r="AV33" i="10"/>
  <c r="AT33" i="10" s="1"/>
  <c r="AV34" i="10"/>
  <c r="AT34" i="10" s="1"/>
  <c r="AV35" i="10"/>
  <c r="AT35" i="10" s="1"/>
  <c r="AV36" i="10"/>
  <c r="AT36" i="10" s="1"/>
  <c r="AV37" i="10"/>
  <c r="AT37" i="10" s="1"/>
  <c r="AV38" i="10"/>
  <c r="AT38" i="10" s="1"/>
  <c r="AV39" i="10"/>
  <c r="AT39" i="10" s="1"/>
  <c r="AV40" i="10"/>
  <c r="AT40" i="10" s="1"/>
  <c r="AV41" i="10"/>
  <c r="AT41" i="10" s="1"/>
  <c r="AV42" i="10"/>
  <c r="AT42" i="10" s="1"/>
  <c r="AV43" i="10"/>
  <c r="AT43" i="10" s="1"/>
  <c r="AV44" i="10"/>
  <c r="AT44" i="10" s="1"/>
  <c r="AV45" i="10"/>
  <c r="AT45" i="10" s="1"/>
  <c r="AV46" i="10"/>
  <c r="AT46" i="10" s="1"/>
  <c r="AV47" i="10"/>
  <c r="AT47" i="10" s="1"/>
  <c r="AV48" i="10"/>
  <c r="AT48" i="10" s="1"/>
  <c r="AV49" i="10"/>
  <c r="AT49" i="10" s="1"/>
  <c r="AV50" i="10"/>
  <c r="AT50" i="10" s="1"/>
  <c r="AV51" i="10"/>
  <c r="AT51" i="10" s="1"/>
  <c r="AV52" i="10"/>
  <c r="AT52" i="10" s="1"/>
  <c r="AV53" i="10"/>
  <c r="AT53" i="10" s="1"/>
  <c r="AV54" i="10"/>
  <c r="AT54" i="10" s="1"/>
  <c r="AV55" i="10"/>
  <c r="AT55" i="10" s="1"/>
  <c r="AV56" i="10"/>
  <c r="AT56" i="10" s="1"/>
  <c r="AV57" i="10"/>
  <c r="AT57" i="10" s="1"/>
  <c r="AV58" i="10"/>
  <c r="AT58" i="10" s="1"/>
  <c r="AV59" i="10"/>
  <c r="AT59" i="10" s="1"/>
  <c r="AV60" i="10"/>
  <c r="AT60" i="10" s="1"/>
  <c r="AV61" i="10"/>
  <c r="AT61" i="10" s="1"/>
  <c r="AV62" i="10"/>
  <c r="AT62" i="10" s="1"/>
  <c r="AV63" i="10"/>
  <c r="AT63" i="10" s="1"/>
  <c r="AV64" i="10"/>
  <c r="AT64" i="10" s="1"/>
  <c r="AV65" i="10"/>
  <c r="AT65" i="10" s="1"/>
  <c r="AV66" i="10"/>
  <c r="AT66" i="10" s="1"/>
  <c r="AV67" i="10"/>
  <c r="AT67" i="10" s="1"/>
  <c r="AV68" i="10"/>
  <c r="AT68" i="10" s="1"/>
  <c r="AV69" i="10"/>
  <c r="AT69" i="10" s="1"/>
  <c r="AV70" i="10"/>
  <c r="AT70" i="10" s="1"/>
  <c r="AV71" i="10"/>
  <c r="AT71" i="10" s="1"/>
  <c r="AV72" i="10"/>
  <c r="AT72" i="10" s="1"/>
  <c r="AV73" i="10"/>
  <c r="AT73" i="10" s="1"/>
  <c r="AV74" i="10"/>
  <c r="AT74" i="10" s="1"/>
  <c r="AV75" i="10"/>
  <c r="AT75" i="10" s="1"/>
  <c r="AV76" i="10"/>
  <c r="AT76" i="10" s="1"/>
  <c r="AU28" i="10"/>
  <c r="AU29" i="10"/>
  <c r="AU30" i="10"/>
  <c r="AU31" i="10"/>
  <c r="AU32" i="10"/>
  <c r="AU33" i="10"/>
  <c r="AU34" i="10"/>
  <c r="AU35" i="10"/>
  <c r="AU36" i="10"/>
  <c r="AU37" i="10"/>
  <c r="AU38" i="10"/>
  <c r="AU39" i="10"/>
  <c r="AU40" i="10"/>
  <c r="AU41" i="10"/>
  <c r="AU42" i="10"/>
  <c r="AU43" i="10"/>
  <c r="AU44" i="10"/>
  <c r="AU45" i="10"/>
  <c r="AU46" i="10"/>
  <c r="AU47" i="10"/>
  <c r="AU48" i="10"/>
  <c r="AU49" i="10"/>
  <c r="AU50" i="10"/>
  <c r="AU51" i="10"/>
  <c r="AU52" i="10"/>
  <c r="AU53" i="10"/>
  <c r="AU54" i="10"/>
  <c r="AU55" i="10"/>
  <c r="AU56" i="10"/>
  <c r="AU57" i="10"/>
  <c r="AU58" i="10"/>
  <c r="AU59" i="10"/>
  <c r="AU60" i="10"/>
  <c r="AU61" i="10"/>
  <c r="AU62" i="10"/>
  <c r="AU63" i="10"/>
  <c r="AU64" i="10"/>
  <c r="AU65" i="10"/>
  <c r="AU66" i="10"/>
  <c r="AU67" i="10"/>
  <c r="AU68" i="10"/>
  <c r="AU69" i="10"/>
  <c r="AU70" i="10"/>
  <c r="AU71" i="10"/>
  <c r="AU72" i="10"/>
  <c r="AU73" i="10"/>
  <c r="AU74" i="10"/>
  <c r="AU75" i="10"/>
  <c r="AU76" i="10"/>
  <c r="AU27" i="10"/>
  <c r="AV27" i="10"/>
  <c r="AT27" i="10" s="1"/>
  <c r="AW27" i="10"/>
  <c r="AD49" i="10"/>
  <c r="M28" i="10"/>
  <c r="BE28" i="10" s="1"/>
  <c r="M29" i="10"/>
  <c r="BE29" i="10" s="1"/>
  <c r="M30" i="10"/>
  <c r="BE30" i="10" s="1"/>
  <c r="M31" i="10"/>
  <c r="BE31" i="10" s="1"/>
  <c r="M32" i="10"/>
  <c r="BE32" i="10" s="1"/>
  <c r="M33" i="10"/>
  <c r="BE33" i="10" s="1"/>
  <c r="M34" i="10"/>
  <c r="BE34" i="10" s="1"/>
  <c r="M35" i="10"/>
  <c r="BE35" i="10" s="1"/>
  <c r="M36" i="10"/>
  <c r="BE36" i="10" s="1"/>
  <c r="M37" i="10"/>
  <c r="BE37" i="10" s="1"/>
  <c r="M38" i="10"/>
  <c r="BE38" i="10" s="1"/>
  <c r="M39" i="10"/>
  <c r="BE39" i="10" s="1"/>
  <c r="M40" i="10"/>
  <c r="BE40" i="10" s="1"/>
  <c r="M41" i="10"/>
  <c r="BE41" i="10" s="1"/>
  <c r="M42" i="10"/>
  <c r="BE42" i="10" s="1"/>
  <c r="M43" i="10"/>
  <c r="BE43" i="10" s="1"/>
  <c r="M44" i="10"/>
  <c r="BE44" i="10" s="1"/>
  <c r="M45" i="10"/>
  <c r="BE45" i="10" s="1"/>
  <c r="M46" i="10"/>
  <c r="BE46" i="10" s="1"/>
  <c r="M47" i="10"/>
  <c r="BE47" i="10" s="1"/>
  <c r="M48" i="10"/>
  <c r="BE48" i="10" s="1"/>
  <c r="M49" i="10"/>
  <c r="BE49" i="10" s="1"/>
  <c r="M50" i="10"/>
  <c r="BE50" i="10" s="1"/>
  <c r="M51" i="10"/>
  <c r="BE51" i="10" s="1"/>
  <c r="M52" i="10"/>
  <c r="BE52" i="10" s="1"/>
  <c r="M53" i="10"/>
  <c r="BE53" i="10" s="1"/>
  <c r="M54" i="10"/>
  <c r="BE54" i="10" s="1"/>
  <c r="M55" i="10"/>
  <c r="BE55" i="10" s="1"/>
  <c r="M56" i="10"/>
  <c r="BE56" i="10" s="1"/>
  <c r="M57" i="10"/>
  <c r="BE57" i="10" s="1"/>
  <c r="M58" i="10"/>
  <c r="BE58" i="10" s="1"/>
  <c r="M59" i="10"/>
  <c r="BE59" i="10" s="1"/>
  <c r="M60" i="10"/>
  <c r="BE60" i="10" s="1"/>
  <c r="M61" i="10"/>
  <c r="BE61" i="10" s="1"/>
  <c r="M62" i="10"/>
  <c r="BE62" i="10" s="1"/>
  <c r="M63" i="10"/>
  <c r="BE63" i="10" s="1"/>
  <c r="M64" i="10"/>
  <c r="BE64" i="10" s="1"/>
  <c r="M65" i="10"/>
  <c r="BE65" i="10" s="1"/>
  <c r="M66" i="10"/>
  <c r="BE66" i="10" s="1"/>
  <c r="M67" i="10"/>
  <c r="BE67" i="10" s="1"/>
  <c r="M68" i="10"/>
  <c r="BE68" i="10" s="1"/>
  <c r="M69" i="10"/>
  <c r="BE69" i="10" s="1"/>
  <c r="M70" i="10"/>
  <c r="BE70" i="10" s="1"/>
  <c r="M71" i="10"/>
  <c r="BE71" i="10" s="1"/>
  <c r="M72" i="10"/>
  <c r="BE72" i="10" s="1"/>
  <c r="M73" i="10"/>
  <c r="BE73" i="10" s="1"/>
  <c r="M74" i="10"/>
  <c r="BE74" i="10" s="1"/>
  <c r="M75" i="10"/>
  <c r="BE75" i="10" s="1"/>
  <c r="M76" i="10"/>
  <c r="BE76" i="10" s="1"/>
  <c r="M77" i="10"/>
  <c r="BE77" i="10" s="1"/>
  <c r="M78" i="10"/>
  <c r="BE78" i="10" s="1"/>
  <c r="M79" i="10"/>
  <c r="BE79" i="10" s="1"/>
  <c r="M80" i="10"/>
  <c r="BE80" i="10" s="1"/>
  <c r="M81" i="10"/>
  <c r="BE81" i="10" s="1"/>
  <c r="M82" i="10"/>
  <c r="BE82" i="10" s="1"/>
  <c r="M83" i="10"/>
  <c r="BE83" i="10" s="1"/>
  <c r="M84" i="10"/>
  <c r="BE84" i="10" s="1"/>
  <c r="M85" i="10"/>
  <c r="BE85" i="10" s="1"/>
  <c r="M86" i="10"/>
  <c r="BE86" i="10" s="1"/>
  <c r="M87" i="10"/>
  <c r="BE87" i="10" s="1"/>
  <c r="M88" i="10"/>
  <c r="BE88" i="10" s="1"/>
  <c r="M89" i="10"/>
  <c r="BE89" i="10" s="1"/>
  <c r="M90" i="10"/>
  <c r="BE90" i="10" s="1"/>
  <c r="M91" i="10"/>
  <c r="BE91" i="10" s="1"/>
  <c r="M92" i="10"/>
  <c r="BE92" i="10" s="1"/>
  <c r="M93" i="10"/>
  <c r="BE93" i="10" s="1"/>
  <c r="M94" i="10"/>
  <c r="BE94" i="10" s="1"/>
  <c r="M95" i="10"/>
  <c r="BE95" i="10" s="1"/>
  <c r="M96" i="10"/>
  <c r="BE96" i="10" s="1"/>
  <c r="M97" i="10"/>
  <c r="BE97" i="10" s="1"/>
  <c r="M98" i="10"/>
  <c r="BE98" i="10" s="1"/>
  <c r="M99" i="10"/>
  <c r="BE99" i="10" s="1"/>
  <c r="M100" i="10"/>
  <c r="BE100" i="10" s="1"/>
  <c r="M101" i="10"/>
  <c r="BE101" i="10" s="1"/>
  <c r="M102" i="10"/>
  <c r="BE102" i="10" s="1"/>
  <c r="M103" i="10"/>
  <c r="BE103" i="10" s="1"/>
  <c r="M104" i="10"/>
  <c r="BE104" i="10" s="1"/>
  <c r="M105" i="10"/>
  <c r="BE105" i="10" s="1"/>
  <c r="M106" i="10"/>
  <c r="BE106" i="10" s="1"/>
  <c r="M107" i="10"/>
  <c r="BE107" i="10" s="1"/>
  <c r="M108" i="10"/>
  <c r="BE108" i="10" s="1"/>
  <c r="M109" i="10"/>
  <c r="BE109" i="10" s="1"/>
  <c r="M110" i="10"/>
  <c r="BE110" i="10" s="1"/>
  <c r="M111" i="10"/>
  <c r="BE111" i="10" s="1"/>
  <c r="M112" i="10"/>
  <c r="BE112" i="10" s="1"/>
  <c r="M113" i="10"/>
  <c r="BE113" i="10" s="1"/>
  <c r="M114" i="10"/>
  <c r="BE114" i="10" s="1"/>
  <c r="M115" i="10"/>
  <c r="BE115" i="10" s="1"/>
  <c r="M116" i="10"/>
  <c r="BE116" i="10" s="1"/>
  <c r="M117" i="10"/>
  <c r="BE117" i="10" s="1"/>
  <c r="M118" i="10"/>
  <c r="BE118" i="10" s="1"/>
  <c r="M119" i="10"/>
  <c r="BE119" i="10" s="1"/>
  <c r="M120" i="10"/>
  <c r="BE120" i="10" s="1"/>
  <c r="M121" i="10"/>
  <c r="BE121" i="10" s="1"/>
  <c r="M122" i="10"/>
  <c r="BE122" i="10" s="1"/>
  <c r="M123" i="10"/>
  <c r="BE123" i="10" s="1"/>
  <c r="M124" i="10"/>
  <c r="BE124" i="10" s="1"/>
  <c r="M125" i="10"/>
  <c r="BE125" i="10" s="1"/>
  <c r="M126" i="10"/>
  <c r="BE126" i="10" s="1"/>
  <c r="M27" i="10"/>
  <c r="F23" i="10"/>
  <c r="F24" i="10"/>
  <c r="E24" i="10"/>
  <c r="E23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27" i="10"/>
  <c r="J126" i="10"/>
  <c r="O126" i="10" s="1"/>
  <c r="I126" i="10"/>
  <c r="J125" i="10"/>
  <c r="O125" i="10" s="1"/>
  <c r="I125" i="10"/>
  <c r="J124" i="10"/>
  <c r="O124" i="10" s="1"/>
  <c r="I124" i="10"/>
  <c r="J123" i="10"/>
  <c r="O123" i="10" s="1"/>
  <c r="I123" i="10"/>
  <c r="J122" i="10"/>
  <c r="O122" i="10" s="1"/>
  <c r="I122" i="10"/>
  <c r="J121" i="10"/>
  <c r="O121" i="10" s="1"/>
  <c r="I121" i="10"/>
  <c r="J120" i="10"/>
  <c r="O120" i="10" s="1"/>
  <c r="I120" i="10"/>
  <c r="J119" i="10"/>
  <c r="O119" i="10" s="1"/>
  <c r="I119" i="10"/>
  <c r="J118" i="10"/>
  <c r="O118" i="10" s="1"/>
  <c r="I118" i="10"/>
  <c r="J117" i="10"/>
  <c r="O117" i="10" s="1"/>
  <c r="I117" i="10"/>
  <c r="J116" i="10"/>
  <c r="O116" i="10" s="1"/>
  <c r="I116" i="10"/>
  <c r="J115" i="10"/>
  <c r="O115" i="10" s="1"/>
  <c r="I115" i="10"/>
  <c r="J114" i="10"/>
  <c r="O114" i="10" s="1"/>
  <c r="I114" i="10"/>
  <c r="J113" i="10"/>
  <c r="O113" i="10" s="1"/>
  <c r="I113" i="10"/>
  <c r="J112" i="10"/>
  <c r="O112" i="10" s="1"/>
  <c r="I112" i="10"/>
  <c r="J111" i="10"/>
  <c r="O111" i="10" s="1"/>
  <c r="I111" i="10"/>
  <c r="J110" i="10"/>
  <c r="O110" i="10" s="1"/>
  <c r="I110" i="10"/>
  <c r="J109" i="10"/>
  <c r="O109" i="10" s="1"/>
  <c r="I109" i="10"/>
  <c r="J108" i="10"/>
  <c r="O108" i="10" s="1"/>
  <c r="I108" i="10"/>
  <c r="J107" i="10"/>
  <c r="O107" i="10" s="1"/>
  <c r="I107" i="10"/>
  <c r="J106" i="10"/>
  <c r="O106" i="10" s="1"/>
  <c r="I106" i="10"/>
  <c r="J105" i="10"/>
  <c r="O105" i="10" s="1"/>
  <c r="I105" i="10"/>
  <c r="J104" i="10"/>
  <c r="O104" i="10" s="1"/>
  <c r="I104" i="10"/>
  <c r="J103" i="10"/>
  <c r="O103" i="10" s="1"/>
  <c r="I103" i="10"/>
  <c r="J102" i="10"/>
  <c r="O102" i="10" s="1"/>
  <c r="I102" i="10"/>
  <c r="J101" i="10"/>
  <c r="O101" i="10" s="1"/>
  <c r="I101" i="10"/>
  <c r="J100" i="10"/>
  <c r="O100" i="10" s="1"/>
  <c r="I100" i="10"/>
  <c r="J99" i="10"/>
  <c r="O99" i="10" s="1"/>
  <c r="I99" i="10"/>
  <c r="J98" i="10"/>
  <c r="O98" i="10" s="1"/>
  <c r="I98" i="10"/>
  <c r="J97" i="10"/>
  <c r="O97" i="10" s="1"/>
  <c r="I97" i="10"/>
  <c r="J96" i="10"/>
  <c r="O96" i="10" s="1"/>
  <c r="I96" i="10"/>
  <c r="J95" i="10"/>
  <c r="O95" i="10" s="1"/>
  <c r="I95" i="10"/>
  <c r="J94" i="10"/>
  <c r="O94" i="10" s="1"/>
  <c r="I94" i="10"/>
  <c r="J93" i="10"/>
  <c r="O93" i="10" s="1"/>
  <c r="I93" i="10"/>
  <c r="J92" i="10"/>
  <c r="O92" i="10" s="1"/>
  <c r="I92" i="10"/>
  <c r="J91" i="10"/>
  <c r="O91" i="10" s="1"/>
  <c r="I91" i="10"/>
  <c r="J90" i="10"/>
  <c r="O90" i="10" s="1"/>
  <c r="I90" i="10"/>
  <c r="J89" i="10"/>
  <c r="O89" i="10" s="1"/>
  <c r="I89" i="10"/>
  <c r="J88" i="10"/>
  <c r="O88" i="10" s="1"/>
  <c r="I88" i="10"/>
  <c r="J87" i="10"/>
  <c r="O87" i="10" s="1"/>
  <c r="I87" i="10"/>
  <c r="J86" i="10"/>
  <c r="O86" i="10" s="1"/>
  <c r="I86" i="10"/>
  <c r="J85" i="10"/>
  <c r="O85" i="10" s="1"/>
  <c r="I85" i="10"/>
  <c r="J84" i="10"/>
  <c r="O84" i="10" s="1"/>
  <c r="I84" i="10"/>
  <c r="J83" i="10"/>
  <c r="O83" i="10" s="1"/>
  <c r="I83" i="10"/>
  <c r="J82" i="10"/>
  <c r="O82" i="10" s="1"/>
  <c r="I82" i="10"/>
  <c r="J81" i="10"/>
  <c r="O81" i="10" s="1"/>
  <c r="I81" i="10"/>
  <c r="J80" i="10"/>
  <c r="O80" i="10" s="1"/>
  <c r="I80" i="10"/>
  <c r="J79" i="10"/>
  <c r="O79" i="10" s="1"/>
  <c r="I79" i="10"/>
  <c r="N79" i="10" s="1"/>
  <c r="J78" i="10"/>
  <c r="O78" i="10" s="1"/>
  <c r="I78" i="10"/>
  <c r="J77" i="10"/>
  <c r="O77" i="10" s="1"/>
  <c r="I77" i="10"/>
  <c r="J76" i="10"/>
  <c r="O76" i="10" s="1"/>
  <c r="I76" i="10"/>
  <c r="J75" i="10"/>
  <c r="O75" i="10" s="1"/>
  <c r="I75" i="10"/>
  <c r="J74" i="10"/>
  <c r="O74" i="10" s="1"/>
  <c r="I74" i="10"/>
  <c r="J73" i="10"/>
  <c r="O73" i="10" s="1"/>
  <c r="I73" i="10"/>
  <c r="J72" i="10"/>
  <c r="O72" i="10" s="1"/>
  <c r="I72" i="10"/>
  <c r="J71" i="10"/>
  <c r="O71" i="10" s="1"/>
  <c r="I71" i="10"/>
  <c r="J70" i="10"/>
  <c r="O70" i="10" s="1"/>
  <c r="I70" i="10"/>
  <c r="J69" i="10"/>
  <c r="O69" i="10" s="1"/>
  <c r="I69" i="10"/>
  <c r="J68" i="10"/>
  <c r="O68" i="10" s="1"/>
  <c r="I68" i="10"/>
  <c r="J67" i="10"/>
  <c r="O67" i="10" s="1"/>
  <c r="I67" i="10"/>
  <c r="J66" i="10"/>
  <c r="O66" i="10" s="1"/>
  <c r="I66" i="10"/>
  <c r="J65" i="10"/>
  <c r="O65" i="10" s="1"/>
  <c r="I65" i="10"/>
  <c r="J64" i="10"/>
  <c r="O64" i="10" s="1"/>
  <c r="I64" i="10"/>
  <c r="J63" i="10"/>
  <c r="O63" i="10" s="1"/>
  <c r="I63" i="10"/>
  <c r="J62" i="10"/>
  <c r="O62" i="10" s="1"/>
  <c r="I62" i="10"/>
  <c r="J61" i="10"/>
  <c r="O61" i="10" s="1"/>
  <c r="I61" i="10"/>
  <c r="J60" i="10"/>
  <c r="O60" i="10" s="1"/>
  <c r="I60" i="10"/>
  <c r="J59" i="10"/>
  <c r="O59" i="10" s="1"/>
  <c r="I59" i="10"/>
  <c r="J58" i="10"/>
  <c r="O58" i="10" s="1"/>
  <c r="I58" i="10"/>
  <c r="J57" i="10"/>
  <c r="O57" i="10" s="1"/>
  <c r="I57" i="10"/>
  <c r="J56" i="10"/>
  <c r="O56" i="10" s="1"/>
  <c r="I56" i="10"/>
  <c r="J55" i="10"/>
  <c r="O55" i="10" s="1"/>
  <c r="I55" i="10"/>
  <c r="J54" i="10"/>
  <c r="O54" i="10" s="1"/>
  <c r="I54" i="10"/>
  <c r="J53" i="10"/>
  <c r="O53" i="10" s="1"/>
  <c r="I53" i="10"/>
  <c r="J52" i="10"/>
  <c r="O52" i="10" s="1"/>
  <c r="I52" i="10"/>
  <c r="J51" i="10"/>
  <c r="O51" i="10" s="1"/>
  <c r="I51" i="10"/>
  <c r="J50" i="10"/>
  <c r="O50" i="10" s="1"/>
  <c r="I50" i="10"/>
  <c r="J49" i="10"/>
  <c r="O49" i="10" s="1"/>
  <c r="I49" i="10"/>
  <c r="J48" i="10"/>
  <c r="O48" i="10" s="1"/>
  <c r="I48" i="10"/>
  <c r="J47" i="10"/>
  <c r="O47" i="10" s="1"/>
  <c r="I47" i="10"/>
  <c r="N47" i="10" s="1"/>
  <c r="J46" i="10"/>
  <c r="O46" i="10" s="1"/>
  <c r="I46" i="10"/>
  <c r="J45" i="10"/>
  <c r="O45" i="10" s="1"/>
  <c r="I45" i="10"/>
  <c r="J44" i="10"/>
  <c r="O44" i="10" s="1"/>
  <c r="I44" i="10"/>
  <c r="J43" i="10"/>
  <c r="O43" i="10" s="1"/>
  <c r="I43" i="10"/>
  <c r="J42" i="10"/>
  <c r="O42" i="10" s="1"/>
  <c r="I42" i="10"/>
  <c r="J41" i="10"/>
  <c r="O41" i="10" s="1"/>
  <c r="I41" i="10"/>
  <c r="J40" i="10"/>
  <c r="O40" i="10" s="1"/>
  <c r="I40" i="10"/>
  <c r="J39" i="10"/>
  <c r="O39" i="10" s="1"/>
  <c r="I39" i="10"/>
  <c r="J38" i="10"/>
  <c r="O38" i="10" s="1"/>
  <c r="I38" i="10"/>
  <c r="J37" i="10"/>
  <c r="O37" i="10" s="1"/>
  <c r="I37" i="10"/>
  <c r="J36" i="10"/>
  <c r="O36" i="10" s="1"/>
  <c r="I36" i="10"/>
  <c r="J35" i="10"/>
  <c r="O35" i="10" s="1"/>
  <c r="I35" i="10"/>
  <c r="J34" i="10"/>
  <c r="O34" i="10" s="1"/>
  <c r="I34" i="10"/>
  <c r="J33" i="10"/>
  <c r="O33" i="10" s="1"/>
  <c r="I33" i="10"/>
  <c r="J32" i="10"/>
  <c r="O32" i="10" s="1"/>
  <c r="I32" i="10"/>
  <c r="J31" i="10"/>
  <c r="O31" i="10" s="1"/>
  <c r="I31" i="10"/>
  <c r="J30" i="10"/>
  <c r="O30" i="10" s="1"/>
  <c r="I30" i="10"/>
  <c r="J29" i="10"/>
  <c r="O29" i="10" s="1"/>
  <c r="I29" i="10"/>
  <c r="J28" i="10"/>
  <c r="O28" i="10" s="1"/>
  <c r="I28" i="10"/>
  <c r="J27" i="10"/>
  <c r="O27" i="10" s="1"/>
  <c r="I27" i="10"/>
  <c r="C18" i="10"/>
  <c r="C19" i="10" s="1"/>
  <c r="C20" i="10" s="1"/>
  <c r="C21" i="10" s="1"/>
  <c r="D27" i="10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H76" i="10" s="1"/>
  <c r="C27" i="10"/>
  <c r="C12" i="10"/>
  <c r="C13" i="10" s="1"/>
  <c r="C10" i="10"/>
  <c r="AE126" i="10" s="1"/>
  <c r="C9" i="10"/>
  <c r="AH108" i="10" s="1"/>
  <c r="C7" i="10"/>
  <c r="AK47" i="10" l="1"/>
  <c r="AD52" i="10"/>
  <c r="H59" i="10"/>
  <c r="H51" i="10"/>
  <c r="H43" i="10"/>
  <c r="AD44" i="10"/>
  <c r="AE103" i="10"/>
  <c r="H27" i="10"/>
  <c r="AE27" i="10"/>
  <c r="AE57" i="10"/>
  <c r="AJ79" i="10"/>
  <c r="H75" i="10"/>
  <c r="AD29" i="10"/>
  <c r="AD68" i="10"/>
  <c r="AJ47" i="10"/>
  <c r="H67" i="10"/>
  <c r="AE31" i="10"/>
  <c r="AE78" i="10"/>
  <c r="AE33" i="10"/>
  <c r="AE88" i="10"/>
  <c r="AD42" i="10"/>
  <c r="AD95" i="10"/>
  <c r="AH37" i="10"/>
  <c r="N53" i="10"/>
  <c r="AK53" i="10" s="1"/>
  <c r="AH29" i="10"/>
  <c r="AI31" i="10"/>
  <c r="AD34" i="10"/>
  <c r="AD36" i="10"/>
  <c r="AE38" i="10"/>
  <c r="AH44" i="10"/>
  <c r="AE47" i="10"/>
  <c r="AI49" i="10"/>
  <c r="AD58" i="10"/>
  <c r="AH60" i="10"/>
  <c r="AE63" i="10"/>
  <c r="AD66" i="10"/>
  <c r="AI68" i="10"/>
  <c r="AG68" i="10" s="1"/>
  <c r="AE72" i="10"/>
  <c r="AH75" i="10"/>
  <c r="AD79" i="10"/>
  <c r="AI85" i="10"/>
  <c r="AD89" i="10"/>
  <c r="AI95" i="10"/>
  <c r="AI99" i="10"/>
  <c r="AE104" i="10"/>
  <c r="AH112" i="10"/>
  <c r="AI116" i="10"/>
  <c r="AI120" i="10"/>
  <c r="AG120" i="10" s="1"/>
  <c r="AI124" i="10"/>
  <c r="AG124" i="10" s="1"/>
  <c r="AH35" i="10"/>
  <c r="AH31" i="10"/>
  <c r="AE40" i="10"/>
  <c r="AH49" i="10"/>
  <c r="AH57" i="10"/>
  <c r="AI65" i="10"/>
  <c r="AD75" i="10"/>
  <c r="AD85" i="10"/>
  <c r="AI91" i="10"/>
  <c r="AD99" i="10"/>
  <c r="AI111" i="10"/>
  <c r="AD124" i="10"/>
  <c r="C28" i="10"/>
  <c r="BB27" i="10"/>
  <c r="N38" i="10"/>
  <c r="AK38" i="10" s="1"/>
  <c r="N62" i="10"/>
  <c r="AK62" i="10" s="1"/>
  <c r="N82" i="10"/>
  <c r="AK82" i="10" s="1"/>
  <c r="N98" i="10"/>
  <c r="AK98" i="10" s="1"/>
  <c r="N110" i="10"/>
  <c r="AK110" i="10" s="1"/>
  <c r="N114" i="10"/>
  <c r="N118" i="10"/>
  <c r="AJ118" i="10" s="1"/>
  <c r="N126" i="10"/>
  <c r="BE27" i="10"/>
  <c r="M25" i="10" a="1"/>
  <c r="M25" i="10" s="1"/>
  <c r="M24" i="10" s="1"/>
  <c r="AD30" i="10"/>
  <c r="AE32" i="10"/>
  <c r="AE34" i="10"/>
  <c r="AH38" i="10"/>
  <c r="AI42" i="10"/>
  <c r="AG42" i="10" s="1"/>
  <c r="AD45" i="10"/>
  <c r="AI52" i="10"/>
  <c r="AH55" i="10"/>
  <c r="AE58" i="10"/>
  <c r="AI60" i="10"/>
  <c r="AI63" i="10"/>
  <c r="AD69" i="10"/>
  <c r="AI75" i="10"/>
  <c r="AE79" i="10"/>
  <c r="AH82" i="10"/>
  <c r="AD86" i="10"/>
  <c r="AE89" i="10"/>
  <c r="AH92" i="10"/>
  <c r="AD96" i="10"/>
  <c r="AE100" i="10"/>
  <c r="AD113" i="10"/>
  <c r="AD117" i="10"/>
  <c r="AD121" i="10"/>
  <c r="AE125" i="10"/>
  <c r="AI122" i="10"/>
  <c r="AH119" i="10"/>
  <c r="AH116" i="10"/>
  <c r="AI113" i="10"/>
  <c r="AH110" i="10"/>
  <c r="AI108" i="10"/>
  <c r="AR108" i="10" s="1"/>
  <c r="AI105" i="10"/>
  <c r="AH102" i="10"/>
  <c r="AI100" i="10"/>
  <c r="AH97" i="10"/>
  <c r="AI126" i="10"/>
  <c r="AH117" i="10"/>
  <c r="AI115" i="10"/>
  <c r="AG115" i="10" s="1"/>
  <c r="AI112" i="10"/>
  <c r="AG112" i="10" s="1"/>
  <c r="AI109" i="10"/>
  <c r="AH106" i="10"/>
  <c r="AI104" i="10"/>
  <c r="AI101" i="10"/>
  <c r="AH124" i="10"/>
  <c r="AH122" i="10"/>
  <c r="AH120" i="10"/>
  <c r="AH118" i="10"/>
  <c r="AH114" i="10"/>
  <c r="AI103" i="10"/>
  <c r="AG103" i="10" s="1"/>
  <c r="AH99" i="10"/>
  <c r="AH95" i="10"/>
  <c r="AH90" i="10"/>
  <c r="AI88" i="10"/>
  <c r="AG88" i="10" s="1"/>
  <c r="AH85" i="10"/>
  <c r="AI83" i="10"/>
  <c r="AI78" i="10"/>
  <c r="AI73" i="10"/>
  <c r="AH68" i="10"/>
  <c r="AH63" i="10"/>
  <c r="AH58" i="10"/>
  <c r="AI56" i="10"/>
  <c r="AH53" i="10"/>
  <c r="AI51" i="10"/>
  <c r="AI46" i="10"/>
  <c r="AH126" i="10"/>
  <c r="AI107" i="10"/>
  <c r="AH103" i="10"/>
  <c r="AH101" i="10"/>
  <c r="AI93" i="10"/>
  <c r="AH88" i="10"/>
  <c r="AH83" i="10"/>
  <c r="AS83" i="10" s="1"/>
  <c r="AH78" i="10"/>
  <c r="AI76" i="10"/>
  <c r="AH73" i="10"/>
  <c r="AI71" i="10"/>
  <c r="AI66" i="10"/>
  <c r="AG66" i="10" s="1"/>
  <c r="AI61" i="10"/>
  <c r="AH56" i="10"/>
  <c r="AH51" i="10"/>
  <c r="AH46" i="10"/>
  <c r="AI44" i="10"/>
  <c r="AG44" i="10" s="1"/>
  <c r="AH41" i="10"/>
  <c r="AH36" i="10"/>
  <c r="AH33" i="10"/>
  <c r="AH28" i="10"/>
  <c r="AH27" i="10"/>
  <c r="AI125" i="10"/>
  <c r="AH123" i="10"/>
  <c r="AI121" i="10"/>
  <c r="AI117" i="10"/>
  <c r="AH113" i="10"/>
  <c r="AH100" i="10"/>
  <c r="AH98" i="10"/>
  <c r="AI94" i="10"/>
  <c r="AG94" i="10" s="1"/>
  <c r="AI89" i="10"/>
  <c r="AH84" i="10"/>
  <c r="AH79" i="10"/>
  <c r="AF79" i="10" s="1"/>
  <c r="AH74" i="10"/>
  <c r="AI72" i="10"/>
  <c r="AH69" i="10"/>
  <c r="AI67" i="10"/>
  <c r="AI62" i="10"/>
  <c r="AG62" i="10" s="1"/>
  <c r="AI57" i="10"/>
  <c r="AH52" i="10"/>
  <c r="AH47" i="10"/>
  <c r="AH42" i="10"/>
  <c r="AI40" i="10"/>
  <c r="AI37" i="10"/>
  <c r="AH34" i="10"/>
  <c r="AI32" i="10"/>
  <c r="AG32" i="10" s="1"/>
  <c r="AI29" i="10"/>
  <c r="AH125" i="10"/>
  <c r="AH121" i="10"/>
  <c r="AH104" i="10"/>
  <c r="AI102" i="10"/>
  <c r="AH94" i="10"/>
  <c r="AI92" i="10"/>
  <c r="AG92" i="10" s="1"/>
  <c r="AH89" i="10"/>
  <c r="AI87" i="10"/>
  <c r="AI82" i="10"/>
  <c r="AI77" i="10"/>
  <c r="AH72" i="10"/>
  <c r="AH54" i="10"/>
  <c r="AI59" i="10"/>
  <c r="AH65" i="10"/>
  <c r="AI74" i="10"/>
  <c r="AH81" i="10"/>
  <c r="AH91" i="10"/>
  <c r="AI98" i="10"/>
  <c r="AH111" i="10"/>
  <c r="AI119" i="10"/>
  <c r="AG119" i="10" s="1"/>
  <c r="AI123" i="10"/>
  <c r="N29" i="10"/>
  <c r="AK29" i="10" s="1"/>
  <c r="N33" i="10"/>
  <c r="AK33" i="10" s="1"/>
  <c r="N41" i="10"/>
  <c r="AK41" i="10" s="1"/>
  <c r="N45" i="10"/>
  <c r="AK45" i="10" s="1"/>
  <c r="N49" i="10"/>
  <c r="AK49" i="10" s="1"/>
  <c r="BC49" i="10"/>
  <c r="N61" i="10"/>
  <c r="AK61" i="10" s="1"/>
  <c r="N65" i="10"/>
  <c r="AK65" i="10" s="1"/>
  <c r="N69" i="10"/>
  <c r="AK69" i="10" s="1"/>
  <c r="N73" i="10"/>
  <c r="AK73" i="10" s="1"/>
  <c r="N77" i="10"/>
  <c r="N85" i="10"/>
  <c r="N89" i="10"/>
  <c r="AK89" i="10" s="1"/>
  <c r="N93" i="10"/>
  <c r="AK93" i="10" s="1"/>
  <c r="N101" i="10"/>
  <c r="AK101" i="10" s="1"/>
  <c r="N105" i="10"/>
  <c r="AK105" i="10" s="1"/>
  <c r="N109" i="10"/>
  <c r="N113" i="10"/>
  <c r="AK113" i="10" s="1"/>
  <c r="N117" i="10"/>
  <c r="AK117" i="10" s="1"/>
  <c r="N125" i="10"/>
  <c r="AK125" i="10" s="1"/>
  <c r="AI27" i="10"/>
  <c r="AE68" i="10"/>
  <c r="H35" i="10"/>
  <c r="AJ110" i="10"/>
  <c r="AD28" i="10"/>
  <c r="AE30" i="10"/>
  <c r="AI38" i="10"/>
  <c r="AR38" i="10" s="1"/>
  <c r="AO38" i="10" s="1"/>
  <c r="AH40" i="10"/>
  <c r="AD43" i="10"/>
  <c r="AE45" i="10"/>
  <c r="AI47" i="10"/>
  <c r="AH50" i="10"/>
  <c r="AD53" i="10"/>
  <c r="AI55" i="10"/>
  <c r="AI58" i="10"/>
  <c r="AG58" i="10" s="1"/>
  <c r="AE61" i="10"/>
  <c r="AD64" i="10"/>
  <c r="AH66" i="10"/>
  <c r="AI69" i="10"/>
  <c r="AD73" i="10"/>
  <c r="AI79" i="10"/>
  <c r="AE83" i="10"/>
  <c r="AH86" i="10"/>
  <c r="AD90" i="10"/>
  <c r="AE93" i="10"/>
  <c r="AH96" i="10"/>
  <c r="AD101" i="10"/>
  <c r="AE105" i="10"/>
  <c r="AH109" i="10"/>
  <c r="AD114" i="10"/>
  <c r="AD118" i="10"/>
  <c r="AD122" i="10"/>
  <c r="AI39" i="10"/>
  <c r="AH62" i="10"/>
  <c r="AI84" i="10"/>
  <c r="AH115" i="10"/>
  <c r="AD126" i="10"/>
  <c r="AE124" i="10"/>
  <c r="AE121" i="10"/>
  <c r="AE115" i="10"/>
  <c r="AD112" i="10"/>
  <c r="AD104" i="10"/>
  <c r="AE99" i="10"/>
  <c r="AD125" i="10"/>
  <c r="AE122" i="10"/>
  <c r="AD119" i="10"/>
  <c r="AD108" i="10"/>
  <c r="AD100" i="10"/>
  <c r="AE108" i="10"/>
  <c r="AE106" i="10"/>
  <c r="AD102" i="10"/>
  <c r="AE97" i="10"/>
  <c r="AD94" i="10"/>
  <c r="AE92" i="10"/>
  <c r="AE87" i="10"/>
  <c r="AE82" i="10"/>
  <c r="AD77" i="10"/>
  <c r="AD72" i="10"/>
  <c r="AD67" i="10"/>
  <c r="AE65" i="10"/>
  <c r="AD62" i="10"/>
  <c r="AE60" i="10"/>
  <c r="AE55" i="10"/>
  <c r="AE50" i="10"/>
  <c r="AE120" i="10"/>
  <c r="AE116" i="10"/>
  <c r="AE112" i="10"/>
  <c r="AE110" i="10"/>
  <c r="AD106" i="10"/>
  <c r="AD97" i="10"/>
  <c r="AD92" i="10"/>
  <c r="AD87" i="10"/>
  <c r="AE85" i="10"/>
  <c r="AD82" i="10"/>
  <c r="AE80" i="10"/>
  <c r="AE75" i="10"/>
  <c r="AE70" i="10"/>
  <c r="AD65" i="10"/>
  <c r="AD60" i="10"/>
  <c r="AD55" i="10"/>
  <c r="AE53" i="10"/>
  <c r="AD50" i="10"/>
  <c r="AE48" i="10"/>
  <c r="AE43" i="10"/>
  <c r="AD40" i="10"/>
  <c r="AE35" i="10"/>
  <c r="AD32" i="10"/>
  <c r="AE109" i="10"/>
  <c r="AE107" i="10"/>
  <c r="AD105" i="10"/>
  <c r="AD103" i="10"/>
  <c r="AD93" i="10"/>
  <c r="AD88" i="10"/>
  <c r="AD83" i="10"/>
  <c r="AE81" i="10"/>
  <c r="AD78" i="10"/>
  <c r="AE76" i="10"/>
  <c r="AE71" i="10"/>
  <c r="AE66" i="10"/>
  <c r="AD61" i="10"/>
  <c r="AD56" i="10"/>
  <c r="AD51" i="10"/>
  <c r="AE49" i="10"/>
  <c r="AD46" i="10"/>
  <c r="AE44" i="10"/>
  <c r="AE36" i="10"/>
  <c r="AE28" i="10"/>
  <c r="AE117" i="10"/>
  <c r="AE113" i="10"/>
  <c r="AE111" i="10"/>
  <c r="AD109" i="10"/>
  <c r="AD107" i="10"/>
  <c r="AE98" i="10"/>
  <c r="AE96" i="10"/>
  <c r="AE91" i="10"/>
  <c r="AE86" i="10"/>
  <c r="AD81" i="10"/>
  <c r="AD76" i="10"/>
  <c r="AD71" i="10"/>
  <c r="AE69" i="10"/>
  <c r="N37" i="10"/>
  <c r="AK37" i="10" s="1"/>
  <c r="N57" i="10"/>
  <c r="AK57" i="10" s="1"/>
  <c r="N81" i="10"/>
  <c r="AK81" i="10" s="1"/>
  <c r="N97" i="10"/>
  <c r="AK97" i="10" s="1"/>
  <c r="N121" i="10"/>
  <c r="AK121" i="10" s="1"/>
  <c r="AE29" i="10"/>
  <c r="AI33" i="10"/>
  <c r="AI35" i="10"/>
  <c r="AD38" i="10"/>
  <c r="AE42" i="10"/>
  <c r="AD47" i="10"/>
  <c r="AE52" i="10"/>
  <c r="AI54" i="10"/>
  <c r="AD63" i="10"/>
  <c r="AH71" i="10"/>
  <c r="AI81" i="10"/>
  <c r="AE95" i="10"/>
  <c r="AH107" i="10"/>
  <c r="AD116" i="10"/>
  <c r="AD120" i="10"/>
  <c r="N30" i="10"/>
  <c r="AK30" i="10" s="1"/>
  <c r="N34" i="10"/>
  <c r="AK34" i="10" s="1"/>
  <c r="AM34" i="10" s="1"/>
  <c r="N42" i="10"/>
  <c r="AK42" i="10" s="1"/>
  <c r="N46" i="10"/>
  <c r="AK46" i="10" s="1"/>
  <c r="N50" i="10"/>
  <c r="AK50" i="10" s="1"/>
  <c r="BC50" i="10"/>
  <c r="N54" i="10"/>
  <c r="N58" i="10"/>
  <c r="AK58" i="10" s="1"/>
  <c r="N66" i="10"/>
  <c r="AK66" i="10" s="1"/>
  <c r="N70" i="10"/>
  <c r="AK70" i="10" s="1"/>
  <c r="N74" i="10"/>
  <c r="AK74" i="10" s="1"/>
  <c r="N78" i="10"/>
  <c r="AK78" i="10" s="1"/>
  <c r="N86" i="10"/>
  <c r="AK86" i="10" s="1"/>
  <c r="N90" i="10"/>
  <c r="N94" i="10"/>
  <c r="AK94" i="10" s="1"/>
  <c r="N102" i="10"/>
  <c r="AK102" i="10" s="1"/>
  <c r="N106" i="10"/>
  <c r="AK106" i="10" s="1"/>
  <c r="N122" i="10"/>
  <c r="N27" i="10"/>
  <c r="AJ27" i="10" s="1"/>
  <c r="BC27" i="10"/>
  <c r="N31" i="10"/>
  <c r="AJ31" i="10" s="1"/>
  <c r="N35" i="10"/>
  <c r="N39" i="10"/>
  <c r="N43" i="10"/>
  <c r="N51" i="10"/>
  <c r="AJ51" i="10" s="1"/>
  <c r="N55" i="10"/>
  <c r="AJ55" i="10" s="1"/>
  <c r="BC55" i="10"/>
  <c r="N59" i="10"/>
  <c r="N63" i="10"/>
  <c r="AJ63" i="10" s="1"/>
  <c r="N67" i="10"/>
  <c r="N71" i="10"/>
  <c r="AJ71" i="10" s="1"/>
  <c r="N75" i="10"/>
  <c r="AJ75" i="10" s="1"/>
  <c r="BC75" i="10"/>
  <c r="AK79" i="10"/>
  <c r="N83" i="10"/>
  <c r="N87" i="10"/>
  <c r="AJ87" i="10" s="1"/>
  <c r="N91" i="10"/>
  <c r="AJ91" i="10" s="1"/>
  <c r="N95" i="10"/>
  <c r="N99" i="10"/>
  <c r="AJ99" i="10" s="1"/>
  <c r="N103" i="10"/>
  <c r="AJ103" i="10" s="1"/>
  <c r="N107" i="10"/>
  <c r="AJ107" i="10" s="1"/>
  <c r="N111" i="10"/>
  <c r="AJ111" i="10" s="1"/>
  <c r="N115" i="10"/>
  <c r="AJ115" i="10" s="1"/>
  <c r="N119" i="10"/>
  <c r="AJ119" i="10" s="1"/>
  <c r="N123" i="10"/>
  <c r="AJ123" i="10" s="1"/>
  <c r="AH30" i="10"/>
  <c r="AI34" i="10"/>
  <c r="AG34" i="10" s="1"/>
  <c r="AI36" i="10"/>
  <c r="AG36" i="10" s="1"/>
  <c r="AD39" i="10"/>
  <c r="AD41" i="10"/>
  <c r="AH45" i="10"/>
  <c r="AD48" i="10"/>
  <c r="AI50" i="10"/>
  <c r="AI53" i="10"/>
  <c r="AE56" i="10"/>
  <c r="AD59" i="10"/>
  <c r="AH61" i="10"/>
  <c r="AE64" i="10"/>
  <c r="AE67" i="10"/>
  <c r="AD70" i="10"/>
  <c r="AE73" i="10"/>
  <c r="AH76" i="10"/>
  <c r="AD80" i="10"/>
  <c r="AI86" i="10"/>
  <c r="AE90" i="10"/>
  <c r="AH93" i="10"/>
  <c r="AI96" i="10"/>
  <c r="AR96" i="10" s="1"/>
  <c r="AE101" i="10"/>
  <c r="AH105" i="10"/>
  <c r="AD110" i="10"/>
  <c r="AE114" i="10"/>
  <c r="AE118" i="10"/>
  <c r="AG111" i="10"/>
  <c r="AI30" i="10"/>
  <c r="AH32" i="10"/>
  <c r="AD35" i="10"/>
  <c r="AD37" i="10"/>
  <c r="AE39" i="10"/>
  <c r="AE41" i="10"/>
  <c r="AH43" i="10"/>
  <c r="AI45" i="10"/>
  <c r="AH48" i="10"/>
  <c r="AE51" i="10"/>
  <c r="AD54" i="10"/>
  <c r="AE59" i="10"/>
  <c r="AE62" i="10"/>
  <c r="AH64" i="10"/>
  <c r="AH70" i="10"/>
  <c r="AD74" i="10"/>
  <c r="AE77" i="10"/>
  <c r="AH80" i="10"/>
  <c r="AD84" i="10"/>
  <c r="AI90" i="10"/>
  <c r="AR90" i="10" s="1"/>
  <c r="AE94" i="10"/>
  <c r="AI97" i="10"/>
  <c r="AE102" i="10"/>
  <c r="AI110" i="10"/>
  <c r="AI114" i="10"/>
  <c r="AI118" i="10"/>
  <c r="AD123" i="10"/>
  <c r="N28" i="10"/>
  <c r="P28" i="10" s="1"/>
  <c r="BC28" i="10"/>
  <c r="N32" i="10"/>
  <c r="N36" i="10"/>
  <c r="N40" i="10"/>
  <c r="AJ40" i="10" s="1"/>
  <c r="N44" i="10"/>
  <c r="AK44" i="10" s="1"/>
  <c r="N48" i="10"/>
  <c r="AK48" i="10" s="1"/>
  <c r="N52" i="10"/>
  <c r="AK52" i="10" s="1"/>
  <c r="N56" i="10"/>
  <c r="AK56" i="10" s="1"/>
  <c r="N60" i="10"/>
  <c r="AK60" i="10" s="1"/>
  <c r="N64" i="10"/>
  <c r="AK64" i="10" s="1"/>
  <c r="N68" i="10"/>
  <c r="AK68" i="10" s="1"/>
  <c r="N72" i="10"/>
  <c r="AK72" i="10" s="1"/>
  <c r="BC72" i="10"/>
  <c r="N76" i="10"/>
  <c r="AK76" i="10" s="1"/>
  <c r="N80" i="10"/>
  <c r="AK80" i="10" s="1"/>
  <c r="N84" i="10"/>
  <c r="AK84" i="10" s="1"/>
  <c r="N88" i="10"/>
  <c r="AK88" i="10" s="1"/>
  <c r="N92" i="10"/>
  <c r="AK92" i="10" s="1"/>
  <c r="N96" i="10"/>
  <c r="AK96" i="10" s="1"/>
  <c r="N100" i="10"/>
  <c r="AK100" i="10" s="1"/>
  <c r="N104" i="10"/>
  <c r="AK104" i="10" s="1"/>
  <c r="N108" i="10"/>
  <c r="AK108" i="10" s="1"/>
  <c r="N112" i="10"/>
  <c r="AK112" i="10" s="1"/>
  <c r="N116" i="10"/>
  <c r="AK116" i="10" s="1"/>
  <c r="N120" i="10"/>
  <c r="AK120" i="10" s="1"/>
  <c r="N124" i="10"/>
  <c r="AK124" i="10" s="1"/>
  <c r="AD27" i="10"/>
  <c r="AI28" i="10"/>
  <c r="AR28" i="10" s="1"/>
  <c r="AO28" i="10" s="1"/>
  <c r="AD31" i="10"/>
  <c r="AD33" i="10"/>
  <c r="AE37" i="10"/>
  <c r="AH39" i="10"/>
  <c r="AI41" i="10"/>
  <c r="AI43" i="10"/>
  <c r="AE46" i="10"/>
  <c r="AI48" i="10"/>
  <c r="AG48" i="10" s="1"/>
  <c r="AE54" i="10"/>
  <c r="AD57" i="10"/>
  <c r="AH59" i="10"/>
  <c r="AI64" i="10"/>
  <c r="AH67" i="10"/>
  <c r="AI70" i="10"/>
  <c r="AE74" i="10"/>
  <c r="AH77" i="10"/>
  <c r="AI80" i="10"/>
  <c r="AE84" i="10"/>
  <c r="AH87" i="10"/>
  <c r="AD91" i="10"/>
  <c r="AD98" i="10"/>
  <c r="AI106" i="10"/>
  <c r="AD111" i="10"/>
  <c r="AD115" i="10"/>
  <c r="AE119" i="10"/>
  <c r="AE123" i="10"/>
  <c r="AJ113" i="10"/>
  <c r="H74" i="10"/>
  <c r="H66" i="10"/>
  <c r="H58" i="10"/>
  <c r="H50" i="10"/>
  <c r="H42" i="10"/>
  <c r="H34" i="10"/>
  <c r="Q27" i="10"/>
  <c r="V27" i="10" s="1"/>
  <c r="Q31" i="10"/>
  <c r="V31" i="10" s="1"/>
  <c r="Q35" i="10"/>
  <c r="V35" i="10" s="1"/>
  <c r="Q39" i="10"/>
  <c r="V39" i="10" s="1"/>
  <c r="Q43" i="10"/>
  <c r="V43" i="10" s="1"/>
  <c r="Q47" i="10"/>
  <c r="V47" i="10" s="1"/>
  <c r="Q51" i="10"/>
  <c r="V51" i="10" s="1"/>
  <c r="Q55" i="10"/>
  <c r="V55" i="10" s="1"/>
  <c r="Q59" i="10"/>
  <c r="V59" i="10" s="1"/>
  <c r="Q63" i="10"/>
  <c r="V63" i="10" s="1"/>
  <c r="Q67" i="10"/>
  <c r="V67" i="10" s="1"/>
  <c r="Q71" i="10"/>
  <c r="V71" i="10" s="1"/>
  <c r="Q75" i="10"/>
  <c r="V75" i="10" s="1"/>
  <c r="H73" i="10"/>
  <c r="H65" i="10"/>
  <c r="H57" i="10"/>
  <c r="H49" i="10"/>
  <c r="H41" i="10"/>
  <c r="H33" i="10"/>
  <c r="H72" i="10"/>
  <c r="H64" i="10"/>
  <c r="H56" i="10"/>
  <c r="H48" i="10"/>
  <c r="H40" i="10"/>
  <c r="H32" i="10"/>
  <c r="Q28" i="10"/>
  <c r="V28" i="10" s="1"/>
  <c r="Q32" i="10"/>
  <c r="V32" i="10" s="1"/>
  <c r="Q36" i="10"/>
  <c r="V36" i="10" s="1"/>
  <c r="Q40" i="10"/>
  <c r="V40" i="10" s="1"/>
  <c r="Q44" i="10"/>
  <c r="Q48" i="10"/>
  <c r="Q52" i="10"/>
  <c r="V52" i="10" s="1"/>
  <c r="Q56" i="10"/>
  <c r="V56" i="10" s="1"/>
  <c r="Q60" i="10"/>
  <c r="V60" i="10" s="1"/>
  <c r="Q64" i="10"/>
  <c r="V64" i="10" s="1"/>
  <c r="Q68" i="10"/>
  <c r="V68" i="10" s="1"/>
  <c r="Q72" i="10"/>
  <c r="V72" i="10" s="1"/>
  <c r="Q76" i="10"/>
  <c r="V76" i="10" s="1"/>
  <c r="H71" i="10"/>
  <c r="H47" i="10"/>
  <c r="H63" i="10"/>
  <c r="H55" i="10"/>
  <c r="H39" i="10"/>
  <c r="H31" i="10"/>
  <c r="H70" i="10"/>
  <c r="H62" i="10"/>
  <c r="H54" i="10"/>
  <c r="H46" i="10"/>
  <c r="H38" i="10"/>
  <c r="H30" i="10"/>
  <c r="Q29" i="10"/>
  <c r="V29" i="10" s="1"/>
  <c r="Q33" i="10"/>
  <c r="V33" i="10" s="1"/>
  <c r="Q37" i="10"/>
  <c r="V37" i="10" s="1"/>
  <c r="Q41" i="10"/>
  <c r="V41" i="10" s="1"/>
  <c r="Q45" i="10"/>
  <c r="V45" i="10" s="1"/>
  <c r="Q49" i="10"/>
  <c r="V49" i="10" s="1"/>
  <c r="Q53" i="10"/>
  <c r="V53" i="10" s="1"/>
  <c r="Q57" i="10"/>
  <c r="V57" i="10" s="1"/>
  <c r="Q61" i="10"/>
  <c r="V61" i="10" s="1"/>
  <c r="Q65" i="10"/>
  <c r="Q69" i="10"/>
  <c r="V69" i="10" s="1"/>
  <c r="Q73" i="10"/>
  <c r="V73" i="10" s="1"/>
  <c r="H61" i="10"/>
  <c r="H53" i="10"/>
  <c r="H45" i="10"/>
  <c r="H37" i="10"/>
  <c r="H29" i="10"/>
  <c r="V65" i="10"/>
  <c r="H69" i="10"/>
  <c r="H68" i="10"/>
  <c r="H60" i="10"/>
  <c r="H52" i="10"/>
  <c r="H44" i="10"/>
  <c r="H36" i="10"/>
  <c r="H28" i="10"/>
  <c r="Q30" i="10"/>
  <c r="V30" i="10" s="1"/>
  <c r="Q34" i="10"/>
  <c r="V34" i="10" s="1"/>
  <c r="Q38" i="10"/>
  <c r="V38" i="10" s="1"/>
  <c r="Q42" i="10"/>
  <c r="V42" i="10" s="1"/>
  <c r="Q46" i="10"/>
  <c r="V46" i="10" s="1"/>
  <c r="Q50" i="10"/>
  <c r="V50" i="10" s="1"/>
  <c r="Q54" i="10"/>
  <c r="V54" i="10" s="1"/>
  <c r="Q58" i="10"/>
  <c r="V58" i="10" s="1"/>
  <c r="Q62" i="10"/>
  <c r="Q66" i="10"/>
  <c r="V66" i="10" s="1"/>
  <c r="Q70" i="10"/>
  <c r="V70" i="10" s="1"/>
  <c r="Q74" i="10"/>
  <c r="V74" i="10" s="1"/>
  <c r="G27" i="10"/>
  <c r="G28" i="10"/>
  <c r="C22" i="10"/>
  <c r="C23" i="10"/>
  <c r="B28" i="10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C77" i="10" s="1"/>
  <c r="AS51" i="10" l="1"/>
  <c r="AP51" i="10" s="1"/>
  <c r="AM96" i="10"/>
  <c r="AP96" i="10" s="1"/>
  <c r="AR98" i="10"/>
  <c r="AS67" i="10"/>
  <c r="AP67" i="10" s="1"/>
  <c r="AS111" i="10"/>
  <c r="AR100" i="10"/>
  <c r="AS99" i="10"/>
  <c r="AL63" i="10"/>
  <c r="AS63" i="10"/>
  <c r="AP63" i="10" s="1"/>
  <c r="AJ38" i="10"/>
  <c r="AL38" i="10" s="1"/>
  <c r="P27" i="10"/>
  <c r="AB27" i="10" s="1"/>
  <c r="AS91" i="10"/>
  <c r="AJ104" i="10"/>
  <c r="AL104" i="10" s="1"/>
  <c r="AO104" i="10" s="1"/>
  <c r="AG98" i="10"/>
  <c r="AR123" i="10"/>
  <c r="AR122" i="10"/>
  <c r="AM52" i="10"/>
  <c r="AR80" i="10"/>
  <c r="AJ62" i="10"/>
  <c r="AL62" i="10" s="1"/>
  <c r="AM30" i="10"/>
  <c r="AL40" i="10"/>
  <c r="AL103" i="10"/>
  <c r="AO103" i="10" s="1"/>
  <c r="AJ45" i="10"/>
  <c r="AL45" i="10" s="1"/>
  <c r="AJ41" i="10"/>
  <c r="AL41" i="10" s="1"/>
  <c r="AR106" i="10"/>
  <c r="AM88" i="10"/>
  <c r="AP88" i="10" s="1"/>
  <c r="AJ69" i="10"/>
  <c r="AL69" i="10" s="1"/>
  <c r="AM72" i="10"/>
  <c r="AJ66" i="10"/>
  <c r="AL66" i="10" s="1"/>
  <c r="AL79" i="10"/>
  <c r="AO79" i="10" s="1"/>
  <c r="AL47" i="10"/>
  <c r="AJ58" i="10"/>
  <c r="AL58" i="10" s="1"/>
  <c r="AC28" i="10"/>
  <c r="AL31" i="10"/>
  <c r="AJ29" i="10"/>
  <c r="AL29" i="10" s="1"/>
  <c r="AM121" i="10"/>
  <c r="AP121" i="10" s="1"/>
  <c r="AL27" i="10"/>
  <c r="AL107" i="10"/>
  <c r="AO107" i="10" s="1"/>
  <c r="AL113" i="10"/>
  <c r="AO113" i="10" s="1"/>
  <c r="AM100" i="10"/>
  <c r="AP100" i="10" s="1"/>
  <c r="AJ105" i="10"/>
  <c r="AL105" i="10" s="1"/>
  <c r="AO105" i="10" s="1"/>
  <c r="AM79" i="10"/>
  <c r="AP79" i="10" s="1"/>
  <c r="AL55" i="10"/>
  <c r="AJ97" i="10"/>
  <c r="AL97" i="10" s="1"/>
  <c r="AO97" i="10" s="1"/>
  <c r="AL51" i="10"/>
  <c r="AL75" i="10"/>
  <c r="AM37" i="10"/>
  <c r="AS39" i="10"/>
  <c r="AP39" i="10" s="1"/>
  <c r="AR118" i="10"/>
  <c r="AS32" i="10"/>
  <c r="AP32" i="10" s="1"/>
  <c r="AS115" i="10"/>
  <c r="AS75" i="10"/>
  <c r="AP75" i="10" s="1"/>
  <c r="AS87" i="10"/>
  <c r="AR86" i="10"/>
  <c r="AR84" i="10"/>
  <c r="AG108" i="10"/>
  <c r="AR110" i="10"/>
  <c r="AR102" i="10"/>
  <c r="AS36" i="10"/>
  <c r="AP36" i="10" s="1"/>
  <c r="AS103" i="10"/>
  <c r="AS95" i="10"/>
  <c r="AS119" i="10"/>
  <c r="AR60" i="10"/>
  <c r="AO60" i="10" s="1"/>
  <c r="AL99" i="10"/>
  <c r="AO99" i="10" s="1"/>
  <c r="AR70" i="10"/>
  <c r="AO70" i="10" s="1"/>
  <c r="AM124" i="10"/>
  <c r="AP124" i="10" s="1"/>
  <c r="BC44" i="10"/>
  <c r="AG84" i="10"/>
  <c r="BC71" i="10"/>
  <c r="AM50" i="10"/>
  <c r="AL118" i="10"/>
  <c r="AO118" i="10" s="1"/>
  <c r="AJ50" i="10"/>
  <c r="AL50" i="10" s="1"/>
  <c r="BC73" i="10"/>
  <c r="BC45" i="10"/>
  <c r="AR44" i="10"/>
  <c r="AO44" i="10" s="1"/>
  <c r="BC62" i="10"/>
  <c r="AM78" i="10"/>
  <c r="AP78" i="10" s="1"/>
  <c r="AJ76" i="10"/>
  <c r="AL76" i="10" s="1"/>
  <c r="AL115" i="10"/>
  <c r="AO115" i="10" s="1"/>
  <c r="BC70" i="10"/>
  <c r="BC46" i="10"/>
  <c r="AJ100" i="10"/>
  <c r="AL100" i="10" s="1"/>
  <c r="AO100" i="10" s="1"/>
  <c r="AS114" i="10"/>
  <c r="AL123" i="10"/>
  <c r="AO123" i="10" s="1"/>
  <c r="AR64" i="10"/>
  <c r="AO64" i="10" s="1"/>
  <c r="BC60" i="10"/>
  <c r="BC40" i="10"/>
  <c r="AJ52" i="10"/>
  <c r="AL52" i="10" s="1"/>
  <c r="BC39" i="10"/>
  <c r="AG60" i="10"/>
  <c r="AJ102" i="10"/>
  <c r="AL102" i="10" s="1"/>
  <c r="AO102" i="10" s="1"/>
  <c r="AJ98" i="10"/>
  <c r="AL98" i="10" s="1"/>
  <c r="AO98" i="10" s="1"/>
  <c r="AJ30" i="10"/>
  <c r="AL30" i="10" s="1"/>
  <c r="BC69" i="10"/>
  <c r="AJ112" i="10"/>
  <c r="AL112" i="10" s="1"/>
  <c r="AO112" i="10" s="1"/>
  <c r="AJ42" i="10"/>
  <c r="AL42" i="10" s="1"/>
  <c r="AJ125" i="10"/>
  <c r="AL125" i="10" s="1"/>
  <c r="AO125" i="10" s="1"/>
  <c r="AL111" i="10"/>
  <c r="AO111" i="10" s="1"/>
  <c r="BC66" i="10"/>
  <c r="AS107" i="10"/>
  <c r="AR54" i="10"/>
  <c r="AO54" i="10" s="1"/>
  <c r="AS40" i="10"/>
  <c r="AP40" i="10" s="1"/>
  <c r="AM33" i="10"/>
  <c r="AJ96" i="10"/>
  <c r="AL96" i="10" s="1"/>
  <c r="AO96" i="10" s="1"/>
  <c r="AJ73" i="10"/>
  <c r="AL73" i="10" s="1"/>
  <c r="AE25" i="10"/>
  <c r="AM57" i="10"/>
  <c r="AJ49" i="10"/>
  <c r="AL49" i="10" s="1"/>
  <c r="BC76" i="10"/>
  <c r="BC56" i="10"/>
  <c r="AL71" i="10"/>
  <c r="BC59" i="10"/>
  <c r="BC35" i="10"/>
  <c r="AM94" i="10"/>
  <c r="AP94" i="10" s="1"/>
  <c r="AG86" i="10"/>
  <c r="BC29" i="10"/>
  <c r="AR56" i="10"/>
  <c r="AO56" i="10" s="1"/>
  <c r="AR88" i="10"/>
  <c r="AR120" i="10"/>
  <c r="AM82" i="10"/>
  <c r="AP82" i="10" s="1"/>
  <c r="AM104" i="10"/>
  <c r="AP104" i="10" s="1"/>
  <c r="AR30" i="10"/>
  <c r="AO30" i="10" s="1"/>
  <c r="BC30" i="10"/>
  <c r="AM47" i="10"/>
  <c r="AJ78" i="10"/>
  <c r="AL78" i="10" s="1"/>
  <c r="AO78" i="10" s="1"/>
  <c r="AJ68" i="10"/>
  <c r="AL68" i="10" s="1"/>
  <c r="AR126" i="10"/>
  <c r="AJ53" i="10"/>
  <c r="AL53" i="10" s="1"/>
  <c r="AR116" i="10"/>
  <c r="AJ117" i="10"/>
  <c r="AL117" i="10" s="1"/>
  <c r="AO117" i="10" s="1"/>
  <c r="AS108" i="10"/>
  <c r="AD25" i="10"/>
  <c r="AM112" i="10"/>
  <c r="AP112" i="10" s="1"/>
  <c r="AM80" i="10"/>
  <c r="AP80" i="10" s="1"/>
  <c r="AM64" i="10"/>
  <c r="AM48" i="10"/>
  <c r="AK32" i="10"/>
  <c r="AM32" i="10" s="1"/>
  <c r="AF32" i="10"/>
  <c r="AF105" i="10"/>
  <c r="AS105" i="10"/>
  <c r="AR50" i="10"/>
  <c r="AO50" i="10" s="1"/>
  <c r="AF30" i="10"/>
  <c r="AS30" i="10"/>
  <c r="AP30" i="10" s="1"/>
  <c r="AF111" i="10"/>
  <c r="AK111" i="10"/>
  <c r="AM111" i="10" s="1"/>
  <c r="AP111" i="10" s="1"/>
  <c r="AK95" i="10"/>
  <c r="AM95" i="10" s="1"/>
  <c r="AP95" i="10" s="1"/>
  <c r="AF95" i="10"/>
  <c r="AK63" i="10"/>
  <c r="AM63" i="10" s="1"/>
  <c r="AF63" i="10"/>
  <c r="AK43" i="10"/>
  <c r="AM43" i="10" s="1"/>
  <c r="AF43" i="10"/>
  <c r="AK27" i="10"/>
  <c r="AM27" i="10" s="1"/>
  <c r="AF27" i="10"/>
  <c r="AM74" i="10"/>
  <c r="AK54" i="10"/>
  <c r="AM54" i="10" s="1"/>
  <c r="AJ54" i="10"/>
  <c r="AL54" i="10" s="1"/>
  <c r="AG33" i="10"/>
  <c r="AR33" i="10"/>
  <c r="AO33" i="10" s="1"/>
  <c r="BC57" i="10"/>
  <c r="AG118" i="10"/>
  <c r="AG90" i="10"/>
  <c r="AG30" i="10"/>
  <c r="AM117" i="10"/>
  <c r="AP117" i="10" s="1"/>
  <c r="AM101" i="10"/>
  <c r="AP101" i="10" s="1"/>
  <c r="AK77" i="10"/>
  <c r="AM77" i="10" s="1"/>
  <c r="AP77" i="10" s="1"/>
  <c r="AJ77" i="10"/>
  <c r="AL77" i="10" s="1"/>
  <c r="AO77" i="10" s="1"/>
  <c r="AM61" i="10"/>
  <c r="AF81" i="10"/>
  <c r="AS81" i="10"/>
  <c r="AR40" i="10"/>
  <c r="AO40" i="10" s="1"/>
  <c r="AR72" i="10"/>
  <c r="AO72" i="10" s="1"/>
  <c r="AF113" i="10"/>
  <c r="AS113" i="10"/>
  <c r="AG71" i="10"/>
  <c r="AR71" i="10"/>
  <c r="AO71" i="10" s="1"/>
  <c r="AG101" i="10"/>
  <c r="AR101" i="10"/>
  <c r="AF97" i="10"/>
  <c r="AS97" i="10"/>
  <c r="AF92" i="10"/>
  <c r="AS92" i="10"/>
  <c r="AK118" i="10"/>
  <c r="AM118" i="10" s="1"/>
  <c r="AP118" i="10" s="1"/>
  <c r="AF118" i="10"/>
  <c r="AJ37" i="10"/>
  <c r="AL37" i="10" s="1"/>
  <c r="AG65" i="10"/>
  <c r="AR65" i="10"/>
  <c r="AO65" i="10" s="1"/>
  <c r="AG49" i="10"/>
  <c r="AR49" i="10"/>
  <c r="AO49" i="10" s="1"/>
  <c r="AF29" i="10"/>
  <c r="AS29" i="10"/>
  <c r="AP29" i="10" s="1"/>
  <c r="AJ61" i="10"/>
  <c r="AL61" i="10" s="1"/>
  <c r="AG50" i="10"/>
  <c r="AG43" i="10"/>
  <c r="AR43" i="10"/>
  <c r="AO43" i="10" s="1"/>
  <c r="AR74" i="10"/>
  <c r="AO74" i="10" s="1"/>
  <c r="AF72" i="10"/>
  <c r="AS72" i="10"/>
  <c r="AP72" i="10" s="1"/>
  <c r="AF104" i="10"/>
  <c r="AS104" i="10"/>
  <c r="AF42" i="10"/>
  <c r="AS42" i="10"/>
  <c r="AP42" i="10" s="1"/>
  <c r="AF74" i="10"/>
  <c r="AS74" i="10"/>
  <c r="AP74" i="10" s="1"/>
  <c r="AG117" i="10"/>
  <c r="AR117" i="10"/>
  <c r="AF41" i="10"/>
  <c r="AS41" i="10"/>
  <c r="AP41" i="10" s="1"/>
  <c r="AF73" i="10"/>
  <c r="AS73" i="10"/>
  <c r="AP73" i="10" s="1"/>
  <c r="AR107" i="10"/>
  <c r="AG107" i="10"/>
  <c r="AF68" i="10"/>
  <c r="AS68" i="10"/>
  <c r="AP68" i="10" s="1"/>
  <c r="AR104" i="10"/>
  <c r="AF57" i="10"/>
  <c r="AS57" i="10"/>
  <c r="AP57" i="10" s="1"/>
  <c r="AF112" i="10"/>
  <c r="AS112" i="10"/>
  <c r="AG41" i="10"/>
  <c r="AR41" i="10"/>
  <c r="AO41" i="10" s="1"/>
  <c r="AM108" i="10"/>
  <c r="AP108" i="10" s="1"/>
  <c r="AM92" i="10"/>
  <c r="AP92" i="10" s="1"/>
  <c r="AM76" i="10"/>
  <c r="AM60" i="10"/>
  <c r="AM44" i="10"/>
  <c r="AK28" i="10"/>
  <c r="AM28" i="10" s="1"/>
  <c r="AF28" i="10"/>
  <c r="AJ43" i="10"/>
  <c r="AL43" i="10" s="1"/>
  <c r="AJ84" i="10"/>
  <c r="AL84" i="10" s="1"/>
  <c r="AO84" i="10" s="1"/>
  <c r="AR114" i="10"/>
  <c r="AF80" i="10"/>
  <c r="AS80" i="10"/>
  <c r="AF45" i="10"/>
  <c r="AS45" i="10"/>
  <c r="AP45" i="10" s="1"/>
  <c r="AK123" i="10"/>
  <c r="AM123" i="10" s="1"/>
  <c r="AP123" i="10" s="1"/>
  <c r="AF123" i="10"/>
  <c r="AF107" i="10"/>
  <c r="AK107" i="10"/>
  <c r="AM107" i="10" s="1"/>
  <c r="AP107" i="10" s="1"/>
  <c r="AF91" i="10"/>
  <c r="AK91" i="10"/>
  <c r="AM91" i="10" s="1"/>
  <c r="AP91" i="10" s="1"/>
  <c r="AK75" i="10"/>
  <c r="AM75" i="10" s="1"/>
  <c r="AF75" i="10"/>
  <c r="AK59" i="10"/>
  <c r="AM59" i="10" s="1"/>
  <c r="AF59" i="10"/>
  <c r="AK39" i="10"/>
  <c r="AM39" i="10" s="1"/>
  <c r="AF39" i="10"/>
  <c r="AK122" i="10"/>
  <c r="AM122" i="10" s="1"/>
  <c r="AP122" i="10" s="1"/>
  <c r="AF122" i="10"/>
  <c r="AK90" i="10"/>
  <c r="AM90" i="10" s="1"/>
  <c r="AP90" i="10" s="1"/>
  <c r="AJ90" i="10"/>
  <c r="AL90" i="10" s="1"/>
  <c r="AO90" i="10" s="1"/>
  <c r="AM70" i="10"/>
  <c r="BC37" i="10"/>
  <c r="AF62" i="10"/>
  <c r="AS62" i="10"/>
  <c r="AP62" i="10" s="1"/>
  <c r="AF86" i="10"/>
  <c r="AS86" i="10"/>
  <c r="AR58" i="10"/>
  <c r="AO58" i="10" s="1"/>
  <c r="AG114" i="10"/>
  <c r="AJ86" i="10"/>
  <c r="AL86" i="10" s="1"/>
  <c r="AO86" i="10" s="1"/>
  <c r="AG54" i="10"/>
  <c r="AM113" i="10"/>
  <c r="AP113" i="10" s="1"/>
  <c r="AM93" i="10"/>
  <c r="AP93" i="10" s="1"/>
  <c r="AM73" i="10"/>
  <c r="AM49" i="10"/>
  <c r="AM29" i="10"/>
  <c r="AF65" i="10"/>
  <c r="AS65" i="10"/>
  <c r="AP65" i="10" s="1"/>
  <c r="AG96" i="10"/>
  <c r="AJ64" i="10"/>
  <c r="AL64" i="10" s="1"/>
  <c r="AG77" i="10"/>
  <c r="AR77" i="10"/>
  <c r="AF121" i="10"/>
  <c r="AS121" i="10"/>
  <c r="AS47" i="10"/>
  <c r="AP47" i="10" s="1"/>
  <c r="AS79" i="10"/>
  <c r="AG121" i="10"/>
  <c r="AR121" i="10"/>
  <c r="AR76" i="10"/>
  <c r="AO76" i="10" s="1"/>
  <c r="AF126" i="10"/>
  <c r="AS126" i="10"/>
  <c r="AG73" i="10"/>
  <c r="AR73" i="10"/>
  <c r="AO73" i="10" s="1"/>
  <c r="AR103" i="10"/>
  <c r="AF106" i="10"/>
  <c r="AS106" i="10"/>
  <c r="AF102" i="10"/>
  <c r="AS102" i="10"/>
  <c r="AS55" i="10"/>
  <c r="AP55" i="10" s="1"/>
  <c r="AK114" i="10"/>
  <c r="AM114" i="10" s="1"/>
  <c r="AP114" i="10" s="1"/>
  <c r="AF114" i="10"/>
  <c r="AJ114" i="10"/>
  <c r="AL114" i="10" s="1"/>
  <c r="AO114" i="10" s="1"/>
  <c r="AM62" i="10"/>
  <c r="AF49" i="10"/>
  <c r="AS49" i="10"/>
  <c r="AP49" i="10" s="1"/>
  <c r="AF44" i="10"/>
  <c r="AS44" i="10"/>
  <c r="AP44" i="10" s="1"/>
  <c r="AJ101" i="10"/>
  <c r="AL101" i="10" s="1"/>
  <c r="AO101" i="10" s="1"/>
  <c r="BC53" i="10"/>
  <c r="AF108" i="10"/>
  <c r="AG102" i="10"/>
  <c r="BC38" i="10"/>
  <c r="AR111" i="10"/>
  <c r="AR68" i="10"/>
  <c r="AO68" i="10" s="1"/>
  <c r="AJ93" i="10"/>
  <c r="AL93" i="10" s="1"/>
  <c r="AO93" i="10" s="1"/>
  <c r="AM53" i="10"/>
  <c r="AG76" i="10"/>
  <c r="AG56" i="10"/>
  <c r="AJ39" i="10"/>
  <c r="AL39" i="10" s="1"/>
  <c r="AG59" i="10"/>
  <c r="AR59" i="10"/>
  <c r="AO59" i="10" s="1"/>
  <c r="AF52" i="10"/>
  <c r="AS52" i="10"/>
  <c r="AP52" i="10" s="1"/>
  <c r="AR52" i="10"/>
  <c r="AO52" i="10" s="1"/>
  <c r="AS59" i="10"/>
  <c r="AP59" i="10" s="1"/>
  <c r="AM120" i="10"/>
  <c r="AP120" i="10" s="1"/>
  <c r="AM56" i="10"/>
  <c r="AK40" i="10"/>
  <c r="AM40" i="10" s="1"/>
  <c r="AF40" i="10"/>
  <c r="AJ124" i="10"/>
  <c r="AL124" i="10" s="1"/>
  <c r="AO124" i="10" s="1"/>
  <c r="AJ56" i="10"/>
  <c r="AL56" i="10" s="1"/>
  <c r="AG106" i="10"/>
  <c r="AG45" i="10"/>
  <c r="AR45" i="10"/>
  <c r="AO45" i="10" s="1"/>
  <c r="AG28" i="10"/>
  <c r="AF61" i="10"/>
  <c r="AS61" i="10"/>
  <c r="AP61" i="10" s="1"/>
  <c r="AF119" i="10"/>
  <c r="AK119" i="10"/>
  <c r="AM119" i="10" s="1"/>
  <c r="AP119" i="10" s="1"/>
  <c r="AF103" i="10"/>
  <c r="AK103" i="10"/>
  <c r="AM103" i="10" s="1"/>
  <c r="AP103" i="10" s="1"/>
  <c r="AK87" i="10"/>
  <c r="AM87" i="10" s="1"/>
  <c r="AP87" i="10" s="1"/>
  <c r="AF87" i="10"/>
  <c r="AK71" i="10"/>
  <c r="AM71" i="10" s="1"/>
  <c r="AF71" i="10"/>
  <c r="AK55" i="10"/>
  <c r="AM55" i="10" s="1"/>
  <c r="AF55" i="10"/>
  <c r="AK35" i="10"/>
  <c r="AM35" i="10" s="1"/>
  <c r="AF35" i="10"/>
  <c r="AM106" i="10"/>
  <c r="AP106" i="10" s="1"/>
  <c r="AM86" i="10"/>
  <c r="AP86" i="10" s="1"/>
  <c r="AM66" i="10"/>
  <c r="AM46" i="10"/>
  <c r="AG100" i="10"/>
  <c r="AF109" i="10"/>
  <c r="AS109" i="10"/>
  <c r="AG79" i="10"/>
  <c r="AR79" i="10"/>
  <c r="AL110" i="10"/>
  <c r="AO110" i="10" s="1"/>
  <c r="AG74" i="10"/>
  <c r="AJ46" i="10"/>
  <c r="AL46" i="10" s="1"/>
  <c r="AI25" i="10"/>
  <c r="AR27" i="10"/>
  <c r="AO27" i="10" s="1"/>
  <c r="AK109" i="10"/>
  <c r="AM109" i="10" s="1"/>
  <c r="AP109" i="10" s="1"/>
  <c r="AV109" i="10" s="1"/>
  <c r="AJ109" i="10"/>
  <c r="AL109" i="10" s="1"/>
  <c r="AO109" i="10" s="1"/>
  <c r="AM89" i="10"/>
  <c r="AP89" i="10" s="1"/>
  <c r="AM69" i="10"/>
  <c r="AM45" i="10"/>
  <c r="AR119" i="10"/>
  <c r="AF54" i="10"/>
  <c r="AS54" i="10"/>
  <c r="AP54" i="10" s="1"/>
  <c r="AJ92" i="10"/>
  <c r="AL92" i="10" s="1"/>
  <c r="AO92" i="10" s="1"/>
  <c r="AJ60" i="10"/>
  <c r="AL60" i="10" s="1"/>
  <c r="AG87" i="10"/>
  <c r="AR87" i="10"/>
  <c r="AG29" i="10"/>
  <c r="AR29" i="10"/>
  <c r="AO29" i="10" s="1"/>
  <c r="AG57" i="10"/>
  <c r="AR57" i="10"/>
  <c r="AO57" i="10" s="1"/>
  <c r="AG89" i="10"/>
  <c r="AR89" i="10"/>
  <c r="AG125" i="10"/>
  <c r="AR125" i="10"/>
  <c r="AG51" i="10"/>
  <c r="AR51" i="10"/>
  <c r="AO51" i="10" s="1"/>
  <c r="AN51" i="10" s="1"/>
  <c r="AG83" i="10"/>
  <c r="AR83" i="10"/>
  <c r="AS118" i="10"/>
  <c r="AR112" i="10"/>
  <c r="AF47" i="10"/>
  <c r="BE24" i="10"/>
  <c r="BE25" i="10"/>
  <c r="AM110" i="10"/>
  <c r="AP110" i="10" s="1"/>
  <c r="AM38" i="10"/>
  <c r="AS31" i="10"/>
  <c r="AP31" i="10" s="1"/>
  <c r="AG99" i="10"/>
  <c r="AR99" i="10"/>
  <c r="AJ89" i="10"/>
  <c r="AL89" i="10" s="1"/>
  <c r="AO89" i="10" s="1"/>
  <c r="AF37" i="10"/>
  <c r="AS37" i="10"/>
  <c r="AP37" i="10" s="1"/>
  <c r="AG52" i="10"/>
  <c r="AJ95" i="10"/>
  <c r="AL95" i="10" s="1"/>
  <c r="AO95" i="10" s="1"/>
  <c r="AJ35" i="10"/>
  <c r="AL35" i="10" s="1"/>
  <c r="AG105" i="10"/>
  <c r="AR105" i="10"/>
  <c r="BC68" i="10"/>
  <c r="BC52" i="10"/>
  <c r="BC36" i="10"/>
  <c r="AL91" i="10"/>
  <c r="AO91" i="10" s="1"/>
  <c r="AF70" i="10"/>
  <c r="AS70" i="10"/>
  <c r="AP70" i="10" s="1"/>
  <c r="AS43" i="10"/>
  <c r="AP43" i="10" s="1"/>
  <c r="AG123" i="10"/>
  <c r="AR36" i="10"/>
  <c r="AO36" i="10" s="1"/>
  <c r="BC67" i="10"/>
  <c r="BC51" i="10"/>
  <c r="BC31" i="10"/>
  <c r="BC58" i="10"/>
  <c r="BC42" i="10"/>
  <c r="AG81" i="10"/>
  <c r="AR81" i="10"/>
  <c r="AM97" i="10"/>
  <c r="AP97" i="10" s="1"/>
  <c r="AF50" i="10"/>
  <c r="AS50" i="10"/>
  <c r="AP50" i="10" s="1"/>
  <c r="AJ106" i="10"/>
  <c r="AL106" i="10" s="1"/>
  <c r="AO106" i="10" s="1"/>
  <c r="AJ74" i="10"/>
  <c r="AL74" i="10" s="1"/>
  <c r="AG38" i="10"/>
  <c r="BC65" i="10"/>
  <c r="BC41" i="10"/>
  <c r="AJ88" i="10"/>
  <c r="AL88" i="10" s="1"/>
  <c r="AO88" i="10" s="1"/>
  <c r="AF89" i="10"/>
  <c r="AS89" i="10"/>
  <c r="AR32" i="10"/>
  <c r="AO32" i="10" s="1"/>
  <c r="AR62" i="10"/>
  <c r="AO62" i="10" s="1"/>
  <c r="AR94" i="10"/>
  <c r="AS27" i="10"/>
  <c r="AP27" i="10" s="1"/>
  <c r="AH25" i="10"/>
  <c r="AF56" i="10"/>
  <c r="AS56" i="10"/>
  <c r="AP56" i="10" s="1"/>
  <c r="AF88" i="10"/>
  <c r="AS88" i="10"/>
  <c r="AF53" i="10"/>
  <c r="AS53" i="10"/>
  <c r="AP53" i="10" s="1"/>
  <c r="AF85" i="10"/>
  <c r="AS85" i="10"/>
  <c r="AF120" i="10"/>
  <c r="AS120" i="10"/>
  <c r="AR115" i="10"/>
  <c r="AF110" i="10"/>
  <c r="AS110" i="10"/>
  <c r="AG75" i="10"/>
  <c r="AR75" i="10"/>
  <c r="AO75" i="10" s="1"/>
  <c r="AG91" i="10"/>
  <c r="AR91" i="10"/>
  <c r="AS35" i="10"/>
  <c r="AP35" i="10" s="1"/>
  <c r="AG95" i="10"/>
  <c r="AR95" i="10"/>
  <c r="AJ81" i="10"/>
  <c r="AL81" i="10" s="1"/>
  <c r="AO81" i="10" s="1"/>
  <c r="AJ108" i="10"/>
  <c r="AL108" i="10" s="1"/>
  <c r="AO108" i="10" s="1"/>
  <c r="AG40" i="10"/>
  <c r="AG126" i="10"/>
  <c r="AF48" i="10"/>
  <c r="AS48" i="10"/>
  <c r="AP48" i="10" s="1"/>
  <c r="AF93" i="10"/>
  <c r="AS93" i="10"/>
  <c r="AG39" i="10"/>
  <c r="AR39" i="10"/>
  <c r="AO39" i="10" s="1"/>
  <c r="AG55" i="10"/>
  <c r="AR55" i="10"/>
  <c r="AO55" i="10" s="1"/>
  <c r="AG110" i="10"/>
  <c r="AG64" i="10"/>
  <c r="AF125" i="10"/>
  <c r="AS125" i="10"/>
  <c r="AF84" i="10"/>
  <c r="AS84" i="10"/>
  <c r="AF46" i="10"/>
  <c r="AS46" i="10"/>
  <c r="AP46" i="10" s="1"/>
  <c r="AF78" i="10"/>
  <c r="AS78" i="10"/>
  <c r="AF82" i="10"/>
  <c r="AS82" i="10"/>
  <c r="AJ121" i="10"/>
  <c r="AL121" i="10" s="1"/>
  <c r="AO121" i="10" s="1"/>
  <c r="AM116" i="10"/>
  <c r="AP116" i="10" s="1"/>
  <c r="AM84" i="10"/>
  <c r="AP84" i="10" s="1"/>
  <c r="AM68" i="10"/>
  <c r="AF36" i="10"/>
  <c r="AK36" i="10"/>
  <c r="AM36" i="10" s="1"/>
  <c r="AL87" i="10"/>
  <c r="AO87" i="10" s="1"/>
  <c r="AG116" i="10"/>
  <c r="AJ36" i="10"/>
  <c r="AL36" i="10" s="1"/>
  <c r="AG97" i="10"/>
  <c r="AR97" i="10"/>
  <c r="AF64" i="10"/>
  <c r="AS64" i="10"/>
  <c r="AP64" i="10" s="1"/>
  <c r="AR34" i="10"/>
  <c r="AO34" i="10" s="1"/>
  <c r="AF115" i="10"/>
  <c r="AK115" i="10"/>
  <c r="AM115" i="10" s="1"/>
  <c r="AP115" i="10" s="1"/>
  <c r="AF99" i="10"/>
  <c r="AK99" i="10"/>
  <c r="AM99" i="10" s="1"/>
  <c r="AP99" i="10" s="1"/>
  <c r="AK83" i="10"/>
  <c r="AM83" i="10" s="1"/>
  <c r="AP83" i="10" s="1"/>
  <c r="AF83" i="10"/>
  <c r="AK67" i="10"/>
  <c r="AM67" i="10" s="1"/>
  <c r="AF67" i="10"/>
  <c r="AK51" i="10"/>
  <c r="AM51" i="10" s="1"/>
  <c r="AF51" i="10"/>
  <c r="AK31" i="10"/>
  <c r="AM31" i="10" s="1"/>
  <c r="AF31" i="10"/>
  <c r="AM102" i="10"/>
  <c r="AP102" i="10" s="1"/>
  <c r="AM58" i="10"/>
  <c r="AM42" i="10"/>
  <c r="AJ33" i="10"/>
  <c r="AL33" i="10" s="1"/>
  <c r="AS71" i="10"/>
  <c r="AP71" i="10" s="1"/>
  <c r="AJ72" i="10"/>
  <c r="AL72" i="10" s="1"/>
  <c r="AG69" i="10"/>
  <c r="AR69" i="10"/>
  <c r="AO69" i="10" s="1"/>
  <c r="AG47" i="10"/>
  <c r="AR47" i="10"/>
  <c r="AO47" i="10" s="1"/>
  <c r="AG122" i="10"/>
  <c r="AG70" i="10"/>
  <c r="AM125" i="10"/>
  <c r="AP125" i="10" s="1"/>
  <c r="AM105" i="10"/>
  <c r="AP105" i="10" s="1"/>
  <c r="AK85" i="10"/>
  <c r="AM85" i="10" s="1"/>
  <c r="AP85" i="10" s="1"/>
  <c r="AJ85" i="10"/>
  <c r="AL85" i="10" s="1"/>
  <c r="AO85" i="10" s="1"/>
  <c r="AM65" i="10"/>
  <c r="AM41" i="10"/>
  <c r="AG80" i="10"/>
  <c r="AJ48" i="10"/>
  <c r="AL48" i="10" s="1"/>
  <c r="AR92" i="10"/>
  <c r="AF34" i="10"/>
  <c r="AS34" i="10"/>
  <c r="AP34" i="10" s="1"/>
  <c r="AG67" i="10"/>
  <c r="AR67" i="10"/>
  <c r="AO67" i="10" s="1"/>
  <c r="AN67" i="10" s="1"/>
  <c r="AF98" i="10"/>
  <c r="AS98" i="10"/>
  <c r="AS28" i="10"/>
  <c r="AP28" i="10" s="1"/>
  <c r="AN28" i="10" s="1"/>
  <c r="AG61" i="10"/>
  <c r="AR61" i="10"/>
  <c r="AO61" i="10" s="1"/>
  <c r="AG93" i="10"/>
  <c r="AR93" i="10"/>
  <c r="AS122" i="10"/>
  <c r="AF117" i="10"/>
  <c r="AS117" i="10"/>
  <c r="AG113" i="10"/>
  <c r="AR113" i="10"/>
  <c r="AR42" i="10"/>
  <c r="AO42" i="10" s="1"/>
  <c r="AK126" i="10"/>
  <c r="AM126" i="10" s="1"/>
  <c r="AP126" i="10" s="1"/>
  <c r="AJ126" i="10"/>
  <c r="AL126" i="10" s="1"/>
  <c r="AO126" i="10" s="1"/>
  <c r="AM98" i="10"/>
  <c r="AP98" i="10" s="1"/>
  <c r="C29" i="10"/>
  <c r="BB28" i="10"/>
  <c r="AR124" i="10"/>
  <c r="AF60" i="10"/>
  <c r="AS60" i="10"/>
  <c r="AP60" i="10" s="1"/>
  <c r="AG104" i="10"/>
  <c r="AJ28" i="10"/>
  <c r="AL28" i="10" s="1"/>
  <c r="AJ82" i="10"/>
  <c r="AL82" i="10" s="1"/>
  <c r="AO82" i="10" s="1"/>
  <c r="AJ67" i="10"/>
  <c r="AL67" i="10" s="1"/>
  <c r="AG27" i="10"/>
  <c r="AJ57" i="10"/>
  <c r="AL57" i="10" s="1"/>
  <c r="AR82" i="10"/>
  <c r="AG82" i="10"/>
  <c r="AS123" i="10"/>
  <c r="AR46" i="10"/>
  <c r="AO46" i="10" s="1"/>
  <c r="AG46" i="10"/>
  <c r="AR78" i="10"/>
  <c r="AG78" i="10"/>
  <c r="AG109" i="10"/>
  <c r="AR109" i="10"/>
  <c r="AF77" i="10"/>
  <c r="AS77" i="10"/>
  <c r="AR48" i="10"/>
  <c r="AO48" i="10" s="1"/>
  <c r="BC64" i="10"/>
  <c r="BC48" i="10"/>
  <c r="BC32" i="10"/>
  <c r="AJ83" i="10"/>
  <c r="AL83" i="10" s="1"/>
  <c r="AO83" i="10" s="1"/>
  <c r="AJ116" i="10"/>
  <c r="AL116" i="10" s="1"/>
  <c r="AO116" i="10" s="1"/>
  <c r="BC47" i="10"/>
  <c r="AL119" i="10"/>
  <c r="AO119" i="10" s="1"/>
  <c r="AF76" i="10"/>
  <c r="AS76" i="10"/>
  <c r="AP76" i="10" s="1"/>
  <c r="AG53" i="10"/>
  <c r="AR53" i="10"/>
  <c r="AO53" i="10" s="1"/>
  <c r="BC63" i="10"/>
  <c r="BC43" i="10"/>
  <c r="BC74" i="10"/>
  <c r="BC54" i="10"/>
  <c r="BC34" i="10"/>
  <c r="AG35" i="10"/>
  <c r="AR35" i="10"/>
  <c r="AO35" i="10" s="1"/>
  <c r="AM81" i="10"/>
  <c r="AP81" i="10" s="1"/>
  <c r="AJ32" i="10"/>
  <c r="AL32" i="10" s="1"/>
  <c r="AF96" i="10"/>
  <c r="AS96" i="10"/>
  <c r="AV96" i="10" s="1"/>
  <c r="AF66" i="10"/>
  <c r="AS66" i="10"/>
  <c r="AP66" i="10" s="1"/>
  <c r="AJ122" i="10"/>
  <c r="AL122" i="10" s="1"/>
  <c r="AO122" i="10" s="1"/>
  <c r="AJ70" i="10"/>
  <c r="AL70" i="10" s="1"/>
  <c r="AJ34" i="10"/>
  <c r="AL34" i="10" s="1"/>
  <c r="BC61" i="10"/>
  <c r="BC33" i="10"/>
  <c r="AJ120" i="10"/>
  <c r="AL120" i="10" s="1"/>
  <c r="AO120" i="10" s="1"/>
  <c r="AJ80" i="10"/>
  <c r="AL80" i="10" s="1"/>
  <c r="AO80" i="10" s="1"/>
  <c r="AJ44" i="10"/>
  <c r="AL44" i="10" s="1"/>
  <c r="AF94" i="10"/>
  <c r="AS94" i="10"/>
  <c r="AG37" i="10"/>
  <c r="AR37" i="10"/>
  <c r="AO37" i="10" s="1"/>
  <c r="AF69" i="10"/>
  <c r="AS69" i="10"/>
  <c r="AP69" i="10" s="1"/>
  <c r="AF100" i="10"/>
  <c r="AS100" i="10"/>
  <c r="AF33" i="10"/>
  <c r="AS33" i="10"/>
  <c r="AP33" i="10" s="1"/>
  <c r="AR66" i="10"/>
  <c r="AO66" i="10" s="1"/>
  <c r="AF101" i="10"/>
  <c r="AS101" i="10"/>
  <c r="AF58" i="10"/>
  <c r="AS58" i="10"/>
  <c r="AP58" i="10" s="1"/>
  <c r="AF90" i="10"/>
  <c r="AS90" i="10"/>
  <c r="AF124" i="10"/>
  <c r="AS124" i="10"/>
  <c r="AF116" i="10"/>
  <c r="AS116" i="10"/>
  <c r="AG63" i="10"/>
  <c r="AR63" i="10"/>
  <c r="AO63" i="10" s="1"/>
  <c r="AF38" i="10"/>
  <c r="AS38" i="10"/>
  <c r="AP38" i="10" s="1"/>
  <c r="AN38" i="10" s="1"/>
  <c r="AG85" i="10"/>
  <c r="AR85" i="10"/>
  <c r="AG31" i="10"/>
  <c r="AR31" i="10"/>
  <c r="AO31" i="10" s="1"/>
  <c r="AJ65" i="10"/>
  <c r="AL65" i="10" s="1"/>
  <c r="AJ94" i="10"/>
  <c r="AL94" i="10" s="1"/>
  <c r="AO94" i="10" s="1"/>
  <c r="AG72" i="10"/>
  <c r="AJ59" i="10"/>
  <c r="AL59" i="10" s="1"/>
  <c r="R28" i="10"/>
  <c r="V48" i="10"/>
  <c r="V62" i="10"/>
  <c r="V44" i="10"/>
  <c r="AB28" i="10"/>
  <c r="W28" i="10"/>
  <c r="AA77" i="10"/>
  <c r="C24" i="10"/>
  <c r="C77" i="10" s="1"/>
  <c r="BB77" i="10" s="1"/>
  <c r="T77" i="10"/>
  <c r="B78" i="10"/>
  <c r="D77" i="10"/>
  <c r="AQ96" i="10" l="1"/>
  <c r="AN63" i="10"/>
  <c r="AN82" i="10"/>
  <c r="AU100" i="10"/>
  <c r="AV82" i="10"/>
  <c r="AU103" i="10"/>
  <c r="AV88" i="10"/>
  <c r="AN88" i="10"/>
  <c r="AV94" i="10"/>
  <c r="AV103" i="10"/>
  <c r="AV121" i="10"/>
  <c r="AN79" i="10"/>
  <c r="AN97" i="10"/>
  <c r="AQ104" i="10"/>
  <c r="BA104" i="10" s="1"/>
  <c r="BD104" i="10" s="1"/>
  <c r="AN95" i="10"/>
  <c r="AN92" i="10"/>
  <c r="AV91" i="10"/>
  <c r="AU79" i="10"/>
  <c r="AQ73" i="10"/>
  <c r="BA73" i="10" s="1"/>
  <c r="BD73" i="10" s="1"/>
  <c r="AN61" i="10"/>
  <c r="AN46" i="10"/>
  <c r="W27" i="10"/>
  <c r="AC27" i="10"/>
  <c r="R27" i="10"/>
  <c r="AQ79" i="10"/>
  <c r="BA79" i="10" s="1"/>
  <c r="BD79" i="10" s="1"/>
  <c r="AU104" i="10"/>
  <c r="AQ100" i="10"/>
  <c r="BA100" i="10" s="1"/>
  <c r="BD100" i="10" s="1"/>
  <c r="AN42" i="10"/>
  <c r="AU111" i="10"/>
  <c r="AU78" i="10"/>
  <c r="AN40" i="10"/>
  <c r="AV100" i="10"/>
  <c r="AT100" i="10" s="1"/>
  <c r="AN119" i="10"/>
  <c r="AV102" i="10"/>
  <c r="AN100" i="10"/>
  <c r="AN39" i="10"/>
  <c r="AN77" i="10"/>
  <c r="AU97" i="10"/>
  <c r="AQ40" i="10"/>
  <c r="BA40" i="10" s="1"/>
  <c r="BD40" i="10" s="1"/>
  <c r="AN75" i="10"/>
  <c r="AN124" i="10"/>
  <c r="AN112" i="10"/>
  <c r="AN31" i="10"/>
  <c r="AQ78" i="10"/>
  <c r="BA78" i="10" s="1"/>
  <c r="BD78" i="10" s="1"/>
  <c r="AN113" i="10"/>
  <c r="AN32" i="10"/>
  <c r="AU105" i="10"/>
  <c r="AN30" i="10"/>
  <c r="AQ70" i="10"/>
  <c r="BA70" i="10" s="1"/>
  <c r="BD70" i="10" s="1"/>
  <c r="AV79" i="10"/>
  <c r="AT79" i="10" s="1"/>
  <c r="AQ72" i="10"/>
  <c r="BA72" i="10" s="1"/>
  <c r="BD72" i="10" s="1"/>
  <c r="AQ31" i="10"/>
  <c r="BA31" i="10" s="1"/>
  <c r="BD31" i="10" s="1"/>
  <c r="AQ116" i="10"/>
  <c r="BA116" i="10" s="1"/>
  <c r="BD116" i="10" s="1"/>
  <c r="AN115" i="10"/>
  <c r="AN118" i="10"/>
  <c r="AN83" i="10"/>
  <c r="AU113" i="10"/>
  <c r="AQ125" i="10"/>
  <c r="BA125" i="10" s="1"/>
  <c r="BD125" i="10" s="1"/>
  <c r="AN81" i="10"/>
  <c r="AN107" i="10"/>
  <c r="AN117" i="10"/>
  <c r="AV78" i="10"/>
  <c r="AN94" i="10"/>
  <c r="AQ66" i="10"/>
  <c r="BA66" i="10" s="1"/>
  <c r="BD66" i="10" s="1"/>
  <c r="AN85" i="10"/>
  <c r="AU107" i="10"/>
  <c r="AN57" i="10"/>
  <c r="AV123" i="10"/>
  <c r="AQ67" i="10"/>
  <c r="BA67" i="10" s="1"/>
  <c r="BD67" i="10" s="1"/>
  <c r="AQ64" i="10"/>
  <c r="BA64" i="10" s="1"/>
  <c r="BD64" i="10" s="1"/>
  <c r="AQ57" i="10"/>
  <c r="BA57" i="10" s="1"/>
  <c r="BD57" i="10" s="1"/>
  <c r="AN73" i="10"/>
  <c r="AQ68" i="10"/>
  <c r="BA68" i="10" s="1"/>
  <c r="BD68" i="10" s="1"/>
  <c r="AN60" i="10"/>
  <c r="AV90" i="10"/>
  <c r="AV112" i="10"/>
  <c r="AQ60" i="10"/>
  <c r="BA60" i="10" s="1"/>
  <c r="BD60" i="10" s="1"/>
  <c r="AQ42" i="10"/>
  <c r="BA42" i="10" s="1"/>
  <c r="BD42" i="10" s="1"/>
  <c r="AQ33" i="10"/>
  <c r="BA33" i="10" s="1"/>
  <c r="BD33" i="10" s="1"/>
  <c r="AN50" i="10"/>
  <c r="AN69" i="10"/>
  <c r="AN35" i="10"/>
  <c r="AQ46" i="10"/>
  <c r="BA46" i="10" s="1"/>
  <c r="BD46" i="10" s="1"/>
  <c r="AQ59" i="10"/>
  <c r="BA59" i="10" s="1"/>
  <c r="BD59" i="10" s="1"/>
  <c r="AN41" i="10"/>
  <c r="AN52" i="10"/>
  <c r="AN70" i="10"/>
  <c r="AQ74" i="10"/>
  <c r="BA74" i="10" s="1"/>
  <c r="BD74" i="10" s="1"/>
  <c r="AQ38" i="10"/>
  <c r="BA38" i="10" s="1"/>
  <c r="BD38" i="10" s="1"/>
  <c r="AN59" i="10"/>
  <c r="AQ43" i="10"/>
  <c r="BA43" i="10" s="1"/>
  <c r="BD43" i="10" s="1"/>
  <c r="AQ65" i="10"/>
  <c r="BA65" i="10" s="1"/>
  <c r="BD65" i="10" s="1"/>
  <c r="AN56" i="10"/>
  <c r="AN54" i="10"/>
  <c r="AQ39" i="10"/>
  <c r="BA39" i="10" s="1"/>
  <c r="BD39" i="10" s="1"/>
  <c r="AU110" i="10"/>
  <c r="AN110" i="10"/>
  <c r="AQ50" i="10"/>
  <c r="BA50" i="10" s="1"/>
  <c r="BD50" i="10" s="1"/>
  <c r="AQ71" i="10"/>
  <c r="BA71" i="10" s="1"/>
  <c r="BD71" i="10" s="1"/>
  <c r="AN71" i="10"/>
  <c r="AN105" i="10"/>
  <c r="AN64" i="10"/>
  <c r="AN103" i="10"/>
  <c r="AU86" i="10"/>
  <c r="AN86" i="10"/>
  <c r="AQ63" i="10"/>
  <c r="BA63" i="10" s="1"/>
  <c r="BD63" i="10" s="1"/>
  <c r="AU89" i="10"/>
  <c r="AN89" i="10"/>
  <c r="AN99" i="10"/>
  <c r="AU116" i="10"/>
  <c r="AN116" i="10"/>
  <c r="AU87" i="10"/>
  <c r="AN87" i="10"/>
  <c r="AU106" i="10"/>
  <c r="AN106" i="10"/>
  <c r="AU109" i="10"/>
  <c r="AT109" i="10" s="1"/>
  <c r="AN109" i="10"/>
  <c r="AU93" i="10"/>
  <c r="AN93" i="10"/>
  <c r="AN37" i="10"/>
  <c r="AU98" i="10"/>
  <c r="AN98" i="10"/>
  <c r="AQ34" i="10"/>
  <c r="BA34" i="10" s="1"/>
  <c r="BD34" i="10" s="1"/>
  <c r="AN34" i="10"/>
  <c r="AU115" i="10"/>
  <c r="AN45" i="10"/>
  <c r="AN68" i="10"/>
  <c r="AN74" i="10"/>
  <c r="AU102" i="10"/>
  <c r="AN102" i="10"/>
  <c r="AN111" i="10"/>
  <c r="AU123" i="10"/>
  <c r="AN123" i="10"/>
  <c r="AQ48" i="10"/>
  <c r="BA48" i="10" s="1"/>
  <c r="BD48" i="10" s="1"/>
  <c r="AN48" i="10"/>
  <c r="AQ36" i="10"/>
  <c r="BA36" i="10" s="1"/>
  <c r="BD36" i="10" s="1"/>
  <c r="AN36" i="10"/>
  <c r="AN65" i="10"/>
  <c r="AU80" i="10"/>
  <c r="AN80" i="10"/>
  <c r="AU108" i="10"/>
  <c r="AN108" i="10"/>
  <c r="AU125" i="10"/>
  <c r="AN125" i="10"/>
  <c r="AU117" i="10"/>
  <c r="AQ62" i="10"/>
  <c r="BA62" i="10" s="1"/>
  <c r="BD62" i="10" s="1"/>
  <c r="AN62" i="10"/>
  <c r="AU101" i="10"/>
  <c r="AN101" i="10"/>
  <c r="AQ58" i="10"/>
  <c r="BA58" i="10" s="1"/>
  <c r="BD58" i="10" s="1"/>
  <c r="AN58" i="10"/>
  <c r="AU99" i="10"/>
  <c r="AV124" i="10"/>
  <c r="AN66" i="10"/>
  <c r="AN53" i="10"/>
  <c r="AU126" i="10"/>
  <c r="AN126" i="10"/>
  <c r="AN91" i="10"/>
  <c r="AN27" i="10"/>
  <c r="AN76" i="10"/>
  <c r="AN49" i="10"/>
  <c r="AV77" i="10"/>
  <c r="AU121" i="10"/>
  <c r="AT121" i="10" s="1"/>
  <c r="AN121" i="10"/>
  <c r="AN55" i="10"/>
  <c r="AQ54" i="10"/>
  <c r="BA54" i="10" s="1"/>
  <c r="BD54" i="10" s="1"/>
  <c r="AU84" i="10"/>
  <c r="AN84" i="10"/>
  <c r="AU118" i="10"/>
  <c r="AQ49" i="10"/>
  <c r="BA49" i="10" s="1"/>
  <c r="BD49" i="10" s="1"/>
  <c r="AQ30" i="10"/>
  <c r="BA30" i="10" s="1"/>
  <c r="BD30" i="10" s="1"/>
  <c r="AN78" i="10"/>
  <c r="AU96" i="10"/>
  <c r="AT96" i="10" s="1"/>
  <c r="AN96" i="10"/>
  <c r="AN104" i="10"/>
  <c r="AN44" i="10"/>
  <c r="AU114" i="10"/>
  <c r="AN114" i="10"/>
  <c r="AQ75" i="10"/>
  <c r="BA75" i="10" s="1"/>
  <c r="BD75" i="10" s="1"/>
  <c r="AU90" i="10"/>
  <c r="AN90" i="10"/>
  <c r="AU120" i="10"/>
  <c r="AN120" i="10"/>
  <c r="AN47" i="10"/>
  <c r="AU122" i="10"/>
  <c r="AN122" i="10"/>
  <c r="AQ47" i="10"/>
  <c r="BA47" i="10" s="1"/>
  <c r="BD47" i="10" s="1"/>
  <c r="AV84" i="10"/>
  <c r="AQ55" i="10"/>
  <c r="BA55" i="10" s="1"/>
  <c r="BD55" i="10" s="1"/>
  <c r="AQ52" i="10"/>
  <c r="BA52" i="10" s="1"/>
  <c r="BD52" i="10" s="1"/>
  <c r="AQ29" i="10"/>
  <c r="BA29" i="10" s="1"/>
  <c r="BD29" i="10" s="1"/>
  <c r="AN29" i="10"/>
  <c r="AV104" i="10"/>
  <c r="AN43" i="10"/>
  <c r="AN72" i="10"/>
  <c r="AN33" i="10"/>
  <c r="AU119" i="10"/>
  <c r="AV85" i="10"/>
  <c r="AQ85" i="10"/>
  <c r="AV97" i="10"/>
  <c r="AQ97" i="10"/>
  <c r="AU95" i="10"/>
  <c r="AO24" i="10"/>
  <c r="AO25" i="10"/>
  <c r="AQ45" i="10"/>
  <c r="BA45" i="10" s="1"/>
  <c r="BD45" i="10" s="1"/>
  <c r="AQ114" i="10"/>
  <c r="AV114" i="10"/>
  <c r="AU77" i="10"/>
  <c r="AF25" i="10"/>
  <c r="AV111" i="10"/>
  <c r="AQ111" i="10"/>
  <c r="AQ109" i="10"/>
  <c r="AV99" i="10"/>
  <c r="AQ99" i="10"/>
  <c r="AQ51" i="10"/>
  <c r="BA51" i="10" s="1"/>
  <c r="BD51" i="10" s="1"/>
  <c r="AQ44" i="10"/>
  <c r="BA44" i="10" s="1"/>
  <c r="BD44" i="10" s="1"/>
  <c r="AQ91" i="10"/>
  <c r="AU83" i="10"/>
  <c r="AQ69" i="10"/>
  <c r="BA69" i="10" s="1"/>
  <c r="BD69" i="10" s="1"/>
  <c r="AV116" i="10"/>
  <c r="AU81" i="10"/>
  <c r="AU124" i="10"/>
  <c r="AQ124" i="10"/>
  <c r="AV93" i="10"/>
  <c r="AV122" i="10"/>
  <c r="AV117" i="10"/>
  <c r="AQ117" i="10"/>
  <c r="AP25" i="10"/>
  <c r="AP24" i="10"/>
  <c r="AQ110" i="10"/>
  <c r="AV110" i="10"/>
  <c r="T78" i="10"/>
  <c r="BC78" i="10"/>
  <c r="AU94" i="10"/>
  <c r="AQ94" i="10"/>
  <c r="AQ37" i="10"/>
  <c r="BA37" i="10" s="1"/>
  <c r="BD37" i="10" s="1"/>
  <c r="AQ81" i="10"/>
  <c r="AV81" i="10"/>
  <c r="AU82" i="10"/>
  <c r="AT82" i="10" s="1"/>
  <c r="AQ82" i="10"/>
  <c r="C30" i="10"/>
  <c r="BB29" i="10"/>
  <c r="P29" i="10"/>
  <c r="G29" i="10"/>
  <c r="AV115" i="10"/>
  <c r="AQ115" i="10"/>
  <c r="AQ32" i="10"/>
  <c r="BA32" i="10" s="1"/>
  <c r="BD32" i="10" s="1"/>
  <c r="BA96" i="10"/>
  <c r="BD96" i="10" s="1"/>
  <c r="AQ113" i="10"/>
  <c r="AV113" i="10"/>
  <c r="AQ107" i="10"/>
  <c r="AV107" i="10"/>
  <c r="AV92" i="10"/>
  <c r="AQ123" i="10"/>
  <c r="AQ93" i="10"/>
  <c r="AQ121" i="10"/>
  <c r="AQ83" i="10"/>
  <c r="AV83" i="10"/>
  <c r="AV119" i="10"/>
  <c r="AQ119" i="10"/>
  <c r="AG25" i="10"/>
  <c r="AQ27" i="10"/>
  <c r="AV125" i="10"/>
  <c r="AV101" i="10"/>
  <c r="AQ101" i="10"/>
  <c r="AQ53" i="10"/>
  <c r="BA53" i="10" s="1"/>
  <c r="BD53" i="10" s="1"/>
  <c r="AV98" i="10"/>
  <c r="AQ98" i="10"/>
  <c r="AQ89" i="10"/>
  <c r="AV89" i="10"/>
  <c r="AQ86" i="10"/>
  <c r="AV86" i="10"/>
  <c r="AQ108" i="10"/>
  <c r="AV108" i="10"/>
  <c r="AU112" i="10"/>
  <c r="AQ80" i="10"/>
  <c r="AV80" i="10"/>
  <c r="AQ122" i="10"/>
  <c r="AQ105" i="10"/>
  <c r="AV105" i="10"/>
  <c r="AQ61" i="10"/>
  <c r="BA61" i="10" s="1"/>
  <c r="BD61" i="10" s="1"/>
  <c r="AQ35" i="10"/>
  <c r="BA35" i="10" s="1"/>
  <c r="BD35" i="10" s="1"/>
  <c r="AU91" i="10"/>
  <c r="AV106" i="10"/>
  <c r="AQ106" i="10"/>
  <c r="AV87" i="10"/>
  <c r="AQ87" i="10"/>
  <c r="AQ28" i="10"/>
  <c r="BA28" i="10" s="1"/>
  <c r="BD28" i="10" s="1"/>
  <c r="AQ56" i="10"/>
  <c r="BA56" i="10" s="1"/>
  <c r="BD56" i="10" s="1"/>
  <c r="AQ112" i="10"/>
  <c r="AQ102" i="10"/>
  <c r="AQ90" i="10"/>
  <c r="AV126" i="10"/>
  <c r="AQ126" i="10"/>
  <c r="AU85" i="10"/>
  <c r="AU88" i="10"/>
  <c r="AQ88" i="10"/>
  <c r="AU92" i="10"/>
  <c r="AV120" i="10"/>
  <c r="AQ120" i="10"/>
  <c r="AQ76" i="10"/>
  <c r="BA76" i="10" s="1"/>
  <c r="BD76" i="10" s="1"/>
  <c r="AQ41" i="10"/>
  <c r="BA41" i="10" s="1"/>
  <c r="BD41" i="10" s="1"/>
  <c r="AQ118" i="10"/>
  <c r="AV118" i="10"/>
  <c r="AQ95" i="10"/>
  <c r="AV95" i="10"/>
  <c r="AQ77" i="10"/>
  <c r="AQ103" i="10"/>
  <c r="AQ92" i="10"/>
  <c r="AQ84" i="10"/>
  <c r="AA78" i="10"/>
  <c r="G77" i="10"/>
  <c r="P77" i="10"/>
  <c r="H77" i="10"/>
  <c r="Q77" i="10"/>
  <c r="Z77" i="10"/>
  <c r="S78" i="10"/>
  <c r="Z78" i="10"/>
  <c r="S77" i="10"/>
  <c r="U77" i="10" s="1"/>
  <c r="B79" i="10"/>
  <c r="S79" i="10" s="1"/>
  <c r="D78" i="10"/>
  <c r="C78" i="10"/>
  <c r="BB78" i="10" s="1"/>
  <c r="AT88" i="10" l="1"/>
  <c r="AT107" i="10"/>
  <c r="AT94" i="10"/>
  <c r="AT102" i="10"/>
  <c r="AT103" i="10"/>
  <c r="AT91" i="10"/>
  <c r="AT112" i="10"/>
  <c r="AT111" i="10"/>
  <c r="AW79" i="10"/>
  <c r="AW104" i="10"/>
  <c r="AW96" i="10"/>
  <c r="AT124" i="10"/>
  <c r="AW100" i="10"/>
  <c r="AT123" i="10"/>
  <c r="AW125" i="10"/>
  <c r="AT97" i="10"/>
  <c r="AT78" i="10"/>
  <c r="AT113" i="10"/>
  <c r="AT90" i="10"/>
  <c r="AT105" i="10"/>
  <c r="AT83" i="10"/>
  <c r="AW78" i="10"/>
  <c r="AT117" i="10"/>
  <c r="AT98" i="10"/>
  <c r="AW116" i="10"/>
  <c r="AT81" i="10"/>
  <c r="AT119" i="10"/>
  <c r="AT84" i="10"/>
  <c r="AT99" i="10"/>
  <c r="AT87" i="10"/>
  <c r="AT86" i="10"/>
  <c r="AT92" i="10"/>
  <c r="AT120" i="10"/>
  <c r="AT125" i="10"/>
  <c r="AT110" i="10"/>
  <c r="AT93" i="10"/>
  <c r="AT116" i="10"/>
  <c r="AT95" i="10"/>
  <c r="AT108" i="10"/>
  <c r="AT115" i="10"/>
  <c r="AT85" i="10"/>
  <c r="AT126" i="10"/>
  <c r="AT101" i="10"/>
  <c r="AT104" i="10"/>
  <c r="AT77" i="10"/>
  <c r="AT80" i="10"/>
  <c r="AT89" i="10"/>
  <c r="AT122" i="10"/>
  <c r="AT114" i="10"/>
  <c r="AT118" i="10"/>
  <c r="AT106" i="10"/>
  <c r="AV25" i="10"/>
  <c r="AN25" i="10"/>
  <c r="BA92" i="10"/>
  <c r="BD92" i="10" s="1"/>
  <c r="AW92" i="10"/>
  <c r="AW122" i="10"/>
  <c r="BA122" i="10"/>
  <c r="BD122" i="10" s="1"/>
  <c r="AU25" i="10"/>
  <c r="AU24" i="10"/>
  <c r="AW103" i="10"/>
  <c r="BA103" i="10"/>
  <c r="BD103" i="10" s="1"/>
  <c r="AW120" i="10"/>
  <c r="BA120" i="10"/>
  <c r="BD120" i="10" s="1"/>
  <c r="AW90" i="10"/>
  <c r="BA90" i="10"/>
  <c r="BD90" i="10" s="1"/>
  <c r="BA89" i="10"/>
  <c r="BD89" i="10" s="1"/>
  <c r="AW89" i="10"/>
  <c r="BA84" i="10"/>
  <c r="BD84" i="10" s="1"/>
  <c r="AW84" i="10"/>
  <c r="BA126" i="10"/>
  <c r="BD126" i="10" s="1"/>
  <c r="AW126" i="10"/>
  <c r="BA105" i="10"/>
  <c r="BD105" i="10" s="1"/>
  <c r="AW105" i="10"/>
  <c r="BA86" i="10"/>
  <c r="BD86" i="10" s="1"/>
  <c r="AW86" i="10"/>
  <c r="AW93" i="10"/>
  <c r="BA93" i="10"/>
  <c r="BD93" i="10" s="1"/>
  <c r="BA82" i="10"/>
  <c r="BD82" i="10" s="1"/>
  <c r="AW82" i="10"/>
  <c r="BA91" i="10"/>
  <c r="BD91" i="10" s="1"/>
  <c r="AW91" i="10"/>
  <c r="AW97" i="10"/>
  <c r="BA97" i="10"/>
  <c r="BD97" i="10" s="1"/>
  <c r="AW106" i="10"/>
  <c r="BA106" i="10"/>
  <c r="BD106" i="10" s="1"/>
  <c r="BA27" i="10"/>
  <c r="AQ25" i="10"/>
  <c r="AQ24" i="10"/>
  <c r="BA123" i="10"/>
  <c r="BD123" i="10" s="1"/>
  <c r="AW123" i="10"/>
  <c r="AW115" i="10"/>
  <c r="BA115" i="10"/>
  <c r="BD115" i="10" s="1"/>
  <c r="AW85" i="10"/>
  <c r="BA85" i="10"/>
  <c r="BD85" i="10" s="1"/>
  <c r="Z79" i="10"/>
  <c r="BC79" i="10"/>
  <c r="AW77" i="10"/>
  <c r="BA77" i="10"/>
  <c r="BD77" i="10" s="1"/>
  <c r="BA102" i="10"/>
  <c r="BD102" i="10" s="1"/>
  <c r="AW102" i="10"/>
  <c r="BA80" i="10"/>
  <c r="AW80" i="10"/>
  <c r="BA98" i="10"/>
  <c r="BD98" i="10" s="1"/>
  <c r="AW98" i="10"/>
  <c r="AW119" i="10"/>
  <c r="BA119" i="10"/>
  <c r="BD119" i="10" s="1"/>
  <c r="AW81" i="10"/>
  <c r="BA81" i="10"/>
  <c r="BD81" i="10" s="1"/>
  <c r="BA110" i="10"/>
  <c r="BD110" i="10" s="1"/>
  <c r="AW110" i="10"/>
  <c r="AW99" i="10"/>
  <c r="BA99" i="10"/>
  <c r="BD99" i="10" s="1"/>
  <c r="BA114" i="10"/>
  <c r="BD114" i="10" s="1"/>
  <c r="AW114" i="10"/>
  <c r="BA112" i="10"/>
  <c r="BD112" i="10" s="1"/>
  <c r="AW112" i="10"/>
  <c r="BA107" i="10"/>
  <c r="BD107" i="10" s="1"/>
  <c r="AW107" i="10"/>
  <c r="AW95" i="10"/>
  <c r="BA95" i="10"/>
  <c r="BD95" i="10" s="1"/>
  <c r="BA88" i="10"/>
  <c r="BD88" i="10" s="1"/>
  <c r="AW88" i="10"/>
  <c r="R29" i="10"/>
  <c r="AC29" i="10"/>
  <c r="AB29" i="10"/>
  <c r="W29" i="10"/>
  <c r="BA94" i="10"/>
  <c r="BD94" i="10" s="1"/>
  <c r="AW94" i="10"/>
  <c r="AW109" i="10"/>
  <c r="BA109" i="10"/>
  <c r="BD109" i="10" s="1"/>
  <c r="AV24" i="10"/>
  <c r="AW124" i="10"/>
  <c r="BA124" i="10"/>
  <c r="BD124" i="10" s="1"/>
  <c r="BA108" i="10"/>
  <c r="BD108" i="10" s="1"/>
  <c r="AW108" i="10"/>
  <c r="AW101" i="10"/>
  <c r="BA101" i="10"/>
  <c r="BD101" i="10" s="1"/>
  <c r="AW83" i="10"/>
  <c r="BA83" i="10"/>
  <c r="BD83" i="10" s="1"/>
  <c r="AW113" i="10"/>
  <c r="BA113" i="10"/>
  <c r="BD113" i="10" s="1"/>
  <c r="AW117" i="10"/>
  <c r="BA117" i="10"/>
  <c r="BD117" i="10" s="1"/>
  <c r="AW111" i="10"/>
  <c r="BA111" i="10"/>
  <c r="BD111" i="10" s="1"/>
  <c r="U78" i="10"/>
  <c r="BA118" i="10"/>
  <c r="BD118" i="10" s="1"/>
  <c r="AW118" i="10"/>
  <c r="AW87" i="10"/>
  <c r="BA87" i="10"/>
  <c r="BD87" i="10" s="1"/>
  <c r="BA121" i="10"/>
  <c r="BD121" i="10" s="1"/>
  <c r="AW121" i="10"/>
  <c r="C31" i="10"/>
  <c r="BB30" i="10"/>
  <c r="P30" i="10"/>
  <c r="G30" i="10"/>
  <c r="G78" i="10"/>
  <c r="P78" i="10"/>
  <c r="H78" i="10"/>
  <c r="Q78" i="10"/>
  <c r="AB77" i="10"/>
  <c r="V77" i="10"/>
  <c r="T79" i="10"/>
  <c r="U79" i="10" s="1"/>
  <c r="AA79" i="10"/>
  <c r="AC77" i="10"/>
  <c r="W77" i="10"/>
  <c r="R77" i="10"/>
  <c r="B80" i="10"/>
  <c r="D79" i="10"/>
  <c r="C79" i="10"/>
  <c r="BB79" i="10" s="1"/>
  <c r="AT25" i="10" l="1"/>
  <c r="BA25" i="10"/>
  <c r="BD80" i="10"/>
  <c r="R30" i="10"/>
  <c r="AB30" i="10"/>
  <c r="W30" i="10"/>
  <c r="AC30" i="10"/>
  <c r="C32" i="10"/>
  <c r="BB31" i="10"/>
  <c r="G31" i="10"/>
  <c r="P31" i="10"/>
  <c r="AW24" i="10"/>
  <c r="AW25" i="10"/>
  <c r="AA80" i="10"/>
  <c r="BC80" i="10"/>
  <c r="BD27" i="10"/>
  <c r="BA24" i="10"/>
  <c r="G79" i="10"/>
  <c r="P79" i="10"/>
  <c r="H79" i="10"/>
  <c r="Q79" i="10"/>
  <c r="AB78" i="10"/>
  <c r="V78" i="10"/>
  <c r="AC78" i="10"/>
  <c r="W78" i="10"/>
  <c r="R78" i="10"/>
  <c r="T80" i="10"/>
  <c r="Z80" i="10"/>
  <c r="S80" i="10"/>
  <c r="B81" i="10"/>
  <c r="C80" i="10"/>
  <c r="BB80" i="10" s="1"/>
  <c r="D80" i="10"/>
  <c r="C33" i="10" l="1"/>
  <c r="BB32" i="10"/>
  <c r="G32" i="10"/>
  <c r="P32" i="10"/>
  <c r="BD24" i="10"/>
  <c r="BD25" i="10"/>
  <c r="AA81" i="10"/>
  <c r="BC81" i="10"/>
  <c r="U80" i="10"/>
  <c r="W31" i="10"/>
  <c r="R31" i="10"/>
  <c r="AC31" i="10"/>
  <c r="AB31" i="10"/>
  <c r="AB79" i="10"/>
  <c r="V79" i="10"/>
  <c r="AC79" i="10"/>
  <c r="W79" i="10"/>
  <c r="R79" i="10"/>
  <c r="H80" i="10"/>
  <c r="Q80" i="10"/>
  <c r="G80" i="10"/>
  <c r="P80" i="10"/>
  <c r="T81" i="10"/>
  <c r="S81" i="10"/>
  <c r="Z81" i="10"/>
  <c r="B82" i="10"/>
  <c r="C81" i="10"/>
  <c r="BB81" i="10" s="1"/>
  <c r="D81" i="10"/>
  <c r="AA82" i="10" l="1"/>
  <c r="BC82" i="10"/>
  <c r="C34" i="10"/>
  <c r="BB33" i="10"/>
  <c r="G33" i="10"/>
  <c r="P33" i="10"/>
  <c r="W32" i="10"/>
  <c r="AB32" i="10"/>
  <c r="R32" i="10"/>
  <c r="AC32" i="10"/>
  <c r="U81" i="10"/>
  <c r="G81" i="10"/>
  <c r="P81" i="10"/>
  <c r="AC80" i="10"/>
  <c r="W80" i="10"/>
  <c r="R80" i="10"/>
  <c r="H81" i="10"/>
  <c r="Q81" i="10"/>
  <c r="AB80" i="10"/>
  <c r="V80" i="10"/>
  <c r="T82" i="10"/>
  <c r="S82" i="10"/>
  <c r="Z82" i="10"/>
  <c r="B83" i="10"/>
  <c r="C82" i="10"/>
  <c r="BB82" i="10" s="1"/>
  <c r="D82" i="10"/>
  <c r="AA83" i="10" l="1"/>
  <c r="BC83" i="10"/>
  <c r="R33" i="10"/>
  <c r="AB33" i="10"/>
  <c r="W33" i="10"/>
  <c r="AC33" i="10"/>
  <c r="C35" i="10"/>
  <c r="BB34" i="10"/>
  <c r="G34" i="10"/>
  <c r="P34" i="10"/>
  <c r="U82" i="10"/>
  <c r="G82" i="10"/>
  <c r="P82" i="10"/>
  <c r="AC81" i="10"/>
  <c r="W81" i="10"/>
  <c r="R81" i="10"/>
  <c r="H82" i="10"/>
  <c r="Q82" i="10"/>
  <c r="AB81" i="10"/>
  <c r="V81" i="10"/>
  <c r="T83" i="10"/>
  <c r="S83" i="10"/>
  <c r="U83" i="10" s="1"/>
  <c r="Z83" i="10"/>
  <c r="B84" i="10"/>
  <c r="C83" i="10"/>
  <c r="BB83" i="10" s="1"/>
  <c r="D83" i="10"/>
  <c r="AA84" i="10" l="1"/>
  <c r="BC84" i="10"/>
  <c r="R34" i="10"/>
  <c r="AB34" i="10"/>
  <c r="W34" i="10"/>
  <c r="AC34" i="10"/>
  <c r="C36" i="10"/>
  <c r="BB35" i="10"/>
  <c r="P35" i="10"/>
  <c r="G35" i="10"/>
  <c r="H83" i="10"/>
  <c r="Q83" i="10"/>
  <c r="AB82" i="10"/>
  <c r="V82" i="10"/>
  <c r="AC82" i="10"/>
  <c r="W82" i="10"/>
  <c r="R82" i="10"/>
  <c r="G83" i="10"/>
  <c r="P83" i="10"/>
  <c r="T84" i="10"/>
  <c r="S84" i="10"/>
  <c r="U84" i="10" s="1"/>
  <c r="Z84" i="10"/>
  <c r="B85" i="10"/>
  <c r="C84" i="10"/>
  <c r="BB84" i="10" s="1"/>
  <c r="D84" i="10"/>
  <c r="R35" i="10" l="1"/>
  <c r="AB35" i="10"/>
  <c r="W35" i="10"/>
  <c r="AC35" i="10"/>
  <c r="AA85" i="10"/>
  <c r="BC85" i="10"/>
  <c r="C37" i="10"/>
  <c r="BB36" i="10"/>
  <c r="P36" i="10"/>
  <c r="G36" i="10"/>
  <c r="H84" i="10"/>
  <c r="Q84" i="10"/>
  <c r="G84" i="10"/>
  <c r="P84" i="10"/>
  <c r="AC83" i="10"/>
  <c r="W83" i="10"/>
  <c r="R83" i="10"/>
  <c r="AB83" i="10"/>
  <c r="V83" i="10"/>
  <c r="T85" i="10"/>
  <c r="S85" i="10"/>
  <c r="Z85" i="10"/>
  <c r="B86" i="10"/>
  <c r="D85" i="10"/>
  <c r="C85" i="10"/>
  <c r="BB85" i="10" s="1"/>
  <c r="AC36" i="10" l="1"/>
  <c r="W36" i="10"/>
  <c r="R36" i="10"/>
  <c r="AB36" i="10"/>
  <c r="AA86" i="10"/>
  <c r="BC86" i="10"/>
  <c r="C38" i="10"/>
  <c r="BB37" i="10"/>
  <c r="P37" i="10"/>
  <c r="G37" i="10"/>
  <c r="U85" i="10"/>
  <c r="H85" i="10"/>
  <c r="Q85" i="10"/>
  <c r="AC84" i="10"/>
  <c r="W84" i="10"/>
  <c r="R84" i="10"/>
  <c r="AB84" i="10"/>
  <c r="V84" i="10"/>
  <c r="G85" i="10"/>
  <c r="P85" i="10"/>
  <c r="T86" i="10"/>
  <c r="S86" i="10"/>
  <c r="Z86" i="10"/>
  <c r="B87" i="10"/>
  <c r="D86" i="10"/>
  <c r="C86" i="10"/>
  <c r="BB86" i="10" s="1"/>
  <c r="AA87" i="10" l="1"/>
  <c r="BC87" i="10"/>
  <c r="R37" i="10"/>
  <c r="AB37" i="10"/>
  <c r="W37" i="10"/>
  <c r="AC37" i="10"/>
  <c r="C39" i="10"/>
  <c r="BB38" i="10"/>
  <c r="P38" i="10"/>
  <c r="G38" i="10"/>
  <c r="U86" i="10"/>
  <c r="G86" i="10"/>
  <c r="P86" i="10"/>
  <c r="H86" i="10"/>
  <c r="Q86" i="10"/>
  <c r="AB85" i="10"/>
  <c r="V85" i="10"/>
  <c r="AC85" i="10"/>
  <c r="W85" i="10"/>
  <c r="R85" i="10"/>
  <c r="T87" i="10"/>
  <c r="S87" i="10"/>
  <c r="Z87" i="10"/>
  <c r="B88" i="10"/>
  <c r="D87" i="10"/>
  <c r="C87" i="10"/>
  <c r="BB87" i="10" s="1"/>
  <c r="AA88" i="10" l="1"/>
  <c r="BC88" i="10"/>
  <c r="AB38" i="10"/>
  <c r="W38" i="10"/>
  <c r="R38" i="10"/>
  <c r="AC38" i="10"/>
  <c r="C40" i="10"/>
  <c r="BB39" i="10"/>
  <c r="G39" i="10"/>
  <c r="P39" i="10"/>
  <c r="U87" i="10"/>
  <c r="G87" i="10"/>
  <c r="P87" i="10"/>
  <c r="H87" i="10"/>
  <c r="Q87" i="10"/>
  <c r="AB86" i="10"/>
  <c r="V86" i="10"/>
  <c r="AC86" i="10"/>
  <c r="W86" i="10"/>
  <c r="R86" i="10"/>
  <c r="T88" i="10"/>
  <c r="Z88" i="10"/>
  <c r="S88" i="10"/>
  <c r="U88" i="10" s="1"/>
  <c r="B89" i="10"/>
  <c r="D88" i="10"/>
  <c r="C88" i="10"/>
  <c r="BB88" i="10" s="1"/>
  <c r="AA89" i="10" l="1"/>
  <c r="BC89" i="10"/>
  <c r="R39" i="10"/>
  <c r="AB39" i="10"/>
  <c r="W39" i="10"/>
  <c r="AC39" i="10"/>
  <c r="C41" i="10"/>
  <c r="BB40" i="10"/>
  <c r="P40" i="10"/>
  <c r="G40" i="10"/>
  <c r="G88" i="10"/>
  <c r="P88" i="10"/>
  <c r="AB87" i="10"/>
  <c r="V87" i="10"/>
  <c r="H88" i="10"/>
  <c r="Q88" i="10"/>
  <c r="AC87" i="10"/>
  <c r="W87" i="10"/>
  <c r="R87" i="10"/>
  <c r="T89" i="10"/>
  <c r="S89" i="10"/>
  <c r="Z89" i="10"/>
  <c r="B90" i="10"/>
  <c r="C89" i="10"/>
  <c r="BB89" i="10" s="1"/>
  <c r="D89" i="10"/>
  <c r="W40" i="10" l="1"/>
  <c r="AC40" i="10"/>
  <c r="AB40" i="10"/>
  <c r="R40" i="10"/>
  <c r="AA90" i="10"/>
  <c r="BC90" i="10"/>
  <c r="C42" i="10"/>
  <c r="BB41" i="10"/>
  <c r="G41" i="10"/>
  <c r="P41" i="10"/>
  <c r="U89" i="10"/>
  <c r="H89" i="10"/>
  <c r="Q89" i="10"/>
  <c r="AB88" i="10"/>
  <c r="V88" i="10"/>
  <c r="AC88" i="10"/>
  <c r="W88" i="10"/>
  <c r="R88" i="10"/>
  <c r="G89" i="10"/>
  <c r="P89" i="10"/>
  <c r="S90" i="10"/>
  <c r="T90" i="10"/>
  <c r="Z90" i="10"/>
  <c r="B91" i="10"/>
  <c r="D90" i="10"/>
  <c r="C90" i="10"/>
  <c r="BB90" i="10" s="1"/>
  <c r="AA91" i="10" l="1"/>
  <c r="BC91" i="10"/>
  <c r="C43" i="10"/>
  <c r="BB42" i="10"/>
  <c r="G42" i="10"/>
  <c r="P42" i="10"/>
  <c r="R41" i="10"/>
  <c r="AC41" i="10"/>
  <c r="AB41" i="10"/>
  <c r="W41" i="10"/>
  <c r="H90" i="10"/>
  <c r="Q90" i="10"/>
  <c r="G90" i="10"/>
  <c r="P90" i="10"/>
  <c r="U90" i="10"/>
  <c r="AB89" i="10"/>
  <c r="V89" i="10"/>
  <c r="AC89" i="10"/>
  <c r="W89" i="10"/>
  <c r="R89" i="10"/>
  <c r="Z91" i="10"/>
  <c r="T91" i="10"/>
  <c r="S91" i="10"/>
  <c r="U91" i="10" s="1"/>
  <c r="B92" i="10"/>
  <c r="D91" i="10"/>
  <c r="C91" i="10"/>
  <c r="BB91" i="10" s="1"/>
  <c r="AA92" i="10" l="1"/>
  <c r="BC92" i="10"/>
  <c r="R42" i="10"/>
  <c r="W42" i="10"/>
  <c r="AC42" i="10"/>
  <c r="AB42" i="10"/>
  <c r="C44" i="10"/>
  <c r="BB43" i="10"/>
  <c r="P43" i="10"/>
  <c r="G43" i="10"/>
  <c r="H91" i="10"/>
  <c r="Q91" i="10"/>
  <c r="AC90" i="10"/>
  <c r="W90" i="10"/>
  <c r="R90" i="10"/>
  <c r="G91" i="10"/>
  <c r="P91" i="10"/>
  <c r="AB90" i="10"/>
  <c r="V90" i="10"/>
  <c r="S92" i="10"/>
  <c r="T92" i="10"/>
  <c r="Z92" i="10"/>
  <c r="B93" i="10"/>
  <c r="D92" i="10"/>
  <c r="C92" i="10"/>
  <c r="BB92" i="10" s="1"/>
  <c r="R43" i="10" l="1"/>
  <c r="AB43" i="10"/>
  <c r="AC43" i="10"/>
  <c r="W43" i="10"/>
  <c r="C45" i="10"/>
  <c r="BB44" i="10"/>
  <c r="G44" i="10"/>
  <c r="P44" i="10"/>
  <c r="AA93" i="10"/>
  <c r="BC93" i="10"/>
  <c r="G92" i="10"/>
  <c r="P92" i="10"/>
  <c r="H92" i="10"/>
  <c r="Q92" i="10"/>
  <c r="AC91" i="10"/>
  <c r="W91" i="10"/>
  <c r="R91" i="10"/>
  <c r="U92" i="10"/>
  <c r="AB91" i="10"/>
  <c r="V91" i="10"/>
  <c r="S93" i="10"/>
  <c r="Z93" i="10"/>
  <c r="T93" i="10"/>
  <c r="B94" i="10"/>
  <c r="D93" i="10"/>
  <c r="C93" i="10"/>
  <c r="BB93" i="10" s="1"/>
  <c r="AA94" i="10" l="1"/>
  <c r="BC94" i="10"/>
  <c r="W44" i="10"/>
  <c r="R44" i="10"/>
  <c r="AB44" i="10"/>
  <c r="AC44" i="10"/>
  <c r="C46" i="10"/>
  <c r="BB45" i="10"/>
  <c r="P45" i="10"/>
  <c r="G45" i="10"/>
  <c r="AB92" i="10"/>
  <c r="V92" i="10"/>
  <c r="G93" i="10"/>
  <c r="P93" i="10"/>
  <c r="U93" i="10"/>
  <c r="AC92" i="10"/>
  <c r="W92" i="10"/>
  <c r="R92" i="10"/>
  <c r="H93" i="10"/>
  <c r="Q93" i="10"/>
  <c r="T94" i="10"/>
  <c r="Z94" i="10"/>
  <c r="S94" i="10"/>
  <c r="B95" i="10"/>
  <c r="D94" i="10"/>
  <c r="C94" i="10"/>
  <c r="BB94" i="10" s="1"/>
  <c r="U94" i="10" l="1"/>
  <c r="AA95" i="10"/>
  <c r="BC95" i="10"/>
  <c r="C47" i="10"/>
  <c r="BB46" i="10"/>
  <c r="P46" i="10"/>
  <c r="G46" i="10"/>
  <c r="W45" i="10"/>
  <c r="R45" i="10"/>
  <c r="AC45" i="10"/>
  <c r="AB45" i="10"/>
  <c r="G94" i="10"/>
  <c r="P94" i="10"/>
  <c r="H94" i="10"/>
  <c r="Q94" i="10"/>
  <c r="AC93" i="10"/>
  <c r="W93" i="10"/>
  <c r="R93" i="10"/>
  <c r="AB93" i="10"/>
  <c r="V93" i="10"/>
  <c r="S95" i="10"/>
  <c r="Z95" i="10"/>
  <c r="T95" i="10"/>
  <c r="B96" i="10"/>
  <c r="D95" i="10"/>
  <c r="C95" i="10"/>
  <c r="BB95" i="10" s="1"/>
  <c r="AA96" i="10" l="1"/>
  <c r="BC96" i="10"/>
  <c r="R46" i="10"/>
  <c r="AC46" i="10"/>
  <c r="W46" i="10"/>
  <c r="AB46" i="10"/>
  <c r="C48" i="10"/>
  <c r="BB47" i="10"/>
  <c r="P47" i="10"/>
  <c r="G47" i="10"/>
  <c r="G95" i="10"/>
  <c r="P95" i="10"/>
  <c r="AB94" i="10"/>
  <c r="V94" i="10"/>
  <c r="H95" i="10"/>
  <c r="Q95" i="10"/>
  <c r="U95" i="10"/>
  <c r="AC94" i="10"/>
  <c r="W94" i="10"/>
  <c r="R94" i="10"/>
  <c r="Z96" i="10"/>
  <c r="T96" i="10"/>
  <c r="S96" i="10"/>
  <c r="B97" i="10"/>
  <c r="D96" i="10"/>
  <c r="C96" i="10"/>
  <c r="BB96" i="10" s="1"/>
  <c r="AA97" i="10" l="1"/>
  <c r="BC97" i="10"/>
  <c r="C49" i="10"/>
  <c r="BB48" i="10"/>
  <c r="P48" i="10"/>
  <c r="G48" i="10"/>
  <c r="R47" i="10"/>
  <c r="W47" i="10"/>
  <c r="AC47" i="10"/>
  <c r="AB47" i="10"/>
  <c r="U96" i="10"/>
  <c r="H96" i="10"/>
  <c r="Q96" i="10"/>
  <c r="AB95" i="10"/>
  <c r="V95" i="10"/>
  <c r="G96" i="10"/>
  <c r="P96" i="10"/>
  <c r="AC95" i="10"/>
  <c r="W95" i="10"/>
  <c r="R95" i="10"/>
  <c r="S97" i="10"/>
  <c r="Z97" i="10"/>
  <c r="T97" i="10"/>
  <c r="B98" i="10"/>
  <c r="D97" i="10"/>
  <c r="C97" i="10"/>
  <c r="BB97" i="10" s="1"/>
  <c r="AA98" i="10" l="1"/>
  <c r="BC98" i="10"/>
  <c r="W48" i="10"/>
  <c r="R48" i="10"/>
  <c r="AC48" i="10"/>
  <c r="AB48" i="10"/>
  <c r="C50" i="10"/>
  <c r="BB49" i="10"/>
  <c r="P49" i="10"/>
  <c r="G49" i="10"/>
  <c r="H97" i="10"/>
  <c r="Q97" i="10"/>
  <c r="AC96" i="10"/>
  <c r="W96" i="10"/>
  <c r="R96" i="10"/>
  <c r="G97" i="10"/>
  <c r="P97" i="10"/>
  <c r="U97" i="10"/>
  <c r="AB96" i="10"/>
  <c r="V96" i="10"/>
  <c r="T98" i="10"/>
  <c r="Z98" i="10"/>
  <c r="S98" i="10"/>
  <c r="B99" i="10"/>
  <c r="D98" i="10"/>
  <c r="C98" i="10"/>
  <c r="BB98" i="10" s="1"/>
  <c r="AA99" i="10" l="1"/>
  <c r="BC99" i="10"/>
  <c r="C51" i="10"/>
  <c r="BB50" i="10"/>
  <c r="P50" i="10"/>
  <c r="G50" i="10"/>
  <c r="R49" i="10"/>
  <c r="AC49" i="10"/>
  <c r="W49" i="10"/>
  <c r="AB49" i="10"/>
  <c r="U98" i="10"/>
  <c r="G98" i="10"/>
  <c r="P98" i="10"/>
  <c r="AC97" i="10"/>
  <c r="W97" i="10"/>
  <c r="R97" i="10"/>
  <c r="H98" i="10"/>
  <c r="Q98" i="10"/>
  <c r="AB97" i="10"/>
  <c r="V97" i="10"/>
  <c r="Z99" i="10"/>
  <c r="T99" i="10"/>
  <c r="S99" i="10"/>
  <c r="U99" i="10" s="1"/>
  <c r="B100" i="10"/>
  <c r="D99" i="10"/>
  <c r="C99" i="10"/>
  <c r="BB99" i="10" s="1"/>
  <c r="AA100" i="10" l="1"/>
  <c r="BC100" i="10"/>
  <c r="R50" i="10"/>
  <c r="AB50" i="10"/>
  <c r="W50" i="10"/>
  <c r="AC50" i="10"/>
  <c r="C52" i="10"/>
  <c r="BB51" i="10"/>
  <c r="P51" i="10"/>
  <c r="G51" i="10"/>
  <c r="AB98" i="10"/>
  <c r="V98" i="10"/>
  <c r="H99" i="10"/>
  <c r="Q99" i="10"/>
  <c r="AC98" i="10"/>
  <c r="W98" i="10"/>
  <c r="R98" i="10"/>
  <c r="G99" i="10"/>
  <c r="P99" i="10"/>
  <c r="T100" i="10"/>
  <c r="S100" i="10"/>
  <c r="Z100" i="10"/>
  <c r="B101" i="10"/>
  <c r="D100" i="10"/>
  <c r="C100" i="10"/>
  <c r="BB100" i="10" s="1"/>
  <c r="AA101" i="10" l="1"/>
  <c r="BC101" i="10"/>
  <c r="C53" i="10"/>
  <c r="BB52" i="10"/>
  <c r="G52" i="10"/>
  <c r="P52" i="10"/>
  <c r="R51" i="10"/>
  <c r="AB51" i="10"/>
  <c r="W51" i="10"/>
  <c r="AC51" i="10"/>
  <c r="U100" i="10"/>
  <c r="G100" i="10"/>
  <c r="P100" i="10"/>
  <c r="H100" i="10"/>
  <c r="Q100" i="10"/>
  <c r="AB99" i="10"/>
  <c r="V99" i="10"/>
  <c r="AC99" i="10"/>
  <c r="W99" i="10"/>
  <c r="R99" i="10"/>
  <c r="S101" i="10"/>
  <c r="Z101" i="10"/>
  <c r="T101" i="10"/>
  <c r="B102" i="10"/>
  <c r="D101" i="10"/>
  <c r="C101" i="10"/>
  <c r="BB101" i="10" s="1"/>
  <c r="AA102" i="10" l="1"/>
  <c r="BC102" i="10"/>
  <c r="AC52" i="10"/>
  <c r="W52" i="10"/>
  <c r="R52" i="10"/>
  <c r="AB52" i="10"/>
  <c r="C54" i="10"/>
  <c r="BB53" i="10"/>
  <c r="P53" i="10"/>
  <c r="G53" i="10"/>
  <c r="H101" i="10"/>
  <c r="Q101" i="10"/>
  <c r="AB100" i="10"/>
  <c r="V100" i="10"/>
  <c r="G101" i="10"/>
  <c r="P101" i="10"/>
  <c r="U101" i="10"/>
  <c r="AC100" i="10"/>
  <c r="W100" i="10"/>
  <c r="R100" i="10"/>
  <c r="S102" i="10"/>
  <c r="T102" i="10"/>
  <c r="Z102" i="10"/>
  <c r="B103" i="10"/>
  <c r="D102" i="10"/>
  <c r="C102" i="10"/>
  <c r="BB102" i="10" s="1"/>
  <c r="AA103" i="10" l="1"/>
  <c r="BC103" i="10"/>
  <c r="C55" i="10"/>
  <c r="BB54" i="10"/>
  <c r="G54" i="10"/>
  <c r="P54" i="10"/>
  <c r="AB53" i="10"/>
  <c r="W53" i="10"/>
  <c r="R53" i="10"/>
  <c r="AC53" i="10"/>
  <c r="U102" i="10"/>
  <c r="G102" i="10"/>
  <c r="P102" i="10"/>
  <c r="AC101" i="10"/>
  <c r="W101" i="10"/>
  <c r="R101" i="10"/>
  <c r="H102" i="10"/>
  <c r="Q102" i="10"/>
  <c r="AB101" i="10"/>
  <c r="V101" i="10"/>
  <c r="T103" i="10"/>
  <c r="S103" i="10"/>
  <c r="Z103" i="10"/>
  <c r="B104" i="10"/>
  <c r="D103" i="10"/>
  <c r="C103" i="10"/>
  <c r="BB103" i="10" s="1"/>
  <c r="R54" i="10" l="1"/>
  <c r="W54" i="10"/>
  <c r="AC54" i="10"/>
  <c r="AB54" i="10"/>
  <c r="AA104" i="10"/>
  <c r="BC104" i="10"/>
  <c r="C56" i="10"/>
  <c r="BB55" i="10"/>
  <c r="G55" i="10"/>
  <c r="P55" i="10"/>
  <c r="U103" i="10"/>
  <c r="AB102" i="10"/>
  <c r="V102" i="10"/>
  <c r="H103" i="10"/>
  <c r="Q103" i="10"/>
  <c r="G103" i="10"/>
  <c r="P103" i="10"/>
  <c r="AC102" i="10"/>
  <c r="W102" i="10"/>
  <c r="R102" i="10"/>
  <c r="S104" i="10"/>
  <c r="T104" i="10"/>
  <c r="Z104" i="10"/>
  <c r="B105" i="10"/>
  <c r="D104" i="10"/>
  <c r="C104" i="10"/>
  <c r="BB104" i="10" s="1"/>
  <c r="C57" i="10" l="1"/>
  <c r="BB56" i="10"/>
  <c r="P56" i="10"/>
  <c r="G56" i="10"/>
  <c r="AA105" i="10"/>
  <c r="BC105" i="10"/>
  <c r="W55" i="10"/>
  <c r="AC55" i="10"/>
  <c r="R55" i="10"/>
  <c r="AB55" i="10"/>
  <c r="H104" i="10"/>
  <c r="Q104" i="10"/>
  <c r="AC103" i="10"/>
  <c r="W103" i="10"/>
  <c r="R103" i="10"/>
  <c r="G104" i="10"/>
  <c r="P104" i="10"/>
  <c r="AB103" i="10"/>
  <c r="V103" i="10"/>
  <c r="U104" i="10"/>
  <c r="S105" i="10"/>
  <c r="Z105" i="10"/>
  <c r="T105" i="10"/>
  <c r="B106" i="10"/>
  <c r="D105" i="10"/>
  <c r="C105" i="10"/>
  <c r="BB105" i="10" s="1"/>
  <c r="AA106" i="10" l="1"/>
  <c r="BC106" i="10"/>
  <c r="W56" i="10"/>
  <c r="AC56" i="10"/>
  <c r="AB56" i="10"/>
  <c r="R56" i="10"/>
  <c r="C58" i="10"/>
  <c r="BB57" i="10"/>
  <c r="G57" i="10"/>
  <c r="P57" i="10"/>
  <c r="AC104" i="10"/>
  <c r="W104" i="10"/>
  <c r="R104" i="10"/>
  <c r="H105" i="10"/>
  <c r="Q105" i="10"/>
  <c r="G105" i="10"/>
  <c r="P105" i="10"/>
  <c r="U105" i="10"/>
  <c r="AB104" i="10"/>
  <c r="V104" i="10"/>
  <c r="Z106" i="10"/>
  <c r="S106" i="10"/>
  <c r="T106" i="10"/>
  <c r="B107" i="10"/>
  <c r="D106" i="10"/>
  <c r="C106" i="10"/>
  <c r="BB106" i="10" s="1"/>
  <c r="AA107" i="10" l="1"/>
  <c r="BC107" i="10"/>
  <c r="R57" i="10"/>
  <c r="AB57" i="10"/>
  <c r="W57" i="10"/>
  <c r="AC57" i="10"/>
  <c r="C59" i="10"/>
  <c r="BB58" i="10"/>
  <c r="G58" i="10"/>
  <c r="P58" i="10"/>
  <c r="G106" i="10"/>
  <c r="P106" i="10"/>
  <c r="AC105" i="10"/>
  <c r="W105" i="10"/>
  <c r="R105" i="10"/>
  <c r="H106" i="10"/>
  <c r="Q106" i="10"/>
  <c r="AB105" i="10"/>
  <c r="V105" i="10"/>
  <c r="U106" i="10"/>
  <c r="T107" i="10"/>
  <c r="S107" i="10"/>
  <c r="Z107" i="10"/>
  <c r="B108" i="10"/>
  <c r="D107" i="10"/>
  <c r="C107" i="10"/>
  <c r="BB107" i="10" s="1"/>
  <c r="U107" i="10" l="1"/>
  <c r="R58" i="10"/>
  <c r="AC58" i="10"/>
  <c r="W58" i="10"/>
  <c r="AB58" i="10"/>
  <c r="AA108" i="10"/>
  <c r="BC108" i="10"/>
  <c r="C60" i="10"/>
  <c r="BB59" i="10"/>
  <c r="P59" i="10"/>
  <c r="G59" i="10"/>
  <c r="G107" i="10"/>
  <c r="P107" i="10"/>
  <c r="H107" i="10"/>
  <c r="Q107" i="10"/>
  <c r="AB106" i="10"/>
  <c r="V106" i="10"/>
  <c r="AC106" i="10"/>
  <c r="W106" i="10"/>
  <c r="R106" i="10"/>
  <c r="Z108" i="10"/>
  <c r="T108" i="10"/>
  <c r="S108" i="10"/>
  <c r="U108" i="10" s="1"/>
  <c r="B109" i="10"/>
  <c r="D108" i="10"/>
  <c r="C108" i="10"/>
  <c r="BB108" i="10" s="1"/>
  <c r="C61" i="10" l="1"/>
  <c r="BB60" i="10"/>
  <c r="P60" i="10"/>
  <c r="G60" i="10"/>
  <c r="AA109" i="10"/>
  <c r="BC109" i="10"/>
  <c r="R59" i="10"/>
  <c r="AB59" i="10"/>
  <c r="W59" i="10"/>
  <c r="AC59" i="10"/>
  <c r="H108" i="10"/>
  <c r="Q108" i="10"/>
  <c r="G108" i="10"/>
  <c r="P108" i="10"/>
  <c r="AB107" i="10"/>
  <c r="V107" i="10"/>
  <c r="AC107" i="10"/>
  <c r="W107" i="10"/>
  <c r="R107" i="10"/>
  <c r="Z109" i="10"/>
  <c r="S109" i="10"/>
  <c r="T109" i="10"/>
  <c r="B110" i="10"/>
  <c r="D109" i="10"/>
  <c r="C109" i="10"/>
  <c r="BB109" i="10" s="1"/>
  <c r="AA110" i="10" l="1"/>
  <c r="BC110" i="10"/>
  <c r="AC60" i="10"/>
  <c r="W60" i="10"/>
  <c r="AB60" i="10"/>
  <c r="R60" i="10"/>
  <c r="C62" i="10"/>
  <c r="BB61" i="10"/>
  <c r="P61" i="10"/>
  <c r="G61" i="10"/>
  <c r="U109" i="10"/>
  <c r="H109" i="10"/>
  <c r="Q109" i="10"/>
  <c r="AC108" i="10"/>
  <c r="W108" i="10"/>
  <c r="R108" i="10"/>
  <c r="AB108" i="10"/>
  <c r="V108" i="10"/>
  <c r="G109" i="10"/>
  <c r="P109" i="10"/>
  <c r="Z110" i="10"/>
  <c r="S110" i="10"/>
  <c r="T110" i="10"/>
  <c r="B111" i="10"/>
  <c r="D110" i="10"/>
  <c r="C110" i="10"/>
  <c r="BB110" i="10" s="1"/>
  <c r="C63" i="10" l="1"/>
  <c r="BB62" i="10"/>
  <c r="P62" i="10"/>
  <c r="G62" i="10"/>
  <c r="AA111" i="10"/>
  <c r="BC111" i="10"/>
  <c r="AB61" i="10"/>
  <c r="R61" i="10"/>
  <c r="W61" i="10"/>
  <c r="AC61" i="10"/>
  <c r="U110" i="10"/>
  <c r="H110" i="10"/>
  <c r="Q110" i="10"/>
  <c r="AB109" i="10"/>
  <c r="V109" i="10"/>
  <c r="AC109" i="10"/>
  <c r="W109" i="10"/>
  <c r="R109" i="10"/>
  <c r="G110" i="10"/>
  <c r="P110" i="10"/>
  <c r="T111" i="10"/>
  <c r="S111" i="10"/>
  <c r="Z111" i="10"/>
  <c r="B112" i="10"/>
  <c r="D111" i="10"/>
  <c r="C111" i="10"/>
  <c r="BB111" i="10" s="1"/>
  <c r="W62" i="10" l="1"/>
  <c r="AC62" i="10"/>
  <c r="AB62" i="10"/>
  <c r="R62" i="10"/>
  <c r="AA112" i="10"/>
  <c r="BC112" i="10"/>
  <c r="C64" i="10"/>
  <c r="BB63" i="10"/>
  <c r="G63" i="10"/>
  <c r="P63" i="10"/>
  <c r="U111" i="10"/>
  <c r="G111" i="10"/>
  <c r="P111" i="10"/>
  <c r="H111" i="10"/>
  <c r="Q111" i="10"/>
  <c r="AB110" i="10"/>
  <c r="V110" i="10"/>
  <c r="AC110" i="10"/>
  <c r="W110" i="10"/>
  <c r="R110" i="10"/>
  <c r="S112" i="10"/>
  <c r="T112" i="10"/>
  <c r="Z112" i="10"/>
  <c r="B113" i="10"/>
  <c r="D112" i="10"/>
  <c r="C112" i="10"/>
  <c r="BB112" i="10" s="1"/>
  <c r="C65" i="10" l="1"/>
  <c r="BB64" i="10"/>
  <c r="P64" i="10"/>
  <c r="G64" i="10"/>
  <c r="AA113" i="10"/>
  <c r="BC113" i="10"/>
  <c r="R63" i="10"/>
  <c r="AC63" i="10"/>
  <c r="AB63" i="10"/>
  <c r="W63" i="10"/>
  <c r="AB111" i="10"/>
  <c r="V111" i="10"/>
  <c r="G112" i="10"/>
  <c r="P112" i="10"/>
  <c r="H112" i="10"/>
  <c r="Q112" i="10"/>
  <c r="U112" i="10"/>
  <c r="AC111" i="10"/>
  <c r="W111" i="10"/>
  <c r="R111" i="10"/>
  <c r="S113" i="10"/>
  <c r="T113" i="10"/>
  <c r="Z113" i="10"/>
  <c r="B114" i="10"/>
  <c r="D113" i="10"/>
  <c r="C113" i="10"/>
  <c r="BB113" i="10" s="1"/>
  <c r="AA114" i="10" l="1"/>
  <c r="BC114" i="10"/>
  <c r="W64" i="10"/>
  <c r="AB64" i="10"/>
  <c r="R64" i="10"/>
  <c r="AC64" i="10"/>
  <c r="C66" i="10"/>
  <c r="BB65" i="10"/>
  <c r="P65" i="10"/>
  <c r="G65" i="10"/>
  <c r="U113" i="10"/>
  <c r="G113" i="10"/>
  <c r="P113" i="10"/>
  <c r="AB112" i="10"/>
  <c r="V112" i="10"/>
  <c r="AC112" i="10"/>
  <c r="W112" i="10"/>
  <c r="R112" i="10"/>
  <c r="H113" i="10"/>
  <c r="Q113" i="10"/>
  <c r="S114" i="10"/>
  <c r="Z114" i="10"/>
  <c r="T114" i="10"/>
  <c r="B115" i="10"/>
  <c r="D114" i="10"/>
  <c r="C114" i="10"/>
  <c r="BB114" i="10" s="1"/>
  <c r="AA115" i="10" l="1"/>
  <c r="BC115" i="10"/>
  <c r="C67" i="10"/>
  <c r="BB66" i="10"/>
  <c r="P66" i="10"/>
  <c r="G66" i="10"/>
  <c r="R65" i="10"/>
  <c r="AC65" i="10"/>
  <c r="W65" i="10"/>
  <c r="AB65" i="10"/>
  <c r="U114" i="10"/>
  <c r="G114" i="10"/>
  <c r="P114" i="10"/>
  <c r="H114" i="10"/>
  <c r="Q114" i="10"/>
  <c r="AC113" i="10"/>
  <c r="W113" i="10"/>
  <c r="R113" i="10"/>
  <c r="AB113" i="10"/>
  <c r="V113" i="10"/>
  <c r="T115" i="10"/>
  <c r="S115" i="10"/>
  <c r="U115" i="10" s="1"/>
  <c r="Z115" i="10"/>
  <c r="B116" i="10"/>
  <c r="D115" i="10"/>
  <c r="C115" i="10"/>
  <c r="BB115" i="10" s="1"/>
  <c r="AC66" i="10" l="1"/>
  <c r="W66" i="10"/>
  <c r="AB66" i="10"/>
  <c r="R66" i="10"/>
  <c r="AA116" i="10"/>
  <c r="BC116" i="10"/>
  <c r="C68" i="10"/>
  <c r="BB67" i="10"/>
  <c r="G67" i="10"/>
  <c r="P67" i="10"/>
  <c r="AB114" i="10"/>
  <c r="V114" i="10"/>
  <c r="G115" i="10"/>
  <c r="P115" i="10"/>
  <c r="AC114" i="10"/>
  <c r="W114" i="10"/>
  <c r="R114" i="10"/>
  <c r="H115" i="10"/>
  <c r="Q115" i="10"/>
  <c r="T116" i="10"/>
  <c r="S116" i="10"/>
  <c r="U116" i="10" s="1"/>
  <c r="Z116" i="10"/>
  <c r="B117" i="10"/>
  <c r="D116" i="10"/>
  <c r="C116" i="10"/>
  <c r="BB116" i="10" s="1"/>
  <c r="AA117" i="10" l="1"/>
  <c r="BC117" i="10"/>
  <c r="C69" i="10"/>
  <c r="BB68" i="10"/>
  <c r="P68" i="10"/>
  <c r="G68" i="10"/>
  <c r="R67" i="10"/>
  <c r="AC67" i="10"/>
  <c r="W67" i="10"/>
  <c r="AB67" i="10"/>
  <c r="G116" i="10"/>
  <c r="P116" i="10"/>
  <c r="H116" i="10"/>
  <c r="Q116" i="10"/>
  <c r="AC115" i="10"/>
  <c r="W115" i="10"/>
  <c r="R115" i="10"/>
  <c r="AB115" i="10"/>
  <c r="V115" i="10"/>
  <c r="T117" i="10"/>
  <c r="Z117" i="10"/>
  <c r="S117" i="10"/>
  <c r="B118" i="10"/>
  <c r="D117" i="10"/>
  <c r="C117" i="10"/>
  <c r="BB117" i="10" s="1"/>
  <c r="AA118" i="10" l="1"/>
  <c r="BC118" i="10"/>
  <c r="AC68" i="10"/>
  <c r="W68" i="10"/>
  <c r="R68" i="10"/>
  <c r="AB68" i="10"/>
  <c r="C70" i="10"/>
  <c r="BB69" i="10"/>
  <c r="G69" i="10"/>
  <c r="P69" i="10"/>
  <c r="U117" i="10"/>
  <c r="H117" i="10"/>
  <c r="Q117" i="10"/>
  <c r="AB116" i="10"/>
  <c r="V116" i="10"/>
  <c r="AC116" i="10"/>
  <c r="W116" i="10"/>
  <c r="R116" i="10"/>
  <c r="G117" i="10"/>
  <c r="P117" i="10"/>
  <c r="T118" i="10"/>
  <c r="S118" i="10"/>
  <c r="Z118" i="10"/>
  <c r="B119" i="10"/>
  <c r="D118" i="10"/>
  <c r="C118" i="10"/>
  <c r="BB118" i="10" s="1"/>
  <c r="AA119" i="10" l="1"/>
  <c r="BC119" i="10"/>
  <c r="C71" i="10"/>
  <c r="BB70" i="10"/>
  <c r="G70" i="10"/>
  <c r="P70" i="10"/>
  <c r="R69" i="10"/>
  <c r="AC69" i="10"/>
  <c r="AB69" i="10"/>
  <c r="W69" i="10"/>
  <c r="G118" i="10"/>
  <c r="P118" i="10"/>
  <c r="H118" i="10"/>
  <c r="Q118" i="10"/>
  <c r="U118" i="10"/>
  <c r="AB117" i="10"/>
  <c r="V117" i="10"/>
  <c r="AC117" i="10"/>
  <c r="W117" i="10"/>
  <c r="R117" i="10"/>
  <c r="T119" i="10"/>
  <c r="Z119" i="10"/>
  <c r="S119" i="10"/>
  <c r="U119" i="10" s="1"/>
  <c r="B120" i="10"/>
  <c r="D119" i="10"/>
  <c r="C119" i="10"/>
  <c r="BB119" i="10" s="1"/>
  <c r="AA120" i="10" l="1"/>
  <c r="BC120" i="10"/>
  <c r="AC70" i="10"/>
  <c r="R70" i="10"/>
  <c r="AB70" i="10"/>
  <c r="W70" i="10"/>
  <c r="C72" i="10"/>
  <c r="BB71" i="10"/>
  <c r="G71" i="10"/>
  <c r="P71" i="10"/>
  <c r="H119" i="10"/>
  <c r="Q119" i="10"/>
  <c r="G119" i="10"/>
  <c r="P119" i="10"/>
  <c r="AB118" i="10"/>
  <c r="V118" i="10"/>
  <c r="AC118" i="10"/>
  <c r="W118" i="10"/>
  <c r="R118" i="10"/>
  <c r="T120" i="10"/>
  <c r="S120" i="10"/>
  <c r="U120" i="10" s="1"/>
  <c r="Z120" i="10"/>
  <c r="B121" i="10"/>
  <c r="D120" i="10"/>
  <c r="C120" i="10"/>
  <c r="BB120" i="10" s="1"/>
  <c r="AA121" i="10" l="1"/>
  <c r="BC121" i="10"/>
  <c r="C73" i="10"/>
  <c r="BB72" i="10"/>
  <c r="G72" i="10"/>
  <c r="P72" i="10"/>
  <c r="R71" i="10"/>
  <c r="AC71" i="10"/>
  <c r="W71" i="10"/>
  <c r="AB71" i="10"/>
  <c r="G120" i="10"/>
  <c r="P120" i="10"/>
  <c r="H120" i="10"/>
  <c r="Q120" i="10"/>
  <c r="AC119" i="10"/>
  <c r="W119" i="10"/>
  <c r="R119" i="10"/>
  <c r="AB119" i="10"/>
  <c r="V119" i="10"/>
  <c r="T121" i="10"/>
  <c r="Z121" i="10"/>
  <c r="S121" i="10"/>
  <c r="B122" i="10"/>
  <c r="D121" i="10"/>
  <c r="C121" i="10"/>
  <c r="BB121" i="10" s="1"/>
  <c r="W72" i="10" l="1"/>
  <c r="AB72" i="10"/>
  <c r="AC72" i="10"/>
  <c r="R72" i="10"/>
  <c r="AA122" i="10"/>
  <c r="BC122" i="10"/>
  <c r="C74" i="10"/>
  <c r="BB73" i="10"/>
  <c r="G73" i="10"/>
  <c r="P73" i="10"/>
  <c r="U121" i="10"/>
  <c r="G121" i="10"/>
  <c r="P121" i="10"/>
  <c r="H121" i="10"/>
  <c r="Q121" i="10"/>
  <c r="AB120" i="10"/>
  <c r="V120" i="10"/>
  <c r="AC120" i="10"/>
  <c r="W120" i="10"/>
  <c r="R120" i="10"/>
  <c r="T122" i="10"/>
  <c r="S122" i="10"/>
  <c r="U122" i="10" s="1"/>
  <c r="Z122" i="10"/>
  <c r="B123" i="10"/>
  <c r="D122" i="10"/>
  <c r="C122" i="10"/>
  <c r="BB122" i="10" s="1"/>
  <c r="AA123" i="10" l="1"/>
  <c r="BC123" i="10"/>
  <c r="R73" i="10"/>
  <c r="W73" i="10"/>
  <c r="AB73" i="10"/>
  <c r="AC73" i="10"/>
  <c r="C75" i="10"/>
  <c r="BB74" i="10"/>
  <c r="G74" i="10"/>
  <c r="P74" i="10"/>
  <c r="G122" i="10"/>
  <c r="P122" i="10"/>
  <c r="H122" i="10"/>
  <c r="Q122" i="10"/>
  <c r="AB121" i="10"/>
  <c r="V121" i="10"/>
  <c r="AC121" i="10"/>
  <c r="W121" i="10"/>
  <c r="R121" i="10"/>
  <c r="T123" i="10"/>
  <c r="Z123" i="10"/>
  <c r="S123" i="10"/>
  <c r="B124" i="10"/>
  <c r="D123" i="10"/>
  <c r="C123" i="10"/>
  <c r="BB123" i="10" s="1"/>
  <c r="AA124" i="10" l="1"/>
  <c r="BC124" i="10"/>
  <c r="R74" i="10"/>
  <c r="W74" i="10"/>
  <c r="AC74" i="10"/>
  <c r="AB74" i="10"/>
  <c r="C76" i="10"/>
  <c r="BB75" i="10"/>
  <c r="G75" i="10"/>
  <c r="P75" i="10"/>
  <c r="U123" i="10"/>
  <c r="G123" i="10"/>
  <c r="P123" i="10"/>
  <c r="H123" i="10"/>
  <c r="Q123" i="10"/>
  <c r="AB122" i="10"/>
  <c r="V122" i="10"/>
  <c r="AC122" i="10"/>
  <c r="W122" i="10"/>
  <c r="R122" i="10"/>
  <c r="T124" i="10"/>
  <c r="S124" i="10"/>
  <c r="U124" i="10" s="1"/>
  <c r="Z124" i="10"/>
  <c r="B125" i="10"/>
  <c r="D124" i="10"/>
  <c r="C124" i="10"/>
  <c r="BB124" i="10" s="1"/>
  <c r="AA125" i="10" l="1"/>
  <c r="BC125" i="10"/>
  <c r="R75" i="10"/>
  <c r="AB75" i="10"/>
  <c r="W75" i="10"/>
  <c r="AC75" i="10"/>
  <c r="G76" i="10"/>
  <c r="BB76" i="10"/>
  <c r="P76" i="10"/>
  <c r="H124" i="10"/>
  <c r="Q124" i="10"/>
  <c r="AB123" i="10"/>
  <c r="V123" i="10"/>
  <c r="G124" i="10"/>
  <c r="P124" i="10"/>
  <c r="AC123" i="10"/>
  <c r="W123" i="10"/>
  <c r="R123" i="10"/>
  <c r="T125" i="10"/>
  <c r="S125" i="10"/>
  <c r="Z125" i="10"/>
  <c r="B126" i="10"/>
  <c r="D125" i="10"/>
  <c r="C125" i="10"/>
  <c r="BB125" i="10" s="1"/>
  <c r="AA126" i="10" l="1"/>
  <c r="BC126" i="10"/>
  <c r="AC76" i="10"/>
  <c r="R76" i="10"/>
  <c r="W76" i="10"/>
  <c r="AB76" i="10"/>
  <c r="U125" i="10"/>
  <c r="H125" i="10"/>
  <c r="Q125" i="10"/>
  <c r="AC124" i="10"/>
  <c r="W124" i="10"/>
  <c r="R124" i="10"/>
  <c r="G125" i="10"/>
  <c r="P125" i="10"/>
  <c r="AB124" i="10"/>
  <c r="V124" i="10"/>
  <c r="T126" i="10"/>
  <c r="S126" i="10"/>
  <c r="Z126" i="10"/>
  <c r="D126" i="10"/>
  <c r="C126" i="10"/>
  <c r="BB126" i="10" s="1"/>
  <c r="U126" i="10" l="1"/>
  <c r="AC125" i="10"/>
  <c r="W125" i="10"/>
  <c r="R125" i="10"/>
  <c r="G126" i="10"/>
  <c r="P126" i="10"/>
  <c r="H126" i="10"/>
  <c r="G25" i="10" s="1"/>
  <c r="Q126" i="10"/>
  <c r="AB125" i="10"/>
  <c r="V125" i="10"/>
  <c r="AB126" i="10" l="1"/>
  <c r="V126" i="10"/>
  <c r="AC126" i="10"/>
  <c r="AB25" i="10" s="1"/>
  <c r="W126" i="10"/>
  <c r="V25" i="10" s="1"/>
  <c r="R12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<sst xmlns="http://schemas.openxmlformats.org/spreadsheetml/2006/main" count="102" uniqueCount="80">
  <si>
    <t>T</t>
  </si>
  <si>
    <t>w</t>
  </si>
  <si>
    <t>f</t>
  </si>
  <si>
    <t>rad/s</t>
  </si>
  <si>
    <t>s</t>
  </si>
  <si>
    <t>pisadas/s</t>
  </si>
  <si>
    <t>Datos</t>
  </si>
  <si>
    <t>L1</t>
  </si>
  <si>
    <t>L2</t>
  </si>
  <si>
    <t>m1</t>
  </si>
  <si>
    <t>m2</t>
  </si>
  <si>
    <t>h</t>
  </si>
  <si>
    <t>x1</t>
  </si>
  <si>
    <t>y1</t>
  </si>
  <si>
    <t>y2</t>
  </si>
  <si>
    <t>x2</t>
  </si>
  <si>
    <t>d</t>
  </si>
  <si>
    <t>H</t>
  </si>
  <si>
    <t>o1</t>
  </si>
  <si>
    <t>o2</t>
  </si>
  <si>
    <t>f1</t>
  </si>
  <si>
    <t>f2</t>
  </si>
  <si>
    <t>w1</t>
  </si>
  <si>
    <t>w2</t>
  </si>
  <si>
    <t>Abx</t>
  </si>
  <si>
    <t>Aby</t>
  </si>
  <si>
    <t>Bcx</t>
  </si>
  <si>
    <t>Bcy</t>
  </si>
  <si>
    <t>alpha1</t>
  </si>
  <si>
    <t>alpha2</t>
  </si>
  <si>
    <t>m</t>
  </si>
  <si>
    <t>g</t>
  </si>
  <si>
    <t>T/2</t>
  </si>
  <si>
    <t>Ty</t>
  </si>
  <si>
    <t>v</t>
  </si>
  <si>
    <t>m/s</t>
  </si>
  <si>
    <t>vx</t>
  </si>
  <si>
    <t>vy</t>
  </si>
  <si>
    <t>t</t>
  </si>
  <si>
    <t>I1</t>
  </si>
  <si>
    <t>I2</t>
  </si>
  <si>
    <t>dg1</t>
  </si>
  <si>
    <t>dg2</t>
  </si>
  <si>
    <t>m/s2</t>
  </si>
  <si>
    <t>kg m2</t>
  </si>
  <si>
    <t>dx</t>
  </si>
  <si>
    <t>dy</t>
  </si>
  <si>
    <t>dx'</t>
  </si>
  <si>
    <t>dy'</t>
  </si>
  <si>
    <t>dx''</t>
  </si>
  <si>
    <t>dy''</t>
  </si>
  <si>
    <t>aG2x</t>
  </si>
  <si>
    <t>aG2y</t>
  </si>
  <si>
    <t>Bx</t>
  </si>
  <si>
    <t>lAB</t>
  </si>
  <si>
    <t>ax</t>
  </si>
  <si>
    <t>ay</t>
  </si>
  <si>
    <t>By</t>
  </si>
  <si>
    <t>Tb</t>
  </si>
  <si>
    <t>Ax</t>
  </si>
  <si>
    <t>Ay</t>
  </si>
  <si>
    <t>Ta</t>
  </si>
  <si>
    <t>aBx</t>
  </si>
  <si>
    <t>aBy</t>
  </si>
  <si>
    <t>aG1x</t>
  </si>
  <si>
    <t>aG1y</t>
  </si>
  <si>
    <t>kg</t>
  </si>
  <si>
    <t>Ax aire</t>
  </si>
  <si>
    <t>Ay aire</t>
  </si>
  <si>
    <t>Ta aire</t>
  </si>
  <si>
    <t>D</t>
  </si>
  <si>
    <t>M</t>
  </si>
  <si>
    <t>Dg</t>
  </si>
  <si>
    <t>N°</t>
  </si>
  <si>
    <t>w1 real</t>
  </si>
  <si>
    <t>xreal1</t>
  </si>
  <si>
    <t>xreal2</t>
  </si>
  <si>
    <t>P (W)</t>
  </si>
  <si>
    <t>velocidad polea chica</t>
  </si>
  <si>
    <t>velocidad maxima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</si>
</sst>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0" fillId="5" borderId="0" xfId="0" applyFill="1"/>
    <xf numFmtId="0" fontId="0" fillId="6" borderId="0" xfId="0" applyFill="1"/>
    <xf numFmtId="2" fontId="0" fillId="6" borderId="0" xfId="0" applyNumberFormat="1" applyFill="1"/>
    <xf numFmtId="0" fontId="0" fillId="7" borderId="0" xfId="0" applyFill="1"/>
    <xf numFmtId="2" fontId="0" fillId="7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0" fontId="0" fillId="4" borderId="1" xfId="0" applyFill="1" applyBorder="1"/>
    <xf numFmtId="0" fontId="0" fillId="5" borderId="1" xfId="0" applyFill="1" applyBorder="1"/>
    <xf numFmtId="0" fontId="0" fillId="10" borderId="0" xfId="0" applyFill="1"/>
    <xf numFmtId="0" fontId="0" fillId="11" borderId="1" xfId="0" applyFill="1" applyBorder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simple!$C$27:$C$126</c:f>
              <c:numCache>
                <c:formatCode>General</c:formatCode>
                <c:ptCount val="100"/>
                <c:pt idx="0">
                  <c:v>0.1076829748</c:v>
                </c:pt>
                <c:pt idx="1">
                  <c:v>0.103375655808</c:v>
                </c:pt>
                <c:pt idx="2">
                  <c:v>9.9068336815999997E-2</c:v>
                </c:pt>
                <c:pt idx="3">
                  <c:v>9.4761017823999996E-2</c:v>
                </c:pt>
                <c:pt idx="4">
                  <c:v>9.0453698831999996E-2</c:v>
                </c:pt>
                <c:pt idx="5">
                  <c:v>8.6146379839999995E-2</c:v>
                </c:pt>
                <c:pt idx="6">
                  <c:v>8.1839060847999995E-2</c:v>
                </c:pt>
                <c:pt idx="7">
                  <c:v>7.7531741855999994E-2</c:v>
                </c:pt>
                <c:pt idx="8">
                  <c:v>7.3224422863999994E-2</c:v>
                </c:pt>
                <c:pt idx="9">
                  <c:v>6.8917103871999993E-2</c:v>
                </c:pt>
                <c:pt idx="10">
                  <c:v>6.4609784879999993E-2</c:v>
                </c:pt>
                <c:pt idx="11">
                  <c:v>6.0302465887999993E-2</c:v>
                </c:pt>
                <c:pt idx="12">
                  <c:v>5.5995146895999992E-2</c:v>
                </c:pt>
                <c:pt idx="13">
                  <c:v>5.1687827903999992E-2</c:v>
                </c:pt>
                <c:pt idx="14">
                  <c:v>4.7380508911999991E-2</c:v>
                </c:pt>
                <c:pt idx="15">
                  <c:v>4.3073189919999991E-2</c:v>
                </c:pt>
                <c:pt idx="16">
                  <c:v>3.876587092799999E-2</c:v>
                </c:pt>
                <c:pt idx="17">
                  <c:v>3.445855193599999E-2</c:v>
                </c:pt>
                <c:pt idx="18">
                  <c:v>3.0151232943999989E-2</c:v>
                </c:pt>
                <c:pt idx="19">
                  <c:v>2.5843913951999989E-2</c:v>
                </c:pt>
                <c:pt idx="20">
                  <c:v>2.1536594959999988E-2</c:v>
                </c:pt>
                <c:pt idx="21">
                  <c:v>1.7229275967999988E-2</c:v>
                </c:pt>
                <c:pt idx="22">
                  <c:v>1.2921956975999987E-2</c:v>
                </c:pt>
                <c:pt idx="23">
                  <c:v>8.614637983999987E-3</c:v>
                </c:pt>
                <c:pt idx="24">
                  <c:v>4.3073189919999874E-3</c:v>
                </c:pt>
                <c:pt idx="25">
                  <c:v>-1.214306433183765E-17</c:v>
                </c:pt>
                <c:pt idx="26">
                  <c:v>-4.3073189920000117E-3</c:v>
                </c:pt>
                <c:pt idx="27">
                  <c:v>-8.6146379840000113E-3</c:v>
                </c:pt>
                <c:pt idx="28">
                  <c:v>-1.2921956976000012E-2</c:v>
                </c:pt>
                <c:pt idx="29">
                  <c:v>-1.7229275968000012E-2</c:v>
                </c:pt>
                <c:pt idx="30">
                  <c:v>-2.1536594960000013E-2</c:v>
                </c:pt>
                <c:pt idx="31">
                  <c:v>-2.5843913952000013E-2</c:v>
                </c:pt>
                <c:pt idx="32">
                  <c:v>-3.0151232944000014E-2</c:v>
                </c:pt>
                <c:pt idx="33">
                  <c:v>-3.4458551936000011E-2</c:v>
                </c:pt>
                <c:pt idx="34">
                  <c:v>-3.8765870928000011E-2</c:v>
                </c:pt>
                <c:pt idx="35">
                  <c:v>-4.3073189920000012E-2</c:v>
                </c:pt>
                <c:pt idx="36">
                  <c:v>-4.7380508912000012E-2</c:v>
                </c:pt>
                <c:pt idx="37">
                  <c:v>-5.1687827904000012E-2</c:v>
                </c:pt>
                <c:pt idx="38">
                  <c:v>-5.5995146896000013E-2</c:v>
                </c:pt>
                <c:pt idx="39">
                  <c:v>-6.0302465888000013E-2</c:v>
                </c:pt>
                <c:pt idx="40">
                  <c:v>-6.4609784880000007E-2</c:v>
                </c:pt>
                <c:pt idx="41">
                  <c:v>-6.8917103872000007E-2</c:v>
                </c:pt>
                <c:pt idx="42">
                  <c:v>-7.3224422864000008E-2</c:v>
                </c:pt>
                <c:pt idx="43">
                  <c:v>-7.7531741856000008E-2</c:v>
                </c:pt>
                <c:pt idx="44">
                  <c:v>-8.1839060848000009E-2</c:v>
                </c:pt>
                <c:pt idx="45">
                  <c:v>-8.6146379840000009E-2</c:v>
                </c:pt>
                <c:pt idx="46">
                  <c:v>-9.045369883200001E-2</c:v>
                </c:pt>
                <c:pt idx="47">
                  <c:v>-9.476101782400001E-2</c:v>
                </c:pt>
                <c:pt idx="48">
                  <c:v>-9.9068336816000011E-2</c:v>
                </c:pt>
                <c:pt idx="49">
                  <c:v>-0.10337565580800001</c:v>
                </c:pt>
                <c:pt idx="50">
                  <c:v>-0.10768297479999975</c:v>
                </c:pt>
                <c:pt idx="51">
                  <c:v>-0.11194509115394329</c:v>
                </c:pt>
                <c:pt idx="52">
                  <c:v>-0.11593940306240111</c:v>
                </c:pt>
                <c:pt idx="53">
                  <c:v>-0.11941493321811318</c:v>
                </c:pt>
                <c:pt idx="54">
                  <c:v>-0.12215330127929033</c:v>
                </c:pt>
                <c:pt idx="55">
                  <c:v>-0.12398244550963555</c:v>
                </c:pt>
                <c:pt idx="56">
                  <c:v>-0.12478743405003437</c:v>
                </c:pt>
                <c:pt idx="57">
                  <c:v>-0.12451768650995272</c:v>
                </c:pt>
                <c:pt idx="58">
                  <c:v>-0.12319015211939602</c:v>
                </c:pt>
                <c:pt idx="59">
                  <c:v>-0.12088824474645292</c:v>
                </c:pt>
                <c:pt idx="60">
                  <c:v>-0.11775660169718852</c:v>
                </c:pt>
                <c:pt idx="61">
                  <c:v>-0.11399199562176562</c:v>
                </c:pt>
                <c:pt idx="62">
                  <c:v>-0.10983097056515567</c:v>
                </c:pt>
                <c:pt idx="63">
                  <c:v>-0.10542307142753449</c:v>
                </c:pt>
                <c:pt idx="64">
                  <c:v>-0.10026831554528993</c:v>
                </c:pt>
                <c:pt idx="65">
                  <c:v>-9.4279487358794115E-2</c:v>
                </c:pt>
                <c:pt idx="66">
                  <c:v>-8.7483105272529144E-2</c:v>
                </c:pt>
                <c:pt idx="67">
                  <c:v>-7.9918423298385804E-2</c:v>
                </c:pt>
                <c:pt idx="68">
                  <c:v>-7.1636811996446836E-2</c:v>
                </c:pt>
                <c:pt idx="69">
                  <c:v>-6.2700948330567108E-2</c:v>
                </c:pt>
                <c:pt idx="70">
                  <c:v>-5.3183827215212261E-2</c:v>
                </c:pt>
                <c:pt idx="71">
                  <c:v>-4.3167610342052548E-2</c:v>
                </c:pt>
                <c:pt idx="72">
                  <c:v>-3.2742330441004136E-2</c:v>
                </c:pt>
                <c:pt idx="73">
                  <c:v>-2.2004471410295441E-2</c:v>
                </c:pt>
                <c:pt idx="74">
                  <c:v>-1.1055446707755295E-2</c:v>
                </c:pt>
                <c:pt idx="75">
                  <c:v>-1.5890067039947553E-15</c:v>
                </c:pt>
                <c:pt idx="76">
                  <c:v>1.1055446707752124E-2</c:v>
                </c:pt>
                <c:pt idx="77">
                  <c:v>2.2004471410292319E-2</c:v>
                </c:pt>
                <c:pt idx="78">
                  <c:v>3.2742330441001104E-2</c:v>
                </c:pt>
                <c:pt idx="79">
                  <c:v>4.3167610342049599E-2</c:v>
                </c:pt>
                <c:pt idx="80">
                  <c:v>5.3183827215209444E-2</c:v>
                </c:pt>
                <c:pt idx="81">
                  <c:v>6.2700948330564443E-2</c:v>
                </c:pt>
                <c:pt idx="82">
                  <c:v>7.1636811996444366E-2</c:v>
                </c:pt>
                <c:pt idx="83">
                  <c:v>7.9918423298383556E-2</c:v>
                </c:pt>
                <c:pt idx="84">
                  <c:v>8.748310527252709E-2</c:v>
                </c:pt>
                <c:pt idx="85">
                  <c:v>9.4279487358792269E-2</c:v>
                </c:pt>
                <c:pt idx="86">
                  <c:v>0.10026831554528834</c:v>
                </c:pt>
                <c:pt idx="87">
                  <c:v>0.10542307142753315</c:v>
                </c:pt>
                <c:pt idx="88">
                  <c:v>0.10983097056515448</c:v>
                </c:pt>
                <c:pt idx="89">
                  <c:v>0.1139919956217645</c:v>
                </c:pt>
                <c:pt idx="90">
                  <c:v>0.11775660169718755</c:v>
                </c:pt>
                <c:pt idx="91">
                  <c:v>0.12088824474645214</c:v>
                </c:pt>
                <c:pt idx="92">
                  <c:v>0.12319015211939552</c:v>
                </c:pt>
                <c:pt idx="93">
                  <c:v>0.1245176865099525</c:v>
                </c:pt>
                <c:pt idx="94">
                  <c:v>0.12478743405003444</c:v>
                </c:pt>
                <c:pt idx="95">
                  <c:v>0.12398244550963594</c:v>
                </c:pt>
                <c:pt idx="96">
                  <c:v>0.12215330127929097</c:v>
                </c:pt>
                <c:pt idx="97">
                  <c:v>0.11941493321811406</c:v>
                </c:pt>
                <c:pt idx="98">
                  <c:v>0.11593940306240216</c:v>
                </c:pt>
                <c:pt idx="99">
                  <c:v>0.11194509115394445</c:v>
                </c:pt>
              </c:numCache>
            </c:numRef>
          </c:xVal>
          <c:yVal>
            <c:numRef>
              <c:f>simple!$D$27:$D$126</c:f>
              <c:numCache>
                <c:formatCode>General</c:formatCode>
                <c:ptCount val="100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-0.25</c:v>
                </c:pt>
                <c:pt idx="4">
                  <c:v>-0.25</c:v>
                </c:pt>
                <c:pt idx="5">
                  <c:v>-0.25</c:v>
                </c:pt>
                <c:pt idx="6">
                  <c:v>-0.25</c:v>
                </c:pt>
                <c:pt idx="7">
                  <c:v>-0.25</c:v>
                </c:pt>
                <c:pt idx="8">
                  <c:v>-0.25</c:v>
                </c:pt>
                <c:pt idx="9">
                  <c:v>-0.25</c:v>
                </c:pt>
                <c:pt idx="10">
                  <c:v>-0.25</c:v>
                </c:pt>
                <c:pt idx="11">
                  <c:v>-0.25</c:v>
                </c:pt>
                <c:pt idx="12">
                  <c:v>-0.25</c:v>
                </c:pt>
                <c:pt idx="13">
                  <c:v>-0.25</c:v>
                </c:pt>
                <c:pt idx="14">
                  <c:v>-0.25</c:v>
                </c:pt>
                <c:pt idx="15">
                  <c:v>-0.25</c:v>
                </c:pt>
                <c:pt idx="16">
                  <c:v>-0.25</c:v>
                </c:pt>
                <c:pt idx="17">
                  <c:v>-0.25</c:v>
                </c:pt>
                <c:pt idx="18">
                  <c:v>-0.25</c:v>
                </c:pt>
                <c:pt idx="19">
                  <c:v>-0.25</c:v>
                </c:pt>
                <c:pt idx="20">
                  <c:v>-0.25</c:v>
                </c:pt>
                <c:pt idx="21">
                  <c:v>-0.25</c:v>
                </c:pt>
                <c:pt idx="22">
                  <c:v>-0.25</c:v>
                </c:pt>
                <c:pt idx="23">
                  <c:v>-0.25</c:v>
                </c:pt>
                <c:pt idx="24">
                  <c:v>-0.25</c:v>
                </c:pt>
                <c:pt idx="25">
                  <c:v>-0.25</c:v>
                </c:pt>
                <c:pt idx="26">
                  <c:v>-0.25</c:v>
                </c:pt>
                <c:pt idx="27">
                  <c:v>-0.25</c:v>
                </c:pt>
                <c:pt idx="28">
                  <c:v>-0.25</c:v>
                </c:pt>
                <c:pt idx="29">
                  <c:v>-0.25</c:v>
                </c:pt>
                <c:pt idx="30">
                  <c:v>-0.25</c:v>
                </c:pt>
                <c:pt idx="31">
                  <c:v>-0.25</c:v>
                </c:pt>
                <c:pt idx="32">
                  <c:v>-0.25</c:v>
                </c:pt>
                <c:pt idx="33">
                  <c:v>-0.25</c:v>
                </c:pt>
                <c:pt idx="34">
                  <c:v>-0.25</c:v>
                </c:pt>
                <c:pt idx="35">
                  <c:v>-0.25</c:v>
                </c:pt>
                <c:pt idx="36">
                  <c:v>-0.25</c:v>
                </c:pt>
                <c:pt idx="37">
                  <c:v>-0.25</c:v>
                </c:pt>
                <c:pt idx="38">
                  <c:v>-0.25</c:v>
                </c:pt>
                <c:pt idx="39">
                  <c:v>-0.25</c:v>
                </c:pt>
                <c:pt idx="40">
                  <c:v>-0.25</c:v>
                </c:pt>
                <c:pt idx="41">
                  <c:v>-0.25</c:v>
                </c:pt>
                <c:pt idx="42">
                  <c:v>-0.25</c:v>
                </c:pt>
                <c:pt idx="43">
                  <c:v>-0.25</c:v>
                </c:pt>
                <c:pt idx="44">
                  <c:v>-0.25</c:v>
                </c:pt>
                <c:pt idx="45">
                  <c:v>-0.25</c:v>
                </c:pt>
                <c:pt idx="46">
                  <c:v>-0.25</c:v>
                </c:pt>
                <c:pt idx="47">
                  <c:v>-0.25</c:v>
                </c:pt>
                <c:pt idx="48">
                  <c:v>-0.25</c:v>
                </c:pt>
                <c:pt idx="49">
                  <c:v>-0.25</c:v>
                </c:pt>
                <c:pt idx="50">
                  <c:v>-0.25</c:v>
                </c:pt>
                <c:pt idx="51">
                  <c:v>-0.24960573506572395</c:v>
                </c:pt>
                <c:pt idx="52">
                  <c:v>-0.24842915805643165</c:v>
                </c:pt>
                <c:pt idx="53">
                  <c:v>-0.24648882429441274</c:v>
                </c:pt>
                <c:pt idx="54">
                  <c:v>-0.24381533400219341</c:v>
                </c:pt>
                <c:pt idx="55">
                  <c:v>-0.24045084971874764</c:v>
                </c:pt>
                <c:pt idx="56">
                  <c:v>-0.23644843137107091</c:v>
                </c:pt>
                <c:pt idx="57">
                  <c:v>-0.23187119948743487</c:v>
                </c:pt>
                <c:pt idx="58">
                  <c:v>-0.22679133974895027</c:v>
                </c:pt>
                <c:pt idx="59">
                  <c:v>-0.22128896457825414</c:v>
                </c:pt>
                <c:pt idx="60">
                  <c:v>-0.21545084971874789</c:v>
                </c:pt>
                <c:pt idx="61">
                  <c:v>-0.20936906572928682</c:v>
                </c:pt>
                <c:pt idx="62">
                  <c:v>-0.20313952597646628</c:v>
                </c:pt>
                <c:pt idx="63">
                  <c:v>-0.19686047402353496</c:v>
                </c:pt>
                <c:pt idx="64">
                  <c:v>-0.19063093427071442</c:v>
                </c:pt>
                <c:pt idx="65">
                  <c:v>-0.18454915028125327</c:v>
                </c:pt>
                <c:pt idx="66">
                  <c:v>-0.17871103542174699</c:v>
                </c:pt>
                <c:pt idx="67">
                  <c:v>-0.17320866025105075</c:v>
                </c:pt>
                <c:pt idx="68">
                  <c:v>-0.16812880051256607</c:v>
                </c:pt>
                <c:pt idx="69">
                  <c:v>-0.16355156862892994</c:v>
                </c:pt>
                <c:pt idx="70">
                  <c:v>-0.1595491502812531</c:v>
                </c:pt>
                <c:pt idx="71">
                  <c:v>-0.1561846659978072</c:v>
                </c:pt>
                <c:pt idx="72">
                  <c:v>-0.1535111757055877</c:v>
                </c:pt>
                <c:pt idx="73">
                  <c:v>-0.15157084194356862</c:v>
                </c:pt>
                <c:pt idx="74">
                  <c:v>-0.15039426493427621</c:v>
                </c:pt>
                <c:pt idx="75">
                  <c:v>-0.15</c:v>
                </c:pt>
                <c:pt idx="76">
                  <c:v>-0.15039426493427599</c:v>
                </c:pt>
                <c:pt idx="77">
                  <c:v>-0.15157084194356821</c:v>
                </c:pt>
                <c:pt idx="78">
                  <c:v>-0.15351117570558709</c:v>
                </c:pt>
                <c:pt idx="79">
                  <c:v>-0.15618466599780634</c:v>
                </c:pt>
                <c:pt idx="80">
                  <c:v>-0.15954915028125205</c:v>
                </c:pt>
                <c:pt idx="81">
                  <c:v>-0.16355156862892872</c:v>
                </c:pt>
                <c:pt idx="82">
                  <c:v>-0.16812880051256474</c:v>
                </c:pt>
                <c:pt idx="83">
                  <c:v>-0.17320866025104928</c:v>
                </c:pt>
                <c:pt idx="84">
                  <c:v>-0.17871103542174538</c:v>
                </c:pt>
                <c:pt idx="85">
                  <c:v>-0.1845491502812516</c:v>
                </c:pt>
                <c:pt idx="86">
                  <c:v>-0.19063093427071268</c:v>
                </c:pt>
                <c:pt idx="87">
                  <c:v>-0.19686047402353318</c:v>
                </c:pt>
                <c:pt idx="88">
                  <c:v>-0.20313952597646454</c:v>
                </c:pt>
                <c:pt idx="89">
                  <c:v>-0.20936906572928507</c:v>
                </c:pt>
                <c:pt idx="90">
                  <c:v>-0.21545084971874623</c:v>
                </c:pt>
                <c:pt idx="91">
                  <c:v>-0.22128896457825253</c:v>
                </c:pt>
                <c:pt idx="92">
                  <c:v>-0.22679133974894877</c:v>
                </c:pt>
                <c:pt idx="93">
                  <c:v>-0.23187119948743351</c:v>
                </c:pt>
                <c:pt idx="94">
                  <c:v>-0.23644843137106972</c:v>
                </c:pt>
                <c:pt idx="95">
                  <c:v>-0.24045084971874661</c:v>
                </c:pt>
                <c:pt idx="96">
                  <c:v>-0.24381533400219255</c:v>
                </c:pt>
                <c:pt idx="97">
                  <c:v>-0.24648882429441207</c:v>
                </c:pt>
                <c:pt idx="98">
                  <c:v>-0.2484291580564312</c:v>
                </c:pt>
                <c:pt idx="99">
                  <c:v>-0.24960573506572373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96-4CDA-A507-8694E341D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375968"/>
        <c:axId val="1299639920"/>
      </c:scatterChart>
      <c:valAx>
        <c:axId val="130037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99639920"/>
        <c:crosses val="autoZero"/>
        <c:crossBetween val="midCat"/>
      </c:valAx>
      <c:valAx>
        <c:axId val="129963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0037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simple!$X$26</c:f>
              <c:strCache>
                <c:ptCount val="1"/>
                <c:pt idx="0">
                  <c:v>alpha1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simple!$B$27:$B$126</c:f>
              <c:numCache>
                <c:formatCode>General</c:formatCode>
                <c:ptCount val="100"/>
                <c:pt idx="0">
                  <c:v>0</c:v>
                </c:pt>
                <c:pt idx="1">
                  <c:v>4.3073189920000005E-3</c:v>
                </c:pt>
                <c:pt idx="2">
                  <c:v>8.6146379840000009E-3</c:v>
                </c:pt>
                <c:pt idx="3">
                  <c:v>1.2921956976000001E-2</c:v>
                </c:pt>
                <c:pt idx="4">
                  <c:v>1.7229275968000002E-2</c:v>
                </c:pt>
                <c:pt idx="5">
                  <c:v>2.1536594960000002E-2</c:v>
                </c:pt>
                <c:pt idx="6">
                  <c:v>2.5843913952000003E-2</c:v>
                </c:pt>
                <c:pt idx="7">
                  <c:v>3.0151232944000003E-2</c:v>
                </c:pt>
                <c:pt idx="8">
                  <c:v>3.4458551936000004E-2</c:v>
                </c:pt>
                <c:pt idx="9">
                  <c:v>3.8765870928000004E-2</c:v>
                </c:pt>
                <c:pt idx="10">
                  <c:v>4.3073189920000005E-2</c:v>
                </c:pt>
                <c:pt idx="11">
                  <c:v>4.7380508912000005E-2</c:v>
                </c:pt>
                <c:pt idx="12">
                  <c:v>5.1687827904000005E-2</c:v>
                </c:pt>
                <c:pt idx="13">
                  <c:v>5.5995146896000006E-2</c:v>
                </c:pt>
                <c:pt idx="14">
                  <c:v>6.0302465888000006E-2</c:v>
                </c:pt>
                <c:pt idx="15">
                  <c:v>6.4609784880000007E-2</c:v>
                </c:pt>
                <c:pt idx="16">
                  <c:v>6.8917103872000007E-2</c:v>
                </c:pt>
                <c:pt idx="17">
                  <c:v>7.3224422864000008E-2</c:v>
                </c:pt>
                <c:pt idx="18">
                  <c:v>7.7531741856000008E-2</c:v>
                </c:pt>
                <c:pt idx="19">
                  <c:v>8.1839060848000009E-2</c:v>
                </c:pt>
                <c:pt idx="20">
                  <c:v>8.6146379840000009E-2</c:v>
                </c:pt>
                <c:pt idx="21">
                  <c:v>9.045369883200001E-2</c:v>
                </c:pt>
                <c:pt idx="22">
                  <c:v>9.476101782400001E-2</c:v>
                </c:pt>
                <c:pt idx="23">
                  <c:v>9.9068336816000011E-2</c:v>
                </c:pt>
                <c:pt idx="24">
                  <c:v>0.10337565580800001</c:v>
                </c:pt>
                <c:pt idx="25">
                  <c:v>0.10768297480000001</c:v>
                </c:pt>
                <c:pt idx="26">
                  <c:v>0.11199029379200001</c:v>
                </c:pt>
                <c:pt idx="27">
                  <c:v>0.11629761278400001</c:v>
                </c:pt>
                <c:pt idx="28">
                  <c:v>0.12060493177600001</c:v>
                </c:pt>
                <c:pt idx="29">
                  <c:v>0.12491225076800001</c:v>
                </c:pt>
                <c:pt idx="30">
                  <c:v>0.12921956976000001</c:v>
                </c:pt>
                <c:pt idx="31">
                  <c:v>0.13352688875200003</c:v>
                </c:pt>
                <c:pt idx="32">
                  <c:v>0.13783420774400001</c:v>
                </c:pt>
                <c:pt idx="33">
                  <c:v>0.142141526736</c:v>
                </c:pt>
                <c:pt idx="34">
                  <c:v>0.14644884572799999</c:v>
                </c:pt>
                <c:pt idx="35">
                  <c:v>0.15075616471999997</c:v>
                </c:pt>
                <c:pt idx="36">
                  <c:v>0.15506348371199996</c:v>
                </c:pt>
                <c:pt idx="37">
                  <c:v>0.15937080270399995</c:v>
                </c:pt>
                <c:pt idx="38">
                  <c:v>0.16367812169599993</c:v>
                </c:pt>
                <c:pt idx="39">
                  <c:v>0.16798544068799992</c:v>
                </c:pt>
                <c:pt idx="40">
                  <c:v>0.17229275967999991</c:v>
                </c:pt>
                <c:pt idx="41">
                  <c:v>0.17660007867199989</c:v>
                </c:pt>
                <c:pt idx="42">
                  <c:v>0.18090739766399988</c:v>
                </c:pt>
                <c:pt idx="43">
                  <c:v>0.18521471665599987</c:v>
                </c:pt>
                <c:pt idx="44">
                  <c:v>0.18952203564799985</c:v>
                </c:pt>
                <c:pt idx="45">
                  <c:v>0.19382935463999984</c:v>
                </c:pt>
                <c:pt idx="46">
                  <c:v>0.19813667363199983</c:v>
                </c:pt>
                <c:pt idx="47">
                  <c:v>0.20244399262399981</c:v>
                </c:pt>
                <c:pt idx="48">
                  <c:v>0.2067513116159998</c:v>
                </c:pt>
                <c:pt idx="49">
                  <c:v>0.21105863060799979</c:v>
                </c:pt>
                <c:pt idx="50">
                  <c:v>0.21536594959999977</c:v>
                </c:pt>
                <c:pt idx="51">
                  <c:v>0.21967326859199976</c:v>
                </c:pt>
                <c:pt idx="52">
                  <c:v>0.22398058758399975</c:v>
                </c:pt>
                <c:pt idx="53">
                  <c:v>0.22828790657599973</c:v>
                </c:pt>
                <c:pt idx="54">
                  <c:v>0.23259522556799972</c:v>
                </c:pt>
                <c:pt idx="55">
                  <c:v>0.23690254455999971</c:v>
                </c:pt>
                <c:pt idx="56">
                  <c:v>0.24120986355199969</c:v>
                </c:pt>
                <c:pt idx="57">
                  <c:v>0.24551718254399968</c:v>
                </c:pt>
                <c:pt idx="58">
                  <c:v>0.24982450153599967</c:v>
                </c:pt>
                <c:pt idx="59">
                  <c:v>0.25413182052799965</c:v>
                </c:pt>
                <c:pt idx="60">
                  <c:v>0.25843913951999964</c:v>
                </c:pt>
                <c:pt idx="61">
                  <c:v>0.26274645851199963</c:v>
                </c:pt>
                <c:pt idx="62">
                  <c:v>0.26705377750399961</c:v>
                </c:pt>
                <c:pt idx="63">
                  <c:v>0.2713610964959996</c:v>
                </c:pt>
                <c:pt idx="64">
                  <c:v>0.27566841548799959</c:v>
                </c:pt>
                <c:pt idx="65">
                  <c:v>0.27997573447999957</c:v>
                </c:pt>
                <c:pt idx="66">
                  <c:v>0.28428305347199956</c:v>
                </c:pt>
                <c:pt idx="67">
                  <c:v>0.28859037246399954</c:v>
                </c:pt>
                <c:pt idx="68">
                  <c:v>0.29289769145599953</c:v>
                </c:pt>
                <c:pt idx="69">
                  <c:v>0.29720501044799952</c:v>
                </c:pt>
                <c:pt idx="70">
                  <c:v>0.3015123294399995</c:v>
                </c:pt>
                <c:pt idx="71">
                  <c:v>0.30581964843199949</c:v>
                </c:pt>
                <c:pt idx="72">
                  <c:v>0.31012696742399948</c:v>
                </c:pt>
                <c:pt idx="73">
                  <c:v>0.31443428641599946</c:v>
                </c:pt>
                <c:pt idx="74">
                  <c:v>0.31874160540799945</c:v>
                </c:pt>
                <c:pt idx="75">
                  <c:v>0.32304892439999944</c:v>
                </c:pt>
                <c:pt idx="76">
                  <c:v>0.32735624339199942</c:v>
                </c:pt>
                <c:pt idx="77">
                  <c:v>0.33166356238399941</c:v>
                </c:pt>
                <c:pt idx="78">
                  <c:v>0.3359708813759994</c:v>
                </c:pt>
                <c:pt idx="79">
                  <c:v>0.34027820036799938</c:v>
                </c:pt>
                <c:pt idx="80">
                  <c:v>0.34458551935999937</c:v>
                </c:pt>
                <c:pt idx="81">
                  <c:v>0.34889283835199936</c:v>
                </c:pt>
                <c:pt idx="82">
                  <c:v>0.35320015734399934</c:v>
                </c:pt>
                <c:pt idx="83">
                  <c:v>0.35750747633599933</c:v>
                </c:pt>
                <c:pt idx="84">
                  <c:v>0.36181479532799932</c:v>
                </c:pt>
                <c:pt idx="85">
                  <c:v>0.3661221143199993</c:v>
                </c:pt>
                <c:pt idx="86">
                  <c:v>0.37042943331199929</c:v>
                </c:pt>
                <c:pt idx="87">
                  <c:v>0.37473675230399928</c:v>
                </c:pt>
                <c:pt idx="88">
                  <c:v>0.37904407129599926</c:v>
                </c:pt>
                <c:pt idx="89">
                  <c:v>0.38335139028799925</c:v>
                </c:pt>
                <c:pt idx="90">
                  <c:v>0.38765870927999924</c:v>
                </c:pt>
                <c:pt idx="91">
                  <c:v>0.39196602827199922</c:v>
                </c:pt>
                <c:pt idx="92">
                  <c:v>0.39627334726399921</c:v>
                </c:pt>
                <c:pt idx="93">
                  <c:v>0.4005806662559992</c:v>
                </c:pt>
                <c:pt idx="94">
                  <c:v>0.40488798524799918</c:v>
                </c:pt>
                <c:pt idx="95">
                  <c:v>0.40919530423999917</c:v>
                </c:pt>
                <c:pt idx="96">
                  <c:v>0.41350262323199916</c:v>
                </c:pt>
                <c:pt idx="97">
                  <c:v>0.41780994222399914</c:v>
                </c:pt>
                <c:pt idx="98">
                  <c:v>0.42211726121599913</c:v>
                </c:pt>
                <c:pt idx="99">
                  <c:v>0.42642458020799912</c:v>
                </c:pt>
              </c:numCache>
            </c:numRef>
          </c:xVal>
          <c:yVal>
            <c:numRef>
              <c:f>simple!$X$27:$X$126</c:f>
              <c:numCache>
                <c:formatCode>General</c:formatCode>
                <c:ptCount val="100"/>
                <c:pt idx="0">
                  <c:v>-11.607586677178029</c:v>
                </c:pt>
                <c:pt idx="1">
                  <c:v>-11.483962303809106</c:v>
                </c:pt>
                <c:pt idx="2">
                  <c:v>-11.357349756202321</c:v>
                </c:pt>
                <c:pt idx="3">
                  <c:v>-11.227545355503748</c:v>
                </c:pt>
                <c:pt idx="4">
                  <c:v>-11.094026196354788</c:v>
                </c:pt>
                <c:pt idx="5">
                  <c:v>-10.956250636960101</c:v>
                </c:pt>
                <c:pt idx="6">
                  <c:v>-10.814011675583274</c:v>
                </c:pt>
                <c:pt idx="7">
                  <c:v>-10.667250271202374</c:v>
                </c:pt>
                <c:pt idx="8">
                  <c:v>-10.515880779145819</c:v>
                </c:pt>
                <c:pt idx="9">
                  <c:v>-10.360195718345187</c:v>
                </c:pt>
                <c:pt idx="10">
                  <c:v>-10.200785024811591</c:v>
                </c:pt>
                <c:pt idx="11">
                  <c:v>-10.037752909499462</c:v>
                </c:pt>
                <c:pt idx="12">
                  <c:v>-9.8707652828672128</c:v>
                </c:pt>
                <c:pt idx="13">
                  <c:v>-9.6997844067359082</c:v>
                </c:pt>
                <c:pt idx="14">
                  <c:v>-9.525025460398755</c:v>
                </c:pt>
                <c:pt idx="15">
                  <c:v>-9.3465139520609721</c:v>
                </c:pt>
                <c:pt idx="16">
                  <c:v>-9.1641735690705382</c:v>
                </c:pt>
                <c:pt idx="17">
                  <c:v>-8.9782408821880804</c:v>
                </c:pt>
                <c:pt idx="18">
                  <c:v>-8.7893490720707934</c:v>
                </c:pt>
                <c:pt idx="19">
                  <c:v>-8.5981800068959355</c:v>
                </c:pt>
                <c:pt idx="20">
                  <c:v>-8.4051198063415331</c:v>
                </c:pt>
                <c:pt idx="21">
                  <c:v>-8.2102421677842905</c:v>
                </c:pt>
                <c:pt idx="22">
                  <c:v>-8.0135200371288526</c:v>
                </c:pt>
                <c:pt idx="23">
                  <c:v>-7.8150812923443356</c:v>
                </c:pt>
                <c:pt idx="24">
                  <c:v>-7.6152927980190395</c:v>
                </c:pt>
                <c:pt idx="25">
                  <c:v>-7.4146434526353628</c:v>
                </c:pt>
                <c:pt idx="26">
                  <c:v>-7.2135481809732971</c:v>
                </c:pt>
                <c:pt idx="27">
                  <c:v>-7.0122554148685152</c:v>
                </c:pt>
                <c:pt idx="28">
                  <c:v>-6.8109852273927203</c:v>
                </c:pt>
                <c:pt idx="29">
                  <c:v>-6.6101918204981533</c:v>
                </c:pt>
                <c:pt idx="30">
                  <c:v>-6.410676844439581</c:v>
                </c:pt>
                <c:pt idx="31">
                  <c:v>-6.2133178765944095</c:v>
                </c:pt>
                <c:pt idx="32">
                  <c:v>-6.0184704638903339</c:v>
                </c:pt>
                <c:pt idx="33">
                  <c:v>-5.8256335920683924</c:v>
                </c:pt>
                <c:pt idx="34">
                  <c:v>-5.6341966347719366</c:v>
                </c:pt>
                <c:pt idx="35">
                  <c:v>-5.4449285044997895</c:v>
                </c:pt>
                <c:pt idx="36">
                  <c:v>-5.2600112487537087</c:v>
                </c:pt>
                <c:pt idx="37">
                  <c:v>-5.0805016924439022</c:v>
                </c:pt>
                <c:pt idx="38">
                  <c:v>-4.9046279456819057</c:v>
                </c:pt>
                <c:pt idx="39">
                  <c:v>-4.7311544743645548</c:v>
                </c:pt>
                <c:pt idx="40">
                  <c:v>-4.5629468886112665</c:v>
                </c:pt>
                <c:pt idx="41">
                  <c:v>-4.4021797088946597</c:v>
                </c:pt>
                <c:pt idx="42">
                  <c:v>-4.2461324905048725</c:v>
                </c:pt>
                <c:pt idx="43">
                  <c:v>-4.0935471531374175</c:v>
                </c:pt>
                <c:pt idx="44">
                  <c:v>-3.9481383579518892</c:v>
                </c:pt>
                <c:pt idx="45">
                  <c:v>-3.811282676793418</c:v>
                </c:pt>
                <c:pt idx="46">
                  <c:v>-3.6797693631867516</c:v>
                </c:pt>
                <c:pt idx="47">
                  <c:v>-3.5533518619839088</c:v>
                </c:pt>
                <c:pt idx="48">
                  <c:v>-3.4351859337519639</c:v>
                </c:pt>
                <c:pt idx="49">
                  <c:v>-3.3259225314586982</c:v>
                </c:pt>
                <c:pt idx="50">
                  <c:v>72.769911655194335</c:v>
                </c:pt>
                <c:pt idx="51">
                  <c:v>118.34198842845493</c:v>
                </c:pt>
                <c:pt idx="52">
                  <c:v>159.93488764680311</c:v>
                </c:pt>
                <c:pt idx="53">
                  <c:v>194.98916496763658</c:v>
                </c:pt>
                <c:pt idx="54">
                  <c:v>221.17506564249322</c:v>
                </c:pt>
                <c:pt idx="55">
                  <c:v>236.63975006248882</c:v>
                </c:pt>
                <c:pt idx="56">
                  <c:v>240.17012971427221</c:v>
                </c:pt>
                <c:pt idx="57">
                  <c:v>231.29649921349488</c:v>
                </c:pt>
                <c:pt idx="58">
                  <c:v>210.25649020413454</c:v>
                </c:pt>
                <c:pt idx="59">
                  <c:v>177.91902819882426</c:v>
                </c:pt>
                <c:pt idx="60">
                  <c:v>135.66328302967389</c:v>
                </c:pt>
                <c:pt idx="61">
                  <c:v>85.277862164932387</c:v>
                </c:pt>
                <c:pt idx="62">
                  <c:v>28.91956275604516</c:v>
                </c:pt>
                <c:pt idx="63">
                  <c:v>172.93419358699617</c:v>
                </c:pt>
                <c:pt idx="64">
                  <c:v>173.70268237745213</c:v>
                </c:pt>
                <c:pt idx="65">
                  <c:v>172.54507794600923</c:v>
                </c:pt>
                <c:pt idx="66">
                  <c:v>168.49605312673424</c:v>
                </c:pt>
                <c:pt idx="67">
                  <c:v>160.45998681260238</c:v>
                </c:pt>
                <c:pt idx="68">
                  <c:v>146.99541463754102</c:v>
                </c:pt>
                <c:pt idx="69">
                  <c:v>126.72621870670125</c:v>
                </c:pt>
                <c:pt idx="70">
                  <c:v>98.448288148974029</c:v>
                </c:pt>
                <c:pt idx="71">
                  <c:v>61.506691617109801</c:v>
                </c:pt>
                <c:pt idx="72">
                  <c:v>16.178922735662141</c:v>
                </c:pt>
                <c:pt idx="73">
                  <c:v>-36.022365217361759</c:v>
                </c:pt>
                <c:pt idx="74">
                  <c:v>-92.277286594116347</c:v>
                </c:pt>
                <c:pt idx="75">
                  <c:v>-148.67800001652455</c:v>
                </c:pt>
                <c:pt idx="76">
                  <c:v>-200.87189152648912</c:v>
                </c:pt>
                <c:pt idx="77">
                  <c:v>-244.79168770353004</c:v>
                </c:pt>
                <c:pt idx="78">
                  <c:v>-277.45321328470948</c:v>
                </c:pt>
                <c:pt idx="79">
                  <c:v>-297.35006515393889</c:v>
                </c:pt>
                <c:pt idx="80">
                  <c:v>-304.47741965056571</c:v>
                </c:pt>
                <c:pt idx="81">
                  <c:v>-300.0606679228095</c:v>
                </c:pt>
                <c:pt idx="82">
                  <c:v>-286.04713262060079</c:v>
                </c:pt>
                <c:pt idx="83">
                  <c:v>-264.70792382045516</c:v>
                </c:pt>
                <c:pt idx="84">
                  <c:v>-237.79070861315077</c:v>
                </c:pt>
                <c:pt idx="85">
                  <c:v>-208.42024874832248</c:v>
                </c:pt>
                <c:pt idx="86">
                  <c:v>-176.90570968084421</c:v>
                </c:pt>
                <c:pt idx="87">
                  <c:v>-144.7993295511794</c:v>
                </c:pt>
                <c:pt idx="88">
                  <c:v>-36.77459911824846</c:v>
                </c:pt>
                <c:pt idx="89">
                  <c:v>-43.370973141268173</c:v>
                </c:pt>
                <c:pt idx="90">
                  <c:v>-43.095212117476898</c:v>
                </c:pt>
                <c:pt idx="91">
                  <c:v>-36.590929438911409</c:v>
                </c:pt>
                <c:pt idx="92">
                  <c:v>-25.053454019136645</c:v>
                </c:pt>
                <c:pt idx="93">
                  <c:v>-9.9070470557542372</c:v>
                </c:pt>
                <c:pt idx="94">
                  <c:v>7.5293039963443587</c:v>
                </c:pt>
                <c:pt idx="95">
                  <c:v>26.296048901000322</c:v>
                </c:pt>
                <c:pt idx="96">
                  <c:v>45.887461465810695</c:v>
                </c:pt>
                <c:pt idx="97">
                  <c:v>66.219550446802899</c:v>
                </c:pt>
                <c:pt idx="98">
                  <c:v>87.445715169410491</c:v>
                </c:pt>
                <c:pt idx="99">
                  <c:v>109.67046114272306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5E-4F39-9A50-640D3A399967}"/>
            </c:ext>
          </c:extLst>
        </c:ser>
        <c:ser>
          <c:idx val="3"/>
          <c:order val="1"/>
          <c:tx>
            <c:strRef>
              <c:f>simple!$Y$26</c:f>
              <c:strCache>
                <c:ptCount val="1"/>
                <c:pt idx="0">
                  <c:v>alpha2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simple!$B$27:$B$126</c:f>
              <c:numCache>
                <c:formatCode>General</c:formatCode>
                <c:ptCount val="100"/>
                <c:pt idx="0">
                  <c:v>0</c:v>
                </c:pt>
                <c:pt idx="1">
                  <c:v>4.3073189920000005E-3</c:v>
                </c:pt>
                <c:pt idx="2">
                  <c:v>8.6146379840000009E-3</c:v>
                </c:pt>
                <c:pt idx="3">
                  <c:v>1.2921956976000001E-2</c:v>
                </c:pt>
                <c:pt idx="4">
                  <c:v>1.7229275968000002E-2</c:v>
                </c:pt>
                <c:pt idx="5">
                  <c:v>2.1536594960000002E-2</c:v>
                </c:pt>
                <c:pt idx="6">
                  <c:v>2.5843913952000003E-2</c:v>
                </c:pt>
                <c:pt idx="7">
                  <c:v>3.0151232944000003E-2</c:v>
                </c:pt>
                <c:pt idx="8">
                  <c:v>3.4458551936000004E-2</c:v>
                </c:pt>
                <c:pt idx="9">
                  <c:v>3.8765870928000004E-2</c:v>
                </c:pt>
                <c:pt idx="10">
                  <c:v>4.3073189920000005E-2</c:v>
                </c:pt>
                <c:pt idx="11">
                  <c:v>4.7380508912000005E-2</c:v>
                </c:pt>
                <c:pt idx="12">
                  <c:v>5.1687827904000005E-2</c:v>
                </c:pt>
                <c:pt idx="13">
                  <c:v>5.5995146896000006E-2</c:v>
                </c:pt>
                <c:pt idx="14">
                  <c:v>6.0302465888000006E-2</c:v>
                </c:pt>
                <c:pt idx="15">
                  <c:v>6.4609784880000007E-2</c:v>
                </c:pt>
                <c:pt idx="16">
                  <c:v>6.8917103872000007E-2</c:v>
                </c:pt>
                <c:pt idx="17">
                  <c:v>7.3224422864000008E-2</c:v>
                </c:pt>
                <c:pt idx="18">
                  <c:v>7.7531741856000008E-2</c:v>
                </c:pt>
                <c:pt idx="19">
                  <c:v>8.1839060848000009E-2</c:v>
                </c:pt>
                <c:pt idx="20">
                  <c:v>8.6146379840000009E-2</c:v>
                </c:pt>
                <c:pt idx="21">
                  <c:v>9.045369883200001E-2</c:v>
                </c:pt>
                <c:pt idx="22">
                  <c:v>9.476101782400001E-2</c:v>
                </c:pt>
                <c:pt idx="23">
                  <c:v>9.9068336816000011E-2</c:v>
                </c:pt>
                <c:pt idx="24">
                  <c:v>0.10337565580800001</c:v>
                </c:pt>
                <c:pt idx="25">
                  <c:v>0.10768297480000001</c:v>
                </c:pt>
                <c:pt idx="26">
                  <c:v>0.11199029379200001</c:v>
                </c:pt>
                <c:pt idx="27">
                  <c:v>0.11629761278400001</c:v>
                </c:pt>
                <c:pt idx="28">
                  <c:v>0.12060493177600001</c:v>
                </c:pt>
                <c:pt idx="29">
                  <c:v>0.12491225076800001</c:v>
                </c:pt>
                <c:pt idx="30">
                  <c:v>0.12921956976000001</c:v>
                </c:pt>
                <c:pt idx="31">
                  <c:v>0.13352688875200003</c:v>
                </c:pt>
                <c:pt idx="32">
                  <c:v>0.13783420774400001</c:v>
                </c:pt>
                <c:pt idx="33">
                  <c:v>0.142141526736</c:v>
                </c:pt>
                <c:pt idx="34">
                  <c:v>0.14644884572799999</c:v>
                </c:pt>
                <c:pt idx="35">
                  <c:v>0.15075616471999997</c:v>
                </c:pt>
                <c:pt idx="36">
                  <c:v>0.15506348371199996</c:v>
                </c:pt>
                <c:pt idx="37">
                  <c:v>0.15937080270399995</c:v>
                </c:pt>
                <c:pt idx="38">
                  <c:v>0.16367812169599993</c:v>
                </c:pt>
                <c:pt idx="39">
                  <c:v>0.16798544068799992</c:v>
                </c:pt>
                <c:pt idx="40">
                  <c:v>0.17229275967999991</c:v>
                </c:pt>
                <c:pt idx="41">
                  <c:v>0.17660007867199989</c:v>
                </c:pt>
                <c:pt idx="42">
                  <c:v>0.18090739766399988</c:v>
                </c:pt>
                <c:pt idx="43">
                  <c:v>0.18521471665599987</c:v>
                </c:pt>
                <c:pt idx="44">
                  <c:v>0.18952203564799985</c:v>
                </c:pt>
                <c:pt idx="45">
                  <c:v>0.19382935463999984</c:v>
                </c:pt>
                <c:pt idx="46">
                  <c:v>0.19813667363199983</c:v>
                </c:pt>
                <c:pt idx="47">
                  <c:v>0.20244399262399981</c:v>
                </c:pt>
                <c:pt idx="48">
                  <c:v>0.2067513116159998</c:v>
                </c:pt>
                <c:pt idx="49">
                  <c:v>0.21105863060799979</c:v>
                </c:pt>
                <c:pt idx="50">
                  <c:v>0.21536594959999977</c:v>
                </c:pt>
                <c:pt idx="51">
                  <c:v>0.21967326859199976</c:v>
                </c:pt>
                <c:pt idx="52">
                  <c:v>0.22398058758399975</c:v>
                </c:pt>
                <c:pt idx="53">
                  <c:v>0.22828790657599973</c:v>
                </c:pt>
                <c:pt idx="54">
                  <c:v>0.23259522556799972</c:v>
                </c:pt>
                <c:pt idx="55">
                  <c:v>0.23690254455999971</c:v>
                </c:pt>
                <c:pt idx="56">
                  <c:v>0.24120986355199969</c:v>
                </c:pt>
                <c:pt idx="57">
                  <c:v>0.24551718254399968</c:v>
                </c:pt>
                <c:pt idx="58">
                  <c:v>0.24982450153599967</c:v>
                </c:pt>
                <c:pt idx="59">
                  <c:v>0.25413182052799965</c:v>
                </c:pt>
                <c:pt idx="60">
                  <c:v>0.25843913951999964</c:v>
                </c:pt>
                <c:pt idx="61">
                  <c:v>0.26274645851199963</c:v>
                </c:pt>
                <c:pt idx="62">
                  <c:v>0.26705377750399961</c:v>
                </c:pt>
                <c:pt idx="63">
                  <c:v>0.2713610964959996</c:v>
                </c:pt>
                <c:pt idx="64">
                  <c:v>0.27566841548799959</c:v>
                </c:pt>
                <c:pt idx="65">
                  <c:v>0.27997573447999957</c:v>
                </c:pt>
                <c:pt idx="66">
                  <c:v>0.28428305347199956</c:v>
                </c:pt>
                <c:pt idx="67">
                  <c:v>0.28859037246399954</c:v>
                </c:pt>
                <c:pt idx="68">
                  <c:v>0.29289769145599953</c:v>
                </c:pt>
                <c:pt idx="69">
                  <c:v>0.29720501044799952</c:v>
                </c:pt>
                <c:pt idx="70">
                  <c:v>0.3015123294399995</c:v>
                </c:pt>
                <c:pt idx="71">
                  <c:v>0.30581964843199949</c:v>
                </c:pt>
                <c:pt idx="72">
                  <c:v>0.31012696742399948</c:v>
                </c:pt>
                <c:pt idx="73">
                  <c:v>0.31443428641599946</c:v>
                </c:pt>
                <c:pt idx="74">
                  <c:v>0.31874160540799945</c:v>
                </c:pt>
                <c:pt idx="75">
                  <c:v>0.32304892439999944</c:v>
                </c:pt>
                <c:pt idx="76">
                  <c:v>0.32735624339199942</c:v>
                </c:pt>
                <c:pt idx="77">
                  <c:v>0.33166356238399941</c:v>
                </c:pt>
                <c:pt idx="78">
                  <c:v>0.3359708813759994</c:v>
                </c:pt>
                <c:pt idx="79">
                  <c:v>0.34027820036799938</c:v>
                </c:pt>
                <c:pt idx="80">
                  <c:v>0.34458551935999937</c:v>
                </c:pt>
                <c:pt idx="81">
                  <c:v>0.34889283835199936</c:v>
                </c:pt>
                <c:pt idx="82">
                  <c:v>0.35320015734399934</c:v>
                </c:pt>
                <c:pt idx="83">
                  <c:v>0.35750747633599933</c:v>
                </c:pt>
                <c:pt idx="84">
                  <c:v>0.36181479532799932</c:v>
                </c:pt>
                <c:pt idx="85">
                  <c:v>0.3661221143199993</c:v>
                </c:pt>
                <c:pt idx="86">
                  <c:v>0.37042943331199929</c:v>
                </c:pt>
                <c:pt idx="87">
                  <c:v>0.37473675230399928</c:v>
                </c:pt>
                <c:pt idx="88">
                  <c:v>0.37904407129599926</c:v>
                </c:pt>
                <c:pt idx="89">
                  <c:v>0.38335139028799925</c:v>
                </c:pt>
                <c:pt idx="90">
                  <c:v>0.38765870927999924</c:v>
                </c:pt>
                <c:pt idx="91">
                  <c:v>0.39196602827199922</c:v>
                </c:pt>
                <c:pt idx="92">
                  <c:v>0.39627334726399921</c:v>
                </c:pt>
                <c:pt idx="93">
                  <c:v>0.4005806662559992</c:v>
                </c:pt>
                <c:pt idx="94">
                  <c:v>0.40488798524799918</c:v>
                </c:pt>
                <c:pt idx="95">
                  <c:v>0.40919530423999917</c:v>
                </c:pt>
                <c:pt idx="96">
                  <c:v>0.41350262323199916</c:v>
                </c:pt>
                <c:pt idx="97">
                  <c:v>0.41780994222399914</c:v>
                </c:pt>
                <c:pt idx="98">
                  <c:v>0.42211726121599913</c:v>
                </c:pt>
                <c:pt idx="99">
                  <c:v>0.42642458020799912</c:v>
                </c:pt>
              </c:numCache>
            </c:numRef>
          </c:xVal>
          <c:yVal>
            <c:numRef>
              <c:f>simple!$Y$27:$Y$126</c:f>
              <c:numCache>
                <c:formatCode>General</c:formatCode>
                <c:ptCount val="100"/>
                <c:pt idx="0">
                  <c:v>3.3670486177175718</c:v>
                </c:pt>
                <c:pt idx="1">
                  <c:v>3.4715095506297318</c:v>
                </c:pt>
                <c:pt idx="2">
                  <c:v>3.5847630310379972</c:v>
                </c:pt>
                <c:pt idx="3">
                  <c:v>3.7068950474914368</c:v>
                </c:pt>
                <c:pt idx="4">
                  <c:v>3.834772321916871</c:v>
                </c:pt>
                <c:pt idx="5">
                  <c:v>3.9677317125751213</c:v>
                </c:pt>
                <c:pt idx="6">
                  <c:v>4.1090867135558122</c:v>
                </c:pt>
                <c:pt idx="7">
                  <c:v>4.2584005313734901</c:v>
                </c:pt>
                <c:pt idx="8">
                  <c:v>4.4116378121839439</c:v>
                </c:pt>
                <c:pt idx="9">
                  <c:v>4.5692980396725291</c:v>
                </c:pt>
                <c:pt idx="10">
                  <c:v>4.734511172872641</c:v>
                </c:pt>
                <c:pt idx="11">
                  <c:v>4.905602783056711</c:v>
                </c:pt>
                <c:pt idx="12">
                  <c:v>5.0793796663725077</c:v>
                </c:pt>
                <c:pt idx="13">
                  <c:v>5.2567712481974285</c:v>
                </c:pt>
                <c:pt idx="14">
                  <c:v>5.4397611366320904</c:v>
                </c:pt>
                <c:pt idx="15">
                  <c:v>5.6274776177110208</c:v>
                </c:pt>
                <c:pt idx="16">
                  <c:v>5.8176546818176851</c:v>
                </c:pt>
                <c:pt idx="17">
                  <c:v>6.0093967101621946</c:v>
                </c:pt>
                <c:pt idx="18">
                  <c:v>6.2033105683118066</c:v>
                </c:pt>
                <c:pt idx="19">
                  <c:v>6.399946524078719</c:v>
                </c:pt>
                <c:pt idx="20">
                  <c:v>6.5989662283724426</c:v>
                </c:pt>
                <c:pt idx="21">
                  <c:v>6.7995013778220574</c:v>
                </c:pt>
                <c:pt idx="22">
                  <c:v>7.0007179232925214</c:v>
                </c:pt>
                <c:pt idx="23">
                  <c:v>7.2021559332249625</c:v>
                </c:pt>
                <c:pt idx="24">
                  <c:v>7.403590372348523</c:v>
                </c:pt>
                <c:pt idx="25">
                  <c:v>7.6047574970140692</c:v>
                </c:pt>
                <c:pt idx="26">
                  <c:v>7.805229273031963</c:v>
                </c:pt>
                <c:pt idx="27">
                  <c:v>8.004510356616704</c:v>
                </c:pt>
                <c:pt idx="28">
                  <c:v>8.2022393214826383</c:v>
                </c:pt>
                <c:pt idx="29">
                  <c:v>8.3982921666923414</c:v>
                </c:pt>
                <c:pt idx="30">
                  <c:v>8.5926848218968193</c:v>
                </c:pt>
                <c:pt idx="31">
                  <c:v>8.7853223193009011</c:v>
                </c:pt>
                <c:pt idx="32">
                  <c:v>8.9757754941569985</c:v>
                </c:pt>
                <c:pt idx="33">
                  <c:v>9.1633143949111346</c:v>
                </c:pt>
                <c:pt idx="34">
                  <c:v>9.3472659830385005</c:v>
                </c:pt>
                <c:pt idx="35">
                  <c:v>9.5273883528148797</c:v>
                </c:pt>
                <c:pt idx="36">
                  <c:v>9.7038079218794131</c:v>
                </c:pt>
                <c:pt idx="37">
                  <c:v>9.8765729443575214</c:v>
                </c:pt>
                <c:pt idx="38">
                  <c:v>10.045478251413174</c:v>
                </c:pt>
                <c:pt idx="39">
                  <c:v>10.210467765957818</c:v>
                </c:pt>
                <c:pt idx="40">
                  <c:v>10.371773770936299</c:v>
                </c:pt>
                <c:pt idx="41">
                  <c:v>10.529258716612622</c:v>
                </c:pt>
                <c:pt idx="42">
                  <c:v>10.682277184770225</c:v>
                </c:pt>
                <c:pt idx="43">
                  <c:v>10.83047857881777</c:v>
                </c:pt>
                <c:pt idx="44">
                  <c:v>10.974042177015264</c:v>
                </c:pt>
                <c:pt idx="45">
                  <c:v>11.113179181641728</c:v>
                </c:pt>
                <c:pt idx="46">
                  <c:v>11.248110827101193</c:v>
                </c:pt>
                <c:pt idx="47">
                  <c:v>11.379322027010051</c:v>
                </c:pt>
                <c:pt idx="48">
                  <c:v>11.507264190806689</c:v>
                </c:pt>
                <c:pt idx="49">
                  <c:v>11.632024271320795</c:v>
                </c:pt>
                <c:pt idx="50">
                  <c:v>-135.1684690501182</c:v>
                </c:pt>
                <c:pt idx="51">
                  <c:v>-112.33858402829588</c:v>
                </c:pt>
                <c:pt idx="52">
                  <c:v>-90.326565244723824</c:v>
                </c:pt>
                <c:pt idx="53">
                  <c:v>-69.3003153167476</c:v>
                </c:pt>
                <c:pt idx="54">
                  <c:v>-49.118111357342464</c:v>
                </c:pt>
                <c:pt idx="55">
                  <c:v>-29.612162183136338</c:v>
                </c:pt>
                <c:pt idx="56">
                  <c:v>-10.853988941619081</c:v>
                </c:pt>
                <c:pt idx="57">
                  <c:v>6.6754250166582256</c:v>
                </c:pt>
                <c:pt idx="58">
                  <c:v>22.00877923768374</c:v>
                </c:pt>
                <c:pt idx="59">
                  <c:v>33.848238160207494</c:v>
                </c:pt>
                <c:pt idx="60">
                  <c:v>40.76338611004693</c:v>
                </c:pt>
                <c:pt idx="61">
                  <c:v>41.540790038251231</c:v>
                </c:pt>
                <c:pt idx="62">
                  <c:v>35.541399590406108</c:v>
                </c:pt>
                <c:pt idx="63">
                  <c:v>142.86962742090006</c:v>
                </c:pt>
                <c:pt idx="64">
                  <c:v>175.30689731034866</c:v>
                </c:pt>
                <c:pt idx="65">
                  <c:v>207.28167680913032</c:v>
                </c:pt>
                <c:pt idx="66">
                  <c:v>237.57512765683742</c:v>
                </c:pt>
                <c:pt idx="67">
                  <c:v>264.90051114297461</c:v>
                </c:pt>
                <c:pt idx="68">
                  <c:v>287.16349454839053</c:v>
                </c:pt>
                <c:pt idx="69">
                  <c:v>302.24504236737238</c:v>
                </c:pt>
                <c:pt idx="70">
                  <c:v>307.84406452602377</c:v>
                </c:pt>
                <c:pt idx="71">
                  <c:v>301.93756812389722</c:v>
                </c:pt>
                <c:pt idx="72">
                  <c:v>283.18962492669459</c:v>
                </c:pt>
                <c:pt idx="73">
                  <c:v>251.49803659549696</c:v>
                </c:pt>
                <c:pt idx="74">
                  <c:v>208.2139498437696</c:v>
                </c:pt>
                <c:pt idx="75">
                  <c:v>156.25771833195157</c:v>
                </c:pt>
                <c:pt idx="76">
                  <c:v>99.623541486063772</c:v>
                </c:pt>
                <c:pt idx="77">
                  <c:v>42.726793805180804</c:v>
                </c:pt>
                <c:pt idx="78">
                  <c:v>-10.443850709636708</c:v>
                </c:pt>
                <c:pt idx="79">
                  <c:v>-56.921422119898764</c:v>
                </c:pt>
                <c:pt idx="80">
                  <c:v>-95.082701110685278</c:v>
                </c:pt>
                <c:pt idx="81">
                  <c:v>-124.54254668438487</c:v>
                </c:pt>
                <c:pt idx="82">
                  <c:v>-145.88213470196973</c:v>
                </c:pt>
                <c:pt idx="83">
                  <c:v>-160.26372967828786</c:v>
                </c:pt>
                <c:pt idx="84">
                  <c:v>-168.92701238740301</c:v>
                </c:pt>
                <c:pt idx="85">
                  <c:v>-173.68594230355356</c:v>
                </c:pt>
                <c:pt idx="86">
                  <c:v>-175.30135216956899</c:v>
                </c:pt>
                <c:pt idx="87">
                  <c:v>-174.86632455147304</c:v>
                </c:pt>
                <c:pt idx="88">
                  <c:v>-30.153145329361234</c:v>
                </c:pt>
                <c:pt idx="89">
                  <c:v>-87.108795405243896</c:v>
                </c:pt>
                <c:pt idx="90">
                  <c:v>-137.99842594396324</c:v>
                </c:pt>
                <c:pt idx="91">
                  <c:v>-180.66077198807673</c:v>
                </c:pt>
                <c:pt idx="92">
                  <c:v>-213.29802824341925</c:v>
                </c:pt>
                <c:pt idx="93">
                  <c:v>-234.53289540083006</c:v>
                </c:pt>
                <c:pt idx="94">
                  <c:v>-243.49893520205538</c:v>
                </c:pt>
                <c:pt idx="95">
                  <c:v>-239.95781021572336</c:v>
                </c:pt>
                <c:pt idx="96">
                  <c:v>-224.40625067269738</c:v>
                </c:pt>
                <c:pt idx="97">
                  <c:v>-198.0659530316899</c:v>
                </c:pt>
                <c:pt idx="98">
                  <c:v>-162.81614071028716</c:v>
                </c:pt>
                <c:pt idx="99">
                  <c:v>-121.00182930736406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05E-4F39-9A50-640D3A399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956896"/>
        <c:axId val="265767456"/>
      </c:scatterChart>
      <c:valAx>
        <c:axId val="62095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65767456"/>
        <c:crosses val="autoZero"/>
        <c:crossBetween val="midCat"/>
      </c:valAx>
      <c:valAx>
        <c:axId val="26576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2095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simple!$K$26</c:f>
              <c:strCache>
                <c:ptCount val="1"/>
                <c:pt idx="0">
                  <c:v>w1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simple!$B$27:$B$126</c:f>
              <c:numCache>
                <c:formatCode>General</c:formatCode>
                <c:ptCount val="100"/>
                <c:pt idx="0">
                  <c:v>0</c:v>
                </c:pt>
                <c:pt idx="1">
                  <c:v>4.3073189920000005E-3</c:v>
                </c:pt>
                <c:pt idx="2">
                  <c:v>8.6146379840000009E-3</c:v>
                </c:pt>
                <c:pt idx="3">
                  <c:v>1.2921956976000001E-2</c:v>
                </c:pt>
                <c:pt idx="4">
                  <c:v>1.7229275968000002E-2</c:v>
                </c:pt>
                <c:pt idx="5">
                  <c:v>2.1536594960000002E-2</c:v>
                </c:pt>
                <c:pt idx="6">
                  <c:v>2.5843913952000003E-2</c:v>
                </c:pt>
                <c:pt idx="7">
                  <c:v>3.0151232944000003E-2</c:v>
                </c:pt>
                <c:pt idx="8">
                  <c:v>3.4458551936000004E-2</c:v>
                </c:pt>
                <c:pt idx="9">
                  <c:v>3.8765870928000004E-2</c:v>
                </c:pt>
                <c:pt idx="10">
                  <c:v>4.3073189920000005E-2</c:v>
                </c:pt>
                <c:pt idx="11">
                  <c:v>4.7380508912000005E-2</c:v>
                </c:pt>
                <c:pt idx="12">
                  <c:v>5.1687827904000005E-2</c:v>
                </c:pt>
                <c:pt idx="13">
                  <c:v>5.5995146896000006E-2</c:v>
                </c:pt>
                <c:pt idx="14">
                  <c:v>6.0302465888000006E-2</c:v>
                </c:pt>
                <c:pt idx="15">
                  <c:v>6.4609784880000007E-2</c:v>
                </c:pt>
                <c:pt idx="16">
                  <c:v>6.8917103872000007E-2</c:v>
                </c:pt>
                <c:pt idx="17">
                  <c:v>7.3224422864000008E-2</c:v>
                </c:pt>
                <c:pt idx="18">
                  <c:v>7.7531741856000008E-2</c:v>
                </c:pt>
                <c:pt idx="19">
                  <c:v>8.1839060848000009E-2</c:v>
                </c:pt>
                <c:pt idx="20">
                  <c:v>8.6146379840000009E-2</c:v>
                </c:pt>
                <c:pt idx="21">
                  <c:v>9.045369883200001E-2</c:v>
                </c:pt>
                <c:pt idx="22">
                  <c:v>9.476101782400001E-2</c:v>
                </c:pt>
                <c:pt idx="23">
                  <c:v>9.9068336816000011E-2</c:v>
                </c:pt>
                <c:pt idx="24">
                  <c:v>0.10337565580800001</c:v>
                </c:pt>
                <c:pt idx="25">
                  <c:v>0.10768297480000001</c:v>
                </c:pt>
                <c:pt idx="26">
                  <c:v>0.11199029379200001</c:v>
                </c:pt>
                <c:pt idx="27">
                  <c:v>0.11629761278400001</c:v>
                </c:pt>
                <c:pt idx="28">
                  <c:v>0.12060493177600001</c:v>
                </c:pt>
                <c:pt idx="29">
                  <c:v>0.12491225076800001</c:v>
                </c:pt>
                <c:pt idx="30">
                  <c:v>0.12921956976000001</c:v>
                </c:pt>
                <c:pt idx="31">
                  <c:v>0.13352688875200003</c:v>
                </c:pt>
                <c:pt idx="32">
                  <c:v>0.13783420774400001</c:v>
                </c:pt>
                <c:pt idx="33">
                  <c:v>0.142141526736</c:v>
                </c:pt>
                <c:pt idx="34">
                  <c:v>0.14644884572799999</c:v>
                </c:pt>
                <c:pt idx="35">
                  <c:v>0.15075616471999997</c:v>
                </c:pt>
                <c:pt idx="36">
                  <c:v>0.15506348371199996</c:v>
                </c:pt>
                <c:pt idx="37">
                  <c:v>0.15937080270399995</c:v>
                </c:pt>
                <c:pt idx="38">
                  <c:v>0.16367812169599993</c:v>
                </c:pt>
                <c:pt idx="39">
                  <c:v>0.16798544068799992</c:v>
                </c:pt>
                <c:pt idx="40">
                  <c:v>0.17229275967999991</c:v>
                </c:pt>
                <c:pt idx="41">
                  <c:v>0.17660007867199989</c:v>
                </c:pt>
                <c:pt idx="42">
                  <c:v>0.18090739766399988</c:v>
                </c:pt>
                <c:pt idx="43">
                  <c:v>0.18521471665599987</c:v>
                </c:pt>
                <c:pt idx="44">
                  <c:v>0.18952203564799985</c:v>
                </c:pt>
                <c:pt idx="45">
                  <c:v>0.19382935463999984</c:v>
                </c:pt>
                <c:pt idx="46">
                  <c:v>0.19813667363199983</c:v>
                </c:pt>
                <c:pt idx="47">
                  <c:v>0.20244399262399981</c:v>
                </c:pt>
                <c:pt idx="48">
                  <c:v>0.2067513116159998</c:v>
                </c:pt>
                <c:pt idx="49">
                  <c:v>0.21105863060799979</c:v>
                </c:pt>
                <c:pt idx="50">
                  <c:v>0.21536594959999977</c:v>
                </c:pt>
                <c:pt idx="51">
                  <c:v>0.21967326859199976</c:v>
                </c:pt>
                <c:pt idx="52">
                  <c:v>0.22398058758399975</c:v>
                </c:pt>
                <c:pt idx="53">
                  <c:v>0.22828790657599973</c:v>
                </c:pt>
                <c:pt idx="54">
                  <c:v>0.23259522556799972</c:v>
                </c:pt>
                <c:pt idx="55">
                  <c:v>0.23690254455999971</c:v>
                </c:pt>
                <c:pt idx="56">
                  <c:v>0.24120986355199969</c:v>
                </c:pt>
                <c:pt idx="57">
                  <c:v>0.24551718254399968</c:v>
                </c:pt>
                <c:pt idx="58">
                  <c:v>0.24982450153599967</c:v>
                </c:pt>
                <c:pt idx="59">
                  <c:v>0.25413182052799965</c:v>
                </c:pt>
                <c:pt idx="60">
                  <c:v>0.25843913951999964</c:v>
                </c:pt>
                <c:pt idx="61">
                  <c:v>0.26274645851199963</c:v>
                </c:pt>
                <c:pt idx="62">
                  <c:v>0.26705377750399961</c:v>
                </c:pt>
                <c:pt idx="63">
                  <c:v>0.2713610964959996</c:v>
                </c:pt>
                <c:pt idx="64">
                  <c:v>0.27566841548799959</c:v>
                </c:pt>
                <c:pt idx="65">
                  <c:v>0.27997573447999957</c:v>
                </c:pt>
                <c:pt idx="66">
                  <c:v>0.28428305347199956</c:v>
                </c:pt>
                <c:pt idx="67">
                  <c:v>0.28859037246399954</c:v>
                </c:pt>
                <c:pt idx="68">
                  <c:v>0.29289769145599953</c:v>
                </c:pt>
                <c:pt idx="69">
                  <c:v>0.29720501044799952</c:v>
                </c:pt>
                <c:pt idx="70">
                  <c:v>0.3015123294399995</c:v>
                </c:pt>
                <c:pt idx="71">
                  <c:v>0.30581964843199949</c:v>
                </c:pt>
                <c:pt idx="72">
                  <c:v>0.31012696742399948</c:v>
                </c:pt>
                <c:pt idx="73">
                  <c:v>0.31443428641599946</c:v>
                </c:pt>
                <c:pt idx="74">
                  <c:v>0.31874160540799945</c:v>
                </c:pt>
                <c:pt idx="75">
                  <c:v>0.32304892439999944</c:v>
                </c:pt>
                <c:pt idx="76">
                  <c:v>0.32735624339199942</c:v>
                </c:pt>
                <c:pt idx="77">
                  <c:v>0.33166356238399941</c:v>
                </c:pt>
                <c:pt idx="78">
                  <c:v>0.3359708813759994</c:v>
                </c:pt>
                <c:pt idx="79">
                  <c:v>0.34027820036799938</c:v>
                </c:pt>
                <c:pt idx="80">
                  <c:v>0.34458551935999937</c:v>
                </c:pt>
                <c:pt idx="81">
                  <c:v>0.34889283835199936</c:v>
                </c:pt>
                <c:pt idx="82">
                  <c:v>0.35320015734399934</c:v>
                </c:pt>
                <c:pt idx="83">
                  <c:v>0.35750747633599933</c:v>
                </c:pt>
                <c:pt idx="84">
                  <c:v>0.36181479532799932</c:v>
                </c:pt>
                <c:pt idx="85">
                  <c:v>0.3661221143199993</c:v>
                </c:pt>
                <c:pt idx="86">
                  <c:v>0.37042943331199929</c:v>
                </c:pt>
                <c:pt idx="87">
                  <c:v>0.37473675230399928</c:v>
                </c:pt>
                <c:pt idx="88">
                  <c:v>0.37904407129599926</c:v>
                </c:pt>
                <c:pt idx="89">
                  <c:v>0.38335139028799925</c:v>
                </c:pt>
                <c:pt idx="90">
                  <c:v>0.38765870927999924</c:v>
                </c:pt>
                <c:pt idx="91">
                  <c:v>0.39196602827199922</c:v>
                </c:pt>
                <c:pt idx="92">
                  <c:v>0.39627334726399921</c:v>
                </c:pt>
                <c:pt idx="93">
                  <c:v>0.4005806662559992</c:v>
                </c:pt>
                <c:pt idx="94">
                  <c:v>0.40488798524799918</c:v>
                </c:pt>
                <c:pt idx="95">
                  <c:v>0.40919530423999917</c:v>
                </c:pt>
                <c:pt idx="96">
                  <c:v>0.41350262323199916</c:v>
                </c:pt>
                <c:pt idx="97">
                  <c:v>0.41780994222399914</c:v>
                </c:pt>
                <c:pt idx="98">
                  <c:v>0.42211726121599913</c:v>
                </c:pt>
                <c:pt idx="99">
                  <c:v>0.42642458020799912</c:v>
                </c:pt>
              </c:numCache>
            </c:numRef>
          </c:xVal>
          <c:yVal>
            <c:numRef>
              <c:f>simple!$K$27:$K$126</c:f>
              <c:numCache>
                <c:formatCode>General</c:formatCode>
                <c:ptCount val="100"/>
                <c:pt idx="0">
                  <c:v>-1.813641985684191</c:v>
                </c:pt>
                <c:pt idx="1">
                  <c:v>-1.8631256248253625</c:v>
                </c:pt>
                <c:pt idx="2">
                  <c:v>-1.9123654280291991</c:v>
                </c:pt>
                <c:pt idx="3">
                  <c:v>-1.9614131967002582</c:v>
                </c:pt>
                <c:pt idx="4">
                  <c:v>-2.0095219631406902</c:v>
                </c:pt>
                <c:pt idx="5">
                  <c:v>-2.0566050485467948</c:v>
                </c:pt>
                <c:pt idx="6">
                  <c:v>-2.1035177831846616</c:v>
                </c:pt>
                <c:pt idx="7">
                  <c:v>-2.1501800440839589</c:v>
                </c:pt>
                <c:pt idx="8">
                  <c:v>-2.1957087955486556</c:v>
                </c:pt>
                <c:pt idx="9">
                  <c:v>-2.2402974124219828</c:v>
                </c:pt>
                <c:pt idx="10">
                  <c:v>-2.2846985427827513</c:v>
                </c:pt>
                <c:pt idx="11">
                  <c:v>-2.3285840104776603</c:v>
                </c:pt>
                <c:pt idx="12">
                  <c:v>-2.3713282647666962</c:v>
                </c:pt>
                <c:pt idx="13">
                  <c:v>-2.4131981344492601</c:v>
                </c:pt>
                <c:pt idx="14">
                  <c:v>-2.4546584171830577</c:v>
                </c:pt>
                <c:pt idx="15">
                  <c:v>-2.4955752560913611</c:v>
                </c:pt>
                <c:pt idx="16">
                  <c:v>-2.5355502373709125</c:v>
                </c:pt>
                <c:pt idx="17">
                  <c:v>-2.5744778800565085</c:v>
                </c:pt>
                <c:pt idx="18">
                  <c:v>-2.6125500914576425</c:v>
                </c:pt>
                <c:pt idx="19">
                  <c:v>-2.6499390114703321</c:v>
                </c:pt>
                <c:pt idx="20">
                  <c:v>-2.6866400333435392</c:v>
                </c:pt>
                <c:pt idx="21">
                  <c:v>-2.7225482068536078</c:v>
                </c:pt>
                <c:pt idx="22">
                  <c:v>-2.7575687777062878</c:v>
                </c:pt>
                <c:pt idx="23">
                  <c:v>-2.7916804050335191</c:v>
                </c:pt>
                <c:pt idx="24">
                  <c:v>-2.8249075120921603</c:v>
                </c:pt>
                <c:pt idx="25">
                  <c:v>-2.8572684575678515</c:v>
                </c:pt>
                <c:pt idx="26">
                  <c:v>-2.8887513992255571</c:v>
                </c:pt>
                <c:pt idx="27">
                  <c:v>-2.9193309307757636</c:v>
                </c:pt>
                <c:pt idx="28">
                  <c:v>-2.9490044446440224</c:v>
                </c:pt>
                <c:pt idx="29">
                  <c:v>-2.9778117372874222</c:v>
                </c:pt>
                <c:pt idx="30">
                  <c:v>-3.005818120737743</c:v>
                </c:pt>
                <c:pt idx="31">
                  <c:v>-3.0330682482872766</c:v>
                </c:pt>
                <c:pt idx="32">
                  <c:v>-3.0595430263392864</c:v>
                </c:pt>
                <c:pt idx="33">
                  <c:v>-3.0851642575492888</c:v>
                </c:pt>
                <c:pt idx="34">
                  <c:v>-3.1098641850593114</c:v>
                </c:pt>
                <c:pt idx="35">
                  <c:v>-3.1336610780736387</c:v>
                </c:pt>
                <c:pt idx="36">
                  <c:v>-3.1566434303967927</c:v>
                </c:pt>
                <c:pt idx="37">
                  <c:v>-3.1788686951750336</c:v>
                </c:pt>
                <c:pt idx="38">
                  <c:v>-3.2003235619937644</c:v>
                </c:pt>
                <c:pt idx="39">
                  <c:v>-3.2210255183033953</c:v>
                </c:pt>
                <c:pt idx="40">
                  <c:v>-3.2410709289738264</c:v>
                </c:pt>
                <c:pt idx="41">
                  <c:v>-3.2604845201889834</c:v>
                </c:pt>
                <c:pt idx="42">
                  <c:v>-3.2791742995080382</c:v>
                </c:pt>
                <c:pt idx="43">
                  <c:v>-3.2971095358081151</c:v>
                </c:pt>
                <c:pt idx="44">
                  <c:v>-3.3143670958579059</c:v>
                </c:pt>
                <c:pt idx="45">
                  <c:v>-3.3310043770810589</c:v>
                </c:pt>
                <c:pt idx="46">
                  <c:v>-3.3470576478104603</c:v>
                </c:pt>
                <c:pt idx="47">
                  <c:v>-3.3626179609283011</c:v>
                </c:pt>
                <c:pt idx="48">
                  <c:v>-3.3777747528009252</c:v>
                </c:pt>
                <c:pt idx="49">
                  <c:v>-3.3925485346261035</c:v>
                </c:pt>
                <c:pt idx="50">
                  <c:v>-3.4069197037985868</c:v>
                </c:pt>
                <c:pt idx="51">
                  <c:v>-2.9940455187960064</c:v>
                </c:pt>
                <c:pt idx="52">
                  <c:v>-2.3926384840694142</c:v>
                </c:pt>
                <c:pt idx="53">
                  <c:v>-1.6251271922810218</c:v>
                </c:pt>
                <c:pt idx="54">
                  <c:v>-0.7256275909603459</c:v>
                </c:pt>
                <c:pt idx="55">
                  <c:v>0.26688636413060018</c:v>
                </c:pt>
                <c:pt idx="56">
                  <c:v>1.295649864407507</c:v>
                </c:pt>
                <c:pt idx="57">
                  <c:v>2.3155888531152407</c:v>
                </c:pt>
                <c:pt idx="58">
                  <c:v>3.2705605897315397</c:v>
                </c:pt>
                <c:pt idx="59">
                  <c:v>4.1105523825772607</c:v>
                </c:pt>
                <c:pt idx="60">
                  <c:v>4.7891801371012157</c:v>
                </c:pt>
                <c:pt idx="61">
                  <c:v>5.2674841371633772</c:v>
                </c:pt>
                <c:pt idx="62">
                  <c:v>5.5153673118031268</c:v>
                </c:pt>
                <c:pt idx="63">
                  <c:v>5.9173956241825891</c:v>
                </c:pt>
                <c:pt idx="64">
                  <c:v>6.6642104138748914</c:v>
                </c:pt>
                <c:pt idx="65">
                  <c:v>7.411104415412483</c:v>
                </c:pt>
                <c:pt idx="66">
                  <c:v>8.1427428397048729</c:v>
                </c:pt>
                <c:pt idx="67">
                  <c:v>8.856671503049192</c:v>
                </c:pt>
                <c:pt idx="68">
                  <c:v>9.5210717122894106</c:v>
                </c:pt>
                <c:pt idx="69">
                  <c:v>10.113472361387196</c:v>
                </c:pt>
                <c:pt idx="70">
                  <c:v>10.601292187392811</c:v>
                </c:pt>
                <c:pt idx="71">
                  <c:v>10.949123652601248</c:v>
                </c:pt>
                <c:pt idx="72">
                  <c:v>11.118900937787956</c:v>
                </c:pt>
                <c:pt idx="73">
                  <c:v>11.078595556083219</c:v>
                </c:pt>
                <c:pt idx="74">
                  <c:v>10.802788391233078</c:v>
                </c:pt>
                <c:pt idx="75">
                  <c:v>10.283132746350576</c:v>
                </c:pt>
                <c:pt idx="76">
                  <c:v>9.5280398518146505</c:v>
                </c:pt>
                <c:pt idx="77">
                  <c:v>8.5645989756217471</c:v>
                </c:pt>
                <c:pt idx="78">
                  <c:v>7.4353063454194679</c:v>
                </c:pt>
                <c:pt idx="79">
                  <c:v>6.1931364286605435</c:v>
                </c:pt>
                <c:pt idx="80">
                  <c:v>4.8923092841456741</c:v>
                </c:pt>
                <c:pt idx="81">
                  <c:v>3.5867196243831052</c:v>
                </c:pt>
                <c:pt idx="82">
                  <c:v>2.3209918845247652</c:v>
                </c:pt>
                <c:pt idx="83">
                  <c:v>1.1327747760902593</c:v>
                </c:pt>
                <c:pt idx="84">
                  <c:v>-1.5511702791765843E-2</c:v>
                </c:pt>
                <c:pt idx="85">
                  <c:v>-0.914332463565668</c:v>
                </c:pt>
                <c:pt idx="86">
                  <c:v>-1.7439718383780181</c:v>
                </c:pt>
                <c:pt idx="87">
                  <c:v>-2.4376862056029891</c:v>
                </c:pt>
                <c:pt idx="88">
                  <c:v>-2.8054308736342395</c:v>
                </c:pt>
                <c:pt idx="89">
                  <c:v>-2.9804634672096966</c:v>
                </c:pt>
                <c:pt idx="90">
                  <c:v>-3.1691076755447276</c:v>
                </c:pt>
                <c:pt idx="91">
                  <c:v>-3.3427443375664314</c:v>
                </c:pt>
                <c:pt idx="92">
                  <c:v>-3.4771788733979534</c:v>
                </c:pt>
                <c:pt idx="93">
                  <c:v>-3.5533136091279807</c:v>
                </c:pt>
                <c:pt idx="94">
                  <c:v>-3.5588602723493188</c:v>
                </c:pt>
                <c:pt idx="95">
                  <c:v>-3.4867023808390476</c:v>
                </c:pt>
                <c:pt idx="96">
                  <c:v>-3.3313221808821765</c:v>
                </c:pt>
                <c:pt idx="97">
                  <c:v>-3.0902176215705341</c:v>
                </c:pt>
                <c:pt idx="98">
                  <c:v>-2.7596948790486624</c:v>
                </c:pt>
                <c:pt idx="99">
                  <c:v>-2.3357048902551045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15-4CBA-8B78-DE35D2353BA9}"/>
            </c:ext>
          </c:extLst>
        </c:ser>
        <c:ser>
          <c:idx val="1"/>
          <c:order val="1"/>
          <c:tx>
            <c:strRef>
              <c:f>simple!$L$26</c:f>
              <c:strCache>
                <c:ptCount val="1"/>
                <c:pt idx="0">
                  <c:v>w2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simple!$B$27:$B$126</c:f>
              <c:numCache>
                <c:formatCode>General</c:formatCode>
                <c:ptCount val="100"/>
                <c:pt idx="0">
                  <c:v>0</c:v>
                </c:pt>
                <c:pt idx="1">
                  <c:v>4.3073189920000005E-3</c:v>
                </c:pt>
                <c:pt idx="2">
                  <c:v>8.6146379840000009E-3</c:v>
                </c:pt>
                <c:pt idx="3">
                  <c:v>1.2921956976000001E-2</c:v>
                </c:pt>
                <c:pt idx="4">
                  <c:v>1.7229275968000002E-2</c:v>
                </c:pt>
                <c:pt idx="5">
                  <c:v>2.1536594960000002E-2</c:v>
                </c:pt>
                <c:pt idx="6">
                  <c:v>2.5843913952000003E-2</c:v>
                </c:pt>
                <c:pt idx="7">
                  <c:v>3.0151232944000003E-2</c:v>
                </c:pt>
                <c:pt idx="8">
                  <c:v>3.4458551936000004E-2</c:v>
                </c:pt>
                <c:pt idx="9">
                  <c:v>3.8765870928000004E-2</c:v>
                </c:pt>
                <c:pt idx="10">
                  <c:v>4.3073189920000005E-2</c:v>
                </c:pt>
                <c:pt idx="11">
                  <c:v>4.7380508912000005E-2</c:v>
                </c:pt>
                <c:pt idx="12">
                  <c:v>5.1687827904000005E-2</c:v>
                </c:pt>
                <c:pt idx="13">
                  <c:v>5.5995146896000006E-2</c:v>
                </c:pt>
                <c:pt idx="14">
                  <c:v>6.0302465888000006E-2</c:v>
                </c:pt>
                <c:pt idx="15">
                  <c:v>6.4609784880000007E-2</c:v>
                </c:pt>
                <c:pt idx="16">
                  <c:v>6.8917103872000007E-2</c:v>
                </c:pt>
                <c:pt idx="17">
                  <c:v>7.3224422864000008E-2</c:v>
                </c:pt>
                <c:pt idx="18">
                  <c:v>7.7531741856000008E-2</c:v>
                </c:pt>
                <c:pt idx="19">
                  <c:v>8.1839060848000009E-2</c:v>
                </c:pt>
                <c:pt idx="20">
                  <c:v>8.6146379840000009E-2</c:v>
                </c:pt>
                <c:pt idx="21">
                  <c:v>9.045369883200001E-2</c:v>
                </c:pt>
                <c:pt idx="22">
                  <c:v>9.476101782400001E-2</c:v>
                </c:pt>
                <c:pt idx="23">
                  <c:v>9.9068336816000011E-2</c:v>
                </c:pt>
                <c:pt idx="24">
                  <c:v>0.10337565580800001</c:v>
                </c:pt>
                <c:pt idx="25">
                  <c:v>0.10768297480000001</c:v>
                </c:pt>
                <c:pt idx="26">
                  <c:v>0.11199029379200001</c:v>
                </c:pt>
                <c:pt idx="27">
                  <c:v>0.11629761278400001</c:v>
                </c:pt>
                <c:pt idx="28">
                  <c:v>0.12060493177600001</c:v>
                </c:pt>
                <c:pt idx="29">
                  <c:v>0.12491225076800001</c:v>
                </c:pt>
                <c:pt idx="30">
                  <c:v>0.12921956976000001</c:v>
                </c:pt>
                <c:pt idx="31">
                  <c:v>0.13352688875200003</c:v>
                </c:pt>
                <c:pt idx="32">
                  <c:v>0.13783420774400001</c:v>
                </c:pt>
                <c:pt idx="33">
                  <c:v>0.142141526736</c:v>
                </c:pt>
                <c:pt idx="34">
                  <c:v>0.14644884572799999</c:v>
                </c:pt>
                <c:pt idx="35">
                  <c:v>0.15075616471999997</c:v>
                </c:pt>
                <c:pt idx="36">
                  <c:v>0.15506348371199996</c:v>
                </c:pt>
                <c:pt idx="37">
                  <c:v>0.15937080270399995</c:v>
                </c:pt>
                <c:pt idx="38">
                  <c:v>0.16367812169599993</c:v>
                </c:pt>
                <c:pt idx="39">
                  <c:v>0.16798544068799992</c:v>
                </c:pt>
                <c:pt idx="40">
                  <c:v>0.17229275967999991</c:v>
                </c:pt>
                <c:pt idx="41">
                  <c:v>0.17660007867199989</c:v>
                </c:pt>
                <c:pt idx="42">
                  <c:v>0.18090739766399988</c:v>
                </c:pt>
                <c:pt idx="43">
                  <c:v>0.18521471665599987</c:v>
                </c:pt>
                <c:pt idx="44">
                  <c:v>0.18952203564799985</c:v>
                </c:pt>
                <c:pt idx="45">
                  <c:v>0.19382935463999984</c:v>
                </c:pt>
                <c:pt idx="46">
                  <c:v>0.19813667363199983</c:v>
                </c:pt>
                <c:pt idx="47">
                  <c:v>0.20244399262399981</c:v>
                </c:pt>
                <c:pt idx="48">
                  <c:v>0.2067513116159998</c:v>
                </c:pt>
                <c:pt idx="49">
                  <c:v>0.21105863060799979</c:v>
                </c:pt>
                <c:pt idx="50">
                  <c:v>0.21536594959999977</c:v>
                </c:pt>
                <c:pt idx="51">
                  <c:v>0.21967326859199976</c:v>
                </c:pt>
                <c:pt idx="52">
                  <c:v>0.22398058758399975</c:v>
                </c:pt>
                <c:pt idx="53">
                  <c:v>0.22828790657599973</c:v>
                </c:pt>
                <c:pt idx="54">
                  <c:v>0.23259522556799972</c:v>
                </c:pt>
                <c:pt idx="55">
                  <c:v>0.23690254455999971</c:v>
                </c:pt>
                <c:pt idx="56">
                  <c:v>0.24120986355199969</c:v>
                </c:pt>
                <c:pt idx="57">
                  <c:v>0.24551718254399968</c:v>
                </c:pt>
                <c:pt idx="58">
                  <c:v>0.24982450153599967</c:v>
                </c:pt>
                <c:pt idx="59">
                  <c:v>0.25413182052799965</c:v>
                </c:pt>
                <c:pt idx="60">
                  <c:v>0.25843913951999964</c:v>
                </c:pt>
                <c:pt idx="61">
                  <c:v>0.26274645851199963</c:v>
                </c:pt>
                <c:pt idx="62">
                  <c:v>0.26705377750399961</c:v>
                </c:pt>
                <c:pt idx="63">
                  <c:v>0.2713610964959996</c:v>
                </c:pt>
                <c:pt idx="64">
                  <c:v>0.27566841548799959</c:v>
                </c:pt>
                <c:pt idx="65">
                  <c:v>0.27997573447999957</c:v>
                </c:pt>
                <c:pt idx="66">
                  <c:v>0.28428305347199956</c:v>
                </c:pt>
                <c:pt idx="67">
                  <c:v>0.28859037246399954</c:v>
                </c:pt>
                <c:pt idx="68">
                  <c:v>0.29289769145599953</c:v>
                </c:pt>
                <c:pt idx="69">
                  <c:v>0.29720501044799952</c:v>
                </c:pt>
                <c:pt idx="70">
                  <c:v>0.3015123294399995</c:v>
                </c:pt>
                <c:pt idx="71">
                  <c:v>0.30581964843199949</c:v>
                </c:pt>
                <c:pt idx="72">
                  <c:v>0.31012696742399948</c:v>
                </c:pt>
                <c:pt idx="73">
                  <c:v>0.31443428641599946</c:v>
                </c:pt>
                <c:pt idx="74">
                  <c:v>0.31874160540799945</c:v>
                </c:pt>
                <c:pt idx="75">
                  <c:v>0.32304892439999944</c:v>
                </c:pt>
                <c:pt idx="76">
                  <c:v>0.32735624339199942</c:v>
                </c:pt>
                <c:pt idx="77">
                  <c:v>0.33166356238399941</c:v>
                </c:pt>
                <c:pt idx="78">
                  <c:v>0.3359708813759994</c:v>
                </c:pt>
                <c:pt idx="79">
                  <c:v>0.34027820036799938</c:v>
                </c:pt>
                <c:pt idx="80">
                  <c:v>0.34458551935999937</c:v>
                </c:pt>
                <c:pt idx="81">
                  <c:v>0.34889283835199936</c:v>
                </c:pt>
                <c:pt idx="82">
                  <c:v>0.35320015734399934</c:v>
                </c:pt>
                <c:pt idx="83">
                  <c:v>0.35750747633599933</c:v>
                </c:pt>
                <c:pt idx="84">
                  <c:v>0.36181479532799932</c:v>
                </c:pt>
                <c:pt idx="85">
                  <c:v>0.3661221143199993</c:v>
                </c:pt>
                <c:pt idx="86">
                  <c:v>0.37042943331199929</c:v>
                </c:pt>
                <c:pt idx="87">
                  <c:v>0.37473675230399928</c:v>
                </c:pt>
                <c:pt idx="88">
                  <c:v>0.37904407129599926</c:v>
                </c:pt>
                <c:pt idx="89">
                  <c:v>0.38335139028799925</c:v>
                </c:pt>
                <c:pt idx="90">
                  <c:v>0.38765870927999924</c:v>
                </c:pt>
                <c:pt idx="91">
                  <c:v>0.39196602827199922</c:v>
                </c:pt>
                <c:pt idx="92">
                  <c:v>0.39627334726399921</c:v>
                </c:pt>
                <c:pt idx="93">
                  <c:v>0.4005806662559992</c:v>
                </c:pt>
                <c:pt idx="94">
                  <c:v>0.40488798524799918</c:v>
                </c:pt>
                <c:pt idx="95">
                  <c:v>0.40919530423999917</c:v>
                </c:pt>
                <c:pt idx="96">
                  <c:v>0.41350262323199916</c:v>
                </c:pt>
                <c:pt idx="97">
                  <c:v>0.41780994222399914</c:v>
                </c:pt>
                <c:pt idx="98">
                  <c:v>0.42211726121599913</c:v>
                </c:pt>
                <c:pt idx="99">
                  <c:v>0.42642458020799912</c:v>
                </c:pt>
              </c:numCache>
            </c:numRef>
          </c:xVal>
          <c:yVal>
            <c:numRef>
              <c:f>simple!$L$27:$L$126</c:f>
              <c:numCache>
                <c:formatCode>General</c:formatCode>
                <c:ptCount val="100"/>
                <c:pt idx="0">
                  <c:v>-3.4251880266585446</c:v>
                </c:pt>
                <c:pt idx="1">
                  <c:v>-3.4102953928386439</c:v>
                </c:pt>
                <c:pt idx="2">
                  <c:v>-3.3950417949872498</c:v>
                </c:pt>
                <c:pt idx="3">
                  <c:v>-3.3793923526777943</c:v>
                </c:pt>
                <c:pt idx="4">
                  <c:v>-3.3632515312902438</c:v>
                </c:pt>
                <c:pt idx="5">
                  <c:v>-3.3465169647068254</c:v>
                </c:pt>
                <c:pt idx="6">
                  <c:v>-3.3291517111274445</c:v>
                </c:pt>
                <c:pt idx="7">
                  <c:v>-3.3111281703014002</c:v>
                </c:pt>
                <c:pt idx="8">
                  <c:v>-3.2923871879024764</c:v>
                </c:pt>
                <c:pt idx="9">
                  <c:v>-3.2729468054810753</c:v>
                </c:pt>
                <c:pt idx="10">
                  <c:v>-3.2528934808805943</c:v>
                </c:pt>
                <c:pt idx="11">
                  <c:v>-3.2322048601708691</c:v>
                </c:pt>
                <c:pt idx="12">
                  <c:v>-3.2107690290662734</c:v>
                </c:pt>
                <c:pt idx="13">
                  <c:v>-3.1885508629755663</c:v>
                </c:pt>
                <c:pt idx="14">
                  <c:v>-3.1655671160040919</c:v>
                </c:pt>
                <c:pt idx="15">
                  <c:v>-3.1417755870779271</c:v>
                </c:pt>
                <c:pt idx="16">
                  <c:v>-3.1170970952795596</c:v>
                </c:pt>
                <c:pt idx="17">
                  <c:v>-3.0915129591070509</c:v>
                </c:pt>
                <c:pt idx="18">
                  <c:v>-3.0650863241804389</c:v>
                </c:pt>
                <c:pt idx="19">
                  <c:v>-3.0378901599400225</c:v>
                </c:pt>
                <c:pt idx="20">
                  <c:v>-3.0099383569926794</c:v>
                </c:pt>
                <c:pt idx="21">
                  <c:v>-2.9811838600463827</c:v>
                </c:pt>
                <c:pt idx="22">
                  <c:v>-2.9515596142546574</c:v>
                </c:pt>
                <c:pt idx="23">
                  <c:v>-2.9210270395118068</c:v>
                </c:pt>
                <c:pt idx="24">
                  <c:v>-2.8895906686341042</c:v>
                </c:pt>
                <c:pt idx="25">
                  <c:v>-2.8572758595514953</c:v>
                </c:pt>
                <c:pt idx="26">
                  <c:v>-2.8240930121357888</c:v>
                </c:pt>
                <c:pt idx="27">
                  <c:v>-2.7900215683273233</c:v>
                </c:pt>
                <c:pt idx="28">
                  <c:v>-2.7550367424911157</c:v>
                </c:pt>
                <c:pt idx="29">
                  <c:v>-2.7191596868310683</c:v>
                </c:pt>
                <c:pt idx="30">
                  <c:v>-2.6824804408432366</c:v>
                </c:pt>
                <c:pt idx="31">
                  <c:v>-2.6451068367933024</c:v>
                </c:pt>
                <c:pt idx="32">
                  <c:v>-2.6070464905519848</c:v>
                </c:pt>
                <c:pt idx="33">
                  <c:v>-2.5681347488965658</c:v>
                </c:pt>
                <c:pt idx="34">
                  <c:v>-2.5281770907994821</c:v>
                </c:pt>
                <c:pt idx="35">
                  <c:v>-2.4872550924452272</c:v>
                </c:pt>
                <c:pt idx="36">
                  <c:v>-2.4457540282736137</c:v>
                </c:pt>
                <c:pt idx="37">
                  <c:v>-2.4038474667462819</c:v>
                </c:pt>
                <c:pt idx="38">
                  <c:v>-2.3611116966297274</c:v>
                </c:pt>
                <c:pt idx="39">
                  <c:v>-2.3172122638788766</c:v>
                </c:pt>
                <c:pt idx="40">
                  <c:v>-2.2727061702240658</c:v>
                </c:pt>
                <c:pt idx="41">
                  <c:v>-2.2280327108210978</c:v>
                </c:pt>
                <c:pt idx="42">
                  <c:v>-2.1825281536683012</c:v>
                </c:pt>
                <c:pt idx="43">
                  <c:v>-2.1358252407902745</c:v>
                </c:pt>
                <c:pt idx="44">
                  <c:v>-2.08873473413357</c:v>
                </c:pt>
                <c:pt idx="45">
                  <c:v>-2.0415621074084598</c:v>
                </c:pt>
                <c:pt idx="46">
                  <c:v>-1.9934781293056971</c:v>
                </c:pt>
                <c:pt idx="47">
                  <c:v>-1.9443434032745324</c:v>
                </c:pt>
                <c:pt idx="48">
                  <c:v>-1.8949089331447611</c:v>
                </c:pt>
                <c:pt idx="49">
                  <c:v>-1.8453164378340505</c:v>
                </c:pt>
                <c:pt idx="50">
                  <c:v>-1.7949877059548578</c:v>
                </c:pt>
                <c:pt idx="51">
                  <c:v>-2.3279094301320202</c:v>
                </c:pt>
                <c:pt idx="52">
                  <c:v>-2.7640647972210584</c:v>
                </c:pt>
                <c:pt idx="53">
                  <c:v>-3.1072520989939929</c:v>
                </c:pt>
                <c:pt idx="54">
                  <c:v>-3.3620890663540712</c:v>
                </c:pt>
                <c:pt idx="55">
                  <c:v>-3.5313627300029045</c:v>
                </c:pt>
                <c:pt idx="56">
                  <c:v>-3.6184924794734603</c:v>
                </c:pt>
                <c:pt idx="57">
                  <c:v>-3.626761404178326</c:v>
                </c:pt>
                <c:pt idx="58">
                  <c:v>-3.5638796901838607</c:v>
                </c:pt>
                <c:pt idx="59">
                  <c:v>-3.4420552924014554</c:v>
                </c:pt>
                <c:pt idx="60">
                  <c:v>-3.2794266052567771</c:v>
                </c:pt>
                <c:pt idx="61">
                  <c:v>-3.0999060727706307</c:v>
                </c:pt>
                <c:pt idx="62">
                  <c:v>-2.9312081266349126</c:v>
                </c:pt>
                <c:pt idx="63">
                  <c:v>-2.5700227620931404</c:v>
                </c:pt>
                <c:pt idx="64">
                  <c:v>-1.8849291561174284</c:v>
                </c:pt>
                <c:pt idx="65">
                  <c:v>-1.0606475112369962</c:v>
                </c:pt>
                <c:pt idx="66">
                  <c:v>-0.112058729246323</c:v>
                </c:pt>
                <c:pt idx="67">
                  <c:v>0.98216227692540747</c:v>
                </c:pt>
                <c:pt idx="68">
                  <c:v>2.1732536179864503</c:v>
                </c:pt>
                <c:pt idx="69">
                  <c:v>3.4457045945432805</c:v>
                </c:pt>
                <c:pt idx="70">
                  <c:v>4.7633553032037392</c:v>
                </c:pt>
                <c:pt idx="71">
                  <c:v>6.0814908255245523</c:v>
                </c:pt>
                <c:pt idx="72">
                  <c:v>7.3458661222483972</c:v>
                </c:pt>
                <c:pt idx="73">
                  <c:v>8.5020253112005584</c:v>
                </c:pt>
                <c:pt idx="74">
                  <c:v>9.495501147808767</c:v>
                </c:pt>
                <c:pt idx="75">
                  <c:v>10.283219412264549</c:v>
                </c:pt>
                <c:pt idx="76">
                  <c:v>10.83518140223714</c:v>
                </c:pt>
                <c:pt idx="77">
                  <c:v>11.141131591095391</c:v>
                </c:pt>
                <c:pt idx="78">
                  <c:v>11.208594603340963</c:v>
                </c:pt>
                <c:pt idx="79">
                  <c:v>11.060916749809776</c:v>
                </c:pt>
                <c:pt idx="80">
                  <c:v>10.730190445198643</c:v>
                </c:pt>
                <c:pt idx="81">
                  <c:v>10.254269001092098</c:v>
                </c:pt>
                <c:pt idx="82">
                  <c:v>9.6688339659649429</c:v>
                </c:pt>
                <c:pt idx="83">
                  <c:v>9.0077203908929171</c:v>
                </c:pt>
                <c:pt idx="84">
                  <c:v>8.2735100816876663</c:v>
                </c:pt>
                <c:pt idx="85">
                  <c:v>7.557140065767026</c:v>
                </c:pt>
                <c:pt idx="86">
                  <c:v>6.8046624943977756</c:v>
                </c:pt>
                <c:pt idx="87">
                  <c:v>6.0496469617915363</c:v>
                </c:pt>
                <c:pt idx="88">
                  <c:v>5.6412145492420143</c:v>
                </c:pt>
                <c:pt idx="89">
                  <c:v>5.386844550331471</c:v>
                </c:pt>
                <c:pt idx="90">
                  <c:v>4.8992403270549802</c:v>
                </c:pt>
                <c:pt idx="91">
                  <c:v>4.2099275124206041</c:v>
                </c:pt>
                <c:pt idx="92">
                  <c:v>3.3576374461694867</c:v>
                </c:pt>
                <c:pt idx="93">
                  <c:v>2.3889219576708953</c:v>
                </c:pt>
                <c:pt idx="94">
                  <c:v>1.3547767303163323</c:v>
                </c:pt>
                <c:pt idx="95">
                  <c:v>0.30639447359304228</c:v>
                </c:pt>
                <c:pt idx="96">
                  <c:v>-0.69523344400511522</c:v>
                </c:pt>
                <c:pt idx="97">
                  <c:v>-1.609128356197453</c:v>
                </c:pt>
                <c:pt idx="98">
                  <c:v>-2.3885789748745014</c:v>
                </c:pt>
                <c:pt idx="99">
                  <c:v>-3.0018322634247174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15-4CBA-8B78-DE35D2353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079984"/>
        <c:axId val="612531280"/>
      </c:scatterChart>
      <c:valAx>
        <c:axId val="65807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12531280"/>
        <c:crosses val="autoZero"/>
        <c:crossBetween val="midCat"/>
      </c:valAx>
      <c:valAx>
        <c:axId val="6125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5807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simple!$BB$26</c:f>
              <c:strCache>
                <c:ptCount val="1"/>
                <c:pt idx="0">
                  <c:v>xreal1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simple!$BB$27:$BB$126</c:f>
              <c:numCache>
                <c:formatCode>General</c:formatCode>
                <c:ptCount val="100"/>
                <c:pt idx="0">
                  <c:v>0.1076829748</c:v>
                </c:pt>
                <c:pt idx="1">
                  <c:v>0.1076829748</c:v>
                </c:pt>
                <c:pt idx="2">
                  <c:v>0.1076829748</c:v>
                </c:pt>
                <c:pt idx="3">
                  <c:v>0.1076829748</c:v>
                </c:pt>
                <c:pt idx="4">
                  <c:v>0.1076829748</c:v>
                </c:pt>
                <c:pt idx="5">
                  <c:v>0.1076829748</c:v>
                </c:pt>
                <c:pt idx="6">
                  <c:v>0.1076829748</c:v>
                </c:pt>
                <c:pt idx="7">
                  <c:v>0.1076829748</c:v>
                </c:pt>
                <c:pt idx="8">
                  <c:v>0.1076829748</c:v>
                </c:pt>
                <c:pt idx="9">
                  <c:v>0.1076829748</c:v>
                </c:pt>
                <c:pt idx="10">
                  <c:v>0.1076829748</c:v>
                </c:pt>
                <c:pt idx="11">
                  <c:v>0.1076829748</c:v>
                </c:pt>
                <c:pt idx="12">
                  <c:v>0.1076829748</c:v>
                </c:pt>
                <c:pt idx="13">
                  <c:v>0.1076829748</c:v>
                </c:pt>
                <c:pt idx="14">
                  <c:v>0.1076829748</c:v>
                </c:pt>
                <c:pt idx="15">
                  <c:v>0.1076829748</c:v>
                </c:pt>
                <c:pt idx="16">
                  <c:v>0.1076829748</c:v>
                </c:pt>
                <c:pt idx="17">
                  <c:v>0.1076829748</c:v>
                </c:pt>
                <c:pt idx="18">
                  <c:v>0.1076829748</c:v>
                </c:pt>
                <c:pt idx="19">
                  <c:v>0.1076829748</c:v>
                </c:pt>
                <c:pt idx="20">
                  <c:v>0.1076829748</c:v>
                </c:pt>
                <c:pt idx="21">
                  <c:v>0.1076829748</c:v>
                </c:pt>
                <c:pt idx="22">
                  <c:v>0.1076829748</c:v>
                </c:pt>
                <c:pt idx="23">
                  <c:v>0.1076829748</c:v>
                </c:pt>
                <c:pt idx="24">
                  <c:v>0.1076829748</c:v>
                </c:pt>
                <c:pt idx="25">
                  <c:v>0.1076829748</c:v>
                </c:pt>
                <c:pt idx="26">
                  <c:v>0.1076829748</c:v>
                </c:pt>
                <c:pt idx="27">
                  <c:v>0.1076829748</c:v>
                </c:pt>
                <c:pt idx="28">
                  <c:v>0.1076829748</c:v>
                </c:pt>
                <c:pt idx="29">
                  <c:v>0.1076829748</c:v>
                </c:pt>
                <c:pt idx="30">
                  <c:v>0.1076829748</c:v>
                </c:pt>
                <c:pt idx="31">
                  <c:v>0.10768297480000001</c:v>
                </c:pt>
                <c:pt idx="32">
                  <c:v>0.1076829748</c:v>
                </c:pt>
                <c:pt idx="33">
                  <c:v>0.1076829748</c:v>
                </c:pt>
                <c:pt idx="34">
                  <c:v>0.10768297479999997</c:v>
                </c:pt>
                <c:pt idx="35">
                  <c:v>0.10768297479999997</c:v>
                </c:pt>
                <c:pt idx="36">
                  <c:v>0.10768297479999994</c:v>
                </c:pt>
                <c:pt idx="37">
                  <c:v>0.10768297479999994</c:v>
                </c:pt>
                <c:pt idx="38">
                  <c:v>0.10768297479999991</c:v>
                </c:pt>
                <c:pt idx="39">
                  <c:v>0.10768297479999991</c:v>
                </c:pt>
                <c:pt idx="40">
                  <c:v>0.1076829747999999</c:v>
                </c:pt>
                <c:pt idx="41">
                  <c:v>0.10768297479999989</c:v>
                </c:pt>
                <c:pt idx="42">
                  <c:v>0.10768297479999987</c:v>
                </c:pt>
                <c:pt idx="43">
                  <c:v>0.10768297479999986</c:v>
                </c:pt>
                <c:pt idx="44">
                  <c:v>0.10768297479999984</c:v>
                </c:pt>
                <c:pt idx="45">
                  <c:v>0.10768297479999983</c:v>
                </c:pt>
                <c:pt idx="46">
                  <c:v>0.10768297479999982</c:v>
                </c:pt>
                <c:pt idx="47">
                  <c:v>0.1076829747999998</c:v>
                </c:pt>
                <c:pt idx="48">
                  <c:v>0.10768297479999979</c:v>
                </c:pt>
                <c:pt idx="49">
                  <c:v>0.10768297479999978</c:v>
                </c:pt>
                <c:pt idx="50">
                  <c:v>0.10768297480000003</c:v>
                </c:pt>
                <c:pt idx="51">
                  <c:v>0.10772817743805647</c:v>
                </c:pt>
                <c:pt idx="52">
                  <c:v>0.10804118452159864</c:v>
                </c:pt>
                <c:pt idx="53">
                  <c:v>0.10887297335788655</c:v>
                </c:pt>
                <c:pt idx="54">
                  <c:v>0.11044192428870939</c:v>
                </c:pt>
                <c:pt idx="55">
                  <c:v>0.11292009905036415</c:v>
                </c:pt>
                <c:pt idx="56">
                  <c:v>0.11642242950196532</c:v>
                </c:pt>
                <c:pt idx="57">
                  <c:v>0.12099949603404696</c:v>
                </c:pt>
                <c:pt idx="58">
                  <c:v>0.12663434941660365</c:v>
                </c:pt>
                <c:pt idx="59">
                  <c:v>0.13324357578154672</c:v>
                </c:pt>
                <c:pt idx="60">
                  <c:v>0.14068253782281112</c:v>
                </c:pt>
                <c:pt idx="61">
                  <c:v>0.148754462890234</c:v>
                </c:pt>
                <c:pt idx="62">
                  <c:v>0.15722280693884394</c:v>
                </c:pt>
                <c:pt idx="63">
                  <c:v>0.16593802506846511</c:v>
                </c:pt>
                <c:pt idx="64">
                  <c:v>0.17540009994270966</c:v>
                </c:pt>
                <c:pt idx="65">
                  <c:v>0.18569624712120547</c:v>
                </c:pt>
                <c:pt idx="66">
                  <c:v>0.19679994819947041</c:v>
                </c:pt>
                <c:pt idx="67">
                  <c:v>0.20867194916561374</c:v>
                </c:pt>
                <c:pt idx="68">
                  <c:v>0.2212608794595527</c:v>
                </c:pt>
                <c:pt idx="69">
                  <c:v>0.23450406211743241</c:v>
                </c:pt>
                <c:pt idx="70">
                  <c:v>0.24832850222478725</c:v>
                </c:pt>
                <c:pt idx="71">
                  <c:v>0.26265203808994697</c:v>
                </c:pt>
                <c:pt idx="72">
                  <c:v>0.27738463698299531</c:v>
                </c:pt>
                <c:pt idx="73">
                  <c:v>0.29242981500570403</c:v>
                </c:pt>
                <c:pt idx="74">
                  <c:v>0.30768615870024418</c:v>
                </c:pt>
                <c:pt idx="75">
                  <c:v>0.32304892439999783</c:v>
                </c:pt>
                <c:pt idx="76">
                  <c:v>0.33841169009975153</c:v>
                </c:pt>
                <c:pt idx="77">
                  <c:v>0.35366803379429174</c:v>
                </c:pt>
                <c:pt idx="78">
                  <c:v>0.36871321181700051</c:v>
                </c:pt>
                <c:pt idx="79">
                  <c:v>0.38344581071004896</c:v>
                </c:pt>
                <c:pt idx="80">
                  <c:v>0.39776934657520879</c:v>
                </c:pt>
                <c:pt idx="81">
                  <c:v>0.4115937866825638</c:v>
                </c:pt>
                <c:pt idx="82">
                  <c:v>0.42483696934044368</c:v>
                </c:pt>
                <c:pt idx="83">
                  <c:v>0.43742589963438289</c:v>
                </c:pt>
                <c:pt idx="84">
                  <c:v>0.44929790060052643</c:v>
                </c:pt>
                <c:pt idx="85">
                  <c:v>0.46040160167879157</c:v>
                </c:pt>
                <c:pt idx="86">
                  <c:v>0.47069774885728766</c:v>
                </c:pt>
                <c:pt idx="87">
                  <c:v>0.48015982373153243</c:v>
                </c:pt>
                <c:pt idx="88">
                  <c:v>0.48887504186115371</c:v>
                </c:pt>
                <c:pt idx="89">
                  <c:v>0.49734338590976374</c:v>
                </c:pt>
                <c:pt idx="90">
                  <c:v>0.50541531097718684</c:v>
                </c:pt>
                <c:pt idx="91">
                  <c:v>0.51285427301845132</c:v>
                </c:pt>
                <c:pt idx="92">
                  <c:v>0.51946349938339476</c:v>
                </c:pt>
                <c:pt idx="93">
                  <c:v>0.52509835276595174</c:v>
                </c:pt>
                <c:pt idx="94">
                  <c:v>0.52967541929803363</c:v>
                </c:pt>
                <c:pt idx="95">
                  <c:v>0.53317774974963505</c:v>
                </c:pt>
                <c:pt idx="96">
                  <c:v>0.53565592451129018</c:v>
                </c:pt>
                <c:pt idx="97">
                  <c:v>0.53722487544211317</c:v>
                </c:pt>
                <c:pt idx="98">
                  <c:v>0.53805666427840126</c:v>
                </c:pt>
                <c:pt idx="99">
                  <c:v>0.53836967136194358</c:v>
                </c:pt>
              </c:numCache>
            </c:numRef>
          </c:xVal>
          <c:yVal>
            <c:numRef>
              <c:f>simple!$D$27:$D$126</c:f>
              <c:numCache>
                <c:formatCode>General</c:formatCode>
                <c:ptCount val="100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-0.25</c:v>
                </c:pt>
                <c:pt idx="4">
                  <c:v>-0.25</c:v>
                </c:pt>
                <c:pt idx="5">
                  <c:v>-0.25</c:v>
                </c:pt>
                <c:pt idx="6">
                  <c:v>-0.25</c:v>
                </c:pt>
                <c:pt idx="7">
                  <c:v>-0.25</c:v>
                </c:pt>
                <c:pt idx="8">
                  <c:v>-0.25</c:v>
                </c:pt>
                <c:pt idx="9">
                  <c:v>-0.25</c:v>
                </c:pt>
                <c:pt idx="10">
                  <c:v>-0.25</c:v>
                </c:pt>
                <c:pt idx="11">
                  <c:v>-0.25</c:v>
                </c:pt>
                <c:pt idx="12">
                  <c:v>-0.25</c:v>
                </c:pt>
                <c:pt idx="13">
                  <c:v>-0.25</c:v>
                </c:pt>
                <c:pt idx="14">
                  <c:v>-0.25</c:v>
                </c:pt>
                <c:pt idx="15">
                  <c:v>-0.25</c:v>
                </c:pt>
                <c:pt idx="16">
                  <c:v>-0.25</c:v>
                </c:pt>
                <c:pt idx="17">
                  <c:v>-0.25</c:v>
                </c:pt>
                <c:pt idx="18">
                  <c:v>-0.25</c:v>
                </c:pt>
                <c:pt idx="19">
                  <c:v>-0.25</c:v>
                </c:pt>
                <c:pt idx="20">
                  <c:v>-0.25</c:v>
                </c:pt>
                <c:pt idx="21">
                  <c:v>-0.25</c:v>
                </c:pt>
                <c:pt idx="22">
                  <c:v>-0.25</c:v>
                </c:pt>
                <c:pt idx="23">
                  <c:v>-0.25</c:v>
                </c:pt>
                <c:pt idx="24">
                  <c:v>-0.25</c:v>
                </c:pt>
                <c:pt idx="25">
                  <c:v>-0.25</c:v>
                </c:pt>
                <c:pt idx="26">
                  <c:v>-0.25</c:v>
                </c:pt>
                <c:pt idx="27">
                  <c:v>-0.25</c:v>
                </c:pt>
                <c:pt idx="28">
                  <c:v>-0.25</c:v>
                </c:pt>
                <c:pt idx="29">
                  <c:v>-0.25</c:v>
                </c:pt>
                <c:pt idx="30">
                  <c:v>-0.25</c:v>
                </c:pt>
                <c:pt idx="31">
                  <c:v>-0.25</c:v>
                </c:pt>
                <c:pt idx="32">
                  <c:v>-0.25</c:v>
                </c:pt>
                <c:pt idx="33">
                  <c:v>-0.25</c:v>
                </c:pt>
                <c:pt idx="34">
                  <c:v>-0.25</c:v>
                </c:pt>
                <c:pt idx="35">
                  <c:v>-0.25</c:v>
                </c:pt>
                <c:pt idx="36">
                  <c:v>-0.25</c:v>
                </c:pt>
                <c:pt idx="37">
                  <c:v>-0.25</c:v>
                </c:pt>
                <c:pt idx="38">
                  <c:v>-0.25</c:v>
                </c:pt>
                <c:pt idx="39">
                  <c:v>-0.25</c:v>
                </c:pt>
                <c:pt idx="40">
                  <c:v>-0.25</c:v>
                </c:pt>
                <c:pt idx="41">
                  <c:v>-0.25</c:v>
                </c:pt>
                <c:pt idx="42">
                  <c:v>-0.25</c:v>
                </c:pt>
                <c:pt idx="43">
                  <c:v>-0.25</c:v>
                </c:pt>
                <c:pt idx="44">
                  <c:v>-0.25</c:v>
                </c:pt>
                <c:pt idx="45">
                  <c:v>-0.25</c:v>
                </c:pt>
                <c:pt idx="46">
                  <c:v>-0.25</c:v>
                </c:pt>
                <c:pt idx="47">
                  <c:v>-0.25</c:v>
                </c:pt>
                <c:pt idx="48">
                  <c:v>-0.25</c:v>
                </c:pt>
                <c:pt idx="49">
                  <c:v>-0.25</c:v>
                </c:pt>
                <c:pt idx="50">
                  <c:v>-0.25</c:v>
                </c:pt>
                <c:pt idx="51">
                  <c:v>-0.24960573506572395</c:v>
                </c:pt>
                <c:pt idx="52">
                  <c:v>-0.24842915805643165</c:v>
                </c:pt>
                <c:pt idx="53">
                  <c:v>-0.24648882429441274</c:v>
                </c:pt>
                <c:pt idx="54">
                  <c:v>-0.24381533400219341</c:v>
                </c:pt>
                <c:pt idx="55">
                  <c:v>-0.24045084971874764</c:v>
                </c:pt>
                <c:pt idx="56">
                  <c:v>-0.23644843137107091</c:v>
                </c:pt>
                <c:pt idx="57">
                  <c:v>-0.23187119948743487</c:v>
                </c:pt>
                <c:pt idx="58">
                  <c:v>-0.22679133974895027</c:v>
                </c:pt>
                <c:pt idx="59">
                  <c:v>-0.22128896457825414</c:v>
                </c:pt>
                <c:pt idx="60">
                  <c:v>-0.21545084971874789</c:v>
                </c:pt>
                <c:pt idx="61">
                  <c:v>-0.20936906572928682</c:v>
                </c:pt>
                <c:pt idx="62">
                  <c:v>-0.20313952597646628</c:v>
                </c:pt>
                <c:pt idx="63">
                  <c:v>-0.19686047402353496</c:v>
                </c:pt>
                <c:pt idx="64">
                  <c:v>-0.19063093427071442</c:v>
                </c:pt>
                <c:pt idx="65">
                  <c:v>-0.18454915028125327</c:v>
                </c:pt>
                <c:pt idx="66">
                  <c:v>-0.17871103542174699</c:v>
                </c:pt>
                <c:pt idx="67">
                  <c:v>-0.17320866025105075</c:v>
                </c:pt>
                <c:pt idx="68">
                  <c:v>-0.16812880051256607</c:v>
                </c:pt>
                <c:pt idx="69">
                  <c:v>-0.16355156862892994</c:v>
                </c:pt>
                <c:pt idx="70">
                  <c:v>-0.1595491502812531</c:v>
                </c:pt>
                <c:pt idx="71">
                  <c:v>-0.1561846659978072</c:v>
                </c:pt>
                <c:pt idx="72">
                  <c:v>-0.1535111757055877</c:v>
                </c:pt>
                <c:pt idx="73">
                  <c:v>-0.15157084194356862</c:v>
                </c:pt>
                <c:pt idx="74">
                  <c:v>-0.15039426493427621</c:v>
                </c:pt>
                <c:pt idx="75">
                  <c:v>-0.15</c:v>
                </c:pt>
                <c:pt idx="76">
                  <c:v>-0.15039426493427599</c:v>
                </c:pt>
                <c:pt idx="77">
                  <c:v>-0.15157084194356821</c:v>
                </c:pt>
                <c:pt idx="78">
                  <c:v>-0.15351117570558709</c:v>
                </c:pt>
                <c:pt idx="79">
                  <c:v>-0.15618466599780634</c:v>
                </c:pt>
                <c:pt idx="80">
                  <c:v>-0.15954915028125205</c:v>
                </c:pt>
                <c:pt idx="81">
                  <c:v>-0.16355156862892872</c:v>
                </c:pt>
                <c:pt idx="82">
                  <c:v>-0.16812880051256474</c:v>
                </c:pt>
                <c:pt idx="83">
                  <c:v>-0.17320866025104928</c:v>
                </c:pt>
                <c:pt idx="84">
                  <c:v>-0.17871103542174538</c:v>
                </c:pt>
                <c:pt idx="85">
                  <c:v>-0.1845491502812516</c:v>
                </c:pt>
                <c:pt idx="86">
                  <c:v>-0.19063093427071268</c:v>
                </c:pt>
                <c:pt idx="87">
                  <c:v>-0.19686047402353318</c:v>
                </c:pt>
                <c:pt idx="88">
                  <c:v>-0.20313952597646454</c:v>
                </c:pt>
                <c:pt idx="89">
                  <c:v>-0.20936906572928507</c:v>
                </c:pt>
                <c:pt idx="90">
                  <c:v>-0.21545084971874623</c:v>
                </c:pt>
                <c:pt idx="91">
                  <c:v>-0.22128896457825253</c:v>
                </c:pt>
                <c:pt idx="92">
                  <c:v>-0.22679133974894877</c:v>
                </c:pt>
                <c:pt idx="93">
                  <c:v>-0.23187119948743351</c:v>
                </c:pt>
                <c:pt idx="94">
                  <c:v>-0.23644843137106972</c:v>
                </c:pt>
                <c:pt idx="95">
                  <c:v>-0.24045084971874661</c:v>
                </c:pt>
                <c:pt idx="96">
                  <c:v>-0.24381533400219255</c:v>
                </c:pt>
                <c:pt idx="97">
                  <c:v>-0.24648882429441207</c:v>
                </c:pt>
                <c:pt idx="98">
                  <c:v>-0.2484291580564312</c:v>
                </c:pt>
                <c:pt idx="99">
                  <c:v>-0.24960573506572373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17-4BF3-AF04-3C9642C0C32D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simple!$BC$27:$BC$126</c:f>
              <c:numCache>
                <c:formatCode>General</c:formatCode>
                <c:ptCount val="100"/>
                <c:pt idx="0">
                  <c:v>-1.6474214483471149E-2</c:v>
                </c:pt>
                <c:pt idx="1">
                  <c:v>-1.6084644227179083E-2</c:v>
                </c:pt>
                <c:pt idx="2">
                  <c:v>-1.5619731721534125E-2</c:v>
                </c:pt>
                <c:pt idx="3">
                  <c:v>-1.50736741297085E-2</c:v>
                </c:pt>
                <c:pt idx="4">
                  <c:v>-1.4445652257040115E-2</c:v>
                </c:pt>
                <c:pt idx="5">
                  <c:v>-1.3737749468856274E-2</c:v>
                </c:pt>
                <c:pt idx="6">
                  <c:v>-1.2953165723814622E-2</c:v>
                </c:pt>
                <c:pt idx="7">
                  <c:v>-1.2094918074396617E-2</c:v>
                </c:pt>
                <c:pt idx="8">
                  <c:v>-1.1165081275391973E-2</c:v>
                </c:pt>
                <c:pt idx="9">
                  <c:v>-1.0164513555363575E-2</c:v>
                </c:pt>
                <c:pt idx="10">
                  <c:v>-9.0929466926002248E-3</c:v>
                </c:pt>
                <c:pt idx="11">
                  <c:v>-7.949295465864363E-3</c:v>
                </c:pt>
                <c:pt idx="12">
                  <c:v>-6.7320504218281729E-3</c:v>
                </c:pt>
                <c:pt idx="13">
                  <c:v>-5.4396474914114659E-3</c:v>
                </c:pt>
                <c:pt idx="14">
                  <c:v>-4.0707467728237773E-3</c:v>
                </c:pt>
                <c:pt idx="15">
                  <c:v>-2.6243913069100011E-3</c:v>
                </c:pt>
                <c:pt idx="16">
                  <c:v>-1.1000486271629112E-3</c:v>
                </c:pt>
                <c:pt idx="17">
                  <c:v>5.0244005395537472E-4</c:v>
                </c:pt>
                <c:pt idx="18">
                  <c:v>2.1829671477664042E-3</c:v>
                </c:pt>
                <c:pt idx="19">
                  <c:v>3.9412850652974507E-3</c:v>
                </c:pt>
                <c:pt idx="20">
                  <c:v>5.7771203903616702E-3</c:v>
                </c:pt>
                <c:pt idx="21">
                  <c:v>7.6902547783300607E-3</c:v>
                </c:pt>
                <c:pt idx="22">
                  <c:v>9.6805635377960053E-3</c:v>
                </c:pt>
                <c:pt idx="23">
                  <c:v>1.1748013434191351E-2</c:v>
                </c:pt>
                <c:pt idx="24">
                  <c:v>1.3892629401864184E-2</c:v>
                </c:pt>
                <c:pt idx="25">
                  <c:v>1.6114444321543131E-2</c:v>
                </c:pt>
                <c:pt idx="26">
                  <c:v>1.8413446622691357E-2</c:v>
                </c:pt>
                <c:pt idx="27">
                  <c:v>2.0789538596941604E-2</c:v>
                </c:pt>
                <c:pt idx="28">
                  <c:v>2.3242513489388147E-2</c:v>
                </c:pt>
                <c:pt idx="29">
                  <c:v>2.5772054566051888E-2</c:v>
                </c:pt>
                <c:pt idx="30">
                  <c:v>2.8377753505048592E-2</c:v>
                </c:pt>
                <c:pt idx="31">
                  <c:v>3.105914138507869E-2</c:v>
                </c:pt>
                <c:pt idx="32">
                  <c:v>3.3815722669339868E-2</c:v>
                </c:pt>
                <c:pt idx="33">
                  <c:v>3.6647001922780073E-2</c:v>
                </c:pt>
                <c:pt idx="34">
                  <c:v>3.9552494770575278E-2</c:v>
                </c:pt>
                <c:pt idx="35">
                  <c:v>4.2531718469761032E-2</c:v>
                </c:pt>
                <c:pt idx="36">
                  <c:v>4.5584163132570396E-2</c:v>
                </c:pt>
                <c:pt idx="37">
                  <c:v>4.87092510540965E-2</c:v>
                </c:pt>
                <c:pt idx="38">
                  <c:v>5.1906297797444836E-2</c:v>
                </c:pt>
                <c:pt idx="39">
                  <c:v>5.5174492834767275E-2</c:v>
                </c:pt>
                <c:pt idx="40">
                  <c:v>5.8512918382682022E-2</c:v>
                </c:pt>
                <c:pt idx="41">
                  <c:v>6.1920620849998026E-2</c:v>
                </c:pt>
                <c:pt idx="42">
                  <c:v>6.5396739602956014E-2</c:v>
                </c:pt>
                <c:pt idx="43">
                  <c:v>6.8940682505150258E-2</c:v>
                </c:pt>
                <c:pt idx="44">
                  <c:v>7.255231900018147E-2</c:v>
                </c:pt>
                <c:pt idx="45">
                  <c:v>7.6232142057133023E-2</c:v>
                </c:pt>
                <c:pt idx="46">
                  <c:v>7.9981334692362779E-2</c:v>
                </c:pt>
                <c:pt idx="47">
                  <c:v>8.3801669226732586E-2</c:v>
                </c:pt>
                <c:pt idx="48">
                  <c:v>8.769517289295331E-2</c:v>
                </c:pt>
                <c:pt idx="49">
                  <c:v>9.1663515585591104E-2</c:v>
                </c:pt>
                <c:pt idx="50">
                  <c:v>9.5707117723770191E-2</c:v>
                </c:pt>
                <c:pt idx="51">
                  <c:v>9.9540906408314103E-2</c:v>
                </c:pt>
                <c:pt idx="52">
                  <c:v>0.10288257281227092</c:v>
                </c:pt>
                <c:pt idx="53">
                  <c:v>0.10575410761539981</c:v>
                </c:pt>
                <c:pt idx="54">
                  <c:v>0.10820621352199356</c:v>
                </c:pt>
                <c:pt idx="55">
                  <c:v>0.110317274682768</c:v>
                </c:pt>
                <c:pt idx="56">
                  <c:v>0.11218943792277936</c:v>
                </c:pt>
                <c:pt idx="57">
                  <c:v>0.11394220488897666</c:v>
                </c:pt>
                <c:pt idx="58">
                  <c:v>0.11569925431680675</c:v>
                </c:pt>
                <c:pt idx="59">
                  <c:v>0.1175684309894286</c:v>
                </c:pt>
                <c:pt idx="60">
                  <c:v>0.11962602628472022</c:v>
                </c:pt>
                <c:pt idx="61">
                  <c:v>0.1219154901165633</c:v>
                </c:pt>
                <c:pt idx="62">
                  <c:v>0.12445466213055534</c:v>
                </c:pt>
                <c:pt idx="63">
                  <c:v>0.12724854849336698</c:v>
                </c:pt>
                <c:pt idx="64">
                  <c:v>0.1303322787932531</c:v>
                </c:pt>
                <c:pt idx="65">
                  <c:v>0.13370433117763891</c:v>
                </c:pt>
                <c:pt idx="66">
                  <c:v>0.13734829982262592</c:v>
                </c:pt>
                <c:pt idx="67">
                  <c:v>0.14124759418098209</c:v>
                </c:pt>
                <c:pt idx="68">
                  <c:v>0.14539523272208146</c:v>
                </c:pt>
                <c:pt idx="69">
                  <c:v>0.14980589628101024</c:v>
                </c:pt>
                <c:pt idx="70">
                  <c:v>0.15452980598336</c:v>
                </c:pt>
                <c:pt idx="71">
                  <c:v>0.15966503122401643</c:v>
                </c:pt>
                <c:pt idx="72">
                  <c:v>0.16536177930025098</c:v>
                </c:pt>
                <c:pt idx="73">
                  <c:v>0.17181037927706597</c:v>
                </c:pt>
                <c:pt idx="74">
                  <c:v>0.17920760747775183</c:v>
                </c:pt>
                <c:pt idx="75">
                  <c:v>0.18770667688452794</c:v>
                </c:pt>
                <c:pt idx="76">
                  <c:v>0.1973681531895857</c:v>
                </c:pt>
                <c:pt idx="77">
                  <c:v>0.20813219032203156</c:v>
                </c:pt>
                <c:pt idx="78">
                  <c:v>0.21982388801927716</c:v>
                </c:pt>
                <c:pt idx="79">
                  <c:v>0.2321908833218935</c:v>
                </c:pt>
                <c:pt idx="80">
                  <c:v>0.24495538203590467</c:v>
                </c:pt>
                <c:pt idx="81">
                  <c:v>0.25785840736530463</c:v>
                </c:pt>
                <c:pt idx="82">
                  <c:v>0.27068492372742636</c:v>
                </c:pt>
                <c:pt idx="83">
                  <c:v>0.28327210737071684</c:v>
                </c:pt>
                <c:pt idx="84">
                  <c:v>0.29550727566165563</c:v>
                </c:pt>
                <c:pt idx="85">
                  <c:v>0.30731873248621588</c:v>
                </c:pt>
                <c:pt idx="86">
                  <c:v>0.31866118592487869</c:v>
                </c:pt>
                <c:pt idx="87">
                  <c:v>0.32950132334186721</c:v>
                </c:pt>
                <c:pt idx="88">
                  <c:v>0.33990200314947994</c:v>
                </c:pt>
                <c:pt idx="89">
                  <c:v>0.35029784495925664</c:v>
                </c:pt>
                <c:pt idx="90">
                  <c:v>0.36053962104191806</c:v>
                </c:pt>
                <c:pt idx="91">
                  <c:v>0.37038921843695616</c:v>
                </c:pt>
                <c:pt idx="92">
                  <c:v>0.37960936293779057</c:v>
                </c:pt>
                <c:pt idx="93">
                  <c:v>0.38796264678685838</c:v>
                </c:pt>
                <c:pt idx="94">
                  <c:v>0.39524305419376921</c:v>
                </c:pt>
                <c:pt idx="95">
                  <c:v>0.40131530836755719</c:v>
                </c:pt>
                <c:pt idx="96">
                  <c:v>0.40612924800022332</c:v>
                </c:pt>
                <c:pt idx="97">
                  <c:v>0.4097105452272265</c:v>
                </c:pt>
                <c:pt idx="98">
                  <c:v>0.41214883216727854</c:v>
                </c:pt>
                <c:pt idx="99">
                  <c:v>0.41359447913794145</c:v>
                </c:pt>
              </c:numCache>
            </c:numRef>
          </c:xVal>
          <c:yVal>
            <c:numRef>
              <c:f>simple!$J$27:$J$126</c:f>
              <c:numCache>
                <c:formatCode>General</c:formatCode>
                <c:ptCount val="100"/>
                <c:pt idx="0">
                  <c:v>-0.14909258954472748</c:v>
                </c:pt>
                <c:pt idx="1">
                  <c:v>-0.14860742860324191</c:v>
                </c:pt>
                <c:pt idx="2">
                  <c:v>-0.14802937318307974</c:v>
                </c:pt>
                <c:pt idx="3">
                  <c:v>-0.14736432620886605</c:v>
                </c:pt>
                <c:pt idx="4">
                  <c:v>-0.14661752597127858</c:v>
                </c:pt>
                <c:pt idx="5">
                  <c:v>-0.14579341763301393</c:v>
                </c:pt>
                <c:pt idx="6">
                  <c:v>-0.14489577843618665</c:v>
                </c:pt>
                <c:pt idx="7">
                  <c:v>-0.14392797755867628</c:v>
                </c:pt>
                <c:pt idx="8">
                  <c:v>-0.14289326118677664</c:v>
                </c:pt>
                <c:pt idx="9">
                  <c:v>-0.14179498395327744</c:v>
                </c:pt>
                <c:pt idx="10">
                  <c:v>-0.14063674552162933</c:v>
                </c:pt>
                <c:pt idx="11">
                  <c:v>-0.13942242555452569</c:v>
                </c:pt>
                <c:pt idx="12">
                  <c:v>-0.13815613564512952</c:v>
                </c:pt>
                <c:pt idx="13">
                  <c:v>-0.13684212084945363</c:v>
                </c:pt>
                <c:pt idx="14">
                  <c:v>-0.1354846467011091</c:v>
                </c:pt>
                <c:pt idx="15">
                  <c:v>-0.13408790233450421</c:v>
                </c:pt>
                <c:pt idx="16">
                  <c:v>-0.13265593976866985</c:v>
                </c:pt>
                <c:pt idx="17">
                  <c:v>-0.131192656868346</c:v>
                </c:pt>
                <c:pt idx="18">
                  <c:v>-0.12970182014901663</c:v>
                </c:pt>
                <c:pt idx="19">
                  <c:v>-0.12818711529677151</c:v>
                </c:pt>
                <c:pt idx="20">
                  <c:v>-0.12665220935900295</c:v>
                </c:pt>
                <c:pt idx="21">
                  <c:v>-0.12510080866395326</c:v>
                </c:pt>
                <c:pt idx="22">
                  <c:v>-0.12353670020869567</c:v>
                </c:pt>
                <c:pt idx="23">
                  <c:v>-0.12196376972075093</c:v>
                </c:pt>
                <c:pt idx="24">
                  <c:v>-0.12038599580183235</c:v>
                </c:pt>
                <c:pt idx="25">
                  <c:v>-0.1188074249616408</c:v>
                </c:pt>
                <c:pt idx="26">
                  <c:v>-0.1172321358410391</c:v>
                </c:pt>
                <c:pt idx="27">
                  <c:v>-0.11566420260858304</c:v>
                </c:pt>
                <c:pt idx="28">
                  <c:v>-0.11410766628663836</c:v>
                </c:pt>
                <c:pt idx="29">
                  <c:v>-0.11256652032038313</c:v>
                </c:pt>
                <c:pt idx="30">
                  <c:v>-0.11104471214066257</c:v>
                </c:pt>
                <c:pt idx="31">
                  <c:v>-0.10954615807753727</c:v>
                </c:pt>
                <c:pt idx="32">
                  <c:v>-0.10807476468987895</c:v>
                </c:pt>
                <c:pt idx="33">
                  <c:v>-0.10663444675353703</c:v>
                </c:pt>
                <c:pt idx="34">
                  <c:v>-0.10522913166983316</c:v>
                </c:pt>
                <c:pt idx="35">
                  <c:v>-0.10386274227955442</c:v>
                </c:pt>
                <c:pt idx="36">
                  <c:v>-0.10253915527966129</c:v>
                </c:pt>
                <c:pt idx="37">
                  <c:v>-0.10126213994596278</c:v>
                </c:pt>
                <c:pt idx="38">
                  <c:v>-0.10003529068478978</c:v>
                </c:pt>
                <c:pt idx="39">
                  <c:v>-9.8861974714524195E-2</c:v>
                </c:pt>
                <c:pt idx="40">
                  <c:v>-9.774532067755036E-2</c:v>
                </c:pt>
                <c:pt idx="41">
                  <c:v>-9.6688272058464711E-2</c:v>
                </c:pt>
                <c:pt idx="42">
                  <c:v>-9.5693719095375315E-2</c:v>
                </c:pt>
                <c:pt idx="43">
                  <c:v>-9.4764703251195057E-2</c:v>
                </c:pt>
                <c:pt idx="44">
                  <c:v>-9.3904661158693697E-2</c:v>
                </c:pt>
                <c:pt idx="45">
                  <c:v>-9.3117643831553368E-2</c:v>
                </c:pt>
                <c:pt idx="46">
                  <c:v>-9.2408418880854604E-2</c:v>
                </c:pt>
                <c:pt idx="47">
                  <c:v>-9.1782346335764681E-2</c:v>
                </c:pt>
                <c:pt idx="48">
                  <c:v>-9.1244922227807876E-2</c:v>
                </c:pt>
                <c:pt idx="49">
                  <c:v>-9.0800916893970837E-2</c:v>
                </c:pt>
                <c:pt idx="50">
                  <c:v>-9.0453103617378558E-2</c:v>
                </c:pt>
                <c:pt idx="51">
                  <c:v>-8.9823246190325196E-2</c:v>
                </c:pt>
                <c:pt idx="52">
                  <c:v>-8.8517065125015004E-2</c:v>
                </c:pt>
                <c:pt idx="53">
                  <c:v>-8.6518599805378724E-2</c:v>
                </c:pt>
                <c:pt idx="54">
                  <c:v>-8.3829432076201804E-2</c:v>
                </c:pt>
                <c:pt idx="55">
                  <c:v>-8.0474650978481513E-2</c:v>
                </c:pt>
                <c:pt idx="56">
                  <c:v>-7.6509671091011922E-2</c:v>
                </c:pt>
                <c:pt idx="57">
                  <c:v>-7.202794773614056E-2</c:v>
                </c:pt>
                <c:pt idx="58">
                  <c:v>-6.7159646056172626E-2</c:v>
                </c:pt>
                <c:pt idx="59">
                  <c:v>-6.2051918888431652E-2</c:v>
                </c:pt>
                <c:pt idx="60">
                  <c:v>-5.6841178681739976E-2</c:v>
                </c:pt>
                <c:pt idx="61">
                  <c:v>-5.1639503684714205E-2</c:v>
                </c:pt>
                <c:pt idx="62">
                  <c:v>-4.6534850324365822E-2</c:v>
                </c:pt>
                <c:pt idx="63">
                  <c:v>-4.1612179805784071E-2</c:v>
                </c:pt>
                <c:pt idx="64">
                  <c:v>-3.7113439218778473E-2</c:v>
                </c:pt>
                <c:pt idx="65">
                  <c:v>-3.3236675164013567E-2</c:v>
                </c:pt>
                <c:pt idx="66">
                  <c:v>-3.0169159252419982E-2</c:v>
                </c:pt>
                <c:pt idx="67">
                  <c:v>-2.8108818684561592E-2</c:v>
                </c:pt>
                <c:pt idx="68">
                  <c:v>-2.7258478817586244E-2</c:v>
                </c:pt>
                <c:pt idx="69">
                  <c:v>-2.7811888515288929E-2</c:v>
                </c:pt>
                <c:pt idx="70">
                  <c:v>-2.9935560765056952E-2</c:v>
                </c:pt>
                <c:pt idx="71">
                  <c:v>-3.3746523803022184E-2</c:v>
                </c:pt>
                <c:pt idx="72">
                  <c:v>-3.9281551745007519E-2</c:v>
                </c:pt>
                <c:pt idx="73">
                  <c:v>-4.6458810923493014E-2</c:v>
                </c:pt>
                <c:pt idx="74">
                  <c:v>-5.5047828491246162E-2</c:v>
                </c:pt>
                <c:pt idx="75">
                  <c:v>-6.4672065356387448E-2</c:v>
                </c:pt>
                <c:pt idx="76">
                  <c:v>-7.4853833606096293E-2</c:v>
                </c:pt>
                <c:pt idx="77">
                  <c:v>-8.5088190229241981E-2</c:v>
                </c:pt>
                <c:pt idx="78">
                  <c:v>-9.4920366277177412E-2</c:v>
                </c:pt>
                <c:pt idx="79">
                  <c:v>-0.10400544165462972</c:v>
                </c:pt>
                <c:pt idx="80">
                  <c:v>-0.11213311614675671</c:v>
                </c:pt>
                <c:pt idx="81">
                  <c:v>-0.11921716476635701</c:v>
                </c:pt>
                <c:pt idx="82">
                  <c:v>-0.125264664695206</c:v>
                </c:pt>
                <c:pt idx="83">
                  <c:v>-0.13034228014956764</c:v>
                </c:pt>
                <c:pt idx="84">
                  <c:v>-0.13454855196432788</c:v>
                </c:pt>
                <c:pt idx="85">
                  <c:v>-0.13799334145135508</c:v>
                </c:pt>
                <c:pt idx="86">
                  <c:v>-0.14078369423504231</c:v>
                </c:pt>
                <c:pt idx="87">
                  <c:v>-0.14301662828710479</c:v>
                </c:pt>
                <c:pt idx="88">
                  <c:v>-0.1448029644075467</c:v>
                </c:pt>
                <c:pt idx="89">
                  <c:v>-0.14631289465115763</c:v>
                </c:pt>
                <c:pt idx="90">
                  <c:v>-0.1475281500363072</c:v>
                </c:pt>
                <c:pt idx="91">
                  <c:v>-0.14844002586008395</c:v>
                </c:pt>
                <c:pt idx="92">
                  <c:v>-0.14907149837033193</c:v>
                </c:pt>
                <c:pt idx="93">
                  <c:v>-0.14946834308533824</c:v>
                </c:pt>
                <c:pt idx="94">
                  <c:v>-0.1496895965154531</c:v>
                </c:pt>
                <c:pt idx="95">
                  <c:v>-0.14979287588216703</c:v>
                </c:pt>
                <c:pt idx="96">
                  <c:v>-0.14981866818821823</c:v>
                </c:pt>
                <c:pt idx="97">
                  <c:v>-0.14978117294335985</c:v>
                </c:pt>
                <c:pt idx="98">
                  <c:v>-0.14966840154922689</c:v>
                </c:pt>
                <c:pt idx="99">
                  <c:v>-0.14945028774322283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517-4BF3-AF04-3C9642C0C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802096"/>
        <c:axId val="579106400"/>
      </c:scatterChart>
      <c:valAx>
        <c:axId val="64180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79106400"/>
        <c:crosses val="autoZero"/>
        <c:crossBetween val="midCat"/>
      </c:valAx>
      <c:valAx>
        <c:axId val="57910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4180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simple!$B$27:$B$126</c:f>
              <c:numCache>
                <c:formatCode>General</c:formatCode>
                <c:ptCount val="100"/>
                <c:pt idx="0">
                  <c:v>0</c:v>
                </c:pt>
                <c:pt idx="1">
                  <c:v>4.3073189920000005E-3</c:v>
                </c:pt>
                <c:pt idx="2">
                  <c:v>8.6146379840000009E-3</c:v>
                </c:pt>
                <c:pt idx="3">
                  <c:v>1.2921956976000001E-2</c:v>
                </c:pt>
                <c:pt idx="4">
                  <c:v>1.7229275968000002E-2</c:v>
                </c:pt>
                <c:pt idx="5">
                  <c:v>2.1536594960000002E-2</c:v>
                </c:pt>
                <c:pt idx="6">
                  <c:v>2.5843913952000003E-2</c:v>
                </c:pt>
                <c:pt idx="7">
                  <c:v>3.0151232944000003E-2</c:v>
                </c:pt>
                <c:pt idx="8">
                  <c:v>3.4458551936000004E-2</c:v>
                </c:pt>
                <c:pt idx="9">
                  <c:v>3.8765870928000004E-2</c:v>
                </c:pt>
                <c:pt idx="10">
                  <c:v>4.3073189920000005E-2</c:v>
                </c:pt>
                <c:pt idx="11">
                  <c:v>4.7380508912000005E-2</c:v>
                </c:pt>
                <c:pt idx="12">
                  <c:v>5.1687827904000005E-2</c:v>
                </c:pt>
                <c:pt idx="13">
                  <c:v>5.5995146896000006E-2</c:v>
                </c:pt>
                <c:pt idx="14">
                  <c:v>6.0302465888000006E-2</c:v>
                </c:pt>
                <c:pt idx="15">
                  <c:v>6.4609784880000007E-2</c:v>
                </c:pt>
                <c:pt idx="16">
                  <c:v>6.8917103872000007E-2</c:v>
                </c:pt>
                <c:pt idx="17">
                  <c:v>7.3224422864000008E-2</c:v>
                </c:pt>
                <c:pt idx="18">
                  <c:v>7.7531741856000008E-2</c:v>
                </c:pt>
                <c:pt idx="19">
                  <c:v>8.1839060848000009E-2</c:v>
                </c:pt>
                <c:pt idx="20">
                  <c:v>8.6146379840000009E-2</c:v>
                </c:pt>
                <c:pt idx="21">
                  <c:v>9.045369883200001E-2</c:v>
                </c:pt>
                <c:pt idx="22">
                  <c:v>9.476101782400001E-2</c:v>
                </c:pt>
                <c:pt idx="23">
                  <c:v>9.9068336816000011E-2</c:v>
                </c:pt>
                <c:pt idx="24">
                  <c:v>0.10337565580800001</c:v>
                </c:pt>
                <c:pt idx="25">
                  <c:v>0.10768297480000001</c:v>
                </c:pt>
                <c:pt idx="26">
                  <c:v>0.11199029379200001</c:v>
                </c:pt>
                <c:pt idx="27">
                  <c:v>0.11629761278400001</c:v>
                </c:pt>
                <c:pt idx="28">
                  <c:v>0.12060493177600001</c:v>
                </c:pt>
                <c:pt idx="29">
                  <c:v>0.12491225076800001</c:v>
                </c:pt>
                <c:pt idx="30">
                  <c:v>0.12921956976000001</c:v>
                </c:pt>
                <c:pt idx="31">
                  <c:v>0.13352688875200003</c:v>
                </c:pt>
                <c:pt idx="32">
                  <c:v>0.13783420774400001</c:v>
                </c:pt>
                <c:pt idx="33">
                  <c:v>0.142141526736</c:v>
                </c:pt>
                <c:pt idx="34">
                  <c:v>0.14644884572799999</c:v>
                </c:pt>
                <c:pt idx="35">
                  <c:v>0.15075616471999997</c:v>
                </c:pt>
                <c:pt idx="36">
                  <c:v>0.15506348371199996</c:v>
                </c:pt>
                <c:pt idx="37">
                  <c:v>0.15937080270399995</c:v>
                </c:pt>
                <c:pt idx="38">
                  <c:v>0.16367812169599993</c:v>
                </c:pt>
                <c:pt idx="39">
                  <c:v>0.16798544068799992</c:v>
                </c:pt>
                <c:pt idx="40">
                  <c:v>0.17229275967999991</c:v>
                </c:pt>
                <c:pt idx="41">
                  <c:v>0.17660007867199989</c:v>
                </c:pt>
                <c:pt idx="42">
                  <c:v>0.18090739766399988</c:v>
                </c:pt>
                <c:pt idx="43">
                  <c:v>0.18521471665599987</c:v>
                </c:pt>
                <c:pt idx="44">
                  <c:v>0.18952203564799985</c:v>
                </c:pt>
                <c:pt idx="45">
                  <c:v>0.19382935463999984</c:v>
                </c:pt>
                <c:pt idx="46">
                  <c:v>0.19813667363199983</c:v>
                </c:pt>
                <c:pt idx="47">
                  <c:v>0.20244399262399981</c:v>
                </c:pt>
                <c:pt idx="48">
                  <c:v>0.2067513116159998</c:v>
                </c:pt>
                <c:pt idx="49">
                  <c:v>0.21105863060799979</c:v>
                </c:pt>
                <c:pt idx="50">
                  <c:v>0.21536594959999977</c:v>
                </c:pt>
                <c:pt idx="51">
                  <c:v>0.21967326859199976</c:v>
                </c:pt>
                <c:pt idx="52">
                  <c:v>0.22398058758399975</c:v>
                </c:pt>
                <c:pt idx="53">
                  <c:v>0.22828790657599973</c:v>
                </c:pt>
                <c:pt idx="54">
                  <c:v>0.23259522556799972</c:v>
                </c:pt>
                <c:pt idx="55">
                  <c:v>0.23690254455999971</c:v>
                </c:pt>
                <c:pt idx="56">
                  <c:v>0.24120986355199969</c:v>
                </c:pt>
                <c:pt idx="57">
                  <c:v>0.24551718254399968</c:v>
                </c:pt>
                <c:pt idx="58">
                  <c:v>0.24982450153599967</c:v>
                </c:pt>
                <c:pt idx="59">
                  <c:v>0.25413182052799965</c:v>
                </c:pt>
                <c:pt idx="60">
                  <c:v>0.25843913951999964</c:v>
                </c:pt>
                <c:pt idx="61">
                  <c:v>0.26274645851199963</c:v>
                </c:pt>
                <c:pt idx="62">
                  <c:v>0.26705377750399961</c:v>
                </c:pt>
                <c:pt idx="63">
                  <c:v>0.2713610964959996</c:v>
                </c:pt>
                <c:pt idx="64">
                  <c:v>0.27566841548799959</c:v>
                </c:pt>
                <c:pt idx="65">
                  <c:v>0.27997573447999957</c:v>
                </c:pt>
                <c:pt idx="66">
                  <c:v>0.28428305347199956</c:v>
                </c:pt>
                <c:pt idx="67">
                  <c:v>0.28859037246399954</c:v>
                </c:pt>
                <c:pt idx="68">
                  <c:v>0.29289769145599953</c:v>
                </c:pt>
                <c:pt idx="69">
                  <c:v>0.29720501044799952</c:v>
                </c:pt>
                <c:pt idx="70">
                  <c:v>0.3015123294399995</c:v>
                </c:pt>
                <c:pt idx="71">
                  <c:v>0.30581964843199949</c:v>
                </c:pt>
                <c:pt idx="72">
                  <c:v>0.31012696742399948</c:v>
                </c:pt>
                <c:pt idx="73">
                  <c:v>0.31443428641599946</c:v>
                </c:pt>
                <c:pt idx="74">
                  <c:v>0.31874160540799945</c:v>
                </c:pt>
                <c:pt idx="75">
                  <c:v>0.32304892439999944</c:v>
                </c:pt>
                <c:pt idx="76">
                  <c:v>0.32735624339199942</c:v>
                </c:pt>
                <c:pt idx="77">
                  <c:v>0.33166356238399941</c:v>
                </c:pt>
                <c:pt idx="78">
                  <c:v>0.3359708813759994</c:v>
                </c:pt>
                <c:pt idx="79">
                  <c:v>0.34027820036799938</c:v>
                </c:pt>
                <c:pt idx="80">
                  <c:v>0.34458551935999937</c:v>
                </c:pt>
                <c:pt idx="81">
                  <c:v>0.34889283835199936</c:v>
                </c:pt>
                <c:pt idx="82">
                  <c:v>0.35320015734399934</c:v>
                </c:pt>
                <c:pt idx="83">
                  <c:v>0.35750747633599933</c:v>
                </c:pt>
                <c:pt idx="84">
                  <c:v>0.36181479532799932</c:v>
                </c:pt>
                <c:pt idx="85">
                  <c:v>0.3661221143199993</c:v>
                </c:pt>
                <c:pt idx="86">
                  <c:v>0.37042943331199929</c:v>
                </c:pt>
                <c:pt idx="87">
                  <c:v>0.37473675230399928</c:v>
                </c:pt>
                <c:pt idx="88">
                  <c:v>0.37904407129599926</c:v>
                </c:pt>
                <c:pt idx="89">
                  <c:v>0.38335139028799925</c:v>
                </c:pt>
                <c:pt idx="90">
                  <c:v>0.38765870927999924</c:v>
                </c:pt>
                <c:pt idx="91">
                  <c:v>0.39196602827199922</c:v>
                </c:pt>
                <c:pt idx="92">
                  <c:v>0.39627334726399921</c:v>
                </c:pt>
                <c:pt idx="93">
                  <c:v>0.4005806662559992</c:v>
                </c:pt>
                <c:pt idx="94">
                  <c:v>0.40488798524799918</c:v>
                </c:pt>
                <c:pt idx="95">
                  <c:v>0.40919530423999917</c:v>
                </c:pt>
                <c:pt idx="96">
                  <c:v>0.41350262323199916</c:v>
                </c:pt>
                <c:pt idx="97">
                  <c:v>0.41780994222399914</c:v>
                </c:pt>
                <c:pt idx="98">
                  <c:v>0.42211726121599913</c:v>
                </c:pt>
                <c:pt idx="99">
                  <c:v>0.42642458020799912</c:v>
                </c:pt>
              </c:numCache>
            </c:numRef>
          </c:xVal>
          <c:yVal>
            <c:numRef>
              <c:f>simple!$AO$27:$AO$126</c:f>
              <c:numCache>
                <c:formatCode>General</c:formatCode>
                <c:ptCount val="100"/>
                <c:pt idx="0">
                  <c:v>-23.585979906868072</c:v>
                </c:pt>
                <c:pt idx="1">
                  <c:v>-17.21553280950852</c:v>
                </c:pt>
                <c:pt idx="2">
                  <c:v>-11.114286090243992</c:v>
                </c:pt>
                <c:pt idx="3">
                  <c:v>-5.4980151206282688</c:v>
                </c:pt>
                <c:pt idx="4">
                  <c:v>-0.49073786620423188</c:v>
                </c:pt>
                <c:pt idx="5">
                  <c:v>3.830251584544246</c:v>
                </c:pt>
                <c:pt idx="6">
                  <c:v>7.3952571146924031</c:v>
                </c:pt>
                <c:pt idx="7">
                  <c:v>10.114751925071035</c:v>
                </c:pt>
                <c:pt idx="8">
                  <c:v>11.873477766207197</c:v>
                </c:pt>
                <c:pt idx="9">
                  <c:v>12.556329765974404</c:v>
                </c:pt>
                <c:pt idx="10">
                  <c:v>12.076949716040092</c:v>
                </c:pt>
                <c:pt idx="11">
                  <c:v>10.422681029484984</c:v>
                </c:pt>
                <c:pt idx="12">
                  <c:v>7.6932403077762768</c:v>
                </c:pt>
                <c:pt idx="13">
                  <c:v>27.955813076925537</c:v>
                </c:pt>
                <c:pt idx="14">
                  <c:v>31.579529997975325</c:v>
                </c:pt>
                <c:pt idx="15">
                  <c:v>34.942395644669155</c:v>
                </c:pt>
                <c:pt idx="16">
                  <c:v>38.030397900166605</c:v>
                </c:pt>
                <c:pt idx="17">
                  <c:v>40.852239190797476</c:v>
                </c:pt>
                <c:pt idx="18">
                  <c:v>43.347162207280597</c:v>
                </c:pt>
                <c:pt idx="19">
                  <c:v>45.440127576183343</c:v>
                </c:pt>
                <c:pt idx="20">
                  <c:v>46.986369689626756</c:v>
                </c:pt>
                <c:pt idx="21">
                  <c:v>47.778335058410825</c:v>
                </c:pt>
                <c:pt idx="22">
                  <c:v>47.547442467658051</c:v>
                </c:pt>
                <c:pt idx="23">
                  <c:v>46.026972276836929</c:v>
                </c:pt>
                <c:pt idx="24">
                  <c:v>42.995970020418135</c:v>
                </c:pt>
                <c:pt idx="25">
                  <c:v>38.384733769690911</c:v>
                </c:pt>
                <c:pt idx="26">
                  <c:v>32.313765131835552</c:v>
                </c:pt>
                <c:pt idx="27">
                  <c:v>25.106893469703429</c:v>
                </c:pt>
                <c:pt idx="28">
                  <c:v>17.238803562927195</c:v>
                </c:pt>
                <c:pt idx="29">
                  <c:v>9.2436803681931341</c:v>
                </c:pt>
                <c:pt idx="30">
                  <c:v>1.604859999020295</c:v>
                </c:pt>
                <c:pt idx="31">
                  <c:v>-5.3004737072693384</c:v>
                </c:pt>
                <c:pt idx="32">
                  <c:v>-11.246421313996454</c:v>
                </c:pt>
                <c:pt idx="33">
                  <c:v>-16.13696258272817</c:v>
                </c:pt>
                <c:pt idx="34">
                  <c:v>-20.035706949844208</c:v>
                </c:pt>
                <c:pt idx="35">
                  <c:v>-22.886590748500808</c:v>
                </c:pt>
                <c:pt idx="36">
                  <c:v>-24.944177126117047</c:v>
                </c:pt>
                <c:pt idx="37">
                  <c:v>-26.286644992379884</c:v>
                </c:pt>
                <c:pt idx="38">
                  <c:v>0.84473274428886569</c:v>
                </c:pt>
                <c:pt idx="39">
                  <c:v>-9.6812814694607763</c:v>
                </c:pt>
                <c:pt idx="40">
                  <c:v>-19.641902311721175</c:v>
                </c:pt>
                <c:pt idx="41">
                  <c:v>-28.390056172807402</c:v>
                </c:pt>
                <c:pt idx="42">
                  <c:v>-35.333493209142823</c:v>
                </c:pt>
                <c:pt idx="43">
                  <c:v>-39.97729650128376</c:v>
                </c:pt>
                <c:pt idx="44">
                  <c:v>-41.969944132088706</c:v>
                </c:pt>
                <c:pt idx="45">
                  <c:v>-41.142337549549978</c:v>
                </c:pt>
                <c:pt idx="46">
                  <c:v>-37.53815729424749</c:v>
                </c:pt>
                <c:pt idx="47">
                  <c:v>-31.417662887649833</c:v>
                </c:pt>
                <c:pt idx="48">
                  <c:v>-23.237714055358691</c:v>
                </c:pt>
                <c:pt idx="49">
                  <c:v>-13.601561102205599</c:v>
                </c:pt>
                <c:pt idx="50">
                  <c:v>-4.622091508066374</c:v>
                </c:pt>
                <c:pt idx="51">
                  <c:v>-2.3315602605579357</c:v>
                </c:pt>
                <c:pt idx="52">
                  <c:v>-0.1691948383111678</c:v>
                </c:pt>
                <c:pt idx="53">
                  <c:v>1.730293012758134</c:v>
                </c:pt>
                <c:pt idx="54">
                  <c:v>3.2631240269189008</c:v>
                </c:pt>
                <c:pt idx="55">
                  <c:v>4.356399243586063</c:v>
                </c:pt>
                <c:pt idx="56">
                  <c:v>4.9691336080299653</c:v>
                </c:pt>
                <c:pt idx="57">
                  <c:v>5.0943159939246794</c:v>
                </c:pt>
                <c:pt idx="58">
                  <c:v>4.7623472419967099</c:v>
                </c:pt>
                <c:pt idx="59">
                  <c:v>4.0423467860429776</c:v>
                </c:pt>
                <c:pt idx="60">
                  <c:v>3.0368141937958626</c:v>
                </c:pt>
                <c:pt idx="61">
                  <c:v>1.8732635940336766</c:v>
                </c:pt>
                <c:pt idx="62">
                  <c:v>0.69156270417962107</c:v>
                </c:pt>
                <c:pt idx="63">
                  <c:v>3.9859876284325351</c:v>
                </c:pt>
                <c:pt idx="64">
                  <c:v>3.509327272831912</c:v>
                </c:pt>
                <c:pt idx="65">
                  <c:v>2.9521889801548751</c:v>
                </c:pt>
                <c:pt idx="66">
                  <c:v>2.4198894746311987</c:v>
                </c:pt>
                <c:pt idx="67">
                  <c:v>2.0322568652158441</c:v>
                </c:pt>
                <c:pt idx="68">
                  <c:v>1.9210630164409377</c:v>
                </c:pt>
                <c:pt idx="69">
                  <c:v>2.1900716277169239</c:v>
                </c:pt>
                <c:pt idx="70">
                  <c:v>2.8822566918945274</c:v>
                </c:pt>
                <c:pt idx="71">
                  <c:v>3.9359361083592885</c:v>
                </c:pt>
                <c:pt idx="72">
                  <c:v>5.1525100949899745</c:v>
                </c:pt>
                <c:pt idx="73">
                  <c:v>6.2022587540748608</c:v>
                </c:pt>
                <c:pt idx="74">
                  <c:v>6.6805436925781043</c:v>
                </c:pt>
                <c:pt idx="75">
                  <c:v>6.2269146679927774</c:v>
                </c:pt>
                <c:pt idx="76">
                  <c:v>4.6497753842943883</c:v>
                </c:pt>
                <c:pt idx="77">
                  <c:v>2.0118773103555116</c:v>
                </c:pt>
                <c:pt idx="78">
                  <c:v>-1.3889944737278979</c:v>
                </c:pt>
                <c:pt idx="79">
                  <c:v>-5.1160848071525704</c:v>
                </c:pt>
                <c:pt idx="80">
                  <c:v>-8.7270574527303335</c:v>
                </c:pt>
                <c:pt idx="81">
                  <c:v>-11.873542898202418</c:v>
                </c:pt>
                <c:pt idx="82">
                  <c:v>-14.348941326554153</c:v>
                </c:pt>
                <c:pt idx="83">
                  <c:v>-16.082350087741272</c:v>
                </c:pt>
                <c:pt idx="84">
                  <c:v>-17.093638330467918</c:v>
                </c:pt>
                <c:pt idx="85">
                  <c:v>-17.507052043475529</c:v>
                </c:pt>
                <c:pt idx="86">
                  <c:v>-17.406984539619636</c:v>
                </c:pt>
                <c:pt idx="87">
                  <c:v>-16.921006543326918</c:v>
                </c:pt>
                <c:pt idx="88">
                  <c:v>-2.9686015850653256</c:v>
                </c:pt>
                <c:pt idx="89">
                  <c:v>-7.5528327159584547</c:v>
                </c:pt>
                <c:pt idx="90">
                  <c:v>-11.511392660788601</c:v>
                </c:pt>
                <c:pt idx="91">
                  <c:v>-14.635600770981677</c:v>
                </c:pt>
                <c:pt idx="92">
                  <c:v>-16.788454806426522</c:v>
                </c:pt>
                <c:pt idx="93">
                  <c:v>-17.901642820193665</c:v>
                </c:pt>
                <c:pt idx="94">
                  <c:v>-17.964552248096513</c:v>
                </c:pt>
                <c:pt idx="95">
                  <c:v>-17.010824628185386</c:v>
                </c:pt>
                <c:pt idx="96">
                  <c:v>-15.110098145194033</c:v>
                </c:pt>
                <c:pt idx="97">
                  <c:v>-12.36251522433008</c:v>
                </c:pt>
                <c:pt idx="98">
                  <c:v>-8.9027938528928008</c:v>
                </c:pt>
                <c:pt idx="99">
                  <c:v>-4.9040013190137213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C0-495D-A05B-8219A79A4C2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simple!$B$27:$B$126</c:f>
              <c:numCache>
                <c:formatCode>General</c:formatCode>
                <c:ptCount val="100"/>
                <c:pt idx="0">
                  <c:v>0</c:v>
                </c:pt>
                <c:pt idx="1">
                  <c:v>4.3073189920000005E-3</c:v>
                </c:pt>
                <c:pt idx="2">
                  <c:v>8.6146379840000009E-3</c:v>
                </c:pt>
                <c:pt idx="3">
                  <c:v>1.2921956976000001E-2</c:v>
                </c:pt>
                <c:pt idx="4">
                  <c:v>1.7229275968000002E-2</c:v>
                </c:pt>
                <c:pt idx="5">
                  <c:v>2.1536594960000002E-2</c:v>
                </c:pt>
                <c:pt idx="6">
                  <c:v>2.5843913952000003E-2</c:v>
                </c:pt>
                <c:pt idx="7">
                  <c:v>3.0151232944000003E-2</c:v>
                </c:pt>
                <c:pt idx="8">
                  <c:v>3.4458551936000004E-2</c:v>
                </c:pt>
                <c:pt idx="9">
                  <c:v>3.8765870928000004E-2</c:v>
                </c:pt>
                <c:pt idx="10">
                  <c:v>4.3073189920000005E-2</c:v>
                </c:pt>
                <c:pt idx="11">
                  <c:v>4.7380508912000005E-2</c:v>
                </c:pt>
                <c:pt idx="12">
                  <c:v>5.1687827904000005E-2</c:v>
                </c:pt>
                <c:pt idx="13">
                  <c:v>5.5995146896000006E-2</c:v>
                </c:pt>
                <c:pt idx="14">
                  <c:v>6.0302465888000006E-2</c:v>
                </c:pt>
                <c:pt idx="15">
                  <c:v>6.4609784880000007E-2</c:v>
                </c:pt>
                <c:pt idx="16">
                  <c:v>6.8917103872000007E-2</c:v>
                </c:pt>
                <c:pt idx="17">
                  <c:v>7.3224422864000008E-2</c:v>
                </c:pt>
                <c:pt idx="18">
                  <c:v>7.7531741856000008E-2</c:v>
                </c:pt>
                <c:pt idx="19">
                  <c:v>8.1839060848000009E-2</c:v>
                </c:pt>
                <c:pt idx="20">
                  <c:v>8.6146379840000009E-2</c:v>
                </c:pt>
                <c:pt idx="21">
                  <c:v>9.045369883200001E-2</c:v>
                </c:pt>
                <c:pt idx="22">
                  <c:v>9.476101782400001E-2</c:v>
                </c:pt>
                <c:pt idx="23">
                  <c:v>9.9068336816000011E-2</c:v>
                </c:pt>
                <c:pt idx="24">
                  <c:v>0.10337565580800001</c:v>
                </c:pt>
                <c:pt idx="25">
                  <c:v>0.10768297480000001</c:v>
                </c:pt>
                <c:pt idx="26">
                  <c:v>0.11199029379200001</c:v>
                </c:pt>
                <c:pt idx="27">
                  <c:v>0.11629761278400001</c:v>
                </c:pt>
                <c:pt idx="28">
                  <c:v>0.12060493177600001</c:v>
                </c:pt>
                <c:pt idx="29">
                  <c:v>0.12491225076800001</c:v>
                </c:pt>
                <c:pt idx="30">
                  <c:v>0.12921956976000001</c:v>
                </c:pt>
                <c:pt idx="31">
                  <c:v>0.13352688875200003</c:v>
                </c:pt>
                <c:pt idx="32">
                  <c:v>0.13783420774400001</c:v>
                </c:pt>
                <c:pt idx="33">
                  <c:v>0.142141526736</c:v>
                </c:pt>
                <c:pt idx="34">
                  <c:v>0.14644884572799999</c:v>
                </c:pt>
                <c:pt idx="35">
                  <c:v>0.15075616471999997</c:v>
                </c:pt>
                <c:pt idx="36">
                  <c:v>0.15506348371199996</c:v>
                </c:pt>
                <c:pt idx="37">
                  <c:v>0.15937080270399995</c:v>
                </c:pt>
                <c:pt idx="38">
                  <c:v>0.16367812169599993</c:v>
                </c:pt>
                <c:pt idx="39">
                  <c:v>0.16798544068799992</c:v>
                </c:pt>
                <c:pt idx="40">
                  <c:v>0.17229275967999991</c:v>
                </c:pt>
                <c:pt idx="41">
                  <c:v>0.17660007867199989</c:v>
                </c:pt>
                <c:pt idx="42">
                  <c:v>0.18090739766399988</c:v>
                </c:pt>
                <c:pt idx="43">
                  <c:v>0.18521471665599987</c:v>
                </c:pt>
                <c:pt idx="44">
                  <c:v>0.18952203564799985</c:v>
                </c:pt>
                <c:pt idx="45">
                  <c:v>0.19382935463999984</c:v>
                </c:pt>
                <c:pt idx="46">
                  <c:v>0.19813667363199983</c:v>
                </c:pt>
                <c:pt idx="47">
                  <c:v>0.20244399262399981</c:v>
                </c:pt>
                <c:pt idx="48">
                  <c:v>0.2067513116159998</c:v>
                </c:pt>
                <c:pt idx="49">
                  <c:v>0.21105863060799979</c:v>
                </c:pt>
                <c:pt idx="50">
                  <c:v>0.21536594959999977</c:v>
                </c:pt>
                <c:pt idx="51">
                  <c:v>0.21967326859199976</c:v>
                </c:pt>
                <c:pt idx="52">
                  <c:v>0.22398058758399975</c:v>
                </c:pt>
                <c:pt idx="53">
                  <c:v>0.22828790657599973</c:v>
                </c:pt>
                <c:pt idx="54">
                  <c:v>0.23259522556799972</c:v>
                </c:pt>
                <c:pt idx="55">
                  <c:v>0.23690254455999971</c:v>
                </c:pt>
                <c:pt idx="56">
                  <c:v>0.24120986355199969</c:v>
                </c:pt>
                <c:pt idx="57">
                  <c:v>0.24551718254399968</c:v>
                </c:pt>
                <c:pt idx="58">
                  <c:v>0.24982450153599967</c:v>
                </c:pt>
                <c:pt idx="59">
                  <c:v>0.25413182052799965</c:v>
                </c:pt>
                <c:pt idx="60">
                  <c:v>0.25843913951999964</c:v>
                </c:pt>
                <c:pt idx="61">
                  <c:v>0.26274645851199963</c:v>
                </c:pt>
                <c:pt idx="62">
                  <c:v>0.26705377750399961</c:v>
                </c:pt>
                <c:pt idx="63">
                  <c:v>0.2713610964959996</c:v>
                </c:pt>
                <c:pt idx="64">
                  <c:v>0.27566841548799959</c:v>
                </c:pt>
                <c:pt idx="65">
                  <c:v>0.27997573447999957</c:v>
                </c:pt>
                <c:pt idx="66">
                  <c:v>0.28428305347199956</c:v>
                </c:pt>
                <c:pt idx="67">
                  <c:v>0.28859037246399954</c:v>
                </c:pt>
                <c:pt idx="68">
                  <c:v>0.29289769145599953</c:v>
                </c:pt>
                <c:pt idx="69">
                  <c:v>0.29720501044799952</c:v>
                </c:pt>
                <c:pt idx="70">
                  <c:v>0.3015123294399995</c:v>
                </c:pt>
                <c:pt idx="71">
                  <c:v>0.30581964843199949</c:v>
                </c:pt>
                <c:pt idx="72">
                  <c:v>0.31012696742399948</c:v>
                </c:pt>
                <c:pt idx="73">
                  <c:v>0.31443428641599946</c:v>
                </c:pt>
                <c:pt idx="74">
                  <c:v>0.31874160540799945</c:v>
                </c:pt>
                <c:pt idx="75">
                  <c:v>0.32304892439999944</c:v>
                </c:pt>
                <c:pt idx="76">
                  <c:v>0.32735624339199942</c:v>
                </c:pt>
                <c:pt idx="77">
                  <c:v>0.33166356238399941</c:v>
                </c:pt>
                <c:pt idx="78">
                  <c:v>0.3359708813759994</c:v>
                </c:pt>
                <c:pt idx="79">
                  <c:v>0.34027820036799938</c:v>
                </c:pt>
                <c:pt idx="80">
                  <c:v>0.34458551935999937</c:v>
                </c:pt>
                <c:pt idx="81">
                  <c:v>0.34889283835199936</c:v>
                </c:pt>
                <c:pt idx="82">
                  <c:v>0.35320015734399934</c:v>
                </c:pt>
                <c:pt idx="83">
                  <c:v>0.35750747633599933</c:v>
                </c:pt>
                <c:pt idx="84">
                  <c:v>0.36181479532799932</c:v>
                </c:pt>
                <c:pt idx="85">
                  <c:v>0.3661221143199993</c:v>
                </c:pt>
                <c:pt idx="86">
                  <c:v>0.37042943331199929</c:v>
                </c:pt>
                <c:pt idx="87">
                  <c:v>0.37473675230399928</c:v>
                </c:pt>
                <c:pt idx="88">
                  <c:v>0.37904407129599926</c:v>
                </c:pt>
                <c:pt idx="89">
                  <c:v>0.38335139028799925</c:v>
                </c:pt>
                <c:pt idx="90">
                  <c:v>0.38765870927999924</c:v>
                </c:pt>
                <c:pt idx="91">
                  <c:v>0.39196602827199922</c:v>
                </c:pt>
                <c:pt idx="92">
                  <c:v>0.39627334726399921</c:v>
                </c:pt>
                <c:pt idx="93">
                  <c:v>0.4005806662559992</c:v>
                </c:pt>
                <c:pt idx="94">
                  <c:v>0.40488798524799918</c:v>
                </c:pt>
                <c:pt idx="95">
                  <c:v>0.40919530423999917</c:v>
                </c:pt>
                <c:pt idx="96">
                  <c:v>0.41350262323199916</c:v>
                </c:pt>
                <c:pt idx="97">
                  <c:v>0.41780994222399914</c:v>
                </c:pt>
                <c:pt idx="98">
                  <c:v>0.42211726121599913</c:v>
                </c:pt>
                <c:pt idx="99">
                  <c:v>0.42642458020799912</c:v>
                </c:pt>
              </c:numCache>
            </c:numRef>
          </c:xVal>
          <c:yVal>
            <c:numRef>
              <c:f>simple!$AP$27:$AP$126</c:f>
              <c:numCache>
                <c:formatCode>General</c:formatCode>
                <c:ptCount val="100"/>
                <c:pt idx="0">
                  <c:v>157.37397571039421</c:v>
                </c:pt>
                <c:pt idx="1">
                  <c:v>155.94217199434809</c:v>
                </c:pt>
                <c:pt idx="2">
                  <c:v>154.55084014455326</c:v>
                </c:pt>
                <c:pt idx="3">
                  <c:v>153.03467074795904</c:v>
                </c:pt>
                <c:pt idx="4">
                  <c:v>151.1867560659017</c:v>
                </c:pt>
                <c:pt idx="5">
                  <c:v>148.81768529323296</c:v>
                </c:pt>
                <c:pt idx="6">
                  <c:v>145.81557529604908</c:v>
                </c:pt>
                <c:pt idx="7">
                  <c:v>142.18789420276821</c:v>
                </c:pt>
                <c:pt idx="8">
                  <c:v>138.09045030663714</c:v>
                </c:pt>
                <c:pt idx="9">
                  <c:v>133.80754965958104</c:v>
                </c:pt>
                <c:pt idx="10">
                  <c:v>129.71953697781831</c:v>
                </c:pt>
                <c:pt idx="11">
                  <c:v>126.23199156464126</c:v>
                </c:pt>
                <c:pt idx="12">
                  <c:v>123.69122143145036</c:v>
                </c:pt>
                <c:pt idx="13">
                  <c:v>109.93786194614704</c:v>
                </c:pt>
                <c:pt idx="14">
                  <c:v>102.25534247869132</c:v>
                </c:pt>
                <c:pt idx="15">
                  <c:v>94.38811971843046</c:v>
                </c:pt>
                <c:pt idx="16">
                  <c:v>86.644793036940527</c:v>
                </c:pt>
                <c:pt idx="17">
                  <c:v>79.378489576548532</c:v>
                </c:pt>
                <c:pt idx="18">
                  <c:v>73.124352767127974</c:v>
                </c:pt>
                <c:pt idx="19">
                  <c:v>68.452354279264114</c:v>
                </c:pt>
                <c:pt idx="20">
                  <c:v>65.981916384303645</c:v>
                </c:pt>
                <c:pt idx="21">
                  <c:v>66.270674825686356</c:v>
                </c:pt>
                <c:pt idx="22">
                  <c:v>69.69600994956383</c:v>
                </c:pt>
                <c:pt idx="23">
                  <c:v>76.317767815961062</c:v>
                </c:pt>
                <c:pt idx="24">
                  <c:v>85.799976319747358</c:v>
                </c:pt>
                <c:pt idx="25">
                  <c:v>97.395102939557475</c:v>
                </c:pt>
                <c:pt idx="26">
                  <c:v>110.08837735693918</c:v>
                </c:pt>
                <c:pt idx="27">
                  <c:v>122.75391361552963</c:v>
                </c:pt>
                <c:pt idx="28">
                  <c:v>134.41672229727484</c:v>
                </c:pt>
                <c:pt idx="29">
                  <c:v>144.38911899700508</c:v>
                </c:pt>
                <c:pt idx="30">
                  <c:v>152.33584701431181</c:v>
                </c:pt>
                <c:pt idx="31">
                  <c:v>158.23620294148267</c:v>
                </c:pt>
                <c:pt idx="32">
                  <c:v>162.28832013179485</c:v>
                </c:pt>
                <c:pt idx="33">
                  <c:v>164.81243392122289</c:v>
                </c:pt>
                <c:pt idx="34">
                  <c:v>166.07827284111386</c:v>
                </c:pt>
                <c:pt idx="35">
                  <c:v>166.63082149689129</c:v>
                </c:pt>
                <c:pt idx="36">
                  <c:v>166.51701320325432</c:v>
                </c:pt>
                <c:pt idx="37">
                  <c:v>166.01434943493237</c:v>
                </c:pt>
                <c:pt idx="38">
                  <c:v>137.61136171690703</c:v>
                </c:pt>
                <c:pt idx="39">
                  <c:v>149.1384399441371</c:v>
                </c:pt>
                <c:pt idx="40">
                  <c:v>158.88740942658035</c:v>
                </c:pt>
                <c:pt idx="41">
                  <c:v>166.58489379744813</c:v>
                </c:pt>
                <c:pt idx="42">
                  <c:v>172.09820013677893</c:v>
                </c:pt>
                <c:pt idx="43">
                  <c:v>175.40869140312805</c:v>
                </c:pt>
                <c:pt idx="44">
                  <c:v>176.57934366853107</c:v>
                </c:pt>
                <c:pt idx="45">
                  <c:v>175.73049051414807</c:v>
                </c:pt>
                <c:pt idx="46">
                  <c:v>173.02714913127195</c:v>
                </c:pt>
                <c:pt idx="47">
                  <c:v>168.66758071037702</c:v>
                </c:pt>
                <c:pt idx="48">
                  <c:v>162.88728785666675</c:v>
                </c:pt>
                <c:pt idx="49">
                  <c:v>155.9600407145833</c:v>
                </c:pt>
                <c:pt idx="50">
                  <c:v>15.582134894107075</c:v>
                </c:pt>
                <c:pt idx="51">
                  <c:v>15.656609584950537</c:v>
                </c:pt>
                <c:pt idx="52">
                  <c:v>15.685954629832981</c:v>
                </c:pt>
                <c:pt idx="53">
                  <c:v>15.603800188977033</c:v>
                </c:pt>
                <c:pt idx="54">
                  <c:v>15.327637421610877</c:v>
                </c:pt>
                <c:pt idx="55">
                  <c:v>14.776221928054337</c:v>
                </c:pt>
                <c:pt idx="56">
                  <c:v>13.889904809884701</c:v>
                </c:pt>
                <c:pt idx="57">
                  <c:v>12.649307217120469</c:v>
                </c:pt>
                <c:pt idx="58">
                  <c:v>11.090309199384514</c:v>
                </c:pt>
                <c:pt idx="59">
                  <c:v>9.3027962141039549</c:v>
                </c:pt>
                <c:pt idx="60">
                  <c:v>7.4202983955949957</c:v>
                </c:pt>
                <c:pt idx="61">
                  <c:v>5.5936413536735987</c:v>
                </c:pt>
                <c:pt idx="62">
                  <c:v>3.9606923436531245</c:v>
                </c:pt>
                <c:pt idx="63">
                  <c:v>1.3475369350417425</c:v>
                </c:pt>
                <c:pt idx="64">
                  <c:v>-1.0398954177547868</c:v>
                </c:pt>
                <c:pt idx="65">
                  <c:v>-3.465016337566734</c:v>
                </c:pt>
                <c:pt idx="66">
                  <c:v>-5.8542645420535031</c:v>
                </c:pt>
                <c:pt idx="67">
                  <c:v>-8.130157728893689</c:v>
                </c:pt>
                <c:pt idx="68">
                  <c:v>-10.165992385144088</c:v>
                </c:pt>
                <c:pt idx="69">
                  <c:v>-11.819222906286747</c:v>
                </c:pt>
                <c:pt idx="70">
                  <c:v>-12.915597073770968</c:v>
                </c:pt>
                <c:pt idx="71">
                  <c:v>-13.271952197362026</c:v>
                </c:pt>
                <c:pt idx="72">
                  <c:v>-12.728518697015691</c:v>
                </c:pt>
                <c:pt idx="73">
                  <c:v>-11.204570705431767</c:v>
                </c:pt>
                <c:pt idx="74">
                  <c:v>-8.7477123209361682</c:v>
                </c:pt>
                <c:pt idx="75">
                  <c:v>-5.56572654929092</c:v>
                </c:pt>
                <c:pt idx="76">
                  <c:v>-1.9998379749952866</c:v>
                </c:pt>
                <c:pt idx="77">
                  <c:v>1.5522196588100412</c:v>
                </c:pt>
                <c:pt idx="78">
                  <c:v>4.7346068429347206</c:v>
                </c:pt>
                <c:pt idx="79">
                  <c:v>7.3107943987798176</c:v>
                </c:pt>
                <c:pt idx="80">
                  <c:v>9.1890719160351093</c:v>
                </c:pt>
                <c:pt idx="81">
                  <c:v>10.401130306309256</c:v>
                </c:pt>
                <c:pt idx="82">
                  <c:v>11.051906170259439</c:v>
                </c:pt>
                <c:pt idx="83">
                  <c:v>11.275681933901343</c:v>
                </c:pt>
                <c:pt idx="84">
                  <c:v>11.173735054179238</c:v>
                </c:pt>
                <c:pt idx="85">
                  <c:v>10.921972382380627</c:v>
                </c:pt>
                <c:pt idx="86">
                  <c:v>10.524427541451486</c:v>
                </c:pt>
                <c:pt idx="87">
                  <c:v>10.057101694917506</c:v>
                </c:pt>
                <c:pt idx="88">
                  <c:v>7.7292398194453966</c:v>
                </c:pt>
                <c:pt idx="89">
                  <c:v>8.4390271365851852</c:v>
                </c:pt>
                <c:pt idx="90">
                  <c:v>8.6299616372557288</c:v>
                </c:pt>
                <c:pt idx="91">
                  <c:v>8.3917652858319229</c:v>
                </c:pt>
                <c:pt idx="92">
                  <c:v>7.8737181707948061</c:v>
                </c:pt>
                <c:pt idx="93">
                  <c:v>7.2567207619075988</c:v>
                </c:pt>
                <c:pt idx="94">
                  <c:v>6.7137646528273036</c:v>
                </c:pt>
                <c:pt idx="95">
                  <c:v>6.3695290612385547</c:v>
                </c:pt>
                <c:pt idx="96">
                  <c:v>6.2737704439195641</c:v>
                </c:pt>
                <c:pt idx="97">
                  <c:v>6.3976875171244885</c:v>
                </c:pt>
                <c:pt idx="98">
                  <c:v>6.6513524401728326</c:v>
                </c:pt>
                <c:pt idx="99">
                  <c:v>6.9151838265041263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C0-495D-A05B-8219A79A4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181440"/>
        <c:axId val="2023082528"/>
      </c:scatterChart>
      <c:valAx>
        <c:axId val="212218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23082528"/>
        <c:crosses val="autoZero"/>
        <c:crossBetween val="midCat"/>
      </c:valAx>
      <c:valAx>
        <c:axId val="202308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2218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1</xdr:row>
      <xdr:rowOff>83820</xdr:rowOff>
    </xdr:from>
    <xdr:to>
      <xdr:col>8</xdr:col>
      <xdr:colOff>243840</xdr:colOff>
      <xdr:row>16</xdr:row>
      <xdr:rowOff>83820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750D20-0EA8-F9B4-8EA9-315BF04C3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739140</xdr:colOff>
      <xdr:row>10</xdr:row>
      <xdr:rowOff>160020</xdr:rowOff>
    </xdr:from>
    <xdr:to>
      <xdr:col>18</xdr:col>
      <xdr:colOff>632460</xdr:colOff>
      <xdr:row>21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9E4C668-80E6-01E8-6110-C7E8D8CD4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68580</xdr:colOff>
      <xdr:row>0</xdr:row>
      <xdr:rowOff>0</xdr:rowOff>
    </xdr:from>
    <xdr:to>
      <xdr:col>18</xdr:col>
      <xdr:colOff>449580</xdr:colOff>
      <xdr:row>11</xdr:row>
      <xdr:rowOff>144780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A654AAE-2688-65D7-FF68-F126E71BC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670560</xdr:colOff>
      <xdr:row>2</xdr:row>
      <xdr:rowOff>152400</xdr:rowOff>
    </xdr:from>
    <xdr:to>
      <xdr:col>17</xdr:col>
      <xdr:colOff>693420</xdr:colOff>
      <xdr:row>23</xdr:row>
      <xdr:rowOff>60960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D0510094-535A-73AB-11AE-8DF8E58B4D45}"/>
            </a:ext>
          </a:extLst>
        </xdr:cNvPr>
        <xdr:cNvCxnSpPr/>
      </xdr:nvCxnSpPr>
      <xdr:spPr>
        <a:xfrm flipH="1">
          <a:off x="12763500" y="518160"/>
          <a:ext cx="22860" cy="3749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16</xdr:row>
      <xdr:rowOff>60960</xdr:rowOff>
    </xdr:from>
    <xdr:to>
      <xdr:col>7</xdr:col>
      <xdr:colOff>411480</xdr:colOff>
      <xdr:row>18</xdr:row>
      <xdr:rowOff>144780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101A6D1-2717-5045-2E9D-81DECDF38758}"/>
            </a:ext>
          </a:extLst>
        </xdr:cNvPr>
        <xdr:cNvSpPr/>
      </xdr:nvSpPr>
      <xdr:spPr>
        <a:xfrm>
          <a:off x="3710940" y="2987040"/>
          <a:ext cx="1729740" cy="4495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48</xdr:col>
      <xdr:colOff>259080</xdr:colOff>
      <xdr:row>5</xdr:row>
      <xdr:rowOff>167640</xdr:rowOff>
    </xdr:from>
    <xdr:to>
      <xdr:col>54</xdr:col>
      <xdr:colOff>76200</xdr:colOff>
      <xdr:row>20</xdr:row>
      <xdr:rowOff>167640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BF46A51-8390-3F55-1D9E-EF0827A0A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76200</xdr:colOff>
      <xdr:row>3</xdr:row>
      <xdr:rowOff>53340</xdr:rowOff>
    </xdr:from>
    <xdr:to>
      <xdr:col>42</xdr:col>
      <xdr:colOff>685800</xdr:colOff>
      <xdr:row>18</xdr:row>
      <xdr:rowOff>53340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5BFA1D0-D419-5BF9-0F1D-524780AC7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3A32CB0-454A-4129-8C42-4B88A8855E99}">
  <we:reference id="wa104100404" version="3.0.0.1" store="es-ES" storeType="OMEX"/>
  <we:alternateReferences>
    <we:reference id="wa104100404" version="3.0.0.1" store="wa104100404" storeType="OMEX"/>
  </we:alternateReferences>
  <we:properties>
    <we:property name="OyEZCFkCTAYNLTUNKgYQPS8=" value="&quot;Dxoz&quot;"/>
    <we:property name="OyEZCFkCTDgDOQ4BNg==" value="&quot;eg==&quot;"/>
    <we:property name="OyEZCFkCTDoAKw==" value="&quot;&quot;"/>
    <we:property name="UniqueID" value="&quot;20246231721753786896&quot;"/>
    <we:property name="OyEZCFkCTAYNLTUNKgYbNi8=" value="&quot;eQ==&quot;"/>
  </we:properties>
  <we:bindings>
    <we:binding id="refEdit" type="matrix" appref="{12327026-F5CC-4C61-BC1D-0DEC2EBB82AE}"/>
    <we:binding id="Worker" type="matrix" appref="{4A813F65-9A4E-422C-8085-90BAD00B68C2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1B92-BCF5-4719-9CB3-0AE0889CD486}">
  <dimension ref="A1:XFD1048555"/>
  <sheetViews>
    <sheetView tabSelected="1" topLeftCell="A7" zoomScaleNormal="100" workbookViewId="0">
      <selection activeCell="E24" sqref="E24"/>
    </sheetView>
  </sheetViews>
  <sheetFormatPr baseColWidth="10" defaultRowHeight="14.4" x14ac:dyDescent="0.3"/>
  <cols>
    <col min="1" max="1" width="4" bestFit="1" customWidth="1"/>
    <col min="12" max="13" width="11.5546875" customWidth="1"/>
    <col min="20" max="20" width="12.6640625" bestFit="1" customWidth="1"/>
    <col min="23" max="23" width="12.6640625" bestFit="1" customWidth="1"/>
    <col min="25" max="25" width="11.5546875" customWidth="1"/>
    <col min="26" max="26" width="12.6640625" bestFit="1" customWidth="1"/>
  </cols>
  <sheetData>
    <row r="1" spans="2:4" x14ac:dyDescent="0.3">
      <c r="B1" t="s">
        <v>6</v>
      </c>
    </row>
    <row r="2" spans="2:4" x14ac:dyDescent="0.3">
      <c r="B2" s="12" t="s">
        <v>7</v>
      </c>
      <c r="C2" s="12">
        <v>0.16</v>
      </c>
      <c r="D2" s="12" t="s">
        <v>30</v>
      </c>
    </row>
    <row r="3" spans="2:4" x14ac:dyDescent="0.3">
      <c r="B3" s="12" t="s">
        <v>8</v>
      </c>
      <c r="C3" s="12">
        <v>0.15</v>
      </c>
      <c r="D3" s="12" t="s">
        <v>30</v>
      </c>
    </row>
    <row r="4" spans="2:4" x14ac:dyDescent="0.3">
      <c r="B4" s="12" t="s">
        <v>17</v>
      </c>
      <c r="C4" s="12">
        <v>0.25</v>
      </c>
      <c r="D4" s="12" t="s">
        <v>30</v>
      </c>
    </row>
    <row r="5" spans="2:4" x14ac:dyDescent="0.3">
      <c r="B5" s="12" t="s">
        <v>9</v>
      </c>
      <c r="C5" s="12">
        <v>0.5</v>
      </c>
      <c r="D5" s="12" t="s">
        <v>66</v>
      </c>
    </row>
    <row r="6" spans="2:4" x14ac:dyDescent="0.3">
      <c r="B6" s="12" t="s">
        <v>10</v>
      </c>
      <c r="C6" s="12">
        <v>1.2</v>
      </c>
      <c r="D6" s="12" t="s">
        <v>66</v>
      </c>
    </row>
    <row r="7" spans="2:4" x14ac:dyDescent="0.3">
      <c r="B7" s="12" t="s">
        <v>39</v>
      </c>
      <c r="C7" s="12">
        <f>-127600/1000/1000000</f>
        <v>-1.2759999999999998E-4</v>
      </c>
      <c r="D7" s="12" t="s">
        <v>44</v>
      </c>
    </row>
    <row r="8" spans="2:4" x14ac:dyDescent="0.3">
      <c r="B8" s="12" t="s">
        <v>40</v>
      </c>
      <c r="C8" s="12"/>
      <c r="D8" s="12"/>
    </row>
    <row r="9" spans="2:4" x14ac:dyDescent="0.3">
      <c r="B9" s="12" t="s">
        <v>41</v>
      </c>
      <c r="C9" s="12">
        <f>+C2/2</f>
        <v>0.08</v>
      </c>
      <c r="D9" s="12" t="s">
        <v>30</v>
      </c>
    </row>
    <row r="10" spans="2:4" x14ac:dyDescent="0.3">
      <c r="B10" s="12" t="s">
        <v>42</v>
      </c>
      <c r="C10" s="12">
        <f>+C3/2</f>
        <v>7.4999999999999997E-2</v>
      </c>
      <c r="D10" s="12" t="s">
        <v>30</v>
      </c>
    </row>
    <row r="11" spans="2:4" x14ac:dyDescent="0.3">
      <c r="B11" s="12" t="s">
        <v>31</v>
      </c>
      <c r="C11" s="12">
        <v>9.82</v>
      </c>
      <c r="D11" s="12" t="s">
        <v>43</v>
      </c>
    </row>
    <row r="12" spans="2:4" x14ac:dyDescent="0.3">
      <c r="B12" s="12" t="s">
        <v>70</v>
      </c>
      <c r="C12" s="12">
        <f>0.325*2</f>
        <v>0.65</v>
      </c>
      <c r="D12" s="12" t="s">
        <v>30</v>
      </c>
    </row>
    <row r="13" spans="2:4" x14ac:dyDescent="0.3">
      <c r="B13" s="12" t="s">
        <v>72</v>
      </c>
      <c r="C13" s="12">
        <f>+C12/2</f>
        <v>0.32500000000000001</v>
      </c>
      <c r="D13" s="12" t="s">
        <v>30</v>
      </c>
    </row>
    <row r="14" spans="2:4" x14ac:dyDescent="0.3">
      <c r="B14" s="12" t="s">
        <v>71</v>
      </c>
      <c r="C14" s="12">
        <v>20</v>
      </c>
      <c r="D14" s="12" t="s">
        <v>66</v>
      </c>
    </row>
    <row r="15" spans="2:4" x14ac:dyDescent="0.3">
      <c r="B15" s="15" t="s">
        <v>16</v>
      </c>
      <c r="C15" s="15">
        <v>0.2153659496</v>
      </c>
      <c r="D15" s="15" t="s">
        <v>30</v>
      </c>
    </row>
    <row r="16" spans="2:4" x14ac:dyDescent="0.3">
      <c r="B16" s="15" t="s">
        <v>34</v>
      </c>
      <c r="C16" s="15">
        <v>1</v>
      </c>
      <c r="D16" s="15" t="s">
        <v>35</v>
      </c>
    </row>
    <row r="17" spans="1:57" x14ac:dyDescent="0.3">
      <c r="B17" s="15" t="s">
        <v>11</v>
      </c>
      <c r="C17" s="15">
        <v>0.1</v>
      </c>
      <c r="D17" s="15" t="s">
        <v>30</v>
      </c>
    </row>
    <row r="18" spans="1:57" x14ac:dyDescent="0.3">
      <c r="B18" s="13" t="s">
        <v>2</v>
      </c>
      <c r="C18" s="13">
        <f>+C16/C15/2</f>
        <v>2.3216297698343302</v>
      </c>
      <c r="D18" s="13" t="s">
        <v>5</v>
      </c>
      <c r="I18">
        <v>70</v>
      </c>
    </row>
    <row r="19" spans="1:57" x14ac:dyDescent="0.3">
      <c r="B19" s="13" t="s">
        <v>0</v>
      </c>
      <c r="C19" s="13">
        <f>1/C18</f>
        <v>0.43073189920000005</v>
      </c>
      <c r="D19" s="13" t="s">
        <v>4</v>
      </c>
      <c r="I19">
        <v>70</v>
      </c>
    </row>
    <row r="20" spans="1:57" x14ac:dyDescent="0.3">
      <c r="B20" s="13" t="s">
        <v>32</v>
      </c>
      <c r="C20" s="13">
        <f>+C19/2</f>
        <v>0.21536594960000002</v>
      </c>
      <c r="D20" s="13" t="s">
        <v>4</v>
      </c>
      <c r="I20">
        <v>70</v>
      </c>
    </row>
    <row r="21" spans="1:57" x14ac:dyDescent="0.3">
      <c r="B21" s="13" t="s">
        <v>33</v>
      </c>
      <c r="C21" s="13">
        <f>+C20/2</f>
        <v>0.10768297480000001</v>
      </c>
      <c r="D21" s="13" t="s">
        <v>4</v>
      </c>
      <c r="I21">
        <v>70</v>
      </c>
    </row>
    <row r="22" spans="1:57" x14ac:dyDescent="0.3">
      <c r="B22" s="13" t="s">
        <v>1</v>
      </c>
      <c r="C22" s="13">
        <f>PI()/C20</f>
        <v>14.587230058533788</v>
      </c>
      <c r="D22" s="13" t="s">
        <v>3</v>
      </c>
      <c r="I22">
        <v>70</v>
      </c>
    </row>
    <row r="23" spans="1:57" x14ac:dyDescent="0.3">
      <c r="B23" s="13" t="s">
        <v>22</v>
      </c>
      <c r="C23" s="13">
        <f>PI()/C21</f>
        <v>29.174460117067575</v>
      </c>
      <c r="D23" s="13" t="s">
        <v>3</v>
      </c>
      <c r="E23">
        <f>+MIN(E27:E126)*180/PI()</f>
        <v>0.80226296365602212</v>
      </c>
      <c r="F23">
        <f>+MIN(F27:F126)*180/PI()</f>
        <v>2.8175573302309607</v>
      </c>
      <c r="I23">
        <v>40</v>
      </c>
    </row>
    <row r="24" spans="1:57" x14ac:dyDescent="0.3">
      <c r="B24" s="13" t="s">
        <v>23</v>
      </c>
      <c r="C24" s="13">
        <f>+C23*2</f>
        <v>58.34892023413515</v>
      </c>
      <c r="D24" s="13" t="s">
        <v>3</v>
      </c>
      <c r="E24">
        <f>+MAX(E27:E126)*180/PI()</f>
        <v>74.464955737686665</v>
      </c>
      <c r="F24">
        <f>+MAX(F27:F126)*180/PI()</f>
        <v>79.529853015636448</v>
      </c>
      <c r="I24">
        <f>+AVERAGE(I18:I23)</f>
        <v>65</v>
      </c>
      <c r="L24" t="s">
        <v>79</v>
      </c>
      <c r="M24">
        <f>+M25*0.05093/2</f>
        <v>0.21770383914985444</v>
      </c>
      <c r="N24" t="s">
        <v>35</v>
      </c>
      <c r="AO24">
        <f t="shared" ref="AO24:AV24" si="0">MIN(AO27:AO126)</f>
        <v>-41.969944132088706</v>
      </c>
      <c r="AP24">
        <f t="shared" si="0"/>
        <v>-13.271952197362026</v>
      </c>
      <c r="AQ24">
        <f t="shared" si="0"/>
        <v>-1.9940863284208108</v>
      </c>
      <c r="AU24">
        <f t="shared" si="0"/>
        <v>-43.089696552039484</v>
      </c>
      <c r="AV24">
        <f t="shared" si="0"/>
        <v>-17.431035360827217</v>
      </c>
      <c r="AW24">
        <f>MIN(AW27:AW126)</f>
        <v>-17.129942635616121</v>
      </c>
      <c r="BA24">
        <f t="shared" ref="BA24:BD24" si="1">MIN(BA27:BA126)</f>
        <v>-12.601334042216198</v>
      </c>
      <c r="BD24">
        <f t="shared" si="1"/>
        <v>-5.6050354648819916</v>
      </c>
      <c r="BE24">
        <f t="shared" ref="BE24" si="2">MIN(BE27:BE126)</f>
        <v>-130.61351143165001</v>
      </c>
    </row>
    <row r="25" spans="1:57" x14ac:dyDescent="0.3">
      <c r="G25">
        <f>+SUMSQ(G27:H126)</f>
        <v>1.2110708898857601E-8</v>
      </c>
      <c r="M25" cm="1">
        <f t="array" ref="M25">+MAX(ABS(M27:M126))</f>
        <v>8.5491395699923203</v>
      </c>
      <c r="V25">
        <f>+SUMSQ(V27:W126)</f>
        <v>37.30337902146573</v>
      </c>
      <c r="AB25">
        <f>+SUMSQ(AB27:AC126)</f>
        <v>23620.975159554226</v>
      </c>
      <c r="AD25">
        <f>+MIN(AD27:AD126)</f>
        <v>3.6866876158879042E-3</v>
      </c>
      <c r="AE25">
        <f t="shared" ref="AE25:AI25" si="3">+MIN(AE27:AE126)</f>
        <v>1.3629239408793122E-2</v>
      </c>
      <c r="AF25">
        <f t="shared" si="3"/>
        <v>-5.804305719184466E-2</v>
      </c>
      <c r="AG25">
        <f t="shared" si="3"/>
        <v>-4.4441446730310516E-2</v>
      </c>
      <c r="AH25">
        <f t="shared" si="3"/>
        <v>1.1201338115973962E-3</v>
      </c>
      <c r="AI25">
        <f t="shared" si="3"/>
        <v>2.1426217506207407E-2</v>
      </c>
      <c r="AN25">
        <f t="shared" ref="AN25:AV25" si="4">+MAX(AN27:AN126)</f>
        <v>181.49859729722391</v>
      </c>
      <c r="AO25">
        <f t="shared" si="4"/>
        <v>47.778335058410825</v>
      </c>
      <c r="AP25">
        <f t="shared" si="4"/>
        <v>176.57934366853107</v>
      </c>
      <c r="AQ25">
        <f t="shared" si="4"/>
        <v>12.601334042216198</v>
      </c>
      <c r="AT25">
        <f t="shared" si="4"/>
        <v>170.16405742970323</v>
      </c>
      <c r="AU25">
        <f t="shared" si="4"/>
        <v>46.735546553687108</v>
      </c>
      <c r="AV25">
        <f t="shared" si="4"/>
        <v>164.61799565051354</v>
      </c>
      <c r="AW25">
        <f>+MAX(AW27:AW126)</f>
        <v>9.3669200221806399</v>
      </c>
      <c r="BA25">
        <f t="shared" ref="BA25:BD25" si="5">+MAX(BA27:BA126)</f>
        <v>1.9940863284208108</v>
      </c>
      <c r="BD25">
        <f t="shared" si="5"/>
        <v>19.497188492515246</v>
      </c>
      <c r="BE25">
        <f t="shared" ref="BE25" si="6">+MAX(BE27:BE126)</f>
        <v>130.62123088769263</v>
      </c>
    </row>
    <row r="26" spans="1:57" x14ac:dyDescent="0.3">
      <c r="A26" t="s">
        <v>73</v>
      </c>
      <c r="B26" t="s">
        <v>38</v>
      </c>
      <c r="C26" s="6" t="s">
        <v>12</v>
      </c>
      <c r="D26" s="6" t="s">
        <v>13</v>
      </c>
      <c r="E26" s="8" t="s">
        <v>18</v>
      </c>
      <c r="F26" s="8" t="s">
        <v>19</v>
      </c>
      <c r="G26" s="2" t="s">
        <v>20</v>
      </c>
      <c r="H26" s="2" t="s">
        <v>21</v>
      </c>
      <c r="I26" t="s">
        <v>15</v>
      </c>
      <c r="J26" t="s">
        <v>14</v>
      </c>
      <c r="K26" s="8" t="s">
        <v>22</v>
      </c>
      <c r="L26" s="9" t="s">
        <v>23</v>
      </c>
      <c r="M26" s="7" t="s">
        <v>74</v>
      </c>
      <c r="N26" s="1" t="s">
        <v>24</v>
      </c>
      <c r="O26" s="1" t="s">
        <v>25</v>
      </c>
      <c r="P26" s="1" t="s">
        <v>26</v>
      </c>
      <c r="Q26" s="1" t="s">
        <v>27</v>
      </c>
      <c r="R26" s="1" t="s">
        <v>54</v>
      </c>
      <c r="S26" s="7" t="s">
        <v>36</v>
      </c>
      <c r="T26" s="7" t="s">
        <v>37</v>
      </c>
      <c r="U26" s="1" t="s">
        <v>34</v>
      </c>
      <c r="V26" s="3" t="s">
        <v>20</v>
      </c>
      <c r="W26" s="3" t="s">
        <v>21</v>
      </c>
      <c r="X26" s="9" t="s">
        <v>28</v>
      </c>
      <c r="Y26" s="9" t="s">
        <v>29</v>
      </c>
      <c r="Z26" s="7" t="s">
        <v>55</v>
      </c>
      <c r="AA26" s="7" t="s">
        <v>56</v>
      </c>
      <c r="AB26" s="3" t="s">
        <v>20</v>
      </c>
      <c r="AC26" s="3" t="s">
        <v>21</v>
      </c>
      <c r="AD26" s="1" t="s">
        <v>45</v>
      </c>
      <c r="AE26" s="1" t="s">
        <v>46</v>
      </c>
      <c r="AF26" s="1" t="s">
        <v>47</v>
      </c>
      <c r="AG26" s="1" t="s">
        <v>48</v>
      </c>
      <c r="AH26" s="1" t="s">
        <v>49</v>
      </c>
      <c r="AI26" s="1" t="s">
        <v>50</v>
      </c>
      <c r="AJ26" s="1" t="s">
        <v>62</v>
      </c>
      <c r="AK26" s="1" t="s">
        <v>63</v>
      </c>
      <c r="AL26" s="1" t="s">
        <v>64</v>
      </c>
      <c r="AM26" s="1" t="s">
        <v>65</v>
      </c>
      <c r="AN26" s="1"/>
      <c r="AO26" s="10" t="s">
        <v>53</v>
      </c>
      <c r="AP26" s="10" t="s">
        <v>57</v>
      </c>
      <c r="AQ26" s="10" t="s">
        <v>58</v>
      </c>
      <c r="AR26" s="1" t="s">
        <v>51</v>
      </c>
      <c r="AS26" s="1" t="s">
        <v>52</v>
      </c>
      <c r="AT26" s="1"/>
      <c r="AU26" s="10" t="s">
        <v>59</v>
      </c>
      <c r="AV26" s="10" t="s">
        <v>60</v>
      </c>
      <c r="AW26" s="10" t="s">
        <v>61</v>
      </c>
      <c r="AX26" s="11" t="s">
        <v>67</v>
      </c>
      <c r="AY26" s="11" t="s">
        <v>68</v>
      </c>
      <c r="AZ26" s="11" t="s">
        <v>69</v>
      </c>
      <c r="BB26" s="11" t="s">
        <v>75</v>
      </c>
      <c r="BC26" s="11" t="s">
        <v>76</v>
      </c>
      <c r="BD26" s="11" t="s">
        <v>77</v>
      </c>
      <c r="BE26" s="11" t="s">
        <v>78</v>
      </c>
    </row>
    <row r="27" spans="1:57" s="14" customFormat="1" x14ac:dyDescent="0.3">
      <c r="A27" s="14">
        <v>1</v>
      </c>
      <c r="B27" s="14">
        <v>0</v>
      </c>
      <c r="C27" s="14">
        <f>+$C$15/2</f>
        <v>0.1076829748</v>
      </c>
      <c r="D27" s="14">
        <f>-C4</f>
        <v>-0.25</v>
      </c>
      <c r="E27" s="8">
        <v>0.88831180444653801</v>
      </c>
      <c r="F27" s="8">
        <v>0.11005009864840871</v>
      </c>
      <c r="G27" s="14">
        <f>-$C$3*SIN(F27)+$C$2*SIN(E27)-C27</f>
        <v>4.1019354678761832E-6</v>
      </c>
      <c r="H27" s="14">
        <f>+-$C$3*COS(F27)-$C$2*COS(E27)-D27</f>
        <v>-8.2660417208280101E-6</v>
      </c>
      <c r="I27" s="14">
        <f>+-$C$3*SIN(F27)</f>
        <v>-1.6474214483471149E-2</v>
      </c>
      <c r="J27" s="14">
        <f>+-$C$3*COS(F27)</f>
        <v>-0.14909258954472748</v>
      </c>
      <c r="K27" s="8">
        <v>-1.813641985684191</v>
      </c>
      <c r="L27" s="8">
        <v>-3.4251880266585446</v>
      </c>
      <c r="M27" s="6">
        <f>+K27-L27</f>
        <v>1.6115460409743536</v>
      </c>
      <c r="N27" s="14">
        <f>I27</f>
        <v>-1.6474214483471149E-2</v>
      </c>
      <c r="O27" s="14">
        <f>J27</f>
        <v>-0.14909258954472748</v>
      </c>
      <c r="P27" s="14">
        <f>+C27-N27</f>
        <v>0.12415718928347115</v>
      </c>
      <c r="Q27" s="14">
        <f>+D27-O27</f>
        <v>-0.10090741045527252</v>
      </c>
      <c r="R27" s="14">
        <f>SQRT(SUMSQ(P27:Q27))</f>
        <v>0.15999160332830134</v>
      </c>
      <c r="S27" s="14">
        <v>-1</v>
      </c>
      <c r="T27" s="14">
        <v>0</v>
      </c>
      <c r="U27" s="14">
        <f>+SQRT(SUMSQ(S27:T27))</f>
        <v>1</v>
      </c>
      <c r="V27" s="14">
        <f>+O27*L27+K27*Q27+S27</f>
        <v>-0.30631993115953238</v>
      </c>
      <c r="W27" s="14">
        <f>N27*L27+K27*P27-T27</f>
        <v>-0.16874940911165243</v>
      </c>
      <c r="X27" s="8">
        <v>-11.607586677178029</v>
      </c>
      <c r="Y27" s="8">
        <v>3.3670486177175718</v>
      </c>
      <c r="Z27" s="14">
        <v>0</v>
      </c>
      <c r="AA27" s="14">
        <v>0</v>
      </c>
      <c r="AB27" s="14">
        <f>-Y27*O27-L27^2*N27-X27*Q27-K27^2*P27-Z27</f>
        <v>-0.88440536588679275</v>
      </c>
      <c r="AC27" s="14">
        <f>+Y27*N27-L27^2*O27+X27*P27-K27^2*Q27-AA27</f>
        <v>0.5844209427954925</v>
      </c>
      <c r="AD27" s="14">
        <f>+$C$10*SIN(F27)</f>
        <v>8.2371072417355747E-3</v>
      </c>
      <c r="AE27" s="14">
        <f>+$C$10*COS(F27)</f>
        <v>7.4546294772363741E-2</v>
      </c>
      <c r="AF27" s="14">
        <f>-N27-AH27</f>
        <v>-4.5606431125998367E-2</v>
      </c>
      <c r="AG27" s="14">
        <f>-O27-AI27</f>
        <v>9.863475129623081E-2</v>
      </c>
      <c r="AH27" s="14">
        <f>+$C$9*SIN(E27)</f>
        <v>6.2080645609469513E-2</v>
      </c>
      <c r="AI27" s="14">
        <f>+$C$9*COS(E27)</f>
        <v>5.0457838248496679E-2</v>
      </c>
      <c r="AJ27" s="14">
        <f>+-Y27*O27-L27^2*N27</f>
        <v>0.69527604889789152</v>
      </c>
      <c r="AK27" s="14">
        <f>+Y27*N27-L27^2*O27</f>
        <v>1.6936718110573548</v>
      </c>
      <c r="AL27" s="14">
        <f>+AJ27+X27*AE27-K27^2*AD27</f>
        <v>-0.19712082335140216</v>
      </c>
      <c r="AM27" s="14">
        <f>+AK27+X27*AD27+AE27*K27^2</f>
        <v>1.8432637973388462</v>
      </c>
      <c r="AN27" s="14">
        <f>+SQRT(AO27^2+AP27^2)</f>
        <v>159.13160176113018</v>
      </c>
      <c r="AO27" s="14">
        <f>+AU27+AR27*$C$6</f>
        <v>-23.585979906868072</v>
      </c>
      <c r="AP27" s="14">
        <f>+AV27+(AS27+$C$11)*$C$6</f>
        <v>157.37397571039421</v>
      </c>
      <c r="AQ27" s="14">
        <f>+AW27-AI27*AU27+AH27*AV27-AG27*AO27+AF27*AP27+Y27*$C$8</f>
        <v>-1.9940863284208108</v>
      </c>
      <c r="AR27" s="14">
        <f>+AI27*Y27+AH27*L27^2</f>
        <v>0.89821872891702814</v>
      </c>
      <c r="AS27" s="14">
        <f>-AH27*Y27+AI27*L27^2</f>
        <v>0.38293841741953455</v>
      </c>
      <c r="AT27" s="14">
        <f>+SQRT(AU27^2+AV27^2)</f>
        <v>147.21125135286294</v>
      </c>
      <c r="AU27" s="14">
        <f>+AX27</f>
        <v>-24.663842381568507</v>
      </c>
      <c r="AV27" s="14">
        <f>+AY27+$C$14*$C$11/2</f>
        <v>145.13044960949077</v>
      </c>
      <c r="AW27" s="14">
        <f>+AZ27</f>
        <v>-7.3974943851773771</v>
      </c>
      <c r="AX27" s="14">
        <v>-24.663842381568507</v>
      </c>
      <c r="AY27" s="14">
        <v>46.930449609490751</v>
      </c>
      <c r="AZ27" s="14">
        <v>-7.3974943851773771</v>
      </c>
      <c r="BA27" s="14">
        <f>-AQ27</f>
        <v>1.9940863284208108</v>
      </c>
      <c r="BB27" s="14">
        <f>+C27+B27*$C$16</f>
        <v>0.1076829748</v>
      </c>
      <c r="BC27" s="14">
        <f>+I27+B27*$C$16</f>
        <v>-1.6474214483471149E-2</v>
      </c>
      <c r="BD27" s="14">
        <f>+BA27*M27</f>
        <v>3.2135619279276422</v>
      </c>
      <c r="BE27" s="14">
        <f>+M27*32/20*60/2/PI()</f>
        <v>24.622609770359279</v>
      </c>
    </row>
    <row r="28" spans="1:57" s="14" customFormat="1" x14ac:dyDescent="0.3">
      <c r="A28" s="14">
        <v>2</v>
      </c>
      <c r="B28" s="14">
        <f>+B27+$C$19/100</f>
        <v>4.3073189920000005E-3</v>
      </c>
      <c r="C28" s="14">
        <f>+C27-$C$15/50</f>
        <v>0.103375655808</v>
      </c>
      <c r="D28" s="14">
        <f>+D27</f>
        <v>-0.25</v>
      </c>
      <c r="E28" s="8">
        <v>0.88440325864503677</v>
      </c>
      <c r="F28" s="8">
        <v>0.13636869020097142</v>
      </c>
      <c r="G28" s="14">
        <f t="shared" ref="G28:G91" si="7">-$C$3*SIN(F28)+$C$2*SIN(E28)-C28</f>
        <v>-1.7087357143535931E-6</v>
      </c>
      <c r="H28" s="14">
        <f t="shared" ref="H28:H91" si="8">+-$C$3*COS(F28)-$C$2*COS(E28)-D28</f>
        <v>-7.6231283270833394E-6</v>
      </c>
      <c r="I28" s="14">
        <f t="shared" ref="I28:I91" si="9">+-$C$3*SIN(F28)</f>
        <v>-2.0391963219179084E-2</v>
      </c>
      <c r="J28" s="14">
        <f t="shared" ref="J28:J91" si="10">+-$C$3*COS(F28)</f>
        <v>-0.14860742860324191</v>
      </c>
      <c r="K28" s="8">
        <v>-1.8631256248253625</v>
      </c>
      <c r="L28" s="8">
        <v>-3.4102953928386439</v>
      </c>
      <c r="M28" s="6">
        <f t="shared" ref="M28:M91" si="11">+K28-L28</f>
        <v>1.5471697680132814</v>
      </c>
      <c r="N28" s="14">
        <f t="shared" ref="N28:N91" si="12">I28</f>
        <v>-2.0391963219179084E-2</v>
      </c>
      <c r="O28" s="14">
        <f t="shared" ref="O28:O91" si="13">J28</f>
        <v>-0.14860742860324191</v>
      </c>
      <c r="P28" s="14">
        <f t="shared" ref="P28:P91" si="14">+C28-N28</f>
        <v>0.12376761902717909</v>
      </c>
      <c r="Q28" s="14">
        <f t="shared" ref="Q28:Q91" si="15">+D28-O28</f>
        <v>-0.10139257139675809</v>
      </c>
      <c r="R28" s="14">
        <f t="shared" ref="R28:R91" si="16">SQRT(SUMSQ(P28:Q28))</f>
        <v>0.15999649075559011</v>
      </c>
      <c r="S28" s="14">
        <v>-1</v>
      </c>
      <c r="T28" s="14">
        <v>0</v>
      </c>
      <c r="U28" s="14">
        <f t="shared" ref="U28:U91" si="17">+SQRT(SUMSQ(S28:T28))</f>
        <v>1</v>
      </c>
      <c r="V28" s="14">
        <f t="shared" ref="V28:V91" si="18">+O28*L28+K28*Q28+S28</f>
        <v>-0.30429767295653132</v>
      </c>
      <c r="W28" s="14">
        <f t="shared" ref="W28:W91" si="19">N28*L28+K28*P28-T28</f>
        <v>-0.16105200431585895</v>
      </c>
      <c r="X28" s="8">
        <v>-11.483962303809106</v>
      </c>
      <c r="Y28" s="8">
        <v>3.4715095506297318</v>
      </c>
      <c r="Z28" s="14">
        <v>0</v>
      </c>
      <c r="AA28" s="14">
        <v>0</v>
      </c>
      <c r="AB28" s="14">
        <f t="shared" ref="AB28:AB91" si="20">-Y28*O28-L28^2*N28-X28*Q28-K28^2*P28-Z28</f>
        <v>-0.840962239792026</v>
      </c>
      <c r="AC28" s="14">
        <f t="shared" ref="AC28:AC91" si="21">+Y28*N28-L28^2*O28+X28*P28-K28^2*Q28-AA28</f>
        <v>0.58814552340159598</v>
      </c>
      <c r="AD28" s="14">
        <f t="shared" ref="AD28:AD91" si="22">+$C$10*SIN(F28)</f>
        <v>1.0195981609589542E-2</v>
      </c>
      <c r="AE28" s="14">
        <f t="shared" ref="AE28:AE91" si="23">+$C$10*COS(F28)</f>
        <v>7.4303714301620957E-2</v>
      </c>
      <c r="AF28" s="14">
        <f t="shared" ref="AF28:AF91" si="24">-N28-AH28</f>
        <v>-4.1490991926553276E-2</v>
      </c>
      <c r="AG28" s="14">
        <f t="shared" ref="AG28:AG91" si="25">-O28-AI28</f>
        <v>9.790733134069933E-2</v>
      </c>
      <c r="AH28" s="14">
        <f t="shared" ref="AH28:AH91" si="26">+$C$9*SIN(E28)</f>
        <v>6.188295514573236E-2</v>
      </c>
      <c r="AI28" s="14">
        <f t="shared" ref="AI28:AI91" si="27">+$C$9*COS(E28)</f>
        <v>5.0700097262542584E-2</v>
      </c>
      <c r="AJ28" s="14">
        <f t="shared" ref="AJ28:AJ76" si="28">+-Y28*O28-L28^2*N28</f>
        <v>0.75305297820308037</v>
      </c>
      <c r="AK28" s="14">
        <f t="shared" ref="AK28:AK76" si="29">+Y28*N28-L28^2*O28</f>
        <v>1.6575305398655333</v>
      </c>
      <c r="AL28" s="14">
        <f t="shared" ref="AL28:AL76" si="30">+AJ28+X28*AE28-K28^2*AD28</f>
        <v>-0.13564074544147095</v>
      </c>
      <c r="AM28" s="14">
        <f t="shared" ref="AM28:AM76" si="31">+AK28+X28*AD28+AE28*K28^2</f>
        <v>1.7983660807075914</v>
      </c>
      <c r="AN28" s="14">
        <f t="shared" ref="AN28:AN91" si="32">+SQRT(AO28^2+AP28^2)</f>
        <v>156.8895649054777</v>
      </c>
      <c r="AO28" s="14">
        <f t="shared" ref="AO28:AO76" si="33">+AU28+AR28*$C$6</f>
        <v>-17.21553280950852</v>
      </c>
      <c r="AP28" s="14">
        <f t="shared" ref="AP28:AP76" si="34">+AV28+(AS28+$C$11)*$C$6</f>
        <v>155.94217199434809</v>
      </c>
      <c r="AQ28" s="14">
        <f t="shared" ref="AQ28:AQ76" si="35">+AW28-AI28*AU28+AH28*AV28-AG28*AO28+AF28*AP28+Y28*$C$8</f>
        <v>-1.3299235389295765</v>
      </c>
      <c r="AR28" s="14">
        <f t="shared" ref="AR28:AR76" si="36">+AI28*Y28+AH28*L28^2</f>
        <v>0.89571173610634802</v>
      </c>
      <c r="AS28" s="14">
        <f t="shared" ref="AS28:AS76" si="37">-AH28*Y28+AI28*L28^2</f>
        <v>0.37482067495223736</v>
      </c>
      <c r="AT28" s="14">
        <f t="shared" ref="AT28:AT91" si="38">+SQRT(AU28^2+AV28^2)</f>
        <v>144.86765960638905</v>
      </c>
      <c r="AU28" s="14">
        <f t="shared" ref="AU28:AU76" si="39">+AX28</f>
        <v>-18.290386892836139</v>
      </c>
      <c r="AV28" s="14">
        <f t="shared" ref="AV28:AV76" si="40">+AY28+$C$14*$C$11/2</f>
        <v>143.70838718440541</v>
      </c>
      <c r="AW28" s="14">
        <f t="shared" ref="AW28:AW76" si="41">+AZ28</f>
        <v>-6.3656790873245557</v>
      </c>
      <c r="AX28" s="14">
        <v>-18.290386892836139</v>
      </c>
      <c r="AY28" s="14">
        <v>45.508387184405407</v>
      </c>
      <c r="AZ28" s="14">
        <v>-6.3656790873245557</v>
      </c>
      <c r="BA28" s="14">
        <f t="shared" ref="BA28:BA75" si="42">-AQ28</f>
        <v>1.3299235389295765</v>
      </c>
      <c r="BB28" s="14">
        <f t="shared" ref="BB28:BB91" si="43">+C28+B28*$C$16</f>
        <v>0.1076829748</v>
      </c>
      <c r="BC28" s="14">
        <f t="shared" ref="BC28:BC91" si="44">+I28+B28*$C$16</f>
        <v>-1.6084644227179083E-2</v>
      </c>
      <c r="BD28" s="14">
        <f t="shared" ref="BD28:BD91" si="45">+BA28*M28</f>
        <v>2.0576174932010751</v>
      </c>
      <c r="BE28" s="14">
        <f t="shared" ref="BE28:BE91" si="46">+M28*32/20*60/2/PI()</f>
        <v>23.639012772638853</v>
      </c>
    </row>
    <row r="29" spans="1:57" s="14" customFormat="1" x14ac:dyDescent="0.3">
      <c r="A29" s="14">
        <v>3</v>
      </c>
      <c r="B29" s="14">
        <f t="shared" ref="B29:B92" si="47">+B28+$C$19/100</f>
        <v>8.6146379840000009E-3</v>
      </c>
      <c r="C29" s="14">
        <f t="shared" ref="C29:C76" si="48">+C28-$C$15/50</f>
        <v>9.9068336815999997E-2</v>
      </c>
      <c r="D29" s="14">
        <f t="shared" ref="D29:D76" si="49">+D28</f>
        <v>-0.25</v>
      </c>
      <c r="E29" s="8">
        <v>0.87976093900569619</v>
      </c>
      <c r="F29" s="8">
        <v>0.16227371333880172</v>
      </c>
      <c r="G29" s="14">
        <f t="shared" si="7"/>
        <v>-8.860299063467858E-6</v>
      </c>
      <c r="H29" s="14">
        <f t="shared" si="8"/>
        <v>-3.0339179467597788E-6</v>
      </c>
      <c r="I29" s="14">
        <f t="shared" si="9"/>
        <v>-2.4234369705534126E-2</v>
      </c>
      <c r="J29" s="14">
        <f t="shared" si="10"/>
        <v>-0.14802937318307974</v>
      </c>
      <c r="K29" s="8">
        <v>-1.9123654280291991</v>
      </c>
      <c r="L29" s="8">
        <v>-3.3950417949872498</v>
      </c>
      <c r="M29" s="6">
        <f t="shared" si="11"/>
        <v>1.4826763669580507</v>
      </c>
      <c r="N29" s="14">
        <f t="shared" si="12"/>
        <v>-2.4234369705534126E-2</v>
      </c>
      <c r="O29" s="14">
        <f t="shared" si="13"/>
        <v>-0.14802937318307974</v>
      </c>
      <c r="P29" s="14">
        <f t="shared" si="14"/>
        <v>0.12330270652153412</v>
      </c>
      <c r="Q29" s="14">
        <f t="shared" si="15"/>
        <v>-0.10197062681692026</v>
      </c>
      <c r="R29" s="14">
        <f t="shared" si="16"/>
        <v>0.16000489420318115</v>
      </c>
      <c r="S29" s="14">
        <v>-1</v>
      </c>
      <c r="T29" s="14">
        <v>0</v>
      </c>
      <c r="U29" s="14">
        <f t="shared" si="17"/>
        <v>1</v>
      </c>
      <c r="V29" s="14">
        <f t="shared" si="18"/>
        <v>-0.30242898975853416</v>
      </c>
      <c r="W29" s="14">
        <f t="shared" si="19"/>
        <v>-0.1535231351087511</v>
      </c>
      <c r="X29" s="8">
        <v>-11.357349756202321</v>
      </c>
      <c r="Y29" s="8">
        <v>3.5847630310379972</v>
      </c>
      <c r="Z29" s="14">
        <v>0</v>
      </c>
      <c r="AA29" s="14">
        <v>0</v>
      </c>
      <c r="AB29" s="14">
        <f t="shared" si="20"/>
        <v>-0.7990684693954514</v>
      </c>
      <c r="AC29" s="14">
        <f t="shared" si="21"/>
        <v>0.59188684300814676</v>
      </c>
      <c r="AD29" s="14">
        <f t="shared" si="22"/>
        <v>1.2117184852767063E-2</v>
      </c>
      <c r="AE29" s="14">
        <f t="shared" si="23"/>
        <v>7.4014686591539869E-2</v>
      </c>
      <c r="AF29" s="14">
        <f t="shared" si="24"/>
        <v>-3.7412553405701196E-2</v>
      </c>
      <c r="AG29" s="14">
        <f t="shared" si="25"/>
        <v>9.7042542815646227E-2</v>
      </c>
      <c r="AH29" s="14">
        <f t="shared" si="26"/>
        <v>6.1646923111235326E-2</v>
      </c>
      <c r="AI29" s="14">
        <f t="shared" si="27"/>
        <v>5.0986830367433511E-2</v>
      </c>
      <c r="AJ29" s="14">
        <f t="shared" si="28"/>
        <v>0.80998305304441753</v>
      </c>
      <c r="AK29" s="14">
        <f t="shared" si="29"/>
        <v>1.6193577926545246</v>
      </c>
      <c r="AL29" s="14">
        <f t="shared" si="30"/>
        <v>-7.4941889627033617E-2</v>
      </c>
      <c r="AM29" s="14">
        <f t="shared" si="31"/>
        <v>1.7524208704087278</v>
      </c>
      <c r="AN29" s="14">
        <f t="shared" si="32"/>
        <v>154.94995819516393</v>
      </c>
      <c r="AO29" s="14">
        <f t="shared" si="33"/>
        <v>-11.114286090243992</v>
      </c>
      <c r="AP29" s="14">
        <f t="shared" si="34"/>
        <v>154.55084014455326</v>
      </c>
      <c r="AQ29" s="14">
        <f t="shared" si="35"/>
        <v>-0.70465561583126313</v>
      </c>
      <c r="AR29" s="14">
        <f t="shared" si="36"/>
        <v>0.8933371762866047</v>
      </c>
      <c r="AS29" s="14">
        <f t="shared" si="37"/>
        <v>0.36670034007721591</v>
      </c>
      <c r="AT29" s="14">
        <f t="shared" si="38"/>
        <v>142.84755372175977</v>
      </c>
      <c r="AU29" s="14">
        <f t="shared" si="39"/>
        <v>-12.186290701787918</v>
      </c>
      <c r="AV29" s="14">
        <f t="shared" si="40"/>
        <v>142.3267997364606</v>
      </c>
      <c r="AW29" s="14">
        <f t="shared" si="41"/>
        <v>-5.3964222556470869</v>
      </c>
      <c r="AX29" s="14">
        <v>-12.186290701787918</v>
      </c>
      <c r="AY29" s="14">
        <v>44.126799736460598</v>
      </c>
      <c r="AZ29" s="14">
        <v>-5.3964222556470869</v>
      </c>
      <c r="BA29" s="14">
        <f t="shared" si="42"/>
        <v>0.70465561583126313</v>
      </c>
      <c r="BB29" s="14">
        <f t="shared" si="43"/>
        <v>0.1076829748</v>
      </c>
      <c r="BC29" s="14">
        <f t="shared" si="44"/>
        <v>-1.5619731721534125E-2</v>
      </c>
      <c r="BD29" s="14">
        <f t="shared" si="45"/>
        <v>1.044776228437285</v>
      </c>
      <c r="BE29" s="14">
        <f t="shared" si="46"/>
        <v>22.65362618946304</v>
      </c>
    </row>
    <row r="30" spans="1:57" s="14" customFormat="1" x14ac:dyDescent="0.3">
      <c r="A30" s="14">
        <v>4</v>
      </c>
      <c r="B30" s="14">
        <f t="shared" si="47"/>
        <v>1.2921956976000001E-2</v>
      </c>
      <c r="C30" s="14">
        <f t="shared" si="48"/>
        <v>9.4761017823999996E-2</v>
      </c>
      <c r="D30" s="14">
        <f t="shared" si="49"/>
        <v>-0.25</v>
      </c>
      <c r="E30" s="8">
        <v>0.87438846110151669</v>
      </c>
      <c r="F30" s="8">
        <v>0.18773842809761093</v>
      </c>
      <c r="G30" s="14">
        <f t="shared" si="7"/>
        <v>-1.243065370849783E-5</v>
      </c>
      <c r="H30" s="14">
        <f t="shared" si="8"/>
        <v>1.094434010501244E-6</v>
      </c>
      <c r="I30" s="14">
        <f t="shared" si="9"/>
        <v>-2.7995631105708501E-2</v>
      </c>
      <c r="J30" s="14">
        <f t="shared" si="10"/>
        <v>-0.14736432620886605</v>
      </c>
      <c r="K30" s="8">
        <v>-1.9614131967002582</v>
      </c>
      <c r="L30" s="8">
        <v>-3.3793923526777943</v>
      </c>
      <c r="M30" s="6">
        <f t="shared" si="11"/>
        <v>1.4179791559775361</v>
      </c>
      <c r="N30" s="14">
        <f t="shared" si="12"/>
        <v>-2.7995631105708501E-2</v>
      </c>
      <c r="O30" s="14">
        <f t="shared" si="13"/>
        <v>-0.14736432620886605</v>
      </c>
      <c r="P30" s="14">
        <f t="shared" si="14"/>
        <v>0.1227566489297085</v>
      </c>
      <c r="Q30" s="14">
        <f t="shared" si="15"/>
        <v>-0.10263567379113395</v>
      </c>
      <c r="R30" s="14">
        <f t="shared" si="16"/>
        <v>0.16001023839433454</v>
      </c>
      <c r="S30" s="14">
        <v>-1</v>
      </c>
      <c r="T30" s="14">
        <v>0</v>
      </c>
      <c r="U30" s="14">
        <f t="shared" si="17"/>
        <v>1</v>
      </c>
      <c r="V30" s="14">
        <f t="shared" si="18"/>
        <v>-0.30068715792608924</v>
      </c>
      <c r="W30" s="14">
        <f t="shared" si="19"/>
        <v>-0.14616828952641098</v>
      </c>
      <c r="X30" s="8">
        <v>-11.227545355503748</v>
      </c>
      <c r="Y30" s="8">
        <v>3.7068950474914368</v>
      </c>
      <c r="Z30" s="14">
        <v>0</v>
      </c>
      <c r="AA30" s="14">
        <v>0</v>
      </c>
      <c r="AB30" s="14">
        <f t="shared" si="20"/>
        <v>-0.75862651729035568</v>
      </c>
      <c r="AC30" s="14">
        <f t="shared" si="21"/>
        <v>0.59576500851203917</v>
      </c>
      <c r="AD30" s="14">
        <f t="shared" si="22"/>
        <v>1.399781555285425E-2</v>
      </c>
      <c r="AE30" s="14">
        <f t="shared" si="23"/>
        <v>7.3682163104433027E-2</v>
      </c>
      <c r="AF30" s="14">
        <f t="shared" si="24"/>
        <v>-3.3376478032291504E-2</v>
      </c>
      <c r="AG30" s="14">
        <f t="shared" si="25"/>
        <v>9.6047036530304331E-2</v>
      </c>
      <c r="AH30" s="14">
        <f t="shared" si="26"/>
        <v>6.1372109138000001E-2</v>
      </c>
      <c r="AI30" s="14">
        <f t="shared" si="27"/>
        <v>5.1317289678561723E-2</v>
      </c>
      <c r="AJ30" s="14">
        <f t="shared" si="28"/>
        <v>0.86598239180253078</v>
      </c>
      <c r="AK30" s="14">
        <f t="shared" si="29"/>
        <v>1.5791668686172315</v>
      </c>
      <c r="AL30" s="14">
        <f t="shared" si="30"/>
        <v>-1.5139016661007358E-2</v>
      </c>
      <c r="AM30" s="14">
        <f t="shared" si="31"/>
        <v>1.7054714839219451</v>
      </c>
      <c r="AN30" s="14">
        <f t="shared" si="32"/>
        <v>153.13340138977807</v>
      </c>
      <c r="AO30" s="14">
        <f t="shared" si="33"/>
        <v>-5.4980151206282688</v>
      </c>
      <c r="AP30" s="14">
        <f t="shared" si="34"/>
        <v>153.03467074795904</v>
      </c>
      <c r="AQ30" s="14">
        <f t="shared" si="35"/>
        <v>-0.11083786363060533</v>
      </c>
      <c r="AR30" s="14">
        <f t="shared" si="36"/>
        <v>0.89111525529609359</v>
      </c>
      <c r="AS30" s="14">
        <f t="shared" si="37"/>
        <v>0.35855849991384281</v>
      </c>
      <c r="AT30" s="14">
        <f t="shared" si="38"/>
        <v>140.97345615949001</v>
      </c>
      <c r="AU30" s="14">
        <f t="shared" si="39"/>
        <v>-6.5673534269835816</v>
      </c>
      <c r="AV30" s="14">
        <f t="shared" si="40"/>
        <v>140.82040054806242</v>
      </c>
      <c r="AW30" s="14">
        <f t="shared" si="41"/>
        <v>-4.5106113658941096</v>
      </c>
      <c r="AX30" s="14">
        <v>-6.5673534269835816</v>
      </c>
      <c r="AY30" s="14">
        <v>42.620400548062435</v>
      </c>
      <c r="AZ30" s="14">
        <v>-4.5106113658941096</v>
      </c>
      <c r="BA30" s="14">
        <f t="shared" si="42"/>
        <v>0.11083786363060533</v>
      </c>
      <c r="BB30" s="14">
        <f t="shared" si="43"/>
        <v>0.1076829748</v>
      </c>
      <c r="BC30" s="14">
        <f t="shared" si="44"/>
        <v>-1.50736741297085E-2</v>
      </c>
      <c r="BD30" s="14">
        <f t="shared" si="45"/>
        <v>0.15716578032127898</v>
      </c>
      <c r="BE30" s="14">
        <f t="shared" si="46"/>
        <v>21.665125620009462</v>
      </c>
    </row>
    <row r="31" spans="1:57" s="14" customFormat="1" x14ac:dyDescent="0.3">
      <c r="A31" s="14">
        <v>5</v>
      </c>
      <c r="B31" s="14">
        <f t="shared" si="47"/>
        <v>1.7229275968000002E-2</v>
      </c>
      <c r="C31" s="14">
        <f t="shared" si="48"/>
        <v>9.0453698831999996E-2</v>
      </c>
      <c r="D31" s="14">
        <f t="shared" si="49"/>
        <v>-0.25</v>
      </c>
      <c r="E31" s="8">
        <v>0.86830464015786613</v>
      </c>
      <c r="F31" s="8">
        <v>0.2127678985082786</v>
      </c>
      <c r="G31" s="14">
        <f t="shared" si="7"/>
        <v>-1.1086883949143478E-5</v>
      </c>
      <c r="H31" s="14">
        <f t="shared" si="8"/>
        <v>3.0448270010308143E-6</v>
      </c>
      <c r="I31" s="14">
        <f t="shared" si="9"/>
        <v>-3.1674928225040117E-2</v>
      </c>
      <c r="J31" s="14">
        <f t="shared" si="10"/>
        <v>-0.14661752597127858</v>
      </c>
      <c r="K31" s="8">
        <v>-2.0095219631406902</v>
      </c>
      <c r="L31" s="8">
        <v>-3.3632515312902438</v>
      </c>
      <c r="M31" s="6">
        <f t="shared" si="11"/>
        <v>1.3537295681495536</v>
      </c>
      <c r="N31" s="14">
        <f t="shared" si="12"/>
        <v>-3.1674928225040117E-2</v>
      </c>
      <c r="O31" s="14">
        <f t="shared" si="13"/>
        <v>-0.14661752597127858</v>
      </c>
      <c r="P31" s="14">
        <f t="shared" si="14"/>
        <v>0.12212862705704011</v>
      </c>
      <c r="Q31" s="14">
        <f t="shared" si="15"/>
        <v>-0.10338247402872142</v>
      </c>
      <c r="R31" s="14">
        <f t="shared" si="16"/>
        <v>0.16001042929489578</v>
      </c>
      <c r="S31" s="14">
        <v>-1</v>
      </c>
      <c r="T31" s="14">
        <v>0</v>
      </c>
      <c r="U31" s="14">
        <f t="shared" si="17"/>
        <v>1</v>
      </c>
      <c r="V31" s="14">
        <f t="shared" si="18"/>
        <v>-0.29913902909857248</v>
      </c>
      <c r="W31" s="14">
        <f t="shared" si="19"/>
        <v>-0.13888940754296569</v>
      </c>
      <c r="X31" s="8">
        <v>-11.094026196354788</v>
      </c>
      <c r="Y31" s="8">
        <v>3.834772321916871</v>
      </c>
      <c r="Z31" s="14">
        <v>0</v>
      </c>
      <c r="AA31" s="14">
        <v>0</v>
      </c>
      <c r="AB31" s="14">
        <f t="shared" si="20"/>
        <v>-0.71957053216975675</v>
      </c>
      <c r="AC31" s="14">
        <f t="shared" si="21"/>
        <v>0.59957096686500932</v>
      </c>
      <c r="AD31" s="14">
        <f t="shared" si="22"/>
        <v>1.5837464112520058E-2</v>
      </c>
      <c r="AE31" s="14">
        <f t="shared" si="23"/>
        <v>7.3308762985639292E-2</v>
      </c>
      <c r="AF31" s="14">
        <f t="shared" si="24"/>
        <v>-2.9383841861505368E-2</v>
      </c>
      <c r="AG31" s="14">
        <f t="shared" si="25"/>
        <v>9.4927811370418391E-2</v>
      </c>
      <c r="AH31" s="14">
        <f t="shared" si="26"/>
        <v>6.1058770086545484E-2</v>
      </c>
      <c r="AI31" s="14">
        <f t="shared" si="27"/>
        <v>5.1689714600860186E-2</v>
      </c>
      <c r="AJ31" s="14">
        <f t="shared" si="28"/>
        <v>0.92053454144978897</v>
      </c>
      <c r="AK31" s="14">
        <f t="shared" si="29"/>
        <v>1.5369922687577682</v>
      </c>
      <c r="AL31" s="14">
        <f t="shared" si="30"/>
        <v>4.3290697068832054E-2</v>
      </c>
      <c r="AM31" s="14">
        <f t="shared" si="31"/>
        <v>1.6573248990512994</v>
      </c>
      <c r="AN31" s="14">
        <f t="shared" si="32"/>
        <v>151.18755250808115</v>
      </c>
      <c r="AO31" s="14">
        <f t="shared" si="33"/>
        <v>-0.49073786620423188</v>
      </c>
      <c r="AP31" s="14">
        <f t="shared" si="34"/>
        <v>151.1867560659017</v>
      </c>
      <c r="AQ31" s="14">
        <f t="shared" si="35"/>
        <v>0.46378992899066507</v>
      </c>
      <c r="AR31" s="14">
        <f t="shared" si="36"/>
        <v>0.88888217503931566</v>
      </c>
      <c r="AS31" s="14">
        <f t="shared" si="37"/>
        <v>0.35053970217494501</v>
      </c>
      <c r="AT31" s="14">
        <f t="shared" si="38"/>
        <v>138.99083403436313</v>
      </c>
      <c r="AU31" s="14">
        <f t="shared" si="39"/>
        <v>-1.5573964762514105</v>
      </c>
      <c r="AV31" s="14">
        <f t="shared" si="40"/>
        <v>138.98210842329178</v>
      </c>
      <c r="AW31" s="14">
        <f t="shared" si="41"/>
        <v>-3.7069249945491789</v>
      </c>
      <c r="AX31" s="14">
        <v>-1.5573964762514105</v>
      </c>
      <c r="AY31" s="14">
        <v>40.782108423291781</v>
      </c>
      <c r="AZ31" s="14">
        <v>-3.7069249945491789</v>
      </c>
      <c r="BA31" s="14">
        <f t="shared" si="42"/>
        <v>-0.46378992899066507</v>
      </c>
      <c r="BB31" s="14">
        <f t="shared" si="43"/>
        <v>0.1076829748</v>
      </c>
      <c r="BC31" s="14">
        <f t="shared" si="44"/>
        <v>-1.4445652257040115E-2</v>
      </c>
      <c r="BD31" s="14">
        <f t="shared" si="45"/>
        <v>-0.62784614028464514</v>
      </c>
      <c r="BE31" s="14">
        <f t="shared" si="46"/>
        <v>20.683464228543194</v>
      </c>
    </row>
    <row r="32" spans="1:57" s="14" customFormat="1" x14ac:dyDescent="0.3">
      <c r="A32" s="14">
        <v>6</v>
      </c>
      <c r="B32" s="14">
        <f t="shared" si="47"/>
        <v>2.1536594960000002E-2</v>
      </c>
      <c r="C32" s="14">
        <f t="shared" si="48"/>
        <v>8.6146379839999995E-2</v>
      </c>
      <c r="D32" s="14">
        <f t="shared" si="49"/>
        <v>-0.25</v>
      </c>
      <c r="E32" s="8">
        <v>0.86153515490462773</v>
      </c>
      <c r="F32" s="8">
        <v>0.2373855436522177</v>
      </c>
      <c r="G32" s="14">
        <f t="shared" si="7"/>
        <v>-5.8023364955944734E-6</v>
      </c>
      <c r="H32" s="14">
        <f t="shared" si="8"/>
        <v>2.8553119580942976E-6</v>
      </c>
      <c r="I32" s="14">
        <f t="shared" si="9"/>
        <v>-3.5274344428856276E-2</v>
      </c>
      <c r="J32" s="14">
        <f t="shared" si="10"/>
        <v>-0.14579341763301393</v>
      </c>
      <c r="K32" s="8">
        <v>-2.0566050485467948</v>
      </c>
      <c r="L32" s="8">
        <v>-3.3465169647068254</v>
      </c>
      <c r="M32" s="6">
        <f t="shared" si="11"/>
        <v>1.2899119161600305</v>
      </c>
      <c r="N32" s="14">
        <f t="shared" si="12"/>
        <v>-3.5274344428856276E-2</v>
      </c>
      <c r="O32" s="14">
        <f t="shared" si="13"/>
        <v>-0.14579341763301393</v>
      </c>
      <c r="P32" s="14">
        <f t="shared" si="14"/>
        <v>0.12142072426885628</v>
      </c>
      <c r="Q32" s="14">
        <f t="shared" si="15"/>
        <v>-0.10420658236698607</v>
      </c>
      <c r="R32" s="14">
        <f t="shared" si="16"/>
        <v>0.1600062626605005</v>
      </c>
      <c r="S32" s="14">
        <v>-1</v>
      </c>
      <c r="T32" s="14">
        <v>0</v>
      </c>
      <c r="U32" s="14">
        <f t="shared" si="17"/>
        <v>1</v>
      </c>
      <c r="V32" s="14">
        <f t="shared" si="18"/>
        <v>-0.29778807116078077</v>
      </c>
      <c r="W32" s="14">
        <f t="shared" si="19"/>
        <v>-0.13166828247945894</v>
      </c>
      <c r="X32" s="8">
        <v>-10.956250636960101</v>
      </c>
      <c r="Y32" s="8">
        <v>3.9677317125751213</v>
      </c>
      <c r="Z32" s="14">
        <v>0</v>
      </c>
      <c r="AA32" s="14">
        <v>0</v>
      </c>
      <c r="AB32" s="14">
        <f t="shared" si="20"/>
        <v>-0.68176473250453629</v>
      </c>
      <c r="AC32" s="14">
        <f t="shared" si="21"/>
        <v>0.60324578687309804</v>
      </c>
      <c r="AD32" s="14">
        <f t="shared" si="22"/>
        <v>1.7637172214428138E-2</v>
      </c>
      <c r="AE32" s="14">
        <f t="shared" si="23"/>
        <v>7.2896708816506964E-2</v>
      </c>
      <c r="AF32" s="14">
        <f t="shared" si="24"/>
        <v>-2.5433116537324059E-2</v>
      </c>
      <c r="AG32" s="14">
        <f t="shared" si="25"/>
        <v>9.3691554105499952E-2</v>
      </c>
      <c r="AH32" s="14">
        <f t="shared" si="26"/>
        <v>6.0707460966180335E-2</v>
      </c>
      <c r="AI32" s="14">
        <f t="shared" si="27"/>
        <v>5.2101863527513982E-2</v>
      </c>
      <c r="AJ32" s="14">
        <f t="shared" si="28"/>
        <v>0.97351275094184841</v>
      </c>
      <c r="AK32" s="14">
        <f t="shared" si="29"/>
        <v>1.4928069788055958</v>
      </c>
      <c r="AL32" s="14">
        <f t="shared" si="30"/>
        <v>0.10023952590384962</v>
      </c>
      <c r="AM32" s="14">
        <f t="shared" si="31"/>
        <v>1.6078953923714552</v>
      </c>
      <c r="AN32" s="14">
        <f t="shared" si="32"/>
        <v>148.86696840883349</v>
      </c>
      <c r="AO32" s="14">
        <f t="shared" si="33"/>
        <v>3.830251584544246</v>
      </c>
      <c r="AP32" s="14">
        <f t="shared" si="34"/>
        <v>148.81768529323296</v>
      </c>
      <c r="AQ32" s="14">
        <f t="shared" si="35"/>
        <v>1.0325007995626097</v>
      </c>
      <c r="AR32" s="14">
        <f t="shared" si="36"/>
        <v>0.88659974363501737</v>
      </c>
      <c r="AS32" s="14">
        <f t="shared" si="37"/>
        <v>0.34262701082997538</v>
      </c>
      <c r="AT32" s="14">
        <f t="shared" si="38"/>
        <v>136.65053634270572</v>
      </c>
      <c r="AU32" s="14">
        <f t="shared" si="39"/>
        <v>2.7663318921822251</v>
      </c>
      <c r="AV32" s="14">
        <f t="shared" si="40"/>
        <v>136.62253288023697</v>
      </c>
      <c r="AW32" s="14">
        <f t="shared" si="41"/>
        <v>-2.9736154791981648</v>
      </c>
      <c r="AX32" s="14">
        <v>2.7663318921822251</v>
      </c>
      <c r="AY32" s="14">
        <v>38.422532880236965</v>
      </c>
      <c r="AZ32" s="14">
        <v>-2.9736154791981648</v>
      </c>
      <c r="BA32" s="14">
        <f t="shared" si="42"/>
        <v>-1.0325007995626097</v>
      </c>
      <c r="BB32" s="14">
        <f t="shared" si="43"/>
        <v>0.1076829748</v>
      </c>
      <c r="BC32" s="14">
        <f t="shared" si="44"/>
        <v>-1.3737749468856274E-2</v>
      </c>
      <c r="BD32" s="14">
        <f t="shared" si="45"/>
        <v>-1.3318350848005693</v>
      </c>
      <c r="BE32" s="14">
        <f t="shared" si="46"/>
        <v>19.708402330560705</v>
      </c>
    </row>
    <row r="33" spans="1:57" s="14" customFormat="1" x14ac:dyDescent="0.3">
      <c r="A33" s="14">
        <v>7</v>
      </c>
      <c r="B33" s="14">
        <f t="shared" si="47"/>
        <v>2.5843913952000003E-2</v>
      </c>
      <c r="C33" s="14">
        <f t="shared" si="48"/>
        <v>8.1839060847999995E-2</v>
      </c>
      <c r="D33" s="14">
        <f t="shared" si="49"/>
        <v>-0.25</v>
      </c>
      <c r="E33" s="8">
        <v>0.85410654240192385</v>
      </c>
      <c r="F33" s="8">
        <v>0.26162148265970303</v>
      </c>
      <c r="G33" s="14">
        <f t="shared" si="7"/>
        <v>1.3493361457062036E-6</v>
      </c>
      <c r="H33" s="14">
        <f t="shared" si="8"/>
        <v>1.43358800380744E-6</v>
      </c>
      <c r="I33" s="14">
        <f t="shared" si="9"/>
        <v>-3.8797079675814625E-2</v>
      </c>
      <c r="J33" s="14">
        <f t="shared" si="10"/>
        <v>-0.14489577843618665</v>
      </c>
      <c r="K33" s="8">
        <v>-2.1035177831846616</v>
      </c>
      <c r="L33" s="8">
        <v>-3.3291517111274445</v>
      </c>
      <c r="M33" s="6">
        <f t="shared" si="11"/>
        <v>1.2256339279427828</v>
      </c>
      <c r="N33" s="14">
        <f t="shared" si="12"/>
        <v>-3.8797079675814625E-2</v>
      </c>
      <c r="O33" s="14">
        <f t="shared" si="13"/>
        <v>-0.14489577843618665</v>
      </c>
      <c r="P33" s="14">
        <f t="shared" si="14"/>
        <v>0.12063614052381462</v>
      </c>
      <c r="Q33" s="14">
        <f t="shared" si="15"/>
        <v>-0.10510422156381335</v>
      </c>
      <c r="R33" s="14">
        <f t="shared" si="16"/>
        <v>0.15999992434690935</v>
      </c>
      <c r="S33" s="14">
        <v>-1</v>
      </c>
      <c r="T33" s="14">
        <v>0</v>
      </c>
      <c r="U33" s="14">
        <f t="shared" si="17"/>
        <v>1</v>
      </c>
      <c r="V33" s="14">
        <f t="shared" si="18"/>
        <v>-0.29653137213676395</v>
      </c>
      <c r="W33" s="14">
        <f t="shared" si="19"/>
        <v>-0.12459890269712179</v>
      </c>
      <c r="X33" s="8">
        <v>-10.814011675583274</v>
      </c>
      <c r="Y33" s="8">
        <v>4.1090867135558122</v>
      </c>
      <c r="Z33" s="14">
        <v>0</v>
      </c>
      <c r="AA33" s="14">
        <v>0</v>
      </c>
      <c r="AB33" s="14">
        <f t="shared" si="20"/>
        <v>-0.64500041858039059</v>
      </c>
      <c r="AC33" s="14">
        <f t="shared" si="21"/>
        <v>0.60699890123664968</v>
      </c>
      <c r="AD33" s="14">
        <f t="shared" si="22"/>
        <v>1.9398539837907312E-2</v>
      </c>
      <c r="AE33" s="14">
        <f t="shared" si="23"/>
        <v>7.2447889218093323E-2</v>
      </c>
      <c r="AF33" s="14">
        <f t="shared" si="24"/>
        <v>-2.1521665254165538E-2</v>
      </c>
      <c r="AG33" s="14">
        <f t="shared" si="25"/>
        <v>9.2344384448281885E-2</v>
      </c>
      <c r="AH33" s="14">
        <f t="shared" si="26"/>
        <v>6.0318744929980163E-2</v>
      </c>
      <c r="AI33" s="14">
        <f t="shared" si="27"/>
        <v>5.2551393987904767E-2</v>
      </c>
      <c r="AJ33" s="14">
        <f t="shared" si="28"/>
        <v>1.0253870946254438</v>
      </c>
      <c r="AK33" s="14">
        <f t="shared" si="29"/>
        <v>1.4464957333928341</v>
      </c>
      <c r="AL33" s="14">
        <f t="shared" si="30"/>
        <v>0.15610036661098053</v>
      </c>
      <c r="AM33" s="14">
        <f t="shared" si="31"/>
        <v>1.5572861801353757</v>
      </c>
      <c r="AN33" s="14">
        <f t="shared" si="32"/>
        <v>146.00298567738321</v>
      </c>
      <c r="AO33" s="14">
        <f t="shared" si="33"/>
        <v>7.3952571146924031</v>
      </c>
      <c r="AP33" s="14">
        <f t="shared" si="34"/>
        <v>145.81557529604908</v>
      </c>
      <c r="AQ33" s="14">
        <f t="shared" si="35"/>
        <v>1.6063429342657156</v>
      </c>
      <c r="AR33" s="14">
        <f t="shared" si="36"/>
        <v>0.88446603185753103</v>
      </c>
      <c r="AS33" s="14">
        <f t="shared" si="37"/>
        <v>0.33458534267803897</v>
      </c>
      <c r="AT33" s="14">
        <f t="shared" si="38"/>
        <v>133.78009807709032</v>
      </c>
      <c r="AU33" s="14">
        <f t="shared" si="39"/>
        <v>6.3338978764633662</v>
      </c>
      <c r="AV33" s="14">
        <f t="shared" si="40"/>
        <v>133.63007288483544</v>
      </c>
      <c r="AW33" s="14">
        <f t="shared" si="41"/>
        <v>-2.3000957178059656</v>
      </c>
      <c r="AX33" s="14">
        <v>6.3338978764633662</v>
      </c>
      <c r="AY33" s="14">
        <v>35.430072884835447</v>
      </c>
      <c r="AZ33" s="14">
        <v>-2.3000957178059656</v>
      </c>
      <c r="BA33" s="14">
        <f t="shared" si="42"/>
        <v>-1.6063429342657156</v>
      </c>
      <c r="BB33" s="14">
        <f t="shared" si="43"/>
        <v>0.1076829748</v>
      </c>
      <c r="BC33" s="14">
        <f t="shared" si="44"/>
        <v>-1.2953165723814622E-2</v>
      </c>
      <c r="BD33" s="14">
        <f t="shared" si="45"/>
        <v>-1.9687884001472244</v>
      </c>
      <c r="BE33" s="14">
        <f t="shared" si="46"/>
        <v>18.726307013110056</v>
      </c>
    </row>
    <row r="34" spans="1:57" s="14" customFormat="1" x14ac:dyDescent="0.3">
      <c r="A34" s="14">
        <v>8</v>
      </c>
      <c r="B34" s="14">
        <f t="shared" si="47"/>
        <v>3.0151232944000003E-2</v>
      </c>
      <c r="C34" s="14">
        <f t="shared" si="48"/>
        <v>7.7531741855999994E-2</v>
      </c>
      <c r="D34" s="14">
        <f t="shared" si="49"/>
        <v>-0.25</v>
      </c>
      <c r="E34" s="8">
        <v>0.84604267129415978</v>
      </c>
      <c r="F34" s="8">
        <v>0.28550391844962664</v>
      </c>
      <c r="G34" s="14">
        <f t="shared" si="7"/>
        <v>8.1485690444499381E-6</v>
      </c>
      <c r="H34" s="14">
        <f t="shared" si="8"/>
        <v>-1.4297123973605608E-7</v>
      </c>
      <c r="I34" s="14">
        <f t="shared" si="9"/>
        <v>-4.224615101839662E-2</v>
      </c>
      <c r="J34" s="14">
        <f t="shared" si="10"/>
        <v>-0.14392797755867628</v>
      </c>
      <c r="K34" s="8">
        <v>-2.1501800440839589</v>
      </c>
      <c r="L34" s="8">
        <v>-3.3111281703014002</v>
      </c>
      <c r="M34" s="6">
        <f t="shared" si="11"/>
        <v>1.1609481262174413</v>
      </c>
      <c r="N34" s="14">
        <f t="shared" si="12"/>
        <v>-4.224615101839662E-2</v>
      </c>
      <c r="O34" s="14">
        <f t="shared" si="13"/>
        <v>-0.14392797755867628</v>
      </c>
      <c r="P34" s="14">
        <f t="shared" si="14"/>
        <v>0.11977789287439661</v>
      </c>
      <c r="Q34" s="14">
        <f t="shared" si="15"/>
        <v>-0.10607202244132372</v>
      </c>
      <c r="R34" s="14">
        <f t="shared" si="16"/>
        <v>0.15999380477450717</v>
      </c>
      <c r="S34" s="14">
        <v>-1</v>
      </c>
      <c r="T34" s="14">
        <v>0</v>
      </c>
      <c r="U34" s="14">
        <f t="shared" si="17"/>
        <v>1</v>
      </c>
      <c r="V34" s="14">
        <f t="shared" si="18"/>
        <v>-0.29536207312199914</v>
      </c>
      <c r="W34" s="14">
        <f t="shared" si="19"/>
        <v>-0.11766161425713356</v>
      </c>
      <c r="X34" s="8">
        <v>-10.667250271202374</v>
      </c>
      <c r="Y34" s="8">
        <v>4.2584005313734901</v>
      </c>
      <c r="Z34" s="14">
        <v>0</v>
      </c>
      <c r="AA34" s="14">
        <v>0</v>
      </c>
      <c r="AB34" s="14">
        <f t="shared" si="20"/>
        <v>-0.60919125473913038</v>
      </c>
      <c r="AC34" s="14">
        <f t="shared" si="21"/>
        <v>0.61076267723603983</v>
      </c>
      <c r="AD34" s="14">
        <f t="shared" si="22"/>
        <v>2.112307550919831E-2</v>
      </c>
      <c r="AE34" s="14">
        <f t="shared" si="23"/>
        <v>7.1963988779338142E-2</v>
      </c>
      <c r="AF34" s="14">
        <f t="shared" si="24"/>
        <v>-1.7646869703323909E-2</v>
      </c>
      <c r="AG34" s="14">
        <f t="shared" si="25"/>
        <v>9.0891894852394572E-2</v>
      </c>
      <c r="AH34" s="14">
        <f t="shared" si="26"/>
        <v>5.9893020721720529E-2</v>
      </c>
      <c r="AI34" s="14">
        <f t="shared" si="27"/>
        <v>5.3036082706281719E-2</v>
      </c>
      <c r="AJ34" s="14">
        <f t="shared" si="28"/>
        <v>1.0760715999039723</v>
      </c>
      <c r="AK34" s="14">
        <f t="shared" si="29"/>
        <v>1.3980633904585691</v>
      </c>
      <c r="AL34" s="14">
        <f t="shared" si="30"/>
        <v>0.21075595059022489</v>
      </c>
      <c r="AM34" s="14">
        <f t="shared" si="31"/>
        <v>1.5054475117385937</v>
      </c>
      <c r="AN34" s="14">
        <f t="shared" si="32"/>
        <v>142.54720433710136</v>
      </c>
      <c r="AO34" s="14">
        <f t="shared" si="33"/>
        <v>10.114751925071035</v>
      </c>
      <c r="AP34" s="14">
        <f t="shared" si="34"/>
        <v>142.18789420276821</v>
      </c>
      <c r="AQ34" s="14">
        <f t="shared" si="35"/>
        <v>2.192100227678127</v>
      </c>
      <c r="AR34" s="14">
        <f t="shared" si="36"/>
        <v>0.88249019360789938</v>
      </c>
      <c r="AS34" s="14">
        <f t="shared" si="37"/>
        <v>0.32641632128918235</v>
      </c>
      <c r="AT34" s="14">
        <f t="shared" si="38"/>
        <v>130.32719441944943</v>
      </c>
      <c r="AU34" s="14">
        <f t="shared" si="39"/>
        <v>9.0557636927415555</v>
      </c>
      <c r="AV34" s="14">
        <f t="shared" si="40"/>
        <v>130.01219461722118</v>
      </c>
      <c r="AW34" s="14">
        <f t="shared" si="41"/>
        <v>-1.6859203956128124</v>
      </c>
      <c r="AX34" s="14">
        <v>9.0557636927415555</v>
      </c>
      <c r="AY34" s="14">
        <v>31.812194617221174</v>
      </c>
      <c r="AZ34" s="14">
        <v>-1.6859203956128124</v>
      </c>
      <c r="BA34" s="14">
        <f t="shared" si="42"/>
        <v>-2.192100227678127</v>
      </c>
      <c r="BB34" s="14">
        <f t="shared" si="43"/>
        <v>0.1076829748</v>
      </c>
      <c r="BC34" s="14">
        <f t="shared" si="44"/>
        <v>-1.2094918074396617E-2</v>
      </c>
      <c r="BD34" s="14">
        <f t="shared" si="45"/>
        <v>-2.5449146518037478</v>
      </c>
      <c r="BE34" s="14">
        <f t="shared" si="46"/>
        <v>17.737980764234823</v>
      </c>
    </row>
    <row r="35" spans="1:57" s="14" customFormat="1" x14ac:dyDescent="0.3">
      <c r="A35" s="14">
        <v>9</v>
      </c>
      <c r="B35" s="14">
        <f t="shared" si="47"/>
        <v>3.4458551936000004E-2</v>
      </c>
      <c r="C35" s="14">
        <f t="shared" si="48"/>
        <v>7.3224422863999994E-2</v>
      </c>
      <c r="D35" s="14">
        <f t="shared" si="49"/>
        <v>-0.25</v>
      </c>
      <c r="E35" s="8">
        <v>0.83736339406625238</v>
      </c>
      <c r="F35" s="8">
        <v>0.30905396034399318</v>
      </c>
      <c r="G35" s="14">
        <f t="shared" si="7"/>
        <v>1.2855492572877436E-5</v>
      </c>
      <c r="H35" s="14">
        <f t="shared" si="8"/>
        <v>-1.0746330068034382E-6</v>
      </c>
      <c r="I35" s="14">
        <f t="shared" si="9"/>
        <v>-4.5623633211391977E-2</v>
      </c>
      <c r="J35" s="14">
        <f t="shared" si="10"/>
        <v>-0.14289326118677664</v>
      </c>
      <c r="K35" s="8">
        <v>-2.1957087955486556</v>
      </c>
      <c r="L35" s="8">
        <v>-3.2923871879024764</v>
      </c>
      <c r="M35" s="6">
        <f t="shared" si="11"/>
        <v>1.0966783923538208</v>
      </c>
      <c r="N35" s="14">
        <f t="shared" si="12"/>
        <v>-4.5623633211391977E-2</v>
      </c>
      <c r="O35" s="14">
        <f t="shared" si="13"/>
        <v>-0.14289326118677664</v>
      </c>
      <c r="P35" s="14">
        <f t="shared" si="14"/>
        <v>0.11884805607539198</v>
      </c>
      <c r="Q35" s="14">
        <f t="shared" si="15"/>
        <v>-0.10710673881322336</v>
      </c>
      <c r="R35" s="14">
        <f t="shared" si="16"/>
        <v>0.15998973070826628</v>
      </c>
      <c r="S35" s="14">
        <v>-1</v>
      </c>
      <c r="T35" s="14">
        <v>0</v>
      </c>
      <c r="U35" s="14">
        <f t="shared" si="17"/>
        <v>1</v>
      </c>
      <c r="V35" s="14">
        <f t="shared" si="18"/>
        <v>-0.29436484915632732</v>
      </c>
      <c r="W35" s="14">
        <f t="shared" si="19"/>
        <v>-0.11074505660784917</v>
      </c>
      <c r="X35" s="8">
        <v>-10.515880779145819</v>
      </c>
      <c r="Y35" s="8">
        <v>4.4116378121839439</v>
      </c>
      <c r="Z35" s="14">
        <v>0</v>
      </c>
      <c r="AA35" s="14">
        <v>0</v>
      </c>
      <c r="AB35" s="14">
        <f t="shared" si="20"/>
        <v>-0.57435948560157013</v>
      </c>
      <c r="AC35" s="14">
        <f t="shared" si="21"/>
        <v>0.61424562649315406</v>
      </c>
      <c r="AD35" s="14">
        <f t="shared" si="22"/>
        <v>2.2811816605695989E-2</v>
      </c>
      <c r="AE35" s="14">
        <f t="shared" si="23"/>
        <v>7.1446630593388322E-2</v>
      </c>
      <c r="AF35" s="14">
        <f t="shared" si="24"/>
        <v>-1.3806822572590444E-2</v>
      </c>
      <c r="AG35" s="14">
        <f t="shared" si="25"/>
        <v>8.9339354463661563E-2</v>
      </c>
      <c r="AH35" s="14">
        <f t="shared" si="26"/>
        <v>5.9430455783982421E-2</v>
      </c>
      <c r="AI35" s="14">
        <f t="shared" si="27"/>
        <v>5.355390672311508E-2</v>
      </c>
      <c r="AJ35" s="14">
        <f t="shared" si="28"/>
        <v>1.1249449845742108</v>
      </c>
      <c r="AK35" s="14">
        <f t="shared" si="29"/>
        <v>1.347661341272266</v>
      </c>
      <c r="AL35" s="14">
        <f t="shared" si="30"/>
        <v>0.26364183948760056</v>
      </c>
      <c r="AM35" s="14">
        <f t="shared" si="31"/>
        <v>1.4522289999757705</v>
      </c>
      <c r="AN35" s="14">
        <f t="shared" si="32"/>
        <v>138.599970924075</v>
      </c>
      <c r="AO35" s="14">
        <f t="shared" si="33"/>
        <v>11.873477766207197</v>
      </c>
      <c r="AP35" s="14">
        <f t="shared" si="34"/>
        <v>138.09045030663714</v>
      </c>
      <c r="AQ35" s="14">
        <f t="shared" si="35"/>
        <v>2.7911303616022898</v>
      </c>
      <c r="AR35" s="14">
        <f t="shared" si="36"/>
        <v>0.88047549057186025</v>
      </c>
      <c r="AS35" s="14">
        <f t="shared" si="37"/>
        <v>0.31832870952330827</v>
      </c>
      <c r="AT35" s="14">
        <f t="shared" si="38"/>
        <v>126.3881879896916</v>
      </c>
      <c r="AU35" s="14">
        <f t="shared" si="39"/>
        <v>10.816907177520964</v>
      </c>
      <c r="AV35" s="14">
        <f t="shared" si="40"/>
        <v>125.92445585520916</v>
      </c>
      <c r="AW35" s="14">
        <f t="shared" si="41"/>
        <v>-1.1459706209807661</v>
      </c>
      <c r="AX35" s="14">
        <v>10.816907177520964</v>
      </c>
      <c r="AY35" s="14">
        <v>27.724455855209158</v>
      </c>
      <c r="AZ35" s="14">
        <v>-1.1459706209807661</v>
      </c>
      <c r="BA35" s="14">
        <f t="shared" si="42"/>
        <v>-2.7911303616022898</v>
      </c>
      <c r="BB35" s="14">
        <f t="shared" si="43"/>
        <v>0.1076829748</v>
      </c>
      <c r="BC35" s="14">
        <f t="shared" si="44"/>
        <v>-1.1165081275391973E-2</v>
      </c>
      <c r="BD35" s="14">
        <f t="shared" si="45"/>
        <v>-3.0609723578119379</v>
      </c>
      <c r="BE35" s="14">
        <f t="shared" si="46"/>
        <v>16.756011564017626</v>
      </c>
    </row>
    <row r="36" spans="1:57" s="14" customFormat="1" x14ac:dyDescent="0.3">
      <c r="A36" s="14">
        <v>10</v>
      </c>
      <c r="B36" s="14">
        <f t="shared" si="47"/>
        <v>3.8765870928000004E-2</v>
      </c>
      <c r="C36" s="14">
        <f t="shared" si="48"/>
        <v>6.8917103871999993E-2</v>
      </c>
      <c r="D36" s="14">
        <f t="shared" si="49"/>
        <v>-0.25</v>
      </c>
      <c r="E36" s="8">
        <v>0.82808480722093403</v>
      </c>
      <c r="F36" s="8">
        <v>0.33228359928452494</v>
      </c>
      <c r="G36" s="14">
        <f t="shared" si="7"/>
        <v>1.4511863108204737E-5</v>
      </c>
      <c r="H36" s="14">
        <f t="shared" si="8"/>
        <v>-1.0323262817912848E-6</v>
      </c>
      <c r="I36" s="14">
        <f t="shared" si="9"/>
        <v>-4.8930384483363579E-2</v>
      </c>
      <c r="J36" s="14">
        <f t="shared" si="10"/>
        <v>-0.14179498395327744</v>
      </c>
      <c r="K36" s="8">
        <v>-2.2402974124219828</v>
      </c>
      <c r="L36" s="8">
        <v>-3.2729468054810753</v>
      </c>
      <c r="M36" s="6">
        <f t="shared" si="11"/>
        <v>1.0326493930590925</v>
      </c>
      <c r="N36" s="14">
        <f t="shared" si="12"/>
        <v>-4.8930384483363579E-2</v>
      </c>
      <c r="O36" s="14">
        <f t="shared" si="13"/>
        <v>-0.14179498395327744</v>
      </c>
      <c r="P36" s="14">
        <f t="shared" si="14"/>
        <v>0.11784748835536357</v>
      </c>
      <c r="Q36" s="14">
        <f t="shared" si="15"/>
        <v>-0.10820501604672256</v>
      </c>
      <c r="R36" s="14">
        <f t="shared" si="16"/>
        <v>0.15998861212392287</v>
      </c>
      <c r="S36" s="14">
        <v>-1</v>
      </c>
      <c r="T36" s="14">
        <v>0</v>
      </c>
      <c r="U36" s="14">
        <f t="shared" si="17"/>
        <v>1</v>
      </c>
      <c r="V36" s="14">
        <f t="shared" si="18"/>
        <v>-0.29350114277632855</v>
      </c>
      <c r="W36" s="14">
        <f t="shared" si="19"/>
        <v>-0.10386687763716515</v>
      </c>
      <c r="X36" s="8">
        <v>-10.360195718345187</v>
      </c>
      <c r="Y36" s="8">
        <v>4.5692980396725291</v>
      </c>
      <c r="Z36" s="14">
        <v>0</v>
      </c>
      <c r="AA36" s="14">
        <v>0</v>
      </c>
      <c r="AB36" s="14">
        <f t="shared" si="20"/>
        <v>-0.54043906584483892</v>
      </c>
      <c r="AC36" s="14">
        <f t="shared" si="21"/>
        <v>0.61750662053778438</v>
      </c>
      <c r="AD36" s="14">
        <f t="shared" si="22"/>
        <v>2.4465192241681789E-2</v>
      </c>
      <c r="AE36" s="14">
        <f t="shared" si="23"/>
        <v>7.0897491976638721E-2</v>
      </c>
      <c r="AF36" s="14">
        <f t="shared" si="24"/>
        <v>-1.000061562587231E-2</v>
      </c>
      <c r="AG36" s="14">
        <f t="shared" si="25"/>
        <v>8.7691959766775268E-2</v>
      </c>
      <c r="AH36" s="14">
        <f t="shared" si="26"/>
        <v>5.8931000109235888E-2</v>
      </c>
      <c r="AI36" s="14">
        <f t="shared" si="27"/>
        <v>5.4103024186502181E-2</v>
      </c>
      <c r="AJ36" s="14">
        <f t="shared" si="28"/>
        <v>1.1720546669969347</v>
      </c>
      <c r="AK36" s="14">
        <f t="shared" si="29"/>
        <v>1.2953559935363372</v>
      </c>
      <c r="AL36" s="14">
        <f t="shared" si="30"/>
        <v>0.31475362581392635</v>
      </c>
      <c r="AM36" s="14">
        <f t="shared" si="31"/>
        <v>1.3977215399994432</v>
      </c>
      <c r="AN36" s="14">
        <f t="shared" si="32"/>
        <v>134.39539338494137</v>
      </c>
      <c r="AO36" s="14">
        <f t="shared" si="33"/>
        <v>12.556329765974404</v>
      </c>
      <c r="AP36" s="14">
        <f t="shared" si="34"/>
        <v>133.80754965958104</v>
      </c>
      <c r="AQ36" s="14">
        <f t="shared" si="35"/>
        <v>3.3998684037962486</v>
      </c>
      <c r="AR36" s="14">
        <f t="shared" si="36"/>
        <v>0.87849236975029799</v>
      </c>
      <c r="AS36" s="14">
        <f t="shared" si="37"/>
        <v>0.31028807317811014</v>
      </c>
      <c r="AT36" s="14">
        <f t="shared" si="38"/>
        <v>122.19375854587592</v>
      </c>
      <c r="AU36" s="14">
        <f t="shared" si="39"/>
        <v>11.502138922274046</v>
      </c>
      <c r="AV36" s="14">
        <f t="shared" si="40"/>
        <v>121.6512039717673</v>
      </c>
      <c r="AW36" s="14">
        <f t="shared" si="41"/>
        <v>-0.70761117380286587</v>
      </c>
      <c r="AX36" s="14">
        <v>11.502138922274046</v>
      </c>
      <c r="AY36" s="14">
        <v>23.451203971767299</v>
      </c>
      <c r="AZ36" s="14">
        <v>-0.70761117380286587</v>
      </c>
      <c r="BA36" s="14">
        <f t="shared" si="42"/>
        <v>-3.3998684037962486</v>
      </c>
      <c r="BB36" s="14">
        <f t="shared" si="43"/>
        <v>0.1076829748</v>
      </c>
      <c r="BC36" s="14">
        <f t="shared" si="44"/>
        <v>-1.0164513555363575E-2</v>
      </c>
      <c r="BD36" s="14">
        <f t="shared" si="45"/>
        <v>-3.5108720436609819</v>
      </c>
      <c r="BE36" s="14">
        <f t="shared" si="46"/>
        <v>15.777720517075213</v>
      </c>
    </row>
    <row r="37" spans="1:57" s="14" customFormat="1" x14ac:dyDescent="0.3">
      <c r="A37" s="14">
        <v>11</v>
      </c>
      <c r="B37" s="14">
        <f t="shared" si="47"/>
        <v>4.3073189920000005E-2</v>
      </c>
      <c r="C37" s="14">
        <f t="shared" si="48"/>
        <v>6.4609784879999993E-2</v>
      </c>
      <c r="D37" s="14">
        <f t="shared" si="49"/>
        <v>-0.25</v>
      </c>
      <c r="E37" s="8">
        <v>0.81822045113919062</v>
      </c>
      <c r="F37" s="8">
        <v>0.35519611392552325</v>
      </c>
      <c r="G37" s="14">
        <f t="shared" si="7"/>
        <v>1.2978779648953331E-5</v>
      </c>
      <c r="H37" s="14">
        <f t="shared" si="8"/>
        <v>-1.4329802722201634E-7</v>
      </c>
      <c r="I37" s="14">
        <f t="shared" si="9"/>
        <v>-5.2166136612600229E-2</v>
      </c>
      <c r="J37" s="14">
        <f t="shared" si="10"/>
        <v>-0.14063674552162933</v>
      </c>
      <c r="K37" s="8">
        <v>-2.2846985427827513</v>
      </c>
      <c r="L37" s="8">
        <v>-3.2528934808805943</v>
      </c>
      <c r="M37" s="6">
        <f t="shared" si="11"/>
        <v>0.96819493809784296</v>
      </c>
      <c r="N37" s="14">
        <f t="shared" si="12"/>
        <v>-5.2166136612600229E-2</v>
      </c>
      <c r="O37" s="14">
        <f t="shared" si="13"/>
        <v>-0.14063674552162933</v>
      </c>
      <c r="P37" s="14">
        <f t="shared" si="14"/>
        <v>0.11677592149260022</v>
      </c>
      <c r="Q37" s="14">
        <f t="shared" si="15"/>
        <v>-0.10936325447837067</v>
      </c>
      <c r="R37" s="14">
        <f t="shared" si="16"/>
        <v>0.1599904286841772</v>
      </c>
      <c r="S37" s="14">
        <v>-1</v>
      </c>
      <c r="T37" s="14">
        <v>0</v>
      </c>
      <c r="U37" s="14">
        <f t="shared" si="17"/>
        <v>1</v>
      </c>
      <c r="V37" s="14">
        <f t="shared" si="18"/>
        <v>-0.29266157917971625</v>
      </c>
      <c r="W37" s="14">
        <f t="shared" si="19"/>
        <v>-9.7106891956402902E-2</v>
      </c>
      <c r="X37" s="8">
        <v>-10.200785024811591</v>
      </c>
      <c r="Y37" s="8">
        <v>4.734511172872641</v>
      </c>
      <c r="Z37" s="14">
        <v>0</v>
      </c>
      <c r="AA37" s="14">
        <v>0</v>
      </c>
      <c r="AB37" s="14">
        <f t="shared" si="20"/>
        <v>-0.50731092352035789</v>
      </c>
      <c r="AC37" s="14">
        <f t="shared" si="21"/>
        <v>0.6207941204079328</v>
      </c>
      <c r="AD37" s="14">
        <f t="shared" si="22"/>
        <v>2.6083068306300115E-2</v>
      </c>
      <c r="AE37" s="14">
        <f t="shared" si="23"/>
        <v>7.0318372760814665E-2</v>
      </c>
      <c r="AF37" s="14">
        <f t="shared" si="24"/>
        <v>-6.228313523524362E-3</v>
      </c>
      <c r="AG37" s="14">
        <f t="shared" si="25"/>
        <v>8.5955046633430385E-2</v>
      </c>
      <c r="AH37" s="14">
        <f t="shared" si="26"/>
        <v>5.8394450136124591E-2</v>
      </c>
      <c r="AI37" s="14">
        <f t="shared" si="27"/>
        <v>5.4681698888198946E-2</v>
      </c>
      <c r="AJ37" s="14">
        <f t="shared" si="28"/>
        <v>1.2178326188790378</v>
      </c>
      <c r="AK37" s="14">
        <f t="shared" si="29"/>
        <v>1.2411406886504524</v>
      </c>
      <c r="AL37" s="14">
        <f t="shared" si="30"/>
        <v>0.36438037794989508</v>
      </c>
      <c r="AM37" s="14">
        <f t="shared" si="31"/>
        <v>1.3421240935057264</v>
      </c>
      <c r="AN37" s="14">
        <f t="shared" si="32"/>
        <v>130.28050885755448</v>
      </c>
      <c r="AO37" s="14">
        <f t="shared" si="33"/>
        <v>12.076949716040092</v>
      </c>
      <c r="AP37" s="14">
        <f t="shared" si="34"/>
        <v>129.71953697781831</v>
      </c>
      <c r="AQ37" s="14">
        <f t="shared" si="35"/>
        <v>4.0107807076077897</v>
      </c>
      <c r="AR37" s="14">
        <f t="shared" si="36"/>
        <v>0.87678124375502353</v>
      </c>
      <c r="AS37" s="14">
        <f t="shared" si="37"/>
        <v>0.30213515863784718</v>
      </c>
      <c r="AT37" s="14">
        <f t="shared" si="38"/>
        <v>118.08874156724349</v>
      </c>
      <c r="AU37" s="14">
        <f t="shared" si="39"/>
        <v>11.024812223534063</v>
      </c>
      <c r="AV37" s="14">
        <f t="shared" si="40"/>
        <v>117.57297478745289</v>
      </c>
      <c r="AW37" s="14">
        <f t="shared" si="41"/>
        <v>-0.40596432121165216</v>
      </c>
      <c r="AX37" s="14">
        <v>11.024812223534063</v>
      </c>
      <c r="AY37" s="14">
        <v>19.372974787452897</v>
      </c>
      <c r="AZ37" s="14">
        <v>-0.40596432121165216</v>
      </c>
      <c r="BA37" s="14">
        <f t="shared" si="42"/>
        <v>-4.0107807076077897</v>
      </c>
      <c r="BB37" s="14">
        <f t="shared" si="43"/>
        <v>0.1076829748</v>
      </c>
      <c r="BC37" s="14">
        <f t="shared" si="44"/>
        <v>-9.0929466926002248E-3</v>
      </c>
      <c r="BD37" s="14">
        <f t="shared" si="45"/>
        <v>-3.8832175789263466</v>
      </c>
      <c r="BE37" s="14">
        <f t="shared" si="46"/>
        <v>14.792928986383039</v>
      </c>
    </row>
    <row r="38" spans="1:57" s="14" customFormat="1" x14ac:dyDescent="0.3">
      <c r="A38" s="14">
        <v>12</v>
      </c>
      <c r="B38" s="14">
        <f t="shared" si="47"/>
        <v>4.7380508912000005E-2</v>
      </c>
      <c r="C38" s="14">
        <f t="shared" si="48"/>
        <v>6.0302465887999993E-2</v>
      </c>
      <c r="D38" s="14">
        <f t="shared" si="49"/>
        <v>-0.25</v>
      </c>
      <c r="E38" s="8">
        <v>0.80778282410955815</v>
      </c>
      <c r="F38" s="8">
        <v>0.37778800543419983</v>
      </c>
      <c r="G38" s="14">
        <f t="shared" si="7"/>
        <v>8.7947054858775187E-6</v>
      </c>
      <c r="H38" s="14">
        <f t="shared" si="8"/>
        <v>1.15701258784906E-6</v>
      </c>
      <c r="I38" s="14">
        <f t="shared" si="9"/>
        <v>-5.5329804377864368E-2</v>
      </c>
      <c r="J38" s="14">
        <f t="shared" si="10"/>
        <v>-0.13942242555452569</v>
      </c>
      <c r="K38" s="8">
        <v>-2.3285840104776603</v>
      </c>
      <c r="L38" s="8">
        <v>-3.2322048601708691</v>
      </c>
      <c r="M38" s="6">
        <f t="shared" si="11"/>
        <v>0.90362084969320877</v>
      </c>
      <c r="N38" s="14">
        <f t="shared" si="12"/>
        <v>-5.5329804377864368E-2</v>
      </c>
      <c r="O38" s="14">
        <f t="shared" si="13"/>
        <v>-0.13942242555452569</v>
      </c>
      <c r="P38" s="14">
        <f t="shared" si="14"/>
        <v>0.11563227026586437</v>
      </c>
      <c r="Q38" s="14">
        <f t="shared" si="15"/>
        <v>-0.11057757444547431</v>
      </c>
      <c r="R38" s="14">
        <f t="shared" si="16"/>
        <v>0.15999444333189297</v>
      </c>
      <c r="S38" s="14">
        <v>-1</v>
      </c>
      <c r="T38" s="14">
        <v>0</v>
      </c>
      <c r="U38" s="14">
        <f t="shared" si="17"/>
        <v>1</v>
      </c>
      <c r="V38" s="14">
        <f t="shared" si="18"/>
        <v>-0.29186898673471628</v>
      </c>
      <c r="W38" s="14">
        <f t="shared" si="19"/>
        <v>-9.0422193013886515E-2</v>
      </c>
      <c r="X38" s="8">
        <v>-10.037752909499462</v>
      </c>
      <c r="Y38" s="8">
        <v>4.905602783056711</v>
      </c>
      <c r="Z38" s="14">
        <v>0</v>
      </c>
      <c r="AA38" s="14">
        <v>0</v>
      </c>
      <c r="AB38" s="14">
        <f t="shared" si="20"/>
        <v>-0.47495392443142204</v>
      </c>
      <c r="AC38" s="14">
        <f t="shared" si="21"/>
        <v>0.6240377188958961</v>
      </c>
      <c r="AD38" s="14">
        <f t="shared" si="22"/>
        <v>2.7664902188932184E-2</v>
      </c>
      <c r="AE38" s="14">
        <f t="shared" si="23"/>
        <v>6.9711212777262846E-2</v>
      </c>
      <c r="AF38" s="14">
        <f t="shared" si="24"/>
        <v>-2.490728107810751E-3</v>
      </c>
      <c r="AG38" s="14">
        <f t="shared" si="25"/>
        <v>8.4134216838082462E-2</v>
      </c>
      <c r="AH38" s="14">
        <f t="shared" si="26"/>
        <v>5.7820532485675119E-2</v>
      </c>
      <c r="AI38" s="14">
        <f t="shared" si="27"/>
        <v>5.528820871644323E-2</v>
      </c>
      <c r="AJ38" s="14">
        <f t="shared" si="28"/>
        <v>1.2619897082486922</v>
      </c>
      <c r="AK38" s="14">
        <f t="shared" si="29"/>
        <v>1.1851407079317045</v>
      </c>
      <c r="AL38" s="14">
        <f t="shared" si="30"/>
        <v>0.41223828357285897</v>
      </c>
      <c r="AM38" s="14">
        <f t="shared" si="31"/>
        <v>1.2854426080965604</v>
      </c>
      <c r="AN38" s="14">
        <f t="shared" si="32"/>
        <v>126.66154891764923</v>
      </c>
      <c r="AO38" s="14">
        <f t="shared" si="33"/>
        <v>10.422681029484984</v>
      </c>
      <c r="AP38" s="14">
        <f t="shared" si="34"/>
        <v>126.23199156464126</v>
      </c>
      <c r="AQ38" s="14">
        <f t="shared" si="35"/>
        <v>4.6143617370230423</v>
      </c>
      <c r="AR38" s="14">
        <f t="shared" si="36"/>
        <v>0.87528166579044431</v>
      </c>
      <c r="AS38" s="14">
        <f t="shared" si="37"/>
        <v>0.29395954830658411</v>
      </c>
      <c r="AT38" s="14">
        <f t="shared" si="38"/>
        <v>114.47953803576205</v>
      </c>
      <c r="AU38" s="14">
        <f t="shared" si="39"/>
        <v>9.3723430305364506</v>
      </c>
      <c r="AV38" s="14">
        <f t="shared" si="40"/>
        <v>114.09524010667336</v>
      </c>
      <c r="AW38" s="14">
        <f t="shared" si="41"/>
        <v>-0.27319206712752631</v>
      </c>
      <c r="AX38" s="14">
        <v>9.3723430305364506</v>
      </c>
      <c r="AY38" s="14">
        <v>15.895240106673358</v>
      </c>
      <c r="AZ38" s="14">
        <v>-0.27319206712752631</v>
      </c>
      <c r="BA38" s="14">
        <f t="shared" si="42"/>
        <v>-4.6143617370230423</v>
      </c>
      <c r="BB38" s="14">
        <f t="shared" si="43"/>
        <v>0.1076829748</v>
      </c>
      <c r="BC38" s="14">
        <f t="shared" si="44"/>
        <v>-7.949295465864363E-3</v>
      </c>
      <c r="BD38" s="14">
        <f t="shared" si="45"/>
        <v>-4.1696334736005927</v>
      </c>
      <c r="BE38" s="14">
        <f t="shared" si="46"/>
        <v>13.806309591318985</v>
      </c>
    </row>
    <row r="39" spans="1:57" s="14" customFormat="1" x14ac:dyDescent="0.3">
      <c r="A39" s="14">
        <v>13</v>
      </c>
      <c r="B39" s="14">
        <f t="shared" si="47"/>
        <v>5.1687827904000005E-2</v>
      </c>
      <c r="C39" s="14">
        <f t="shared" si="48"/>
        <v>5.5995146895999992E-2</v>
      </c>
      <c r="D39" s="14">
        <f t="shared" si="49"/>
        <v>-0.25</v>
      </c>
      <c r="E39" s="8">
        <v>0.79678471836281728</v>
      </c>
      <c r="F39" s="8">
        <v>0.40005158585081957</v>
      </c>
      <c r="G39" s="14">
        <f t="shared" si="7"/>
        <v>2.9393296631652355E-6</v>
      </c>
      <c r="H39" s="14">
        <f t="shared" si="8"/>
        <v>2.327402387231059E-6</v>
      </c>
      <c r="I39" s="14">
        <f t="shared" si="9"/>
        <v>-5.8419878325828178E-2</v>
      </c>
      <c r="J39" s="14">
        <f t="shared" si="10"/>
        <v>-0.13815613564512952</v>
      </c>
      <c r="K39" s="8">
        <v>-2.3713282647666962</v>
      </c>
      <c r="L39" s="8">
        <v>-3.2107690290662734</v>
      </c>
      <c r="M39" s="6">
        <f t="shared" si="11"/>
        <v>0.83944076429957715</v>
      </c>
      <c r="N39" s="14">
        <f t="shared" si="12"/>
        <v>-5.8419878325828178E-2</v>
      </c>
      <c r="O39" s="14">
        <f t="shared" si="13"/>
        <v>-0.13815613564512952</v>
      </c>
      <c r="P39" s="14">
        <f t="shared" si="14"/>
        <v>0.11441502522182817</v>
      </c>
      <c r="Q39" s="14">
        <f t="shared" si="15"/>
        <v>-0.11184386435487048</v>
      </c>
      <c r="R39" s="14">
        <f t="shared" si="16"/>
        <v>0.15999952496911435</v>
      </c>
      <c r="S39" s="14">
        <v>-1</v>
      </c>
      <c r="T39" s="14">
        <v>0</v>
      </c>
      <c r="U39" s="14">
        <f t="shared" si="17"/>
        <v>1</v>
      </c>
      <c r="V39" s="14">
        <f t="shared" si="18"/>
        <v>-0.29119404170970231</v>
      </c>
      <c r="W39" s="14">
        <f t="shared" si="19"/>
        <v>-8.3742847212126409E-2</v>
      </c>
      <c r="X39" s="8">
        <v>-9.8707652828672128</v>
      </c>
      <c r="Y39" s="8">
        <v>5.0793796663725077</v>
      </c>
      <c r="Z39" s="14">
        <v>0</v>
      </c>
      <c r="AA39" s="14">
        <v>0</v>
      </c>
      <c r="AB39" s="14">
        <f t="shared" si="20"/>
        <v>-0.44336264688312299</v>
      </c>
      <c r="AC39" s="14">
        <f t="shared" si="21"/>
        <v>0.62707638318119541</v>
      </c>
      <c r="AD39" s="14">
        <f t="shared" si="22"/>
        <v>2.9209939162914089E-2</v>
      </c>
      <c r="AE39" s="14">
        <f t="shared" si="23"/>
        <v>6.9078067822564759E-2</v>
      </c>
      <c r="AF39" s="14">
        <f t="shared" si="24"/>
        <v>1.2108960500825106E-3</v>
      </c>
      <c r="AG39" s="14">
        <f t="shared" si="25"/>
        <v>8.2235367168887893E-2</v>
      </c>
      <c r="AH39" s="14">
        <f t="shared" si="26"/>
        <v>5.7208982275745668E-2</v>
      </c>
      <c r="AI39" s="14">
        <f t="shared" si="27"/>
        <v>5.5920768476241625E-2</v>
      </c>
      <c r="AJ39" s="14">
        <f t="shared" si="28"/>
        <v>1.3040001976598545</v>
      </c>
      <c r="AK39" s="14">
        <f t="shared" si="29"/>
        <v>1.1275200767863867</v>
      </c>
      <c r="AL39" s="14">
        <f t="shared" si="30"/>
        <v>0.457893540123889</v>
      </c>
      <c r="AM39" s="14">
        <f t="shared" si="31"/>
        <v>1.2276352581962064</v>
      </c>
      <c r="AN39" s="14">
        <f t="shared" si="32"/>
        <v>123.93023927047538</v>
      </c>
      <c r="AO39" s="14">
        <f t="shared" si="33"/>
        <v>7.6932403077762768</v>
      </c>
      <c r="AP39" s="14">
        <f t="shared" si="34"/>
        <v>123.69122143145036</v>
      </c>
      <c r="AQ39" s="14">
        <f t="shared" si="35"/>
        <v>5.2011057263685698</v>
      </c>
      <c r="AR39" s="14">
        <f t="shared" si="36"/>
        <v>0.87381237270420087</v>
      </c>
      <c r="AS39" s="14">
        <f t="shared" si="37"/>
        <v>0.28590317237328838</v>
      </c>
      <c r="AT39" s="14">
        <f t="shared" si="38"/>
        <v>111.76183777570769</v>
      </c>
      <c r="AU39" s="14">
        <f t="shared" si="39"/>
        <v>6.6446654605312361</v>
      </c>
      <c r="AV39" s="14">
        <f t="shared" si="40"/>
        <v>111.56413762460241</v>
      </c>
      <c r="AW39" s="14">
        <f t="shared" si="41"/>
        <v>-0.32691101681846801</v>
      </c>
      <c r="AX39" s="14">
        <v>6.6446654605312361</v>
      </c>
      <c r="AY39" s="14">
        <v>13.364137624602414</v>
      </c>
      <c r="AZ39" s="14">
        <v>-0.32691101681846801</v>
      </c>
      <c r="BA39" s="14">
        <f t="shared" si="42"/>
        <v>-5.2011057263685698</v>
      </c>
      <c r="BB39" s="14">
        <f t="shared" si="43"/>
        <v>0.1076829748</v>
      </c>
      <c r="BC39" s="14">
        <f t="shared" si="44"/>
        <v>-6.7320504218281729E-3</v>
      </c>
      <c r="BD39" s="14">
        <f t="shared" si="45"/>
        <v>-4.3660201661457396</v>
      </c>
      <c r="BE39" s="14">
        <f t="shared" si="46"/>
        <v>12.825710118827168</v>
      </c>
    </row>
    <row r="40" spans="1:57" s="14" customFormat="1" x14ac:dyDescent="0.3">
      <c r="A40" s="14">
        <v>14</v>
      </c>
      <c r="B40" s="14">
        <f t="shared" si="47"/>
        <v>5.5995146896000006E-2</v>
      </c>
      <c r="C40" s="14">
        <f t="shared" si="48"/>
        <v>5.1687827903999992E-2</v>
      </c>
      <c r="D40" s="14">
        <f t="shared" si="49"/>
        <v>-0.25</v>
      </c>
      <c r="E40" s="8">
        <v>0.78524006992727668</v>
      </c>
      <c r="F40" s="8">
        <v>0.42197750869085715</v>
      </c>
      <c r="G40" s="14">
        <f t="shared" si="7"/>
        <v>-3.424949708931424E-6</v>
      </c>
      <c r="H40" s="14">
        <f t="shared" si="8"/>
        <v>2.9093402505453447E-6</v>
      </c>
      <c r="I40" s="14">
        <f t="shared" si="9"/>
        <v>-6.1434794387411472E-2</v>
      </c>
      <c r="J40" s="14">
        <f t="shared" si="10"/>
        <v>-0.13684212084945363</v>
      </c>
      <c r="K40" s="8">
        <v>-2.4131981344492601</v>
      </c>
      <c r="L40" s="8">
        <v>-3.1885508629755663</v>
      </c>
      <c r="M40" s="6">
        <f t="shared" si="11"/>
        <v>0.77535272852630621</v>
      </c>
      <c r="N40" s="14">
        <f t="shared" si="12"/>
        <v>-6.1434794387411472E-2</v>
      </c>
      <c r="O40" s="14">
        <f t="shared" si="13"/>
        <v>-0.13684212084945363</v>
      </c>
      <c r="P40" s="14">
        <f t="shared" si="14"/>
        <v>0.11312262229141146</v>
      </c>
      <c r="Q40" s="14">
        <f t="shared" si="15"/>
        <v>-0.11315787915054637</v>
      </c>
      <c r="R40" s="14">
        <f t="shared" si="16"/>
        <v>0.16000447896210593</v>
      </c>
      <c r="S40" s="14">
        <v>-1</v>
      </c>
      <c r="T40" s="14">
        <v>0</v>
      </c>
      <c r="U40" s="14">
        <f t="shared" si="17"/>
        <v>1</v>
      </c>
      <c r="V40" s="14">
        <f t="shared" si="18"/>
        <v>-0.29059955460973463</v>
      </c>
      <c r="W40" s="14">
        <f t="shared" si="19"/>
        <v>-7.7099334416935089E-2</v>
      </c>
      <c r="X40" s="8">
        <v>-9.6997844067359082</v>
      </c>
      <c r="Y40" s="8">
        <v>5.2567712481974285</v>
      </c>
      <c r="Z40" s="14">
        <v>0</v>
      </c>
      <c r="AA40" s="14">
        <v>0</v>
      </c>
      <c r="AB40" s="14">
        <f t="shared" si="20"/>
        <v>-0.4124330058063882</v>
      </c>
      <c r="AC40" s="14">
        <f t="shared" si="21"/>
        <v>0.63001827667936694</v>
      </c>
      <c r="AD40" s="14">
        <f t="shared" si="22"/>
        <v>3.0717397193705736E-2</v>
      </c>
      <c r="AE40" s="14">
        <f t="shared" si="23"/>
        <v>6.8421060424726815E-2</v>
      </c>
      <c r="AF40" s="14">
        <f t="shared" si="24"/>
        <v>4.8751957165602058E-3</v>
      </c>
      <c r="AG40" s="14">
        <f t="shared" si="25"/>
        <v>8.0264635944305718E-2</v>
      </c>
      <c r="AH40" s="14">
        <f t="shared" si="26"/>
        <v>5.6559598670851266E-2</v>
      </c>
      <c r="AI40" s="14">
        <f t="shared" si="27"/>
        <v>5.6577484905147912E-2</v>
      </c>
      <c r="AJ40" s="14">
        <f t="shared" si="28"/>
        <v>1.343946471566293</v>
      </c>
      <c r="AK40" s="14">
        <f t="shared" si="29"/>
        <v>1.0683055595328523</v>
      </c>
      <c r="AL40" s="14">
        <f t="shared" si="30"/>
        <v>0.50139339882105138</v>
      </c>
      <c r="AM40" s="14">
        <f t="shared" si="31"/>
        <v>1.168805201282594</v>
      </c>
      <c r="AN40" s="14">
        <f t="shared" si="32"/>
        <v>113.43659451024651</v>
      </c>
      <c r="AO40" s="14">
        <f t="shared" si="33"/>
        <v>27.955813076925537</v>
      </c>
      <c r="AP40" s="14">
        <f t="shared" si="34"/>
        <v>109.93786194614704</v>
      </c>
      <c r="AQ40" s="14">
        <f t="shared" si="35"/>
        <v>5.3860446099008179</v>
      </c>
      <c r="AR40" s="14">
        <f t="shared" si="36"/>
        <v>0.87244822531184152</v>
      </c>
      <c r="AS40" s="14">
        <f t="shared" si="37"/>
        <v>0.2778943040439309</v>
      </c>
      <c r="AT40" s="14">
        <f t="shared" si="38"/>
        <v>101.45400941414452</v>
      </c>
      <c r="AU40" s="14">
        <f t="shared" si="39"/>
        <v>26.908875206551329</v>
      </c>
      <c r="AV40" s="14">
        <f t="shared" si="40"/>
        <v>97.820388781294326</v>
      </c>
      <c r="AW40" s="14">
        <f t="shared" si="41"/>
        <v>3.083693724916182</v>
      </c>
      <c r="AX40" s="14">
        <v>26.908875206551329</v>
      </c>
      <c r="AY40" s="14">
        <v>-0.37961121870568193</v>
      </c>
      <c r="AZ40" s="14">
        <v>3.083693724916182</v>
      </c>
      <c r="BA40" s="14">
        <f t="shared" si="42"/>
        <v>-5.3860446099008179</v>
      </c>
      <c r="BB40" s="14">
        <f t="shared" si="43"/>
        <v>0.1076829748</v>
      </c>
      <c r="BC40" s="14">
        <f t="shared" si="44"/>
        <v>-5.4396474914114659E-3</v>
      </c>
      <c r="BD40" s="14">
        <f t="shared" si="45"/>
        <v>-4.1760843842510038</v>
      </c>
      <c r="BE40" s="14">
        <f t="shared" si="46"/>
        <v>11.846517060936003</v>
      </c>
    </row>
    <row r="41" spans="1:57" s="14" customFormat="1" x14ac:dyDescent="0.3">
      <c r="A41" s="14">
        <v>15</v>
      </c>
      <c r="B41" s="14">
        <f t="shared" si="47"/>
        <v>6.0302465888000006E-2</v>
      </c>
      <c r="C41" s="14">
        <f t="shared" si="48"/>
        <v>4.7380508911999991E-2</v>
      </c>
      <c r="D41" s="14">
        <f t="shared" si="49"/>
        <v>-0.25</v>
      </c>
      <c r="E41" s="8">
        <v>0.77316420259075402</v>
      </c>
      <c r="F41" s="8">
        <v>0.44355676270694488</v>
      </c>
      <c r="G41" s="14">
        <f t="shared" si="7"/>
        <v>-9.1832167644079199E-6</v>
      </c>
      <c r="H41" s="14">
        <f t="shared" si="8"/>
        <v>2.6546686028305899E-6</v>
      </c>
      <c r="I41" s="14">
        <f t="shared" si="9"/>
        <v>-6.4373212660823784E-2</v>
      </c>
      <c r="J41" s="14">
        <f t="shared" si="10"/>
        <v>-0.1354846467011091</v>
      </c>
      <c r="K41" s="8">
        <v>-2.4546584171830577</v>
      </c>
      <c r="L41" s="8">
        <v>-3.1655671160040919</v>
      </c>
      <c r="M41" s="6">
        <f t="shared" si="11"/>
        <v>0.71090869882103425</v>
      </c>
      <c r="N41" s="14">
        <f t="shared" si="12"/>
        <v>-6.4373212660823784E-2</v>
      </c>
      <c r="O41" s="14">
        <f t="shared" si="13"/>
        <v>-0.1354846467011091</v>
      </c>
      <c r="P41" s="14">
        <f t="shared" si="14"/>
        <v>0.11175372157282377</v>
      </c>
      <c r="Q41" s="14">
        <f t="shared" si="15"/>
        <v>-0.1145153532988909</v>
      </c>
      <c r="R41" s="14">
        <f t="shared" si="16"/>
        <v>0.1600083136169681</v>
      </c>
      <c r="S41" s="14">
        <v>-1</v>
      </c>
      <c r="T41" s="14">
        <v>0</v>
      </c>
      <c r="U41" s="14">
        <f t="shared" si="17"/>
        <v>1</v>
      </c>
      <c r="V41" s="14">
        <f t="shared" si="18"/>
        <v>-0.29001818180772254</v>
      </c>
      <c r="W41" s="14">
        <f t="shared" si="19"/>
        <v>-7.0539488159621661E-2</v>
      </c>
      <c r="X41" s="8">
        <v>-9.525025460398755</v>
      </c>
      <c r="Y41" s="8">
        <v>5.4397611366320904</v>
      </c>
      <c r="Z41" s="14">
        <v>0</v>
      </c>
      <c r="AA41" s="14">
        <v>0</v>
      </c>
      <c r="AB41" s="14">
        <f t="shared" si="20"/>
        <v>-0.38204053096271851</v>
      </c>
      <c r="AC41" s="14">
        <f t="shared" si="21"/>
        <v>0.63302950734057672</v>
      </c>
      <c r="AD41" s="14">
        <f t="shared" si="22"/>
        <v>3.2186606330411892E-2</v>
      </c>
      <c r="AE41" s="14">
        <f t="shared" si="23"/>
        <v>6.7742323350554551E-2</v>
      </c>
      <c r="AF41" s="14">
        <f t="shared" si="24"/>
        <v>8.5009434827941002E-3</v>
      </c>
      <c r="AG41" s="14">
        <f t="shared" si="25"/>
        <v>7.8228297385965068E-2</v>
      </c>
      <c r="AH41" s="14">
        <f t="shared" si="26"/>
        <v>5.5872269178029683E-2</v>
      </c>
      <c r="AI41" s="14">
        <f t="shared" si="27"/>
        <v>5.7256349315144041E-2</v>
      </c>
      <c r="AJ41" s="14">
        <f t="shared" si="28"/>
        <v>1.382076181446015</v>
      </c>
      <c r="AK41" s="14">
        <f t="shared" si="29"/>
        <v>1.0074917019401608</v>
      </c>
      <c r="AL41" s="14">
        <f t="shared" si="30"/>
        <v>0.5428933244744133</v>
      </c>
      <c r="AM41" s="14">
        <f t="shared" si="31"/>
        <v>1.109084525952172</v>
      </c>
      <c r="AN41" s="14">
        <f t="shared" si="32"/>
        <v>107.0206605302335</v>
      </c>
      <c r="AO41" s="14">
        <f t="shared" si="33"/>
        <v>31.579529997975325</v>
      </c>
      <c r="AP41" s="14">
        <f t="shared" si="34"/>
        <v>102.25534247869132</v>
      </c>
      <c r="AQ41" s="14">
        <f t="shared" si="35"/>
        <v>5.8508206532136873</v>
      </c>
      <c r="AR41" s="14">
        <f t="shared" si="36"/>
        <v>0.87134654616387752</v>
      </c>
      <c r="AS41" s="14">
        <f t="shared" si="37"/>
        <v>0.26982349507268588</v>
      </c>
      <c r="AT41" s="14">
        <f t="shared" si="38"/>
        <v>95.178261469528906</v>
      </c>
      <c r="AU41" s="14">
        <f t="shared" si="39"/>
        <v>30.53391414257867</v>
      </c>
      <c r="AV41" s="14">
        <f t="shared" si="40"/>
        <v>90.147554284604098</v>
      </c>
      <c r="AW41" s="14">
        <f t="shared" si="41"/>
        <v>4.1634786653548534</v>
      </c>
      <c r="AX41" s="14">
        <v>30.53391414257867</v>
      </c>
      <c r="AY41" s="14">
        <v>-8.052445715395903</v>
      </c>
      <c r="AZ41" s="14">
        <v>4.1634786653548534</v>
      </c>
      <c r="BA41" s="14">
        <f t="shared" si="42"/>
        <v>-5.8508206532136873</v>
      </c>
      <c r="BB41" s="14">
        <f t="shared" si="43"/>
        <v>0.1076829748</v>
      </c>
      <c r="BC41" s="14">
        <f t="shared" si="44"/>
        <v>-4.0707467728237773E-3</v>
      </c>
      <c r="BD41" s="14">
        <f t="shared" si="45"/>
        <v>-4.1593992976113761</v>
      </c>
      <c r="BE41" s="14">
        <f t="shared" si="46"/>
        <v>10.861884816421927</v>
      </c>
    </row>
    <row r="42" spans="1:57" s="14" customFormat="1" x14ac:dyDescent="0.3">
      <c r="A42" s="14">
        <v>16</v>
      </c>
      <c r="B42" s="14">
        <f t="shared" si="47"/>
        <v>6.4609784880000007E-2</v>
      </c>
      <c r="C42" s="14">
        <f t="shared" si="48"/>
        <v>4.3073189919999991E-2</v>
      </c>
      <c r="D42" s="14">
        <f t="shared" si="49"/>
        <v>-0.25</v>
      </c>
      <c r="E42" s="8">
        <v>0.7605735094835645</v>
      </c>
      <c r="F42" s="8">
        <v>0.46478189211063731</v>
      </c>
      <c r="G42" s="14">
        <f t="shared" si="7"/>
        <v>-1.3440968301747791E-5</v>
      </c>
      <c r="H42" s="14">
        <f t="shared" si="8"/>
        <v>1.5714932836141671E-6</v>
      </c>
      <c r="I42" s="14">
        <f t="shared" si="9"/>
        <v>-6.7234176186910008E-2</v>
      </c>
      <c r="J42" s="14">
        <f t="shared" si="10"/>
        <v>-0.13408790233450421</v>
      </c>
      <c r="K42" s="8">
        <v>-2.4955752560913611</v>
      </c>
      <c r="L42" s="8">
        <v>-3.1417755870779271</v>
      </c>
      <c r="M42" s="6">
        <f t="shared" si="11"/>
        <v>0.64620033098656604</v>
      </c>
      <c r="N42" s="14">
        <f t="shared" si="12"/>
        <v>-6.7234176186910008E-2</v>
      </c>
      <c r="O42" s="14">
        <f t="shared" si="13"/>
        <v>-0.13408790233450421</v>
      </c>
      <c r="P42" s="14">
        <f t="shared" si="14"/>
        <v>0.11030736610691</v>
      </c>
      <c r="Q42" s="14">
        <f t="shared" si="15"/>
        <v>-0.11591209766549579</v>
      </c>
      <c r="R42" s="14">
        <f t="shared" si="16"/>
        <v>0.16001040404504738</v>
      </c>
      <c r="S42" s="14">
        <v>-1</v>
      </c>
      <c r="T42" s="14">
        <v>0</v>
      </c>
      <c r="U42" s="14">
        <f t="shared" si="17"/>
        <v>1</v>
      </c>
      <c r="V42" s="14">
        <f t="shared" si="18"/>
        <v>-0.28945853910730879</v>
      </c>
      <c r="W42" s="14">
        <f t="shared" si="19"/>
        <v>-6.4045640059685466E-2</v>
      </c>
      <c r="X42" s="8">
        <v>-9.3465139520609721</v>
      </c>
      <c r="Y42" s="8">
        <v>5.6274776177110208</v>
      </c>
      <c r="Z42" s="14">
        <v>0</v>
      </c>
      <c r="AA42" s="14">
        <v>0</v>
      </c>
      <c r="AB42" s="14">
        <f t="shared" si="20"/>
        <v>-0.35212815467751424</v>
      </c>
      <c r="AC42" s="14">
        <f t="shared" si="21"/>
        <v>0.63608899187384715</v>
      </c>
      <c r="AD42" s="14">
        <f t="shared" si="22"/>
        <v>3.3617088093455004E-2</v>
      </c>
      <c r="AE42" s="14">
        <f t="shared" si="23"/>
        <v>6.7043951167252105E-2</v>
      </c>
      <c r="AF42" s="14">
        <f t="shared" si="24"/>
        <v>1.2087213617605883E-2</v>
      </c>
      <c r="AG42" s="14">
        <f t="shared" si="25"/>
        <v>7.6132639248398137E-2</v>
      </c>
      <c r="AH42" s="14">
        <f t="shared" si="26"/>
        <v>5.5146962569304125E-2</v>
      </c>
      <c r="AI42" s="14">
        <f t="shared" si="27"/>
        <v>5.7955263086106081E-2</v>
      </c>
      <c r="AJ42" s="14">
        <f t="shared" si="28"/>
        <v>1.4182286719397621</v>
      </c>
      <c r="AK42" s="14">
        <f t="shared" si="29"/>
        <v>0.9451898551696245</v>
      </c>
      <c r="AL42" s="14">
        <f t="shared" si="30"/>
        <v>0.5822377232310828</v>
      </c>
      <c r="AM42" s="14">
        <f t="shared" si="31"/>
        <v>1.04853001810964</v>
      </c>
      <c r="AN42" s="14">
        <f t="shared" si="32"/>
        <v>100.64833906910414</v>
      </c>
      <c r="AO42" s="14">
        <f t="shared" si="33"/>
        <v>34.942395644669155</v>
      </c>
      <c r="AP42" s="14">
        <f t="shared" si="34"/>
        <v>94.38811971843046</v>
      </c>
      <c r="AQ42" s="14">
        <f t="shared" si="35"/>
        <v>6.2968787276663853</v>
      </c>
      <c r="AR42" s="14">
        <f t="shared" si="36"/>
        <v>0.87048403836658284</v>
      </c>
      <c r="AS42" s="14">
        <f t="shared" si="37"/>
        <v>0.26172383808631872</v>
      </c>
      <c r="AT42" s="14">
        <f t="shared" si="38"/>
        <v>88.998395267877555</v>
      </c>
      <c r="AU42" s="14">
        <f t="shared" si="39"/>
        <v>33.897814798629256</v>
      </c>
      <c r="AV42" s="14">
        <f t="shared" si="40"/>
        <v>82.290051112726871</v>
      </c>
      <c r="AW42" s="14">
        <f t="shared" si="41"/>
        <v>5.2427565699149383</v>
      </c>
      <c r="AX42" s="14">
        <v>33.897814798629256</v>
      </c>
      <c r="AY42" s="14">
        <v>-15.909948887273124</v>
      </c>
      <c r="AZ42" s="14">
        <v>5.2427565699149383</v>
      </c>
      <c r="BA42" s="14">
        <f t="shared" si="42"/>
        <v>-6.2968787276663853</v>
      </c>
      <c r="BB42" s="14">
        <f t="shared" si="43"/>
        <v>0.1076829748</v>
      </c>
      <c r="BC42" s="14">
        <f t="shared" si="44"/>
        <v>-2.6243913069100011E-3</v>
      </c>
      <c r="BD42" s="14">
        <f t="shared" si="45"/>
        <v>-4.0690451180002851</v>
      </c>
      <c r="BE42" s="14">
        <f t="shared" si="46"/>
        <v>9.8732137827965616</v>
      </c>
    </row>
    <row r="43" spans="1:57" s="14" customFormat="1" x14ac:dyDescent="0.3">
      <c r="A43" s="14">
        <v>17</v>
      </c>
      <c r="B43" s="14">
        <f t="shared" si="47"/>
        <v>6.8917103872000007E-2</v>
      </c>
      <c r="C43" s="14">
        <f t="shared" si="48"/>
        <v>3.876587092799999E-2</v>
      </c>
      <c r="D43" s="14">
        <f t="shared" si="49"/>
        <v>-0.25</v>
      </c>
      <c r="E43" s="8">
        <v>0.74748473580411323</v>
      </c>
      <c r="F43" s="8">
        <v>0.48564741853354437</v>
      </c>
      <c r="G43" s="14">
        <f t="shared" si="7"/>
        <v>-1.5629037016504088E-5</v>
      </c>
      <c r="H43" s="14">
        <f t="shared" si="8"/>
        <v>-1.0842471492855665E-7</v>
      </c>
      <c r="I43" s="14">
        <f t="shared" si="9"/>
        <v>-7.0017152499162918E-2</v>
      </c>
      <c r="J43" s="14">
        <f t="shared" si="10"/>
        <v>-0.13265593976866985</v>
      </c>
      <c r="K43" s="8">
        <v>-2.5355502373709125</v>
      </c>
      <c r="L43" s="8">
        <v>-3.1170970952795596</v>
      </c>
      <c r="M43" s="6">
        <f t="shared" si="11"/>
        <v>0.58154685790864713</v>
      </c>
      <c r="N43" s="14">
        <f t="shared" si="12"/>
        <v>-7.0017152499162918E-2</v>
      </c>
      <c r="O43" s="14">
        <f t="shared" si="13"/>
        <v>-0.13265593976866985</v>
      </c>
      <c r="P43" s="14">
        <f t="shared" si="14"/>
        <v>0.10878302342716291</v>
      </c>
      <c r="Q43" s="14">
        <f t="shared" si="15"/>
        <v>-0.11734406023133015</v>
      </c>
      <c r="R43" s="14">
        <f t="shared" si="16"/>
        <v>0.16001054545725638</v>
      </c>
      <c r="S43" s="14">
        <v>-1</v>
      </c>
      <c r="T43" s="14">
        <v>0</v>
      </c>
      <c r="U43" s="14">
        <f t="shared" si="17"/>
        <v>1</v>
      </c>
      <c r="V43" s="14">
        <f t="shared" si="18"/>
        <v>-0.28896679570188322</v>
      </c>
      <c r="W43" s="14">
        <f t="shared" si="19"/>
        <v>-5.7574558197781761E-2</v>
      </c>
      <c r="X43" s="8">
        <v>-9.1641735690705382</v>
      </c>
      <c r="Y43" s="8">
        <v>5.8176546818176851</v>
      </c>
      <c r="Z43" s="14">
        <v>0</v>
      </c>
      <c r="AA43" s="14">
        <v>0</v>
      </c>
      <c r="AB43" s="14">
        <f t="shared" si="20"/>
        <v>-0.32267531640184377</v>
      </c>
      <c r="AC43" s="14">
        <f t="shared" si="21"/>
        <v>0.63908875264151532</v>
      </c>
      <c r="AD43" s="14">
        <f t="shared" si="22"/>
        <v>3.5008576249581459E-2</v>
      </c>
      <c r="AE43" s="14">
        <f t="shared" si="23"/>
        <v>6.6327969884334925E-2</v>
      </c>
      <c r="AF43" s="14">
        <f t="shared" si="24"/>
        <v>1.5633455304089716E-2</v>
      </c>
      <c r="AG43" s="14">
        <f t="shared" si="25"/>
        <v>7.3983855440647311E-2</v>
      </c>
      <c r="AH43" s="14">
        <f t="shared" si="26"/>
        <v>5.4383697195073202E-2</v>
      </c>
      <c r="AI43" s="14">
        <f t="shared" si="27"/>
        <v>5.8672084328022532E-2</v>
      </c>
      <c r="AJ43" s="14">
        <f t="shared" si="28"/>
        <v>1.4520537088940171</v>
      </c>
      <c r="AK43" s="14">
        <f t="shared" si="29"/>
        <v>0.88158853657692604</v>
      </c>
      <c r="AL43" s="14">
        <f t="shared" si="30"/>
        <v>0.61914201833452276</v>
      </c>
      <c r="AM43" s="14">
        <f t="shared" si="31"/>
        <v>0.98718738113899396</v>
      </c>
      <c r="AN43" s="14">
        <f t="shared" si="32"/>
        <v>94.623629844026027</v>
      </c>
      <c r="AO43" s="14">
        <f t="shared" si="33"/>
        <v>38.030397900166605</v>
      </c>
      <c r="AP43" s="14">
        <f t="shared" si="34"/>
        <v>86.644793036940527</v>
      </c>
      <c r="AQ43" s="14">
        <f t="shared" si="35"/>
        <v>6.7184930744005156</v>
      </c>
      <c r="AR43" s="14">
        <f t="shared" si="36"/>
        <v>0.86974193322848969</v>
      </c>
      <c r="AS43" s="14">
        <f t="shared" si="37"/>
        <v>0.25368966800616838</v>
      </c>
      <c r="AT43" s="14">
        <f t="shared" si="38"/>
        <v>83.226607311346029</v>
      </c>
      <c r="AU43" s="14">
        <f t="shared" si="39"/>
        <v>36.986707580292418</v>
      </c>
      <c r="AV43" s="14">
        <f t="shared" si="40"/>
        <v>74.55636543533312</v>
      </c>
      <c r="AW43" s="14">
        <f t="shared" si="41"/>
        <v>6.2930074600880737</v>
      </c>
      <c r="AX43" s="14">
        <v>36.986707580292418</v>
      </c>
      <c r="AY43" s="14">
        <v>-23.643634564666883</v>
      </c>
      <c r="AZ43" s="14">
        <v>6.2930074600880737</v>
      </c>
      <c r="BA43" s="14">
        <f t="shared" si="42"/>
        <v>-6.7184930744005156</v>
      </c>
      <c r="BB43" s="14">
        <f t="shared" si="43"/>
        <v>0.1076829748</v>
      </c>
      <c r="BC43" s="14">
        <f t="shared" si="44"/>
        <v>-1.1000486271629112E-3</v>
      </c>
      <c r="BD43" s="14">
        <f t="shared" si="45"/>
        <v>-3.9071185372986266</v>
      </c>
      <c r="BE43" s="14">
        <f t="shared" si="46"/>
        <v>8.8853814792692436</v>
      </c>
    </row>
    <row r="44" spans="1:57" s="14" customFormat="1" x14ac:dyDescent="0.3">
      <c r="A44" s="14">
        <v>18</v>
      </c>
      <c r="B44" s="14">
        <f t="shared" si="47"/>
        <v>7.3224422864000008E-2</v>
      </c>
      <c r="C44" s="14">
        <f t="shared" si="48"/>
        <v>3.445855193599999E-2</v>
      </c>
      <c r="D44" s="14">
        <f t="shared" si="49"/>
        <v>-0.25</v>
      </c>
      <c r="E44" s="8">
        <v>0.73391408723697049</v>
      </c>
      <c r="F44" s="8">
        <v>0.50614959742813281</v>
      </c>
      <c r="G44" s="14">
        <f t="shared" si="7"/>
        <v>-1.5543236803014504E-5</v>
      </c>
      <c r="H44" s="14">
        <f t="shared" si="8"/>
        <v>-2.0192722582912381E-6</v>
      </c>
      <c r="I44" s="14">
        <f t="shared" si="9"/>
        <v>-7.2721982810044633E-2</v>
      </c>
      <c r="J44" s="14">
        <f t="shared" si="10"/>
        <v>-0.131192656868346</v>
      </c>
      <c r="K44" s="8">
        <v>-2.5744778800565085</v>
      </c>
      <c r="L44" s="8">
        <v>-3.0915129591070509</v>
      </c>
      <c r="M44" s="6">
        <f t="shared" si="11"/>
        <v>0.51703507905054247</v>
      </c>
      <c r="N44" s="14">
        <f t="shared" si="12"/>
        <v>-7.2721982810044633E-2</v>
      </c>
      <c r="O44" s="14">
        <f t="shared" si="13"/>
        <v>-0.131192656868346</v>
      </c>
      <c r="P44" s="14">
        <f t="shared" si="14"/>
        <v>0.10718053474604462</v>
      </c>
      <c r="Q44" s="14">
        <f t="shared" si="15"/>
        <v>-0.118807343131654</v>
      </c>
      <c r="R44" s="14">
        <f t="shared" si="16"/>
        <v>0.16000891165947806</v>
      </c>
      <c r="S44" s="14">
        <v>-1</v>
      </c>
      <c r="T44" s="14">
        <v>0</v>
      </c>
      <c r="U44" s="14">
        <f t="shared" si="17"/>
        <v>1</v>
      </c>
      <c r="V44" s="14">
        <f t="shared" si="18"/>
        <v>-0.28854932427109692</v>
      </c>
      <c r="W44" s="14">
        <f t="shared" si="19"/>
        <v>-5.1112963607106709E-2</v>
      </c>
      <c r="X44" s="8">
        <v>-8.9782408821880804</v>
      </c>
      <c r="Y44" s="8">
        <v>6.0093967101621946</v>
      </c>
      <c r="Z44" s="14">
        <v>0</v>
      </c>
      <c r="AA44" s="14">
        <v>0</v>
      </c>
      <c r="AB44" s="14">
        <f t="shared" si="20"/>
        <v>-0.29364109998858579</v>
      </c>
      <c r="AC44" s="14">
        <f t="shared" si="21"/>
        <v>0.64200717582753131</v>
      </c>
      <c r="AD44" s="14">
        <f t="shared" si="22"/>
        <v>3.6360991405022317E-2</v>
      </c>
      <c r="AE44" s="14">
        <f t="shared" si="23"/>
        <v>6.5596328434172999E-2</v>
      </c>
      <c r="AF44" s="14">
        <f t="shared" si="24"/>
        <v>1.9139487055423829E-2</v>
      </c>
      <c r="AG44" s="14">
        <f t="shared" si="25"/>
        <v>7.1787975666389836E-2</v>
      </c>
      <c r="AH44" s="14">
        <f t="shared" si="26"/>
        <v>5.3582495754620804E-2</v>
      </c>
      <c r="AI44" s="14">
        <f t="shared" si="27"/>
        <v>5.9404681201956154E-2</v>
      </c>
      <c r="AJ44" s="14">
        <f t="shared" si="28"/>
        <v>1.4834256080011363</v>
      </c>
      <c r="AK44" s="14">
        <f t="shared" si="29"/>
        <v>0.81685232588785062</v>
      </c>
      <c r="AL44" s="14">
        <f t="shared" si="30"/>
        <v>0.65348763349844474</v>
      </c>
      <c r="AM44" s="14">
        <f t="shared" si="31"/>
        <v>0.92516287631522232</v>
      </c>
      <c r="AN44" s="14">
        <f t="shared" si="32"/>
        <v>89.274016680982569</v>
      </c>
      <c r="AO44" s="14">
        <f t="shared" si="33"/>
        <v>40.852239190797476</v>
      </c>
      <c r="AP44" s="14">
        <f t="shared" si="34"/>
        <v>79.378489576548532</v>
      </c>
      <c r="AQ44" s="14">
        <f t="shared" si="35"/>
        <v>7.1101029266777838</v>
      </c>
      <c r="AR44" s="14">
        <f t="shared" si="36"/>
        <v>0.8690984471627925</v>
      </c>
      <c r="AS44" s="14">
        <f t="shared" si="37"/>
        <v>0.2457589378084758</v>
      </c>
      <c r="AT44" s="14">
        <f t="shared" si="38"/>
        <v>78.192169405526244</v>
      </c>
      <c r="AU44" s="14">
        <f t="shared" si="39"/>
        <v>39.809321054202123</v>
      </c>
      <c r="AV44" s="14">
        <f t="shared" si="40"/>
        <v>67.299578851178353</v>
      </c>
      <c r="AW44" s="14">
        <f t="shared" si="41"/>
        <v>7.2823195339050093</v>
      </c>
      <c r="AX44" s="14">
        <v>39.809321054202123</v>
      </c>
      <c r="AY44" s="14">
        <v>-30.900421148821657</v>
      </c>
      <c r="AZ44" s="14">
        <v>7.2823195339050093</v>
      </c>
      <c r="BA44" s="14">
        <f t="shared" si="42"/>
        <v>-7.1101029266777838</v>
      </c>
      <c r="BB44" s="14">
        <f t="shared" si="43"/>
        <v>0.1076829748</v>
      </c>
      <c r="BC44" s="14">
        <f t="shared" si="44"/>
        <v>5.0244005395537472E-4</v>
      </c>
      <c r="BD44" s="14">
        <f t="shared" si="45"/>
        <v>-3.6761726287523411</v>
      </c>
      <c r="BE44" s="14">
        <f t="shared" si="46"/>
        <v>7.8997141039490586</v>
      </c>
    </row>
    <row r="45" spans="1:57" s="14" customFormat="1" x14ac:dyDescent="0.3">
      <c r="A45" s="14">
        <v>19</v>
      </c>
      <c r="B45" s="14">
        <f t="shared" si="47"/>
        <v>7.7531741856000008E-2</v>
      </c>
      <c r="C45" s="14">
        <f t="shared" si="48"/>
        <v>3.0151232943999989E-2</v>
      </c>
      <c r="D45" s="14">
        <f t="shared" si="49"/>
        <v>-0.25</v>
      </c>
      <c r="E45" s="8">
        <v>0.71987640000195285</v>
      </c>
      <c r="F45" s="8">
        <v>0.52628573194383221</v>
      </c>
      <c r="G45" s="14">
        <f t="shared" si="7"/>
        <v>-1.3328652496050197E-5</v>
      </c>
      <c r="H45" s="14">
        <f t="shared" si="8"/>
        <v>-3.7758837690415881E-6</v>
      </c>
      <c r="I45" s="14">
        <f t="shared" si="9"/>
        <v>-7.5348774708233604E-2</v>
      </c>
      <c r="J45" s="14">
        <f t="shared" si="10"/>
        <v>-0.12970182014901663</v>
      </c>
      <c r="K45" s="8">
        <v>-2.6125500914576425</v>
      </c>
      <c r="L45" s="8">
        <v>-3.0650863241804389</v>
      </c>
      <c r="M45" s="6">
        <f t="shared" si="11"/>
        <v>0.45253623272279642</v>
      </c>
      <c r="N45" s="14">
        <f t="shared" si="12"/>
        <v>-7.5348774708233604E-2</v>
      </c>
      <c r="O45" s="14">
        <f t="shared" si="13"/>
        <v>-0.12970182014901663</v>
      </c>
      <c r="P45" s="14">
        <f t="shared" si="14"/>
        <v>0.10550000765223359</v>
      </c>
      <c r="Q45" s="14">
        <f t="shared" si="15"/>
        <v>-0.12029817985098337</v>
      </c>
      <c r="R45" s="14">
        <f t="shared" si="16"/>
        <v>0.16000594892091011</v>
      </c>
      <c r="S45" s="14">
        <v>-1</v>
      </c>
      <c r="T45" s="14">
        <v>0</v>
      </c>
      <c r="U45" s="14">
        <f t="shared" si="17"/>
        <v>1</v>
      </c>
      <c r="V45" s="14">
        <f t="shared" si="18"/>
        <v>-0.28816770406806369</v>
      </c>
      <c r="W45" s="14">
        <f t="shared" si="19"/>
        <v>-4.4673555738665077E-2</v>
      </c>
      <c r="X45" s="8">
        <v>-8.7893490720707934</v>
      </c>
      <c r="Y45" s="8">
        <v>6.2033105683118066</v>
      </c>
      <c r="Z45" s="14">
        <v>0</v>
      </c>
      <c r="AA45" s="14">
        <v>0</v>
      </c>
      <c r="AB45" s="14">
        <f t="shared" si="20"/>
        <v>-0.26496045719761852</v>
      </c>
      <c r="AC45" s="14">
        <f t="shared" si="21"/>
        <v>0.64491383125107937</v>
      </c>
      <c r="AD45" s="14">
        <f t="shared" si="22"/>
        <v>3.7674387354116802E-2</v>
      </c>
      <c r="AE45" s="14">
        <f t="shared" si="23"/>
        <v>6.4850910074508314E-2</v>
      </c>
      <c r="AF45" s="14">
        <f t="shared" si="24"/>
        <v>2.2605435208364832E-2</v>
      </c>
      <c r="AG45" s="14">
        <f t="shared" si="25"/>
        <v>6.9550842281640421E-2</v>
      </c>
      <c r="AH45" s="14">
        <f t="shared" si="26"/>
        <v>5.2743339499868772E-2</v>
      </c>
      <c r="AI45" s="14">
        <f t="shared" si="27"/>
        <v>6.0150977867376207E-2</v>
      </c>
      <c r="AJ45" s="14">
        <f t="shared" si="28"/>
        <v>1.5124638874067184</v>
      </c>
      <c r="AK45" s="14">
        <f t="shared" si="29"/>
        <v>0.75110486585137237</v>
      </c>
      <c r="AL45" s="14">
        <f t="shared" si="30"/>
        <v>0.68532316027397844</v>
      </c>
      <c r="AM45" s="14">
        <f t="shared" si="31"/>
        <v>0.86260609198588334</v>
      </c>
      <c r="AN45" s="14">
        <f t="shared" si="32"/>
        <v>85.006749373421357</v>
      </c>
      <c r="AO45" s="14">
        <f t="shared" si="33"/>
        <v>43.347162207280597</v>
      </c>
      <c r="AP45" s="14">
        <f t="shared" si="34"/>
        <v>73.124352767127974</v>
      </c>
      <c r="AQ45" s="14">
        <f t="shared" si="35"/>
        <v>7.4666618753282679</v>
      </c>
      <c r="AR45" s="14">
        <f t="shared" si="36"/>
        <v>0.86864590565183319</v>
      </c>
      <c r="AS45" s="14">
        <f t="shared" si="37"/>
        <v>0.23792033510290034</v>
      </c>
      <c r="AT45" s="14">
        <f t="shared" si="38"/>
        <v>74.279132481366375</v>
      </c>
      <c r="AU45" s="14">
        <f t="shared" si="39"/>
        <v>42.304787120498396</v>
      </c>
      <c r="AV45" s="14">
        <f t="shared" si="40"/>
        <v>61.054848365004489</v>
      </c>
      <c r="AW45" s="14">
        <f t="shared" si="41"/>
        <v>8.1529234170733211</v>
      </c>
      <c r="AX45" s="14">
        <v>42.304787120498396</v>
      </c>
      <c r="AY45" s="14">
        <v>-37.145151634995514</v>
      </c>
      <c r="AZ45" s="14">
        <v>8.1529234170733211</v>
      </c>
      <c r="BA45" s="14">
        <f t="shared" si="42"/>
        <v>-7.4666618753282679</v>
      </c>
      <c r="BB45" s="14">
        <f t="shared" si="43"/>
        <v>0.1076829748</v>
      </c>
      <c r="BC45" s="14">
        <f t="shared" si="44"/>
        <v>2.1829671477664042E-3</v>
      </c>
      <c r="BD45" s="14">
        <f t="shared" si="45"/>
        <v>-3.3789350360759847</v>
      </c>
      <c r="BE45" s="14">
        <f t="shared" si="46"/>
        <v>6.9142443231376678</v>
      </c>
    </row>
    <row r="46" spans="1:57" s="14" customFormat="1" x14ac:dyDescent="0.3">
      <c r="A46" s="14">
        <v>20</v>
      </c>
      <c r="B46" s="14">
        <f t="shared" si="47"/>
        <v>8.1839060848000009E-2</v>
      </c>
      <c r="C46" s="14">
        <f t="shared" si="48"/>
        <v>2.5843913951999989E-2</v>
      </c>
      <c r="D46" s="14">
        <f t="shared" si="49"/>
        <v>-0.25</v>
      </c>
      <c r="E46" s="8">
        <v>0.70538456818468454</v>
      </c>
      <c r="F46" s="8">
        <v>0.54605329635114042</v>
      </c>
      <c r="G46" s="14">
        <f t="shared" si="7"/>
        <v>-9.4220258142901914E-6</v>
      </c>
      <c r="H46" s="14">
        <f t="shared" si="8"/>
        <v>-5.080457791739601E-6</v>
      </c>
      <c r="I46" s="14">
        <f t="shared" si="9"/>
        <v>-7.7897775782702558E-2</v>
      </c>
      <c r="J46" s="14">
        <f t="shared" si="10"/>
        <v>-0.12818711529677151</v>
      </c>
      <c r="K46" s="8">
        <v>-2.6499390114703321</v>
      </c>
      <c r="L46" s="8">
        <v>-3.0378901599400225</v>
      </c>
      <c r="M46" s="6">
        <f t="shared" si="11"/>
        <v>0.38795114846969048</v>
      </c>
      <c r="N46" s="14">
        <f t="shared" si="12"/>
        <v>-7.7897775782702558E-2</v>
      </c>
      <c r="O46" s="14">
        <f t="shared" si="13"/>
        <v>-0.12818711529677151</v>
      </c>
      <c r="P46" s="14">
        <f t="shared" si="14"/>
        <v>0.10374168973470255</v>
      </c>
      <c r="Q46" s="14">
        <f t="shared" si="15"/>
        <v>-0.12181288470322849</v>
      </c>
      <c r="R46" s="14">
        <f t="shared" si="16"/>
        <v>0.16000224082410008</v>
      </c>
      <c r="S46" s="14">
        <v>-1</v>
      </c>
      <c r="T46" s="14">
        <v>0</v>
      </c>
      <c r="U46" s="14">
        <f t="shared" si="17"/>
        <v>1</v>
      </c>
      <c r="V46" s="14">
        <f t="shared" si="18"/>
        <v>-0.28778490853401784</v>
      </c>
      <c r="W46" s="14">
        <f t="shared" si="19"/>
        <v>-3.8264264212353238E-2</v>
      </c>
      <c r="X46" s="8">
        <v>-8.5981800068959355</v>
      </c>
      <c r="Y46" s="8">
        <v>6.399946524078719</v>
      </c>
      <c r="Z46" s="14">
        <v>0</v>
      </c>
      <c r="AA46" s="14">
        <v>0</v>
      </c>
      <c r="AB46" s="14">
        <f t="shared" si="20"/>
        <v>-0.23656973783452162</v>
      </c>
      <c r="AC46" s="14">
        <f t="shared" si="21"/>
        <v>0.64787053979968778</v>
      </c>
      <c r="AD46" s="14">
        <f t="shared" si="22"/>
        <v>3.8948887891351279E-2</v>
      </c>
      <c r="AE46" s="14">
        <f t="shared" si="23"/>
        <v>6.4093557648385757E-2</v>
      </c>
      <c r="AF46" s="14">
        <f t="shared" si="24"/>
        <v>2.603164192825843E-2</v>
      </c>
      <c r="AG46" s="14">
        <f t="shared" si="25"/>
        <v>6.7278132716261402E-2</v>
      </c>
      <c r="AH46" s="14">
        <f t="shared" si="26"/>
        <v>5.1866133854444128E-2</v>
      </c>
      <c r="AI46" s="14">
        <f t="shared" si="27"/>
        <v>6.090898258051012E-2</v>
      </c>
      <c r="AJ46" s="14">
        <f t="shared" si="28"/>
        <v>1.5392918551693762</v>
      </c>
      <c r="AK46" s="14">
        <f t="shared" si="29"/>
        <v>0.68446865377697419</v>
      </c>
      <c r="AL46" s="14">
        <f t="shared" si="30"/>
        <v>0.71469793367194989</v>
      </c>
      <c r="AM46" s="14">
        <f t="shared" si="31"/>
        <v>0.7996553958921544</v>
      </c>
      <c r="AN46" s="14">
        <f t="shared" si="32"/>
        <v>82.16160904287176</v>
      </c>
      <c r="AO46" s="14">
        <f t="shared" si="33"/>
        <v>45.440127576183343</v>
      </c>
      <c r="AP46" s="14">
        <f t="shared" si="34"/>
        <v>68.452354279264114</v>
      </c>
      <c r="AQ46" s="14">
        <f t="shared" si="35"/>
        <v>7.7873081687752173</v>
      </c>
      <c r="AR46" s="14">
        <f t="shared" si="36"/>
        <v>0.86847519503721626</v>
      </c>
      <c r="AS46" s="14">
        <f t="shared" si="37"/>
        <v>0.23017491154298175</v>
      </c>
      <c r="AT46" s="14">
        <f t="shared" si="38"/>
        <v>71.772226972134433</v>
      </c>
      <c r="AU46" s="14">
        <f t="shared" si="39"/>
        <v>44.397957342138682</v>
      </c>
      <c r="AV46" s="14">
        <f t="shared" si="40"/>
        <v>56.392144385412543</v>
      </c>
      <c r="AW46" s="14">
        <f t="shared" si="41"/>
        <v>8.8418998280750465</v>
      </c>
      <c r="AX46" s="14">
        <v>44.397957342138682</v>
      </c>
      <c r="AY46" s="14">
        <v>-41.80785561458746</v>
      </c>
      <c r="AZ46" s="14">
        <v>8.8418998280750465</v>
      </c>
      <c r="BA46" s="14">
        <f t="shared" si="42"/>
        <v>-7.7873081687752173</v>
      </c>
      <c r="BB46" s="14">
        <f t="shared" si="43"/>
        <v>0.1076829748</v>
      </c>
      <c r="BC46" s="14">
        <f t="shared" si="44"/>
        <v>3.9412850652974507E-3</v>
      </c>
      <c r="BD46" s="14">
        <f t="shared" si="45"/>
        <v>-3.0210951475637478</v>
      </c>
      <c r="BE46" s="14">
        <f t="shared" si="46"/>
        <v>5.9274569238843871</v>
      </c>
    </row>
    <row r="47" spans="1:57" s="14" customFormat="1" x14ac:dyDescent="0.3">
      <c r="A47" s="14">
        <v>21</v>
      </c>
      <c r="B47" s="14">
        <f t="shared" si="47"/>
        <v>8.6146379840000009E-2</v>
      </c>
      <c r="C47" s="14">
        <f t="shared" si="48"/>
        <v>2.1536594959999988E-2</v>
      </c>
      <c r="D47" s="14">
        <f t="shared" si="49"/>
        <v>-0.25</v>
      </c>
      <c r="E47" s="8">
        <v>0.69044935459135326</v>
      </c>
      <c r="F47" s="8">
        <v>0.56544909556217338</v>
      </c>
      <c r="G47" s="14">
        <f t="shared" si="7"/>
        <v>-4.4654682690992153E-6</v>
      </c>
      <c r="H47" s="14">
        <f t="shared" si="8"/>
        <v>-5.7943568447793581E-6</v>
      </c>
      <c r="I47" s="14">
        <f t="shared" si="9"/>
        <v>-8.0369259449638339E-2</v>
      </c>
      <c r="J47" s="14">
        <f t="shared" si="10"/>
        <v>-0.12665220935900295</v>
      </c>
      <c r="K47" s="8">
        <v>-2.6866400333435392</v>
      </c>
      <c r="L47" s="8">
        <v>-3.0099383569926794</v>
      </c>
      <c r="M47" s="6">
        <f t="shared" si="11"/>
        <v>0.32329832364914024</v>
      </c>
      <c r="N47" s="14">
        <f t="shared" si="12"/>
        <v>-8.0369259449638339E-2</v>
      </c>
      <c r="O47" s="14">
        <f t="shared" si="13"/>
        <v>-0.12665220935900295</v>
      </c>
      <c r="P47" s="14">
        <f t="shared" si="14"/>
        <v>0.10190585440963833</v>
      </c>
      <c r="Q47" s="14">
        <f t="shared" si="15"/>
        <v>-0.12334779064099705</v>
      </c>
      <c r="R47" s="14">
        <f t="shared" si="16"/>
        <v>0.15999837692606023</v>
      </c>
      <c r="S47" s="14">
        <v>-1</v>
      </c>
      <c r="T47" s="14">
        <v>0</v>
      </c>
      <c r="U47" s="14">
        <f t="shared" si="17"/>
        <v>1</v>
      </c>
      <c r="V47" s="14">
        <f t="shared" si="18"/>
        <v>-0.2873935446918896</v>
      </c>
      <c r="W47" s="14">
        <f t="shared" si="19"/>
        <v>-3.1877831348449792E-2</v>
      </c>
      <c r="X47" s="8">
        <v>-8.4051198063415331</v>
      </c>
      <c r="Y47" s="8">
        <v>6.5989662283724426</v>
      </c>
      <c r="Z47" s="14">
        <v>0</v>
      </c>
      <c r="AA47" s="14">
        <v>0</v>
      </c>
      <c r="AB47" s="14">
        <f t="shared" si="20"/>
        <v>-0.20841559241118846</v>
      </c>
      <c r="AC47" s="14">
        <f t="shared" si="21"/>
        <v>0.65087836798599774</v>
      </c>
      <c r="AD47" s="14">
        <f t="shared" si="22"/>
        <v>4.0184629724819169E-2</v>
      </c>
      <c r="AE47" s="14">
        <f t="shared" si="23"/>
        <v>6.3326104679501477E-2</v>
      </c>
      <c r="AF47" s="14">
        <f t="shared" si="24"/>
        <v>2.9418564978953725E-2</v>
      </c>
      <c r="AG47" s="14">
        <f t="shared" si="25"/>
        <v>6.4975416860082028E-2</v>
      </c>
      <c r="AH47" s="14">
        <f t="shared" si="26"/>
        <v>5.0950694470684614E-2</v>
      </c>
      <c r="AI47" s="14">
        <f t="shared" si="27"/>
        <v>6.1676792498920927E-2</v>
      </c>
      <c r="AJ47" s="14">
        <f t="shared" si="28"/>
        <v>1.5638973558527285</v>
      </c>
      <c r="AK47" s="14">
        <f t="shared" si="29"/>
        <v>0.61708065410442381</v>
      </c>
      <c r="AL47" s="14">
        <f t="shared" si="30"/>
        <v>0.74157980864739725</v>
      </c>
      <c r="AM47" s="14">
        <f t="shared" si="31"/>
        <v>0.7364140459082763</v>
      </c>
      <c r="AN47" s="14">
        <f t="shared" si="32"/>
        <v>81.002050754011861</v>
      </c>
      <c r="AO47" s="14">
        <f t="shared" si="33"/>
        <v>46.986369689626756</v>
      </c>
      <c r="AP47" s="14">
        <f t="shared" si="34"/>
        <v>65.981916384303645</v>
      </c>
      <c r="AQ47" s="14">
        <f t="shared" si="35"/>
        <v>8.0755618590471379</v>
      </c>
      <c r="AR47" s="14">
        <f t="shared" si="36"/>
        <v>0.86860255060289515</v>
      </c>
      <c r="AS47" s="14">
        <f t="shared" si="37"/>
        <v>0.22255310813297779</v>
      </c>
      <c r="AT47" s="14">
        <f t="shared" si="38"/>
        <v>70.847669606593143</v>
      </c>
      <c r="AU47" s="14">
        <f t="shared" si="39"/>
        <v>45.94404662890328</v>
      </c>
      <c r="AV47" s="14">
        <f t="shared" si="40"/>
        <v>53.930852654544069</v>
      </c>
      <c r="AW47" s="14">
        <f t="shared" si="41"/>
        <v>9.2732945561314608</v>
      </c>
      <c r="AX47" s="14">
        <v>45.94404662890328</v>
      </c>
      <c r="AY47" s="14">
        <v>-44.269147345455934</v>
      </c>
      <c r="AZ47" s="14">
        <v>9.2732945561314608</v>
      </c>
      <c r="BA47" s="14">
        <f t="shared" si="42"/>
        <v>-8.0755618590471379</v>
      </c>
      <c r="BB47" s="14">
        <f t="shared" si="43"/>
        <v>0.1076829748</v>
      </c>
      <c r="BC47" s="14">
        <f t="shared" si="44"/>
        <v>5.7771203903616702E-3</v>
      </c>
      <c r="BD47" s="14">
        <f t="shared" si="45"/>
        <v>-2.6108156115548744</v>
      </c>
      <c r="BE47" s="14">
        <f t="shared" si="46"/>
        <v>4.9396345250000717</v>
      </c>
    </row>
    <row r="48" spans="1:57" s="14" customFormat="1" x14ac:dyDescent="0.3">
      <c r="A48" s="14">
        <v>22</v>
      </c>
      <c r="B48" s="14">
        <f t="shared" si="47"/>
        <v>9.045369883200001E-2</v>
      </c>
      <c r="C48" s="14">
        <f t="shared" si="48"/>
        <v>1.7229275967999988E-2</v>
      </c>
      <c r="D48" s="14">
        <f t="shared" si="49"/>
        <v>-0.25</v>
      </c>
      <c r="E48" s="8">
        <v>0.67507962070231742</v>
      </c>
      <c r="F48" s="8">
        <v>0.58446862866788296</v>
      </c>
      <c r="G48" s="14">
        <f t="shared" si="7"/>
        <v>7.9600755131803425E-7</v>
      </c>
      <c r="H48" s="14">
        <f t="shared" si="8"/>
        <v>-5.9596870951028613E-6</v>
      </c>
      <c r="I48" s="14">
        <f t="shared" si="9"/>
        <v>-8.2763444053669949E-2</v>
      </c>
      <c r="J48" s="14">
        <f t="shared" si="10"/>
        <v>-0.12510080866395326</v>
      </c>
      <c r="K48" s="8">
        <v>-2.7225482068536078</v>
      </c>
      <c r="L48" s="8">
        <v>-2.9811838600463827</v>
      </c>
      <c r="M48" s="6">
        <f t="shared" si="11"/>
        <v>0.25863565319277493</v>
      </c>
      <c r="N48" s="14">
        <f t="shared" si="12"/>
        <v>-8.2763444053669949E-2</v>
      </c>
      <c r="O48" s="14">
        <f t="shared" si="13"/>
        <v>-0.12510080866395326</v>
      </c>
      <c r="P48" s="14">
        <f t="shared" si="14"/>
        <v>9.9992720021669937E-2</v>
      </c>
      <c r="Q48" s="14">
        <f t="shared" si="15"/>
        <v>-0.12489919133604674</v>
      </c>
      <c r="R48" s="14">
        <f t="shared" si="16"/>
        <v>0.15999485008502767</v>
      </c>
      <c r="S48" s="14">
        <v>-1</v>
      </c>
      <c r="T48" s="14">
        <v>0</v>
      </c>
      <c r="U48" s="14">
        <f t="shared" si="17"/>
        <v>1</v>
      </c>
      <c r="V48" s="14">
        <f t="shared" si="18"/>
        <v>-0.2870074189228522</v>
      </c>
      <c r="W48" s="14">
        <f t="shared" si="19"/>
        <v>-2.5501956978759704E-2</v>
      </c>
      <c r="X48" s="8">
        <v>-8.2102421677842905</v>
      </c>
      <c r="Y48" s="8">
        <v>6.7995013778220574</v>
      </c>
      <c r="Z48" s="14">
        <v>0</v>
      </c>
      <c r="AA48" s="14">
        <v>0</v>
      </c>
      <c r="AB48" s="14">
        <f t="shared" si="20"/>
        <v>-0.18044583189642849</v>
      </c>
      <c r="AC48" s="14">
        <f t="shared" si="21"/>
        <v>0.65389985676438012</v>
      </c>
      <c r="AD48" s="14">
        <f t="shared" si="22"/>
        <v>4.1381722026834974E-2</v>
      </c>
      <c r="AE48" s="14">
        <f t="shared" si="23"/>
        <v>6.2550404331976631E-2</v>
      </c>
      <c r="AF48" s="14">
        <f t="shared" si="24"/>
        <v>3.2766686039059321E-2</v>
      </c>
      <c r="AG48" s="14">
        <f t="shared" si="25"/>
        <v>6.264823315238234E-2</v>
      </c>
      <c r="AH48" s="14">
        <f t="shared" si="26"/>
        <v>4.9996758014610627E-2</v>
      </c>
      <c r="AI48" s="14">
        <f t="shared" si="27"/>
        <v>6.2452575511570921E-2</v>
      </c>
      <c r="AJ48" s="14">
        <f t="shared" si="28"/>
        <v>1.5861796882413264</v>
      </c>
      <c r="AK48" s="14">
        <f t="shared" si="29"/>
        <v>0.54907793173592367</v>
      </c>
      <c r="AL48" s="14">
        <f t="shared" si="30"/>
        <v>0.76589327645230121</v>
      </c>
      <c r="AM48" s="14">
        <f t="shared" si="31"/>
        <v>0.67296437919498975</v>
      </c>
      <c r="AN48" s="14">
        <f t="shared" si="32"/>
        <v>81.698051646325254</v>
      </c>
      <c r="AO48" s="14">
        <f t="shared" si="33"/>
        <v>47.778335058410825</v>
      </c>
      <c r="AP48" s="14">
        <f t="shared" si="34"/>
        <v>66.270674825686356</v>
      </c>
      <c r="AQ48" s="14">
        <f t="shared" si="35"/>
        <v>8.3376593322282844</v>
      </c>
      <c r="AR48" s="14">
        <f t="shared" si="36"/>
        <v>0.86899042060310006</v>
      </c>
      <c r="AS48" s="14">
        <f t="shared" si="37"/>
        <v>0.21509156734408835</v>
      </c>
      <c r="AT48" s="14">
        <f t="shared" si="38"/>
        <v>71.58874609638174</v>
      </c>
      <c r="AU48" s="14">
        <f t="shared" si="39"/>
        <v>46.735546553687108</v>
      </c>
      <c r="AV48" s="14">
        <f t="shared" si="40"/>
        <v>54.228564944873455</v>
      </c>
      <c r="AW48" s="14">
        <f t="shared" si="41"/>
        <v>9.3669200221806399</v>
      </c>
      <c r="AX48" s="14">
        <v>46.735546553687108</v>
      </c>
      <c r="AY48" s="14">
        <v>-43.971435055126548</v>
      </c>
      <c r="AZ48" s="14">
        <v>9.3669200221806399</v>
      </c>
      <c r="BA48" s="14">
        <f t="shared" si="42"/>
        <v>-8.3376593322282844</v>
      </c>
      <c r="BB48" s="14">
        <f t="shared" si="43"/>
        <v>0.1076829748</v>
      </c>
      <c r="BC48" s="14">
        <f t="shared" si="44"/>
        <v>7.6902547783300607E-3</v>
      </c>
      <c r="BD48" s="14">
        <f t="shared" si="45"/>
        <v>-2.1564159674896981</v>
      </c>
      <c r="BE48" s="14">
        <f t="shared" si="46"/>
        <v>3.9516616958814024</v>
      </c>
    </row>
    <row r="49" spans="1:57" s="14" customFormat="1" x14ac:dyDescent="0.3">
      <c r="A49" s="14">
        <v>23</v>
      </c>
      <c r="B49" s="14">
        <f t="shared" si="47"/>
        <v>9.476101782400001E-2</v>
      </c>
      <c r="C49" s="14">
        <f t="shared" si="48"/>
        <v>1.2921956975999987E-2</v>
      </c>
      <c r="D49" s="14">
        <f t="shared" si="49"/>
        <v>-0.25</v>
      </c>
      <c r="E49" s="8">
        <v>0.65928292248849241</v>
      </c>
      <c r="F49" s="8">
        <v>0.60310574562082353</v>
      </c>
      <c r="G49" s="14">
        <f t="shared" si="7"/>
        <v>5.6221339760076372E-6</v>
      </c>
      <c r="H49" s="14">
        <f t="shared" si="8"/>
        <v>-5.7691141528426471E-6</v>
      </c>
      <c r="I49" s="14">
        <f t="shared" si="9"/>
        <v>-8.5080454286204005E-2</v>
      </c>
      <c r="J49" s="14">
        <f t="shared" si="10"/>
        <v>-0.12353670020869567</v>
      </c>
      <c r="K49" s="8">
        <v>-2.7575687777062878</v>
      </c>
      <c r="L49" s="8">
        <v>-2.9515596142546574</v>
      </c>
      <c r="M49" s="6">
        <f t="shared" si="11"/>
        <v>0.19399083654836957</v>
      </c>
      <c r="N49" s="14">
        <f t="shared" si="12"/>
        <v>-8.5080454286204005E-2</v>
      </c>
      <c r="O49" s="14">
        <f t="shared" si="13"/>
        <v>-0.12353670020869567</v>
      </c>
      <c r="P49" s="14">
        <f t="shared" si="14"/>
        <v>9.8002411262203992E-2</v>
      </c>
      <c r="Q49" s="14">
        <f t="shared" si="15"/>
        <v>-0.12646329979130433</v>
      </c>
      <c r="R49" s="14">
        <f t="shared" si="16"/>
        <v>0.15999199607265197</v>
      </c>
      <c r="S49" s="14">
        <v>-1</v>
      </c>
      <c r="T49" s="14">
        <v>0</v>
      </c>
      <c r="U49" s="14">
        <f t="shared" si="17"/>
        <v>1</v>
      </c>
      <c r="V49" s="14">
        <f t="shared" si="18"/>
        <v>-0.28664281775551803</v>
      </c>
      <c r="W49" s="14">
        <f t="shared" si="19"/>
        <v>-1.9128356602985508E-2</v>
      </c>
      <c r="X49" s="8">
        <v>-8.0135200371288526</v>
      </c>
      <c r="Y49" s="8">
        <v>7.0007179232925214</v>
      </c>
      <c r="Z49" s="14">
        <v>0</v>
      </c>
      <c r="AA49" s="14">
        <v>0</v>
      </c>
      <c r="AB49" s="14">
        <f t="shared" si="20"/>
        <v>-0.15260336919740036</v>
      </c>
      <c r="AC49" s="14">
        <f t="shared" si="21"/>
        <v>0.65689703572945357</v>
      </c>
      <c r="AD49" s="14">
        <f t="shared" si="22"/>
        <v>4.2540227143102002E-2</v>
      </c>
      <c r="AE49" s="14">
        <f t="shared" si="23"/>
        <v>6.1768350104347836E-2</v>
      </c>
      <c r="AF49" s="14">
        <f t="shared" si="24"/>
        <v>3.6076437588114005E-2</v>
      </c>
      <c r="AG49" s="14">
        <f t="shared" si="25"/>
        <v>6.0302165755967099E-2</v>
      </c>
      <c r="AH49" s="14">
        <f t="shared" si="26"/>
        <v>4.900401669809E-2</v>
      </c>
      <c r="AI49" s="14">
        <f t="shared" si="27"/>
        <v>6.3234534452728572E-2</v>
      </c>
      <c r="AJ49" s="14">
        <f t="shared" si="28"/>
        <v>1.606041338577386</v>
      </c>
      <c r="AK49" s="14">
        <f t="shared" si="29"/>
        <v>0.48059092344497933</v>
      </c>
      <c r="AL49" s="14">
        <f t="shared" si="30"/>
        <v>0.78757564623428278</v>
      </c>
      <c r="AM49" s="14">
        <f t="shared" si="31"/>
        <v>0.60939195701174342</v>
      </c>
      <c r="AN49" s="14">
        <f t="shared" si="32"/>
        <v>84.369977409650602</v>
      </c>
      <c r="AO49" s="14">
        <f t="shared" si="33"/>
        <v>47.547442467658051</v>
      </c>
      <c r="AP49" s="14">
        <f t="shared" si="34"/>
        <v>69.69600994956383</v>
      </c>
      <c r="AQ49" s="14">
        <f t="shared" si="35"/>
        <v>8.5773607374688154</v>
      </c>
      <c r="AR49" s="14">
        <f t="shared" si="36"/>
        <v>0.86959563466817746</v>
      </c>
      <c r="AS49" s="14">
        <f t="shared" si="37"/>
        <v>0.20781725861447659</v>
      </c>
      <c r="AT49" s="14">
        <f t="shared" si="38"/>
        <v>74.078297111033805</v>
      </c>
      <c r="AU49" s="14">
        <f t="shared" si="39"/>
        <v>46.503927706056238</v>
      </c>
      <c r="AV49" s="14">
        <f t="shared" si="40"/>
        <v>57.662629239226462</v>
      </c>
      <c r="AW49" s="14">
        <f t="shared" si="41"/>
        <v>9.045144513960814</v>
      </c>
      <c r="AX49" s="14">
        <v>46.503927706056238</v>
      </c>
      <c r="AY49" s="14">
        <v>-40.537370760773541</v>
      </c>
      <c r="AZ49" s="14">
        <v>9.045144513960814</v>
      </c>
      <c r="BA49" s="14">
        <f t="shared" si="42"/>
        <v>-8.5773607374688154</v>
      </c>
      <c r="BB49" s="14">
        <f t="shared" si="43"/>
        <v>0.1076829748</v>
      </c>
      <c r="BC49" s="14">
        <f t="shared" si="44"/>
        <v>9.6805635377960053E-3</v>
      </c>
      <c r="BD49" s="14">
        <f t="shared" si="45"/>
        <v>-1.6639293848387158</v>
      </c>
      <c r="BE49" s="14">
        <f t="shared" si="46"/>
        <v>2.9639616529156734</v>
      </c>
    </row>
    <row r="50" spans="1:57" s="14" customFormat="1" x14ac:dyDescent="0.3">
      <c r="A50" s="14">
        <v>24</v>
      </c>
      <c r="B50" s="14">
        <f t="shared" si="47"/>
        <v>9.9068336816000011E-2</v>
      </c>
      <c r="C50" s="14">
        <f t="shared" si="48"/>
        <v>8.614637983999987E-3</v>
      </c>
      <c r="D50" s="14">
        <f t="shared" si="49"/>
        <v>-0.25</v>
      </c>
      <c r="E50" s="8">
        <v>0.64306634293918652</v>
      </c>
      <c r="F50" s="8">
        <v>0.62135261047796841</v>
      </c>
      <c r="G50" s="14">
        <f t="shared" si="7"/>
        <v>9.3795335954355297E-6</v>
      </c>
      <c r="H50" s="14">
        <f t="shared" si="8"/>
        <v>-5.4951440633388415E-6</v>
      </c>
      <c r="I50" s="14">
        <f t="shared" si="9"/>
        <v>-8.7320323381808659E-2</v>
      </c>
      <c r="J50" s="14">
        <f t="shared" si="10"/>
        <v>-0.12196376972075093</v>
      </c>
      <c r="K50" s="8">
        <v>-2.7916804050335191</v>
      </c>
      <c r="L50" s="8">
        <v>-2.9210270395118068</v>
      </c>
      <c r="M50" s="6">
        <f t="shared" si="11"/>
        <v>0.12934663447828765</v>
      </c>
      <c r="N50" s="14">
        <f t="shared" si="12"/>
        <v>-8.7320323381808659E-2</v>
      </c>
      <c r="O50" s="14">
        <f t="shared" si="13"/>
        <v>-0.12196376972075093</v>
      </c>
      <c r="P50" s="14">
        <f t="shared" si="14"/>
        <v>9.5934961365808646E-2</v>
      </c>
      <c r="Q50" s="14">
        <f t="shared" si="15"/>
        <v>-0.12803623027924907</v>
      </c>
      <c r="R50" s="14">
        <f t="shared" si="16"/>
        <v>0.15998997804981441</v>
      </c>
      <c r="S50" s="14">
        <v>-1</v>
      </c>
      <c r="T50" s="14">
        <v>0</v>
      </c>
      <c r="U50" s="14">
        <f t="shared" si="17"/>
        <v>1</v>
      </c>
      <c r="V50" s="14">
        <f t="shared" si="18"/>
        <v>-0.28630429559995618</v>
      </c>
      <c r="W50" s="14">
        <f t="shared" si="19"/>
        <v>-1.2754726105397518E-2</v>
      </c>
      <c r="X50" s="8">
        <v>-7.8150812923443356</v>
      </c>
      <c r="Y50" s="8">
        <v>7.2021559332249625</v>
      </c>
      <c r="Z50" s="14">
        <v>0</v>
      </c>
      <c r="AA50" s="14">
        <v>0</v>
      </c>
      <c r="AB50" s="14">
        <f t="shared" si="20"/>
        <v>-0.12482677655782126</v>
      </c>
      <c r="AC50" s="14">
        <f t="shared" si="21"/>
        <v>0.65985716948448159</v>
      </c>
      <c r="AD50" s="14">
        <f t="shared" si="22"/>
        <v>4.366016169090433E-2</v>
      </c>
      <c r="AE50" s="14">
        <f t="shared" si="23"/>
        <v>6.0981884860375465E-2</v>
      </c>
      <c r="AF50" s="14">
        <f t="shared" si="24"/>
        <v>3.9348152932106618E-2</v>
      </c>
      <c r="AG50" s="14">
        <f t="shared" si="25"/>
        <v>5.7942907009094713E-2</v>
      </c>
      <c r="AH50" s="14">
        <f t="shared" si="26"/>
        <v>4.7972170449702041E-2</v>
      </c>
      <c r="AI50" s="14">
        <f t="shared" si="27"/>
        <v>6.4020862711656218E-2</v>
      </c>
      <c r="AJ50" s="14">
        <f t="shared" si="28"/>
        <v>1.6234539246280206</v>
      </c>
      <c r="AK50" s="14">
        <f t="shared" si="29"/>
        <v>0.41174895746560913</v>
      </c>
      <c r="AL50" s="14">
        <f t="shared" si="30"/>
        <v>0.80661096268424992</v>
      </c>
      <c r="AM50" s="14">
        <f t="shared" si="31"/>
        <v>0.54580231316001793</v>
      </c>
      <c r="AN50" s="14">
        <f t="shared" si="32"/>
        <v>89.122858242897806</v>
      </c>
      <c r="AO50" s="14">
        <f t="shared" si="33"/>
        <v>46.026972276836929</v>
      </c>
      <c r="AP50" s="14">
        <f t="shared" si="34"/>
        <v>76.317767815961062</v>
      </c>
      <c r="AQ50" s="14">
        <f t="shared" si="35"/>
        <v>8.7881091014917914</v>
      </c>
      <c r="AR50" s="14">
        <f t="shared" si="36"/>
        <v>0.87040593374959863</v>
      </c>
      <c r="AS50" s="14">
        <f t="shared" si="37"/>
        <v>0.20074849074113654</v>
      </c>
      <c r="AT50" s="14">
        <f t="shared" si="38"/>
        <v>78.466534622880815</v>
      </c>
      <c r="AU50" s="14">
        <f t="shared" si="39"/>
        <v>44.982485156337411</v>
      </c>
      <c r="AV50" s="14">
        <f t="shared" si="40"/>
        <v>64.292869627071696</v>
      </c>
      <c r="AW50" s="14">
        <f t="shared" si="41"/>
        <v>8.247631482751931</v>
      </c>
      <c r="AX50" s="14">
        <v>44.982485156337411</v>
      </c>
      <c r="AY50" s="14">
        <v>-33.907130372928314</v>
      </c>
      <c r="AZ50" s="14">
        <v>8.247631482751931</v>
      </c>
      <c r="BA50" s="14">
        <f t="shared" si="42"/>
        <v>-8.7881091014917914</v>
      </c>
      <c r="BB50" s="14">
        <f t="shared" si="43"/>
        <v>0.1076829748</v>
      </c>
      <c r="BC50" s="14">
        <f t="shared" si="44"/>
        <v>1.1748013434191351E-2</v>
      </c>
      <c r="BD50" s="14">
        <f t="shared" si="45"/>
        <v>-1.1367123357059716</v>
      </c>
      <c r="BE50" s="14">
        <f t="shared" si="46"/>
        <v>1.9762709999539256</v>
      </c>
    </row>
    <row r="51" spans="1:57" s="14" customFormat="1" x14ac:dyDescent="0.3">
      <c r="A51" s="14">
        <v>25</v>
      </c>
      <c r="B51" s="14">
        <f t="shared" si="47"/>
        <v>0.10337565580800001</v>
      </c>
      <c r="C51" s="14">
        <f t="shared" si="48"/>
        <v>4.3073189919999874E-3</v>
      </c>
      <c r="D51" s="14">
        <f t="shared" si="49"/>
        <v>-0.25</v>
      </c>
      <c r="E51" s="8">
        <v>0.62643738358816481</v>
      </c>
      <c r="F51" s="8">
        <v>0.63919991982319657</v>
      </c>
      <c r="G51" s="14">
        <f t="shared" si="7"/>
        <v>1.1627912477842582E-5</v>
      </c>
      <c r="H51" s="14">
        <f t="shared" si="8"/>
        <v>-5.3994535809120947E-6</v>
      </c>
      <c r="I51" s="14">
        <f t="shared" si="9"/>
        <v>-8.9483026406135827E-2</v>
      </c>
      <c r="J51" s="14">
        <f t="shared" si="10"/>
        <v>-0.12038599580183235</v>
      </c>
      <c r="K51" s="8">
        <v>-2.8249075120921603</v>
      </c>
      <c r="L51" s="8">
        <v>-2.8895906686341042</v>
      </c>
      <c r="M51" s="6">
        <f t="shared" si="11"/>
        <v>6.4683156541943898E-2</v>
      </c>
      <c r="N51" s="14">
        <f t="shared" si="12"/>
        <v>-8.9483026406135827E-2</v>
      </c>
      <c r="O51" s="14">
        <f t="shared" si="13"/>
        <v>-0.12038599580183235</v>
      </c>
      <c r="P51" s="14">
        <f t="shared" si="14"/>
        <v>9.3790345398135813E-2</v>
      </c>
      <c r="Q51" s="14">
        <f t="shared" si="15"/>
        <v>-0.12961400419816765</v>
      </c>
      <c r="R51" s="14">
        <f t="shared" si="16"/>
        <v>0.1599888089029487</v>
      </c>
      <c r="S51" s="14">
        <v>-1</v>
      </c>
      <c r="T51" s="14">
        <v>0</v>
      </c>
      <c r="U51" s="14">
        <f t="shared" si="17"/>
        <v>1</v>
      </c>
      <c r="V51" s="14">
        <f t="shared" si="18"/>
        <v>-0.28598617576505214</v>
      </c>
      <c r="W51" s="14">
        <f t="shared" si="19"/>
        <v>-6.3797331726030415E-3</v>
      </c>
      <c r="X51" s="8">
        <v>-7.6152927980190395</v>
      </c>
      <c r="Y51" s="8">
        <v>7.403590372348523</v>
      </c>
      <c r="Z51" s="14">
        <v>0</v>
      </c>
      <c r="AA51" s="14">
        <v>0</v>
      </c>
      <c r="AB51" s="14">
        <f t="shared" si="20"/>
        <v>-9.7057069693225251E-2</v>
      </c>
      <c r="AC51" s="14">
        <f t="shared" si="21"/>
        <v>0.6627874883068221</v>
      </c>
      <c r="AD51" s="14">
        <f t="shared" si="22"/>
        <v>4.4741513203067913E-2</v>
      </c>
      <c r="AE51" s="14">
        <f t="shared" si="23"/>
        <v>6.0192997900916173E-2</v>
      </c>
      <c r="AF51" s="14">
        <f t="shared" si="24"/>
        <v>4.2582039750828998E-2</v>
      </c>
      <c r="AG51" s="14">
        <f t="shared" si="25"/>
        <v>5.5576293975958077E-2</v>
      </c>
      <c r="AH51" s="14">
        <f t="shared" si="26"/>
        <v>4.6900986655306828E-2</v>
      </c>
      <c r="AI51" s="14">
        <f t="shared" si="27"/>
        <v>6.4809701825874269E-2</v>
      </c>
      <c r="AJ51" s="14">
        <f t="shared" si="28"/>
        <v>1.6384480882733308</v>
      </c>
      <c r="AK51" s="14">
        <f t="shared" si="29"/>
        <v>0.34269539744186606</v>
      </c>
      <c r="AL51" s="14">
        <f t="shared" si="30"/>
        <v>0.82301892565492119</v>
      </c>
      <c r="AM51" s="14">
        <f t="shared" si="31"/>
        <v>0.48232196430886015</v>
      </c>
      <c r="AN51" s="14">
        <f t="shared" si="32"/>
        <v>95.970252549766172</v>
      </c>
      <c r="AO51" s="14">
        <f t="shared" si="33"/>
        <v>42.995970020418135</v>
      </c>
      <c r="AP51" s="14">
        <f t="shared" si="34"/>
        <v>85.799976319747358</v>
      </c>
      <c r="AQ51" s="14">
        <f t="shared" si="35"/>
        <v>8.9479966475722783</v>
      </c>
      <c r="AR51" s="14">
        <f t="shared" si="36"/>
        <v>0.8714352582752789</v>
      </c>
      <c r="AS51" s="14">
        <f t="shared" si="37"/>
        <v>0.19390809266301395</v>
      </c>
      <c r="AT51" s="14">
        <f t="shared" si="38"/>
        <v>84.875182861252085</v>
      </c>
      <c r="AU51" s="14">
        <f t="shared" si="39"/>
        <v>41.950247710487801</v>
      </c>
      <c r="AV51" s="14">
        <f t="shared" si="40"/>
        <v>73.783286608551748</v>
      </c>
      <c r="AW51" s="14">
        <f t="shared" si="41"/>
        <v>6.9422894199667633</v>
      </c>
      <c r="AX51" s="14">
        <v>41.950247710487801</v>
      </c>
      <c r="AY51" s="14">
        <v>-24.416713391448255</v>
      </c>
      <c r="AZ51" s="14">
        <v>6.9422894199667633</v>
      </c>
      <c r="BA51" s="14">
        <f t="shared" si="42"/>
        <v>-8.9479966475722783</v>
      </c>
      <c r="BB51" s="14">
        <f t="shared" si="43"/>
        <v>0.1076829748</v>
      </c>
      <c r="BC51" s="14">
        <f t="shared" si="44"/>
        <v>1.3892629401864184E-2</v>
      </c>
      <c r="BD51" s="14">
        <f t="shared" si="45"/>
        <v>-0.57878466789170691</v>
      </c>
      <c r="BE51" s="14">
        <f t="shared" si="46"/>
        <v>0.98828583344997489</v>
      </c>
    </row>
    <row r="52" spans="1:57" s="14" customFormat="1" x14ac:dyDescent="0.3">
      <c r="A52" s="14">
        <v>26</v>
      </c>
      <c r="B52" s="14">
        <f t="shared" si="47"/>
        <v>0.10768297480000001</v>
      </c>
      <c r="C52" s="14">
        <f t="shared" si="48"/>
        <v>-1.214306433183765E-17</v>
      </c>
      <c r="D52" s="14">
        <f t="shared" si="49"/>
        <v>-0.25</v>
      </c>
      <c r="E52" s="8">
        <v>0.60940472418452285</v>
      </c>
      <c r="F52" s="8">
        <v>0.65663728262287258</v>
      </c>
      <c r="G52" s="14">
        <f t="shared" si="7"/>
        <v>1.2180239676971502E-5</v>
      </c>
      <c r="H52" s="14">
        <f t="shared" si="8"/>
        <v>-5.6468412131249757E-6</v>
      </c>
      <c r="I52" s="14">
        <f t="shared" si="9"/>
        <v>-9.156853047845688E-2</v>
      </c>
      <c r="J52" s="14">
        <f t="shared" si="10"/>
        <v>-0.1188074249616408</v>
      </c>
      <c r="K52" s="8">
        <v>-2.8572684575678515</v>
      </c>
      <c r="L52" s="8">
        <v>-2.8572758595514953</v>
      </c>
      <c r="M52" s="6">
        <f t="shared" si="11"/>
        <v>7.4019836437955178E-6</v>
      </c>
      <c r="N52" s="14">
        <f t="shared" si="12"/>
        <v>-9.156853047845688E-2</v>
      </c>
      <c r="O52" s="14">
        <f t="shared" si="13"/>
        <v>-0.1188074249616408</v>
      </c>
      <c r="P52" s="14">
        <f t="shared" si="14"/>
        <v>9.1568530478456867E-2</v>
      </c>
      <c r="Q52" s="14">
        <f t="shared" si="15"/>
        <v>-0.13119257503835918</v>
      </c>
      <c r="R52" s="14">
        <f t="shared" si="16"/>
        <v>0.15998839807679677</v>
      </c>
      <c r="S52" s="14">
        <v>-1</v>
      </c>
      <c r="T52" s="14">
        <v>0</v>
      </c>
      <c r="U52" s="14">
        <f t="shared" si="17"/>
        <v>1</v>
      </c>
      <c r="V52" s="14">
        <f t="shared" si="18"/>
        <v>-0.28568200619742079</v>
      </c>
      <c r="W52" s="14">
        <f t="shared" si="19"/>
        <v>6.7778876489121842E-7</v>
      </c>
      <c r="X52" s="8">
        <v>-7.4146434526353628</v>
      </c>
      <c r="Y52" s="8">
        <v>7.6047574970140692</v>
      </c>
      <c r="Z52" s="14">
        <v>0</v>
      </c>
      <c r="AA52" s="14">
        <v>0</v>
      </c>
      <c r="AB52" s="14">
        <f t="shared" si="20"/>
        <v>-6.9240638610634342E-2</v>
      </c>
      <c r="AC52" s="14">
        <f t="shared" si="21"/>
        <v>0.66569631145784403</v>
      </c>
      <c r="AD52" s="14">
        <f t="shared" si="22"/>
        <v>4.578426523922844E-2</v>
      </c>
      <c r="AE52" s="14">
        <f t="shared" si="23"/>
        <v>5.9403712480820402E-2</v>
      </c>
      <c r="AF52" s="14">
        <f t="shared" si="24"/>
        <v>4.5778175119389961E-2</v>
      </c>
      <c r="AG52" s="14">
        <f t="shared" si="25"/>
        <v>5.320831402185465E-2</v>
      </c>
      <c r="AH52" s="14">
        <f t="shared" si="26"/>
        <v>4.579035535906692E-2</v>
      </c>
      <c r="AI52" s="14">
        <f t="shared" si="27"/>
        <v>6.5599110939786154E-2</v>
      </c>
      <c r="AJ52" s="14">
        <f t="shared" si="28"/>
        <v>1.6510694586286725</v>
      </c>
      <c r="AK52" s="14">
        <f t="shared" si="29"/>
        <v>0.27359035903235729</v>
      </c>
      <c r="AL52" s="14">
        <f t="shared" si="30"/>
        <v>0.83683014597214211</v>
      </c>
      <c r="AM52" s="14">
        <f t="shared" si="31"/>
        <v>0.4190872576666031</v>
      </c>
      <c r="AN52" s="14">
        <f t="shared" si="32"/>
        <v>104.68616844252657</v>
      </c>
      <c r="AO52" s="14">
        <f t="shared" si="33"/>
        <v>38.384733769690911</v>
      </c>
      <c r="AP52" s="14">
        <f t="shared" si="34"/>
        <v>97.395102939557475</v>
      </c>
      <c r="AQ52" s="14">
        <f t="shared" si="35"/>
        <v>9.0210296038717832</v>
      </c>
      <c r="AR52" s="14">
        <f t="shared" si="36"/>
        <v>0.87269895208481563</v>
      </c>
      <c r="AS52" s="14">
        <f t="shared" si="37"/>
        <v>0.1873282556270533</v>
      </c>
      <c r="AT52" s="14">
        <f t="shared" si="38"/>
        <v>93.192866170920254</v>
      </c>
      <c r="AU52" s="14">
        <f t="shared" si="39"/>
        <v>37.337495027189135</v>
      </c>
      <c r="AV52" s="14">
        <f t="shared" si="40"/>
        <v>85.386309032805016</v>
      </c>
      <c r="AW52" s="14">
        <f t="shared" si="41"/>
        <v>5.144283538887759</v>
      </c>
      <c r="AX52" s="14">
        <v>37.337495027189135</v>
      </c>
      <c r="AY52" s="14">
        <v>-12.813690967194985</v>
      </c>
      <c r="AZ52" s="14">
        <v>5.144283538887759</v>
      </c>
      <c r="BA52" s="14">
        <f t="shared" si="42"/>
        <v>-9.0210296038717832</v>
      </c>
      <c r="BB52" s="14">
        <f t="shared" si="43"/>
        <v>0.1076829748</v>
      </c>
      <c r="BC52" s="14">
        <f t="shared" si="44"/>
        <v>1.6114444321543131E-2</v>
      </c>
      <c r="BD52" s="14">
        <f t="shared" si="45"/>
        <v>-6.67735135780541E-5</v>
      </c>
      <c r="BE52" s="14">
        <f t="shared" si="46"/>
        <v>1.1309397941715991E-4</v>
      </c>
    </row>
    <row r="53" spans="1:57" s="14" customFormat="1" x14ac:dyDescent="0.3">
      <c r="A53" s="14">
        <v>27</v>
      </c>
      <c r="B53" s="14">
        <f t="shared" si="47"/>
        <v>0.11199029379200001</v>
      </c>
      <c r="C53" s="14">
        <f t="shared" si="48"/>
        <v>-4.3073189920000117E-3</v>
      </c>
      <c r="D53" s="14">
        <f t="shared" si="49"/>
        <v>-0.25</v>
      </c>
      <c r="E53" s="8">
        <v>0.59197867970176987</v>
      </c>
      <c r="F53" s="8">
        <v>0.67365365245202591</v>
      </c>
      <c r="G53" s="14">
        <f t="shared" si="7"/>
        <v>1.1127529964305612E-5</v>
      </c>
      <c r="H53" s="14">
        <f t="shared" si="8"/>
        <v>-6.2467078771333284E-6</v>
      </c>
      <c r="I53" s="14">
        <f t="shared" si="9"/>
        <v>-9.3576847169308655E-2</v>
      </c>
      <c r="J53" s="14">
        <f t="shared" si="10"/>
        <v>-0.1172321358410391</v>
      </c>
      <c r="K53" s="8">
        <v>-2.8887513992255571</v>
      </c>
      <c r="L53" s="8">
        <v>-2.8240930121357888</v>
      </c>
      <c r="M53" s="6">
        <f t="shared" si="11"/>
        <v>-6.4658387089768343E-2</v>
      </c>
      <c r="N53" s="14">
        <f t="shared" si="12"/>
        <v>-9.3576847169308655E-2</v>
      </c>
      <c r="O53" s="14">
        <f t="shared" si="13"/>
        <v>-0.1172321358410391</v>
      </c>
      <c r="P53" s="14">
        <f t="shared" si="14"/>
        <v>8.9269528177308641E-2</v>
      </c>
      <c r="Q53" s="14">
        <f t="shared" si="15"/>
        <v>-0.13276786415896091</v>
      </c>
      <c r="R53" s="14">
        <f t="shared" si="16"/>
        <v>0.15998860713916976</v>
      </c>
      <c r="S53" s="14">
        <v>-1</v>
      </c>
      <c r="T53" s="14">
        <v>0</v>
      </c>
      <c r="U53" s="14">
        <f t="shared" si="17"/>
        <v>1</v>
      </c>
      <c r="V53" s="14">
        <f t="shared" si="18"/>
        <v>-0.28539219101218083</v>
      </c>
      <c r="W53" s="14">
        <f t="shared" si="19"/>
        <v>6.3922457581375713E-3</v>
      </c>
      <c r="X53" s="8">
        <v>-7.2135481809732971</v>
      </c>
      <c r="Y53" s="8">
        <v>7.805229273031963</v>
      </c>
      <c r="Z53" s="14">
        <v>0</v>
      </c>
      <c r="AA53" s="14">
        <v>0</v>
      </c>
      <c r="AB53" s="14">
        <f t="shared" si="20"/>
        <v>-4.1325331575086333E-2</v>
      </c>
      <c r="AC53" s="14">
        <f t="shared" si="21"/>
        <v>0.66857877839994861</v>
      </c>
      <c r="AD53" s="14">
        <f t="shared" si="22"/>
        <v>4.6788423584654328E-2</v>
      </c>
      <c r="AE53" s="14">
        <f t="shared" si="23"/>
        <v>5.861606792051955E-2</v>
      </c>
      <c r="AF53" s="14">
        <f t="shared" si="24"/>
        <v>4.8936519315672181E-2</v>
      </c>
      <c r="AG53" s="14">
        <f t="shared" si="25"/>
        <v>5.0845080407620091E-2</v>
      </c>
      <c r="AH53" s="14">
        <f t="shared" si="26"/>
        <v>4.4640327853636474E-2</v>
      </c>
      <c r="AI53" s="14">
        <f t="shared" si="27"/>
        <v>6.6387055433419009E-2</v>
      </c>
      <c r="AJ53" s="14">
        <f t="shared" si="28"/>
        <v>1.6613459685100831</v>
      </c>
      <c r="AK53" s="14">
        <f t="shared" si="29"/>
        <v>0.20459630982734101</v>
      </c>
      <c r="AL53" s="14">
        <f t="shared" si="30"/>
        <v>0.84807214077939963</v>
      </c>
      <c r="AM53" s="14">
        <f t="shared" si="31"/>
        <v>0.35623008721741312</v>
      </c>
      <c r="AN53" s="14">
        <f t="shared" si="32"/>
        <v>114.73286471660711</v>
      </c>
      <c r="AO53" s="14">
        <f t="shared" si="33"/>
        <v>32.313765131835552</v>
      </c>
      <c r="AP53" s="14">
        <f t="shared" si="34"/>
        <v>110.08837735693918</v>
      </c>
      <c r="AQ53" s="14">
        <f t="shared" si="35"/>
        <v>8.9702727179869033</v>
      </c>
      <c r="AR53" s="14">
        <f t="shared" si="36"/>
        <v>0.8741951830873439</v>
      </c>
      <c r="AS53" s="14">
        <f t="shared" si="37"/>
        <v>0.18104205592621897</v>
      </c>
      <c r="AT53" s="14">
        <f t="shared" si="38"/>
        <v>102.94934609073098</v>
      </c>
      <c r="AU53" s="14">
        <f t="shared" si="39"/>
        <v>31.264730912130741</v>
      </c>
      <c r="AV53" s="14">
        <f t="shared" si="40"/>
        <v>98.087126889827715</v>
      </c>
      <c r="AW53" s="14">
        <f t="shared" si="41"/>
        <v>2.9228586210205716</v>
      </c>
      <c r="AX53" s="14">
        <v>31.264730912130741</v>
      </c>
      <c r="AY53" s="14">
        <v>-0.11287311017229307</v>
      </c>
      <c r="AZ53" s="14">
        <v>2.9228586210205716</v>
      </c>
      <c r="BA53" s="14">
        <f t="shared" si="42"/>
        <v>-8.9702727179869033</v>
      </c>
      <c r="BB53" s="14">
        <f t="shared" si="43"/>
        <v>0.1076829748</v>
      </c>
      <c r="BC53" s="14">
        <f t="shared" si="44"/>
        <v>1.8413446622691357E-2</v>
      </c>
      <c r="BD53" s="14">
        <f t="shared" si="45"/>
        <v>0.58000336570038558</v>
      </c>
      <c r="BE53" s="14">
        <f t="shared" si="46"/>
        <v>-0.98790738409783885</v>
      </c>
    </row>
    <row r="54" spans="1:57" s="14" customFormat="1" x14ac:dyDescent="0.3">
      <c r="A54" s="14">
        <v>28</v>
      </c>
      <c r="B54" s="14">
        <f t="shared" si="47"/>
        <v>0.11629761278400001</v>
      </c>
      <c r="C54" s="14">
        <f t="shared" si="48"/>
        <v>-8.6146379840000113E-3</v>
      </c>
      <c r="D54" s="14">
        <f t="shared" si="49"/>
        <v>-0.25</v>
      </c>
      <c r="E54" s="8">
        <v>0.57417124106310347</v>
      </c>
      <c r="F54" s="8">
        <v>0.69023770669822904</v>
      </c>
      <c r="G54" s="14">
        <f t="shared" si="7"/>
        <v>8.8223375407335547E-6</v>
      </c>
      <c r="H54" s="14">
        <f t="shared" si="8"/>
        <v>-7.0381471515279515E-6</v>
      </c>
      <c r="I54" s="14">
        <f t="shared" si="9"/>
        <v>-9.5508074187058409E-2</v>
      </c>
      <c r="J54" s="14">
        <f t="shared" si="10"/>
        <v>-0.11566420260858304</v>
      </c>
      <c r="K54" s="8">
        <v>-2.9193309307757636</v>
      </c>
      <c r="L54" s="8">
        <v>-2.7900215683273233</v>
      </c>
      <c r="M54" s="6">
        <f t="shared" si="11"/>
        <v>-0.12930936244844027</v>
      </c>
      <c r="N54" s="14">
        <f t="shared" si="12"/>
        <v>-9.5508074187058409E-2</v>
      </c>
      <c r="O54" s="14">
        <f t="shared" si="13"/>
        <v>-0.11566420260858304</v>
      </c>
      <c r="P54" s="14">
        <f t="shared" si="14"/>
        <v>8.6893436203058394E-2</v>
      </c>
      <c r="Q54" s="14">
        <f t="shared" si="15"/>
        <v>-0.13433579739141696</v>
      </c>
      <c r="R54" s="14">
        <f t="shared" si="16"/>
        <v>0.15998929875451923</v>
      </c>
      <c r="S54" s="14">
        <v>-1</v>
      </c>
      <c r="T54" s="14">
        <v>0</v>
      </c>
      <c r="U54" s="14">
        <f t="shared" si="17"/>
        <v>1</v>
      </c>
      <c r="V54" s="14">
        <f t="shared" si="18"/>
        <v>-0.28512373160348226</v>
      </c>
      <c r="W54" s="14">
        <f t="shared" si="19"/>
        <v>1.2798890942320118E-2</v>
      </c>
      <c r="X54" s="8">
        <v>-7.0122554148685152</v>
      </c>
      <c r="Y54" s="8">
        <v>8.004510356616704</v>
      </c>
      <c r="Z54" s="14">
        <v>0</v>
      </c>
      <c r="AA54" s="14">
        <v>0</v>
      </c>
      <c r="AB54" s="14">
        <f t="shared" si="20"/>
        <v>-1.3254429188872319E-2</v>
      </c>
      <c r="AC54" s="14">
        <f t="shared" si="21"/>
        <v>0.67141720652952941</v>
      </c>
      <c r="AD54" s="14">
        <f t="shared" si="22"/>
        <v>4.7754037093529204E-2</v>
      </c>
      <c r="AE54" s="14">
        <f t="shared" si="23"/>
        <v>5.7832101304291519E-2</v>
      </c>
      <c r="AF54" s="14">
        <f t="shared" si="24"/>
        <v>5.2056944916758843E-2</v>
      </c>
      <c r="AG54" s="14">
        <f t="shared" si="25"/>
        <v>4.849278483929878E-2</v>
      </c>
      <c r="AH54" s="14">
        <f t="shared" si="26"/>
        <v>4.3451129270299566E-2</v>
      </c>
      <c r="AI54" s="14">
        <f t="shared" si="27"/>
        <v>6.7171417769284258E-2</v>
      </c>
      <c r="AJ54" s="14">
        <f t="shared" si="28"/>
        <v>1.6692912025118125</v>
      </c>
      <c r="AK54" s="14">
        <f t="shared" si="29"/>
        <v>0.13586027094172037</v>
      </c>
      <c r="AL54" s="14">
        <f t="shared" si="30"/>
        <v>0.85677428615429996</v>
      </c>
      <c r="AM54" s="14">
        <f t="shared" si="31"/>
        <v>0.29387044911418053</v>
      </c>
      <c r="AN54" s="14">
        <f t="shared" si="32"/>
        <v>125.29516913124762</v>
      </c>
      <c r="AO54" s="14">
        <f t="shared" si="33"/>
        <v>25.106893469703429</v>
      </c>
      <c r="AP54" s="14">
        <f t="shared" si="34"/>
        <v>122.75391361552963</v>
      </c>
      <c r="AQ54" s="14">
        <f t="shared" si="35"/>
        <v>8.772191046134985</v>
      </c>
      <c r="AR54" s="14">
        <f t="shared" si="36"/>
        <v>0.87590747397445212</v>
      </c>
      <c r="AS54" s="14">
        <f t="shared" si="37"/>
        <v>0.17507210300352788</v>
      </c>
      <c r="AT54" s="14">
        <f t="shared" si="38"/>
        <v>113.34205321777249</v>
      </c>
      <c r="AU54" s="14">
        <f t="shared" si="39"/>
        <v>24.055804500934087</v>
      </c>
      <c r="AV54" s="14">
        <f t="shared" si="40"/>
        <v>110.75982709192539</v>
      </c>
      <c r="AW54" s="14">
        <f t="shared" si="41"/>
        <v>0.40272343872550376</v>
      </c>
      <c r="AX54" s="14">
        <v>24.055804500934087</v>
      </c>
      <c r="AY54" s="14">
        <v>12.559827091925388</v>
      </c>
      <c r="AZ54" s="14">
        <v>0.40272343872550376</v>
      </c>
      <c r="BA54" s="14">
        <f t="shared" si="42"/>
        <v>-8.772191046134985</v>
      </c>
      <c r="BB54" s="14">
        <f t="shared" si="43"/>
        <v>0.1076829748</v>
      </c>
      <c r="BC54" s="14">
        <f t="shared" si="44"/>
        <v>2.0789538596941604E-2</v>
      </c>
      <c r="BD54" s="14">
        <f t="shared" si="45"/>
        <v>1.1343264314516313</v>
      </c>
      <c r="BE54" s="14">
        <f t="shared" si="46"/>
        <v>-1.9757015252861547</v>
      </c>
    </row>
    <row r="55" spans="1:57" s="14" customFormat="1" x14ac:dyDescent="0.3">
      <c r="A55" s="14">
        <v>29</v>
      </c>
      <c r="B55" s="14">
        <f t="shared" si="47"/>
        <v>0.12060493177600001</v>
      </c>
      <c r="C55" s="14">
        <f t="shared" si="48"/>
        <v>-1.2921956976000012E-2</v>
      </c>
      <c r="D55" s="14">
        <f t="shared" si="49"/>
        <v>-0.25</v>
      </c>
      <c r="E55" s="8">
        <v>0.55599566119618027</v>
      </c>
      <c r="F55" s="8">
        <v>0.70637809717934952</v>
      </c>
      <c r="G55" s="14">
        <f t="shared" si="7"/>
        <v>5.8189713394267428E-6</v>
      </c>
      <c r="H55" s="14">
        <f t="shared" si="8"/>
        <v>-7.724220923766012E-6</v>
      </c>
      <c r="I55" s="14">
        <f t="shared" si="9"/>
        <v>-9.7362418286611865E-2</v>
      </c>
      <c r="J55" s="14">
        <f t="shared" si="10"/>
        <v>-0.11410766628663836</v>
      </c>
      <c r="K55" s="8">
        <v>-2.9490044446440224</v>
      </c>
      <c r="L55" s="8">
        <v>-2.7550367424911157</v>
      </c>
      <c r="M55" s="6">
        <f t="shared" si="11"/>
        <v>-0.19396770215290671</v>
      </c>
      <c r="N55" s="14">
        <f t="shared" si="12"/>
        <v>-9.7362418286611865E-2</v>
      </c>
      <c r="O55" s="14">
        <f t="shared" si="13"/>
        <v>-0.11410766628663836</v>
      </c>
      <c r="P55" s="14">
        <f t="shared" si="14"/>
        <v>8.444046131061185E-2</v>
      </c>
      <c r="Q55" s="14">
        <f t="shared" si="15"/>
        <v>-0.13589233371336162</v>
      </c>
      <c r="R55" s="14">
        <f t="shared" si="16"/>
        <v>0.15999036804886904</v>
      </c>
      <c r="S55" s="14">
        <v>-1</v>
      </c>
      <c r="T55" s="14">
        <v>0</v>
      </c>
      <c r="U55" s="14">
        <f t="shared" si="17"/>
        <v>1</v>
      </c>
      <c r="V55" s="14">
        <f t="shared" si="18"/>
        <v>-0.28488209066664438</v>
      </c>
      <c r="W55" s="14">
        <f t="shared" si="19"/>
        <v>1.9221744004618624E-2</v>
      </c>
      <c r="X55" s="8">
        <v>-6.8109852273927203</v>
      </c>
      <c r="Y55" s="8">
        <v>8.2022393214826383</v>
      </c>
      <c r="Z55" s="14">
        <v>0</v>
      </c>
      <c r="AA55" s="14">
        <v>0</v>
      </c>
      <c r="AB55" s="14">
        <f t="shared" si="20"/>
        <v>1.5033396138403265E-2</v>
      </c>
      <c r="AC55" s="14">
        <f t="shared" si="21"/>
        <v>0.67419551851856763</v>
      </c>
      <c r="AD55" s="14">
        <f t="shared" si="22"/>
        <v>4.8681209143305933E-2</v>
      </c>
      <c r="AE55" s="14">
        <f t="shared" si="23"/>
        <v>5.7053833143319181E-2</v>
      </c>
      <c r="AF55" s="14">
        <f t="shared" si="24"/>
        <v>5.5139278145636225E-2</v>
      </c>
      <c r="AG55" s="14">
        <f t="shared" si="25"/>
        <v>4.6157637319495654E-2</v>
      </c>
      <c r="AH55" s="14">
        <f t="shared" si="26"/>
        <v>4.222314014097564E-2</v>
      </c>
      <c r="AI55" s="14">
        <f t="shared" si="27"/>
        <v>6.7950028967142709E-2</v>
      </c>
      <c r="AJ55" s="14">
        <f t="shared" si="28"/>
        <v>1.6749412874173824</v>
      </c>
      <c r="AK55" s="14">
        <f t="shared" si="29"/>
        <v>6.7513285481731189E-2</v>
      </c>
      <c r="AL55" s="14">
        <f t="shared" si="30"/>
        <v>0.86298614444019539</v>
      </c>
      <c r="AM55" s="14">
        <f t="shared" si="31"/>
        <v>0.23212220716251369</v>
      </c>
      <c r="AN55" s="14">
        <f t="shared" si="32"/>
        <v>135.51764306327016</v>
      </c>
      <c r="AO55" s="14">
        <f t="shared" si="33"/>
        <v>17.238803562927195</v>
      </c>
      <c r="AP55" s="14">
        <f t="shared" si="34"/>
        <v>134.41672229727484</v>
      </c>
      <c r="AQ55" s="14">
        <f t="shared" si="35"/>
        <v>8.4333538333424229</v>
      </c>
      <c r="AR55" s="14">
        <f t="shared" si="36"/>
        <v>0.87782563691795934</v>
      </c>
      <c r="AS55" s="14">
        <f t="shared" si="37"/>
        <v>0.16943187492216755</v>
      </c>
      <c r="AT55" s="14">
        <f t="shared" si="38"/>
        <v>123.49464183864684</v>
      </c>
      <c r="AU55" s="14">
        <f t="shared" si="39"/>
        <v>16.185412798625645</v>
      </c>
      <c r="AV55" s="14">
        <f t="shared" si="40"/>
        <v>122.42940404736825</v>
      </c>
      <c r="AW55" s="14">
        <f t="shared" si="41"/>
        <v>-2.2521393781085197</v>
      </c>
      <c r="AX55" s="14">
        <v>16.185412798625645</v>
      </c>
      <c r="AY55" s="14">
        <v>24.229404047368249</v>
      </c>
      <c r="AZ55" s="14">
        <v>-2.2521393781085197</v>
      </c>
      <c r="BA55" s="14">
        <f t="shared" si="42"/>
        <v>-8.4333538333424229</v>
      </c>
      <c r="BB55" s="14">
        <f t="shared" si="43"/>
        <v>0.1076829748</v>
      </c>
      <c r="BC55" s="14">
        <f t="shared" si="44"/>
        <v>2.3242513489388147E-2</v>
      </c>
      <c r="BD55" s="14">
        <f t="shared" si="45"/>
        <v>1.6357982644958371</v>
      </c>
      <c r="BE55" s="14">
        <f t="shared" si="46"/>
        <v>-2.9636081853899108</v>
      </c>
    </row>
    <row r="56" spans="1:57" s="14" customFormat="1" x14ac:dyDescent="0.3">
      <c r="A56" s="14">
        <v>30</v>
      </c>
      <c r="B56" s="14">
        <f t="shared" si="47"/>
        <v>0.12491225076800001</v>
      </c>
      <c r="C56" s="14">
        <f t="shared" si="48"/>
        <v>-1.7229275968000012E-2</v>
      </c>
      <c r="D56" s="14">
        <f t="shared" si="49"/>
        <v>-0.25</v>
      </c>
      <c r="E56" s="8">
        <v>0.53746564088217341</v>
      </c>
      <c r="F56" s="8">
        <v>0.72206353090681374</v>
      </c>
      <c r="G56" s="14">
        <f t="shared" si="7"/>
        <v>2.7759296233574593E-6</v>
      </c>
      <c r="H56" s="14">
        <f t="shared" si="8"/>
        <v>-7.9492303813877285E-6</v>
      </c>
      <c r="I56" s="14">
        <f t="shared" si="9"/>
        <v>-9.9140196201948125E-2</v>
      </c>
      <c r="J56" s="14">
        <f t="shared" si="10"/>
        <v>-0.11256652032038313</v>
      </c>
      <c r="K56" s="8">
        <v>-2.9778117372874222</v>
      </c>
      <c r="L56" s="8">
        <v>-2.7191596868310683</v>
      </c>
      <c r="M56" s="6">
        <f t="shared" si="11"/>
        <v>-0.25865205045635387</v>
      </c>
      <c r="N56" s="14">
        <f t="shared" si="12"/>
        <v>-9.9140196201948125E-2</v>
      </c>
      <c r="O56" s="14">
        <f t="shared" si="13"/>
        <v>-0.11256652032038313</v>
      </c>
      <c r="P56" s="14">
        <f t="shared" si="14"/>
        <v>8.1910920233948109E-2</v>
      </c>
      <c r="Q56" s="14">
        <f t="shared" si="15"/>
        <v>-0.13743347967961689</v>
      </c>
      <c r="R56" s="14">
        <f t="shared" si="16"/>
        <v>0.15999175038238653</v>
      </c>
      <c r="S56" s="14">
        <v>-1</v>
      </c>
      <c r="T56" s="14">
        <v>0</v>
      </c>
      <c r="U56" s="14">
        <f t="shared" si="17"/>
        <v>1</v>
      </c>
      <c r="V56" s="14">
        <f t="shared" si="18"/>
        <v>-0.28466262697174827</v>
      </c>
      <c r="W56" s="14">
        <f t="shared" si="19"/>
        <v>2.566272517219545E-2</v>
      </c>
      <c r="X56" s="8">
        <v>-6.6101918204981533</v>
      </c>
      <c r="Y56" s="8">
        <v>8.3982921666923414</v>
      </c>
      <c r="Z56" s="14">
        <v>0</v>
      </c>
      <c r="AA56" s="14">
        <v>0</v>
      </c>
      <c r="AB56" s="14">
        <f t="shared" si="20"/>
        <v>4.3596717939029417E-2</v>
      </c>
      <c r="AC56" s="14">
        <f t="shared" si="21"/>
        <v>0.67691493688776894</v>
      </c>
      <c r="AD56" s="14">
        <f t="shared" si="22"/>
        <v>4.9570098100974062E-2</v>
      </c>
      <c r="AE56" s="14">
        <f t="shared" si="23"/>
        <v>5.6283260160191563E-2</v>
      </c>
      <c r="AF56" s="14">
        <f t="shared" si="24"/>
        <v>5.818334812016239E-2</v>
      </c>
      <c r="AG56" s="14">
        <f t="shared" si="25"/>
        <v>4.3845805865384002E-2</v>
      </c>
      <c r="AH56" s="14">
        <f t="shared" si="26"/>
        <v>4.0956848081785735E-2</v>
      </c>
      <c r="AI56" s="14">
        <f t="shared" si="27"/>
        <v>6.8720714454999124E-2</v>
      </c>
      <c r="AJ56" s="14">
        <f t="shared" si="28"/>
        <v>1.678392223484805</v>
      </c>
      <c r="AK56" s="14">
        <f t="shared" si="29"/>
        <v>-3.1068548663726325E-4</v>
      </c>
      <c r="AL56" s="14">
        <f t="shared" si="30"/>
        <v>0.86679303648905048</v>
      </c>
      <c r="AM56" s="14">
        <f t="shared" si="31"/>
        <v>0.17110554168869163</v>
      </c>
      <c r="AN56" s="14">
        <f t="shared" si="32"/>
        <v>144.68470310119386</v>
      </c>
      <c r="AO56" s="14">
        <f t="shared" si="33"/>
        <v>9.2436803681931341</v>
      </c>
      <c r="AP56" s="14">
        <f t="shared" si="34"/>
        <v>144.38911899700508</v>
      </c>
      <c r="AQ56" s="14">
        <f t="shared" si="35"/>
        <v>7.9922032634821383</v>
      </c>
      <c r="AR56" s="14">
        <f t="shared" si="36"/>
        <v>0.87996458547723044</v>
      </c>
      <c r="AS56" s="14">
        <f t="shared" si="37"/>
        <v>0.16414166267963259</v>
      </c>
      <c r="AT56" s="14">
        <f t="shared" si="38"/>
        <v>132.66105957591438</v>
      </c>
      <c r="AU56" s="14">
        <f t="shared" si="39"/>
        <v>8.1877228656204579</v>
      </c>
      <c r="AV56" s="14">
        <f t="shared" si="40"/>
        <v>132.40814900178952</v>
      </c>
      <c r="AW56" s="14">
        <f t="shared" si="41"/>
        <v>-4.8638967753504776</v>
      </c>
      <c r="AX56" s="14">
        <v>8.1877228656204579</v>
      </c>
      <c r="AY56" s="14">
        <v>34.208149001789515</v>
      </c>
      <c r="AZ56" s="14">
        <v>-4.8638967753504776</v>
      </c>
      <c r="BA56" s="14">
        <f t="shared" si="42"/>
        <v>-7.9922032634821383</v>
      </c>
      <c r="BB56" s="14">
        <f t="shared" si="43"/>
        <v>0.1076829748</v>
      </c>
      <c r="BC56" s="14">
        <f t="shared" si="44"/>
        <v>2.5772054566051888E-2</v>
      </c>
      <c r="BD56" s="14">
        <f t="shared" si="45"/>
        <v>2.067199761763618</v>
      </c>
      <c r="BE56" s="14">
        <f t="shared" si="46"/>
        <v>-3.9519122276143719</v>
      </c>
    </row>
    <row r="57" spans="1:57" s="14" customFormat="1" x14ac:dyDescent="0.3">
      <c r="A57" s="14">
        <v>31</v>
      </c>
      <c r="B57" s="14">
        <f t="shared" si="47"/>
        <v>0.12921956976000001</v>
      </c>
      <c r="C57" s="14">
        <f t="shared" si="48"/>
        <v>-2.1536594960000013E-2</v>
      </c>
      <c r="D57" s="14">
        <f t="shared" si="49"/>
        <v>-0.25</v>
      </c>
      <c r="E57" s="8">
        <v>0.51859425204179277</v>
      </c>
      <c r="F57" s="8">
        <v>0.73728268774127259</v>
      </c>
      <c r="G57" s="14">
        <f t="shared" si="7"/>
        <v>3.3266608468959791E-7</v>
      </c>
      <c r="H57" s="14">
        <f t="shared" si="8"/>
        <v>-7.4017768854073296E-6</v>
      </c>
      <c r="I57" s="14">
        <f t="shared" si="9"/>
        <v>-0.10084181625495142</v>
      </c>
      <c r="J57" s="14">
        <f t="shared" si="10"/>
        <v>-0.11104471214066257</v>
      </c>
      <c r="K57" s="8">
        <v>-3.005818120737743</v>
      </c>
      <c r="L57" s="8">
        <v>-2.6824804408432366</v>
      </c>
      <c r="M57" s="6">
        <f t="shared" si="11"/>
        <v>-0.32333767989450646</v>
      </c>
      <c r="N57" s="14">
        <f t="shared" si="12"/>
        <v>-0.10084181625495142</v>
      </c>
      <c r="O57" s="14">
        <f t="shared" si="13"/>
        <v>-0.11104471214066257</v>
      </c>
      <c r="P57" s="14">
        <f t="shared" si="14"/>
        <v>7.9305221294951406E-2</v>
      </c>
      <c r="Q57" s="14">
        <f t="shared" si="15"/>
        <v>-0.13895528785933742</v>
      </c>
      <c r="R57" s="14">
        <f t="shared" si="16"/>
        <v>0.15999340657887293</v>
      </c>
      <c r="S57" s="14">
        <v>-1</v>
      </c>
      <c r="T57" s="14">
        <v>0</v>
      </c>
      <c r="U57" s="14">
        <f t="shared" si="17"/>
        <v>1</v>
      </c>
      <c r="V57" s="14">
        <f t="shared" si="18"/>
        <v>-0.28445040940367949</v>
      </c>
      <c r="W57" s="14">
        <f t="shared" si="19"/>
        <v>3.2129128485533093E-2</v>
      </c>
      <c r="X57" s="8">
        <v>-6.410676844439581</v>
      </c>
      <c r="Y57" s="8">
        <v>8.5926848218968193</v>
      </c>
      <c r="Z57" s="14">
        <v>0</v>
      </c>
      <c r="AA57" s="14">
        <v>0</v>
      </c>
      <c r="AB57" s="14">
        <f t="shared" si="20"/>
        <v>7.248423586048891E-2</v>
      </c>
      <c r="AC57" s="14">
        <f t="shared" si="21"/>
        <v>0.6795955377809858</v>
      </c>
      <c r="AD57" s="14">
        <f t="shared" si="22"/>
        <v>5.0420908127475711E-2</v>
      </c>
      <c r="AE57" s="14">
        <f t="shared" si="23"/>
        <v>5.5522356070331284E-2</v>
      </c>
      <c r="AF57" s="14">
        <f t="shared" si="24"/>
        <v>6.1189039274433372E-2</v>
      </c>
      <c r="AG57" s="14">
        <f t="shared" si="25"/>
        <v>4.1563367322551156E-2</v>
      </c>
      <c r="AH57" s="14">
        <f t="shared" si="26"/>
        <v>3.9652776980518049E-2</v>
      </c>
      <c r="AI57" s="14">
        <f t="shared" si="27"/>
        <v>6.9481344818111412E-2</v>
      </c>
      <c r="AJ57" s="14">
        <f t="shared" si="28"/>
        <v>1.6797998024467939</v>
      </c>
      <c r="AK57" s="14">
        <f t="shared" si="29"/>
        <v>-6.7457362715820035E-2</v>
      </c>
      <c r="AL57" s="14">
        <f t="shared" si="30"/>
        <v>0.86831391052914797</v>
      </c>
      <c r="AM57" s="14">
        <f t="shared" si="31"/>
        <v>0.11095178779742415</v>
      </c>
      <c r="AN57" s="14">
        <f t="shared" si="32"/>
        <v>152.34430038955927</v>
      </c>
      <c r="AO57" s="14">
        <f t="shared" si="33"/>
        <v>1.604859999020295</v>
      </c>
      <c r="AP57" s="14">
        <f t="shared" si="34"/>
        <v>152.33584701431181</v>
      </c>
      <c r="AQ57" s="14">
        <f t="shared" si="35"/>
        <v>7.5099107650436174</v>
      </c>
      <c r="AR57" s="14">
        <f t="shared" si="36"/>
        <v>0.8823608365057658</v>
      </c>
      <c r="AS57" s="14">
        <f t="shared" si="37"/>
        <v>0.15924318940428972</v>
      </c>
      <c r="AT57" s="14">
        <f t="shared" si="38"/>
        <v>140.36181725153008</v>
      </c>
      <c r="AU57" s="14">
        <f t="shared" si="39"/>
        <v>0.54602699521337605</v>
      </c>
      <c r="AV57" s="14">
        <f t="shared" si="40"/>
        <v>140.36075518702665</v>
      </c>
      <c r="AW57" s="14">
        <f t="shared" si="41"/>
        <v>-7.2724250074924752</v>
      </c>
      <c r="AX57" s="14">
        <v>0.54602699521337605</v>
      </c>
      <c r="AY57" s="14">
        <v>42.160755187026666</v>
      </c>
      <c r="AZ57" s="14">
        <v>-7.2724250074924752</v>
      </c>
      <c r="BA57" s="14">
        <f t="shared" si="42"/>
        <v>-7.5099107650436174</v>
      </c>
      <c r="BB57" s="14">
        <f t="shared" si="43"/>
        <v>0.1076829748</v>
      </c>
      <c r="BC57" s="14">
        <f t="shared" si="44"/>
        <v>2.8377753505048592E-2</v>
      </c>
      <c r="BD57" s="14">
        <f t="shared" si="45"/>
        <v>2.4282371229839814</v>
      </c>
      <c r="BE57" s="14">
        <f t="shared" si="46"/>
        <v>-4.9402358441352625</v>
      </c>
    </row>
    <row r="58" spans="1:57" s="14" customFormat="1" x14ac:dyDescent="0.3">
      <c r="A58" s="14">
        <v>32</v>
      </c>
      <c r="B58" s="14">
        <f t="shared" si="47"/>
        <v>0.13352688875200003</v>
      </c>
      <c r="C58" s="14">
        <f t="shared" si="48"/>
        <v>-2.5843913952000013E-2</v>
      </c>
      <c r="D58" s="14">
        <f t="shared" si="49"/>
        <v>-0.25</v>
      </c>
      <c r="E58" s="8">
        <v>0.49939280611434128</v>
      </c>
      <c r="F58" s="8">
        <v>0.75202402011300895</v>
      </c>
      <c r="G58" s="14">
        <f t="shared" si="7"/>
        <v>-1.0194160659400542E-6</v>
      </c>
      <c r="H58" s="14">
        <f t="shared" si="8"/>
        <v>-5.9187739616661794E-6</v>
      </c>
      <c r="I58" s="14">
        <f t="shared" si="9"/>
        <v>-0.10246774736692134</v>
      </c>
      <c r="J58" s="14">
        <f t="shared" si="10"/>
        <v>-0.10954615807753727</v>
      </c>
      <c r="K58" s="8">
        <v>-3.0330682482872766</v>
      </c>
      <c r="L58" s="8">
        <v>-2.6451068367933024</v>
      </c>
      <c r="M58" s="6">
        <f t="shared" si="11"/>
        <v>-0.38796141149397423</v>
      </c>
      <c r="N58" s="14">
        <f t="shared" si="12"/>
        <v>-0.10246774736692134</v>
      </c>
      <c r="O58" s="14">
        <f t="shared" si="13"/>
        <v>-0.10954615807753727</v>
      </c>
      <c r="P58" s="14">
        <f t="shared" si="14"/>
        <v>7.6623833414921322E-2</v>
      </c>
      <c r="Q58" s="14">
        <f t="shared" si="15"/>
        <v>-0.14045384192246274</v>
      </c>
      <c r="R58" s="14">
        <f t="shared" si="16"/>
        <v>0.15999529229942289</v>
      </c>
      <c r="S58" s="14">
        <v>-1</v>
      </c>
      <c r="T58" s="14">
        <v>0</v>
      </c>
      <c r="U58" s="14">
        <f t="shared" si="17"/>
        <v>1</v>
      </c>
      <c r="V58" s="14">
        <f t="shared" si="18"/>
        <v>-0.28423262003968419</v>
      </c>
      <c r="W58" s="14">
        <f t="shared" si="19"/>
        <v>3.8632822918201054E-2</v>
      </c>
      <c r="X58" s="8">
        <v>-6.2133178765944095</v>
      </c>
      <c r="Y58" s="8">
        <v>8.7853223193009011</v>
      </c>
      <c r="Z58" s="14">
        <v>0</v>
      </c>
      <c r="AA58" s="14">
        <v>0</v>
      </c>
      <c r="AB58" s="14">
        <f t="shared" si="20"/>
        <v>0.10173759021572615</v>
      </c>
      <c r="AC58" s="14">
        <f t="shared" si="21"/>
        <v>0.68225469172150599</v>
      </c>
      <c r="AD58" s="14">
        <f t="shared" si="22"/>
        <v>5.1233873683460669E-2</v>
      </c>
      <c r="AE58" s="14">
        <f t="shared" si="23"/>
        <v>5.4773079038768636E-2</v>
      </c>
      <c r="AF58" s="14">
        <f t="shared" si="24"/>
        <v>6.4156340367493653E-2</v>
      </c>
      <c r="AG58" s="14">
        <f t="shared" si="25"/>
        <v>3.9316277729325069E-2</v>
      </c>
      <c r="AH58" s="14">
        <f t="shared" si="26"/>
        <v>3.8311406999427693E-2</v>
      </c>
      <c r="AI58" s="14">
        <f t="shared" si="27"/>
        <v>7.0229880348212204E-2</v>
      </c>
      <c r="AJ58" s="14">
        <f t="shared" si="28"/>
        <v>1.6793231423466319</v>
      </c>
      <c r="AK58" s="14">
        <f t="shared" si="29"/>
        <v>-0.13376261430261682</v>
      </c>
      <c r="AL58" s="14">
        <f t="shared" si="30"/>
        <v>0.86767441660941191</v>
      </c>
      <c r="AM58" s="14">
        <f t="shared" si="31"/>
        <v>5.1790147321690461E-2</v>
      </c>
      <c r="AN58" s="14">
        <f t="shared" si="32"/>
        <v>158.32495363289877</v>
      </c>
      <c r="AO58" s="14">
        <f t="shared" si="33"/>
        <v>-5.3004737072693384</v>
      </c>
      <c r="AP58" s="14">
        <f t="shared" si="34"/>
        <v>158.23620294148267</v>
      </c>
      <c r="AQ58" s="14">
        <f t="shared" si="35"/>
        <v>7.0540183119870523</v>
      </c>
      <c r="AR58" s="14">
        <f t="shared" si="36"/>
        <v>0.88504134922447797</v>
      </c>
      <c r="AS58" s="14">
        <f t="shared" si="37"/>
        <v>0.15479163205408236</v>
      </c>
      <c r="AT58" s="14">
        <f t="shared" si="38"/>
        <v>146.40477099914318</v>
      </c>
      <c r="AU58" s="14">
        <f t="shared" si="39"/>
        <v>-6.362523326338712</v>
      </c>
      <c r="AV58" s="14">
        <f t="shared" si="40"/>
        <v>146.26645298301779</v>
      </c>
      <c r="AW58" s="14">
        <f t="shared" si="41"/>
        <v>-9.356745141275022</v>
      </c>
      <c r="AX58" s="14">
        <v>-6.362523326338712</v>
      </c>
      <c r="AY58" s="14">
        <v>48.066452983017776</v>
      </c>
      <c r="AZ58" s="14">
        <v>-9.356745141275022</v>
      </c>
      <c r="BA58" s="14">
        <f t="shared" si="42"/>
        <v>-7.0540183119870523</v>
      </c>
      <c r="BB58" s="14">
        <f t="shared" si="43"/>
        <v>0.10768297480000001</v>
      </c>
      <c r="BC58" s="14">
        <f t="shared" si="44"/>
        <v>3.105914138507869E-2</v>
      </c>
      <c r="BD58" s="14">
        <f t="shared" si="45"/>
        <v>2.7366869010228383</v>
      </c>
      <c r="BE58" s="14">
        <f t="shared" si="46"/>
        <v>-5.9276137313447865</v>
      </c>
    </row>
    <row r="59" spans="1:57" s="14" customFormat="1" x14ac:dyDescent="0.3">
      <c r="A59" s="14">
        <v>33</v>
      </c>
      <c r="B59" s="14">
        <f t="shared" si="47"/>
        <v>0.13783420774400001</v>
      </c>
      <c r="C59" s="14">
        <f t="shared" si="48"/>
        <v>-3.0151232944000014E-2</v>
      </c>
      <c r="D59" s="14">
        <f t="shared" si="49"/>
        <v>-0.25</v>
      </c>
      <c r="E59" s="8">
        <v>0.47986990826558945</v>
      </c>
      <c r="F59" s="8">
        <v>0.76627551248831627</v>
      </c>
      <c r="G59" s="14">
        <f t="shared" si="7"/>
        <v>-1.0471824444975575E-6</v>
      </c>
      <c r="H59" s="14">
        <f t="shared" si="8"/>
        <v>-3.56291824488153E-6</v>
      </c>
      <c r="I59" s="14">
        <f t="shared" si="9"/>
        <v>-0.10401848507466015</v>
      </c>
      <c r="J59" s="14">
        <f t="shared" si="10"/>
        <v>-0.10807476468987895</v>
      </c>
      <c r="K59" s="8">
        <v>-3.0595430263392864</v>
      </c>
      <c r="L59" s="8">
        <v>-2.6070464905519848</v>
      </c>
      <c r="M59" s="6">
        <f t="shared" si="11"/>
        <v>-0.45249653578730165</v>
      </c>
      <c r="N59" s="14">
        <f t="shared" si="12"/>
        <v>-0.10401848507466015</v>
      </c>
      <c r="O59" s="14">
        <f t="shared" si="13"/>
        <v>-0.10807476468987895</v>
      </c>
      <c r="P59" s="14">
        <f t="shared" si="14"/>
        <v>7.386725213066013E-2</v>
      </c>
      <c r="Q59" s="14">
        <f t="shared" si="15"/>
        <v>-0.14192523531012105</v>
      </c>
      <c r="R59" s="14">
        <f t="shared" si="16"/>
        <v>0.1599973229625038</v>
      </c>
      <c r="S59" s="14">
        <v>-1</v>
      </c>
      <c r="T59" s="14">
        <v>0</v>
      </c>
      <c r="U59" s="14">
        <f t="shared" si="17"/>
        <v>1</v>
      </c>
      <c r="V59" s="14">
        <f t="shared" si="18"/>
        <v>-0.28401770004337645</v>
      </c>
      <c r="W59" s="14">
        <f t="shared" si="19"/>
        <v>4.5180990335219717E-2</v>
      </c>
      <c r="X59" s="8">
        <v>-6.0184704638903339</v>
      </c>
      <c r="Y59" s="8">
        <v>8.9757754941569985</v>
      </c>
      <c r="Z59" s="14">
        <v>0</v>
      </c>
      <c r="AA59" s="14">
        <v>0</v>
      </c>
      <c r="AB59" s="14">
        <f t="shared" si="20"/>
        <v>0.13140669650147219</v>
      </c>
      <c r="AC59" s="14">
        <f t="shared" si="21"/>
        <v>0.68487062336665749</v>
      </c>
      <c r="AD59" s="14">
        <f t="shared" si="22"/>
        <v>5.2009242537330073E-2</v>
      </c>
      <c r="AE59" s="14">
        <f t="shared" si="23"/>
        <v>5.4037382344939475E-2</v>
      </c>
      <c r="AF59" s="14">
        <f t="shared" si="24"/>
        <v>6.7085382600552329E-2</v>
      </c>
      <c r="AG59" s="14">
        <f t="shared" si="25"/>
        <v>3.7110365575695997E-2</v>
      </c>
      <c r="AH59" s="14">
        <f t="shared" si="26"/>
        <v>3.6933102474107818E-2</v>
      </c>
      <c r="AI59" s="14">
        <f t="shared" si="27"/>
        <v>7.0964399114182952E-2</v>
      </c>
      <c r="AJ59" s="14">
        <f t="shared" si="28"/>
        <v>1.6770363677937823</v>
      </c>
      <c r="AK59" s="14">
        <f t="shared" si="29"/>
        <v>-0.19909574512631723</v>
      </c>
      <c r="AL59" s="14">
        <f t="shared" si="30"/>
        <v>0.86496567706763872</v>
      </c>
      <c r="AM59" s="14">
        <f t="shared" si="31"/>
        <v>-6.2785157789236878E-3</v>
      </c>
      <c r="AN59" s="14">
        <f t="shared" si="32"/>
        <v>162.67753638278347</v>
      </c>
      <c r="AO59" s="14">
        <f t="shared" si="33"/>
        <v>-11.246421313996454</v>
      </c>
      <c r="AP59" s="14">
        <f t="shared" si="34"/>
        <v>162.28832013179485</v>
      </c>
      <c r="AQ59" s="14">
        <f t="shared" si="35"/>
        <v>6.6830085293599968</v>
      </c>
      <c r="AR59" s="14">
        <f t="shared" si="36"/>
        <v>0.88798341463176489</v>
      </c>
      <c r="AS59" s="14">
        <f t="shared" si="37"/>
        <v>0.15081988533196872</v>
      </c>
      <c r="AT59" s="14">
        <f t="shared" si="38"/>
        <v>150.82669129142951</v>
      </c>
      <c r="AU59" s="14">
        <f t="shared" si="39"/>
        <v>-12.312001411554572</v>
      </c>
      <c r="AV59" s="14">
        <f t="shared" si="40"/>
        <v>150.32333626939649</v>
      </c>
      <c r="AW59" s="14">
        <f t="shared" si="41"/>
        <v>-11.04714528941442</v>
      </c>
      <c r="AX59" s="14">
        <v>-12.312001411554572</v>
      </c>
      <c r="AY59" s="14">
        <v>52.123336269396489</v>
      </c>
      <c r="AZ59" s="14">
        <v>-11.04714528941442</v>
      </c>
      <c r="BA59" s="14">
        <f t="shared" si="42"/>
        <v>-6.6830085293599968</v>
      </c>
      <c r="BB59" s="14">
        <f t="shared" si="43"/>
        <v>0.1076829748</v>
      </c>
      <c r="BC59" s="14">
        <f t="shared" si="44"/>
        <v>3.3815722669339868E-2</v>
      </c>
      <c r="BD59" s="14">
        <f t="shared" si="45"/>
        <v>3.0240382081723878</v>
      </c>
      <c r="BE59" s="14">
        <f t="shared" si="46"/>
        <v>-6.9136377986407469</v>
      </c>
    </row>
    <row r="60" spans="1:57" s="14" customFormat="1" x14ac:dyDescent="0.3">
      <c r="A60" s="14">
        <v>34</v>
      </c>
      <c r="B60" s="14">
        <f t="shared" si="47"/>
        <v>0.142141526736</v>
      </c>
      <c r="C60" s="14">
        <f t="shared" si="48"/>
        <v>-3.4458551936000011E-2</v>
      </c>
      <c r="D60" s="14">
        <f t="shared" si="49"/>
        <v>-0.25</v>
      </c>
      <c r="E60" s="8">
        <v>0.46003092823802599</v>
      </c>
      <c r="F60" s="8">
        <v>0.78002449397537288</v>
      </c>
      <c r="G60" s="14">
        <f t="shared" si="7"/>
        <v>1.5833527800684921E-7</v>
      </c>
      <c r="H60" s="14">
        <f t="shared" si="8"/>
        <v>-6.4940381572231587E-7</v>
      </c>
      <c r="I60" s="14">
        <f t="shared" si="9"/>
        <v>-0.10549452481321993</v>
      </c>
      <c r="J60" s="14">
        <f t="shared" si="10"/>
        <v>-0.10663444675353703</v>
      </c>
      <c r="K60" s="8">
        <v>-3.0851642575492888</v>
      </c>
      <c r="L60" s="8">
        <v>-2.5681347488965658</v>
      </c>
      <c r="M60" s="6">
        <f t="shared" si="11"/>
        <v>-0.51702950865272301</v>
      </c>
      <c r="N60" s="14">
        <f t="shared" si="12"/>
        <v>-0.10549452481321993</v>
      </c>
      <c r="O60" s="14">
        <f t="shared" si="13"/>
        <v>-0.10663444675353703</v>
      </c>
      <c r="P60" s="14">
        <f t="shared" si="14"/>
        <v>7.1035972877219911E-2</v>
      </c>
      <c r="Q60" s="14">
        <f t="shared" si="15"/>
        <v>-0.14336555324646297</v>
      </c>
      <c r="R60" s="14">
        <f t="shared" si="16"/>
        <v>0.15999934781203806</v>
      </c>
      <c r="S60" s="14">
        <v>-1</v>
      </c>
      <c r="T60" s="14">
        <v>0</v>
      </c>
      <c r="U60" s="14">
        <f t="shared" si="17"/>
        <v>1</v>
      </c>
      <c r="V60" s="14">
        <f t="shared" si="18"/>
        <v>-0.28384209122311399</v>
      </c>
      <c r="W60" s="14">
        <f t="shared" si="19"/>
        <v>5.1766510470121485E-2</v>
      </c>
      <c r="X60" s="8">
        <v>-5.8256335920683924</v>
      </c>
      <c r="Y60" s="8">
        <v>9.1633143949111346</v>
      </c>
      <c r="Z60" s="14">
        <v>0</v>
      </c>
      <c r="AA60" s="14">
        <v>0</v>
      </c>
      <c r="AB60" s="14">
        <f t="shared" si="20"/>
        <v>0.16156218309524217</v>
      </c>
      <c r="AC60" s="14">
        <f t="shared" si="21"/>
        <v>0.68736636253613037</v>
      </c>
      <c r="AD60" s="14">
        <f t="shared" si="22"/>
        <v>5.2747262406609964E-2</v>
      </c>
      <c r="AE60" s="14">
        <f t="shared" si="23"/>
        <v>5.3317223376768516E-2</v>
      </c>
      <c r="AF60" s="14">
        <f t="shared" si="24"/>
        <v>6.9976459206970959E-2</v>
      </c>
      <c r="AG60" s="14">
        <f t="shared" si="25"/>
        <v>3.4951345428397687E-2</v>
      </c>
      <c r="AH60" s="14">
        <f t="shared" si="26"/>
        <v>3.5518065606248962E-2</v>
      </c>
      <c r="AI60" s="14">
        <f t="shared" si="27"/>
        <v>7.1683101325139345E-2</v>
      </c>
      <c r="AJ60" s="14">
        <f t="shared" si="28"/>
        <v>1.6728946976783106</v>
      </c>
      <c r="AK60" s="14">
        <f t="shared" si="29"/>
        <v>-0.26339161554445212</v>
      </c>
      <c r="AL60" s="14">
        <f t="shared" si="30"/>
        <v>0.8602270665384385</v>
      </c>
      <c r="AM60" s="14">
        <f t="shared" si="31"/>
        <v>-6.3191791262275587E-2</v>
      </c>
      <c r="AN60" s="14">
        <f t="shared" si="32"/>
        <v>165.60054328544285</v>
      </c>
      <c r="AO60" s="14">
        <f t="shared" si="33"/>
        <v>-16.13696258272817</v>
      </c>
      <c r="AP60" s="14">
        <f t="shared" si="34"/>
        <v>164.81243392122289</v>
      </c>
      <c r="AQ60" s="14">
        <f t="shared" si="35"/>
        <v>6.4362863459263968</v>
      </c>
      <c r="AR60" s="14">
        <f t="shared" si="36"/>
        <v>0.89110766376946082</v>
      </c>
      <c r="AS60" s="14">
        <f t="shared" si="37"/>
        <v>0.14730950959341316</v>
      </c>
      <c r="AT60" s="14">
        <f t="shared" si="38"/>
        <v>153.81705760017408</v>
      </c>
      <c r="AU60" s="14">
        <f t="shared" si="39"/>
        <v>-17.206291779251522</v>
      </c>
      <c r="AV60" s="14">
        <f t="shared" si="40"/>
        <v>152.85166250971079</v>
      </c>
      <c r="AW60" s="14">
        <f t="shared" si="41"/>
        <v>-12.323108500643846</v>
      </c>
      <c r="AX60" s="14">
        <v>-17.206291779251522</v>
      </c>
      <c r="AY60" s="14">
        <v>54.651662509710796</v>
      </c>
      <c r="AZ60" s="14">
        <v>-12.323108500643846</v>
      </c>
      <c r="BA60" s="14">
        <f t="shared" si="42"/>
        <v>-6.4362863459263968</v>
      </c>
      <c r="BB60" s="14">
        <f t="shared" si="43"/>
        <v>0.1076829748</v>
      </c>
      <c r="BC60" s="14">
        <f t="shared" si="44"/>
        <v>3.6647001922780073E-2</v>
      </c>
      <c r="BD60" s="14">
        <f t="shared" si="45"/>
        <v>3.3277499669825548</v>
      </c>
      <c r="BE60" s="14">
        <f t="shared" si="46"/>
        <v>-7.8996289945396549</v>
      </c>
    </row>
    <row r="61" spans="1:57" s="14" customFormat="1" x14ac:dyDescent="0.3">
      <c r="A61" s="14">
        <v>35</v>
      </c>
      <c r="B61" s="14">
        <f t="shared" si="47"/>
        <v>0.14644884572799999</v>
      </c>
      <c r="C61" s="14">
        <f t="shared" si="48"/>
        <v>-3.8765870928000011E-2</v>
      </c>
      <c r="D61" s="14">
        <f t="shared" si="49"/>
        <v>-0.25</v>
      </c>
      <c r="E61" s="8">
        <v>0.4398780574869216</v>
      </c>
      <c r="F61" s="8">
        <v>0.79325759140401353</v>
      </c>
      <c r="G61" s="14">
        <f t="shared" si="7"/>
        <v>2.1814438382131152E-6</v>
      </c>
      <c r="H61" s="14">
        <f t="shared" si="8"/>
        <v>2.2928706778502228E-6</v>
      </c>
      <c r="I61" s="14">
        <f t="shared" si="9"/>
        <v>-0.10689635095742471</v>
      </c>
      <c r="J61" s="14">
        <f t="shared" si="10"/>
        <v>-0.10522913166983316</v>
      </c>
      <c r="K61" s="8">
        <v>-3.1098641850593114</v>
      </c>
      <c r="L61" s="8">
        <v>-2.5281770907994821</v>
      </c>
      <c r="M61" s="6">
        <f t="shared" si="11"/>
        <v>-0.58168709425982934</v>
      </c>
      <c r="N61" s="14">
        <f t="shared" si="12"/>
        <v>-0.10689635095742471</v>
      </c>
      <c r="O61" s="14">
        <f t="shared" si="13"/>
        <v>-0.10522913166983316</v>
      </c>
      <c r="P61" s="14">
        <f t="shared" si="14"/>
        <v>6.8130480029424706E-2</v>
      </c>
      <c r="Q61" s="14">
        <f t="shared" si="15"/>
        <v>-0.14477086833016684</v>
      </c>
      <c r="R61" s="14">
        <f t="shared" si="16"/>
        <v>0.16000114570249285</v>
      </c>
      <c r="S61" s="14">
        <v>-1</v>
      </c>
      <c r="T61" s="14">
        <v>0</v>
      </c>
      <c r="U61" s="14">
        <f t="shared" si="17"/>
        <v>1</v>
      </c>
      <c r="V61" s="14">
        <f t="shared" si="18"/>
        <v>-0.28374438156768234</v>
      </c>
      <c r="W61" s="14">
        <f t="shared" si="19"/>
        <v>5.8376365826215887E-2</v>
      </c>
      <c r="X61" s="8">
        <v>-5.6341966347719366</v>
      </c>
      <c r="Y61" s="8">
        <v>9.3472659830385005</v>
      </c>
      <c r="Z61" s="14">
        <v>0</v>
      </c>
      <c r="AA61" s="14">
        <v>0</v>
      </c>
      <c r="AB61" s="14">
        <f t="shared" si="20"/>
        <v>0.19227708569767454</v>
      </c>
      <c r="AC61" s="14">
        <f t="shared" si="21"/>
        <v>0.68965774742352293</v>
      </c>
      <c r="AD61" s="14">
        <f t="shared" si="22"/>
        <v>5.3448175478712355E-2</v>
      </c>
      <c r="AE61" s="14">
        <f t="shared" si="23"/>
        <v>5.2614565834916582E-2</v>
      </c>
      <c r="AF61" s="14">
        <f t="shared" si="24"/>
        <v>7.2830020220793254E-2</v>
      </c>
      <c r="AG61" s="14">
        <f t="shared" si="25"/>
        <v>3.2844843940088672E-2</v>
      </c>
      <c r="AH61" s="14">
        <f t="shared" si="26"/>
        <v>3.4066330736631456E-2</v>
      </c>
      <c r="AI61" s="14">
        <f t="shared" si="27"/>
        <v>7.2384287729744493E-2</v>
      </c>
      <c r="AJ61" s="14">
        <f t="shared" si="28"/>
        <v>1.666851887493036</v>
      </c>
      <c r="AK61" s="14">
        <f t="shared" si="29"/>
        <v>-0.326597751584211</v>
      </c>
      <c r="AL61" s="14">
        <f t="shared" si="30"/>
        <v>0.85350013005048742</v>
      </c>
      <c r="AM61" s="14">
        <f t="shared" si="31"/>
        <v>-0.11888638596920276</v>
      </c>
      <c r="AN61" s="14">
        <f t="shared" si="32"/>
        <v>167.28246250837981</v>
      </c>
      <c r="AO61" s="14">
        <f t="shared" si="33"/>
        <v>-20.035706949844208</v>
      </c>
      <c r="AP61" s="14">
        <f t="shared" si="34"/>
        <v>166.07827284111386</v>
      </c>
      <c r="AQ61" s="14">
        <f t="shared" si="35"/>
        <v>6.3363428756703426</v>
      </c>
      <c r="AR61" s="14">
        <f t="shared" si="36"/>
        <v>0.89433625488886137</v>
      </c>
      <c r="AS61" s="14">
        <f t="shared" si="37"/>
        <v>0.14423010648128542</v>
      </c>
      <c r="AT61" s="14">
        <f t="shared" si="38"/>
        <v>155.56005071025825</v>
      </c>
      <c r="AU61" s="14">
        <f t="shared" si="39"/>
        <v>-21.108910455710841</v>
      </c>
      <c r="AV61" s="14">
        <f t="shared" si="40"/>
        <v>154.1211967133363</v>
      </c>
      <c r="AW61" s="14">
        <f t="shared" si="41"/>
        <v>-13.195507870428919</v>
      </c>
      <c r="AX61" s="14">
        <v>-21.108910455710841</v>
      </c>
      <c r="AY61" s="14">
        <v>55.921196713336286</v>
      </c>
      <c r="AZ61" s="14">
        <v>-13.195507870428919</v>
      </c>
      <c r="BA61" s="14">
        <f t="shared" si="42"/>
        <v>-6.3363428756703426</v>
      </c>
      <c r="BB61" s="14">
        <f t="shared" si="43"/>
        <v>0.10768297479999997</v>
      </c>
      <c r="BC61" s="14">
        <f t="shared" si="44"/>
        <v>3.9552494770575278E-2</v>
      </c>
      <c r="BD61" s="14">
        <f t="shared" si="45"/>
        <v>3.6857688755826525</v>
      </c>
      <c r="BE61" s="14">
        <f t="shared" si="46"/>
        <v>-8.8875241328844581</v>
      </c>
    </row>
    <row r="62" spans="1:57" s="14" customFormat="1" x14ac:dyDescent="0.3">
      <c r="A62" s="14">
        <v>36</v>
      </c>
      <c r="B62" s="14">
        <f t="shared" si="47"/>
        <v>0.15075616471999997</v>
      </c>
      <c r="C62" s="14">
        <f t="shared" si="48"/>
        <v>-4.3073189920000012E-2</v>
      </c>
      <c r="D62" s="14">
        <f t="shared" si="49"/>
        <v>-0.25</v>
      </c>
      <c r="E62" s="8">
        <v>0.41941101421417754</v>
      </c>
      <c r="F62" s="8">
        <v>0.80596088214144579</v>
      </c>
      <c r="G62" s="14">
        <f t="shared" si="7"/>
        <v>4.3574228350343192E-6</v>
      </c>
      <c r="H62" s="14">
        <f t="shared" si="8"/>
        <v>4.6261953127735289E-6</v>
      </c>
      <c r="I62" s="14">
        <f t="shared" si="9"/>
        <v>-0.10822444625023894</v>
      </c>
      <c r="J62" s="14">
        <f t="shared" si="10"/>
        <v>-0.10386274227955442</v>
      </c>
      <c r="K62" s="8">
        <v>-3.1336610780736387</v>
      </c>
      <c r="L62" s="8">
        <v>-2.4872550924452272</v>
      </c>
      <c r="M62" s="6">
        <f t="shared" si="11"/>
        <v>-0.64640598562841145</v>
      </c>
      <c r="N62" s="14">
        <f t="shared" si="12"/>
        <v>-0.10822444625023894</v>
      </c>
      <c r="O62" s="14">
        <f t="shared" si="13"/>
        <v>-0.10386274227955442</v>
      </c>
      <c r="P62" s="14">
        <f t="shared" si="14"/>
        <v>6.5151256330238938E-2</v>
      </c>
      <c r="Q62" s="14">
        <f t="shared" si="15"/>
        <v>-0.14613725772044558</v>
      </c>
      <c r="R62" s="14">
        <f t="shared" si="16"/>
        <v>0.16000245090454218</v>
      </c>
      <c r="S62" s="14">
        <v>-1</v>
      </c>
      <c r="T62" s="14">
        <v>0</v>
      </c>
      <c r="U62" s="14">
        <f t="shared" si="17"/>
        <v>1</v>
      </c>
      <c r="V62" s="14">
        <f t="shared" si="18"/>
        <v>-0.2837222287748753</v>
      </c>
      <c r="W62" s="14">
        <f t="shared" si="19"/>
        <v>6.5019848913303036E-2</v>
      </c>
      <c r="X62" s="8">
        <v>-5.4449285044997895</v>
      </c>
      <c r="Y62" s="8">
        <v>9.5273883528148797</v>
      </c>
      <c r="Z62" s="14">
        <v>0</v>
      </c>
      <c r="AA62" s="14">
        <v>0</v>
      </c>
      <c r="AB62" s="14">
        <f t="shared" si="20"/>
        <v>0.22358320078103544</v>
      </c>
      <c r="AC62" s="14">
        <f t="shared" si="21"/>
        <v>0.69174342686264456</v>
      </c>
      <c r="AD62" s="14">
        <f t="shared" si="22"/>
        <v>5.4112223125119471E-2</v>
      </c>
      <c r="AE62" s="14">
        <f t="shared" si="23"/>
        <v>5.1931371139777208E-2</v>
      </c>
      <c r="AF62" s="14">
        <f t="shared" si="24"/>
        <v>7.564663937370196E-2</v>
      </c>
      <c r="AG62" s="14">
        <f t="shared" si="25"/>
        <v>3.079642651698801E-2</v>
      </c>
      <c r="AH62" s="14">
        <f t="shared" si="26"/>
        <v>3.2577806876536983E-2</v>
      </c>
      <c r="AI62" s="14">
        <f t="shared" si="27"/>
        <v>7.3066315762566406E-2</v>
      </c>
      <c r="AJ62" s="14">
        <f t="shared" si="28"/>
        <v>1.6590644965221149</v>
      </c>
      <c r="AK62" s="14">
        <f t="shared" si="29"/>
        <v>-0.38855592398844729</v>
      </c>
      <c r="AL62" s="14">
        <f t="shared" si="30"/>
        <v>0.84492896669738449</v>
      </c>
      <c r="AM62" s="14">
        <f t="shared" si="31"/>
        <v>-0.17323578286884911</v>
      </c>
      <c r="AN62" s="14">
        <f t="shared" si="32"/>
        <v>168.19520417900807</v>
      </c>
      <c r="AO62" s="14">
        <f t="shared" si="33"/>
        <v>-22.886590748500808</v>
      </c>
      <c r="AP62" s="14">
        <f t="shared" si="34"/>
        <v>166.63082149689129</v>
      </c>
      <c r="AQ62" s="14">
        <f t="shared" si="35"/>
        <v>6.3713092634137736</v>
      </c>
      <c r="AR62" s="14">
        <f t="shared" si="36"/>
        <v>0.89767174477293943</v>
      </c>
      <c r="AS62" s="14">
        <f t="shared" si="37"/>
        <v>0.14163880687811298</v>
      </c>
      <c r="AT62" s="14">
        <f t="shared" si="38"/>
        <v>156.52218056783639</v>
      </c>
      <c r="AU62" s="14">
        <f t="shared" si="39"/>
        <v>-23.963796842228334</v>
      </c>
      <c r="AV62" s="14">
        <f t="shared" si="40"/>
        <v>154.67685492863754</v>
      </c>
      <c r="AW62" s="14">
        <f t="shared" si="41"/>
        <v>-13.728556664195377</v>
      </c>
      <c r="AX62" s="14">
        <v>-23.963796842228334</v>
      </c>
      <c r="AY62" s="14">
        <v>56.476854928637536</v>
      </c>
      <c r="AZ62" s="14">
        <v>-13.728556664195377</v>
      </c>
      <c r="BA62" s="14">
        <f t="shared" si="42"/>
        <v>-6.3713092634137736</v>
      </c>
      <c r="BB62" s="14">
        <f t="shared" si="43"/>
        <v>0.10768297479999997</v>
      </c>
      <c r="BC62" s="14">
        <f t="shared" si="44"/>
        <v>4.2531718469761032E-2</v>
      </c>
      <c r="BD62" s="14">
        <f t="shared" si="45"/>
        <v>4.1184524441604085</v>
      </c>
      <c r="BE62" s="14">
        <f t="shared" si="46"/>
        <v>-9.8763559542672326</v>
      </c>
    </row>
    <row r="63" spans="1:57" s="14" customFormat="1" x14ac:dyDescent="0.3">
      <c r="A63" s="14">
        <v>37</v>
      </c>
      <c r="B63" s="14">
        <f t="shared" si="47"/>
        <v>0.15506348371199996</v>
      </c>
      <c r="C63" s="14">
        <f t="shared" si="48"/>
        <v>-4.7380508912000012E-2</v>
      </c>
      <c r="D63" s="14">
        <f t="shared" si="49"/>
        <v>-0.25</v>
      </c>
      <c r="E63" s="8">
        <v>0.3986283126817286</v>
      </c>
      <c r="F63" s="8">
        <v>0.81812025550822731</v>
      </c>
      <c r="G63" s="14">
        <f t="shared" si="7"/>
        <v>5.9193197194870595E-6</v>
      </c>
      <c r="H63" s="14">
        <f t="shared" si="8"/>
        <v>5.7587144167148274E-6</v>
      </c>
      <c r="I63" s="14">
        <f t="shared" si="9"/>
        <v>-0.10947932057942956</v>
      </c>
      <c r="J63" s="14">
        <f t="shared" si="10"/>
        <v>-0.10253915527966129</v>
      </c>
      <c r="K63" s="8">
        <v>-3.1566434303967927</v>
      </c>
      <c r="L63" s="8">
        <v>-2.4457540282736137</v>
      </c>
      <c r="M63" s="6">
        <f t="shared" si="11"/>
        <v>-0.71088940212317908</v>
      </c>
      <c r="N63" s="14">
        <f t="shared" si="12"/>
        <v>-0.10947932057942956</v>
      </c>
      <c r="O63" s="14">
        <f t="shared" si="13"/>
        <v>-0.10253915527966129</v>
      </c>
      <c r="P63" s="14">
        <f t="shared" si="14"/>
        <v>6.2098811667429553E-2</v>
      </c>
      <c r="Q63" s="14">
        <f t="shared" si="15"/>
        <v>-0.14746084472033871</v>
      </c>
      <c r="R63" s="14">
        <f t="shared" si="16"/>
        <v>0.16000300977213749</v>
      </c>
      <c r="S63" s="14">
        <v>-1</v>
      </c>
      <c r="T63" s="14">
        <v>0</v>
      </c>
      <c r="U63" s="14">
        <f t="shared" si="17"/>
        <v>1</v>
      </c>
      <c r="V63" s="14">
        <f t="shared" si="18"/>
        <v>-0.28373314119177606</v>
      </c>
      <c r="W63" s="14">
        <f t="shared" si="19"/>
        <v>7.1735683434359016E-2</v>
      </c>
      <c r="X63" s="8">
        <v>-5.2600112487537087</v>
      </c>
      <c r="Y63" s="8">
        <v>9.7038079218794131</v>
      </c>
      <c r="Z63" s="14">
        <v>0</v>
      </c>
      <c r="AA63" s="14">
        <v>0</v>
      </c>
      <c r="AB63" s="14">
        <f t="shared" si="20"/>
        <v>0.25547115588862923</v>
      </c>
      <c r="AC63" s="14">
        <f t="shared" si="21"/>
        <v>0.69371153686236808</v>
      </c>
      <c r="AD63" s="14">
        <f t="shared" si="22"/>
        <v>5.4739660289714782E-2</v>
      </c>
      <c r="AE63" s="14">
        <f t="shared" si="23"/>
        <v>5.1269577639830644E-2</v>
      </c>
      <c r="AF63" s="14">
        <f t="shared" si="24"/>
        <v>7.8426955085855038E-2</v>
      </c>
      <c r="AG63" s="14">
        <f t="shared" si="25"/>
        <v>2.8811612276700288E-2</v>
      </c>
      <c r="AH63" s="14">
        <f t="shared" si="26"/>
        <v>3.105236549357452E-2</v>
      </c>
      <c r="AI63" s="14">
        <f t="shared" si="27"/>
        <v>7.3727543002960999E-2</v>
      </c>
      <c r="AJ63" s="14">
        <f t="shared" si="28"/>
        <v>1.6498941169179826</v>
      </c>
      <c r="AK63" s="14">
        <f t="shared" si="29"/>
        <v>-0.44900652408570396</v>
      </c>
      <c r="AL63" s="14">
        <f t="shared" si="30"/>
        <v>0.83476781416945811</v>
      </c>
      <c r="AM63" s="14">
        <f t="shared" si="31"/>
        <v>-0.22606728905565132</v>
      </c>
      <c r="AN63" s="14">
        <f t="shared" si="32"/>
        <v>168.37496149556168</v>
      </c>
      <c r="AO63" s="14">
        <f t="shared" si="33"/>
        <v>-24.944177126117047</v>
      </c>
      <c r="AP63" s="14">
        <f t="shared" si="34"/>
        <v>166.51701320325432</v>
      </c>
      <c r="AQ63" s="14">
        <f t="shared" si="35"/>
        <v>6.5403879112996535</v>
      </c>
      <c r="AR63" s="14">
        <f t="shared" si="36"/>
        <v>0.90118424696560817</v>
      </c>
      <c r="AS63" s="14">
        <f t="shared" si="37"/>
        <v>0.13969079497718895</v>
      </c>
      <c r="AT63" s="14">
        <f t="shared" si="38"/>
        <v>156.74115531973672</v>
      </c>
      <c r="AU63" s="14">
        <f t="shared" si="39"/>
        <v>-26.025598222475779</v>
      </c>
      <c r="AV63" s="14">
        <f t="shared" si="40"/>
        <v>154.56538424928169</v>
      </c>
      <c r="AW63" s="14">
        <f t="shared" si="41"/>
        <v>-13.956140580630574</v>
      </c>
      <c r="AX63" s="14">
        <v>-26.025598222475779</v>
      </c>
      <c r="AY63" s="14">
        <v>56.365384249281682</v>
      </c>
      <c r="AZ63" s="14">
        <v>-13.956140580630574</v>
      </c>
      <c r="BA63" s="14">
        <f t="shared" si="42"/>
        <v>-6.5403879112996535</v>
      </c>
      <c r="BB63" s="14">
        <f t="shared" si="43"/>
        <v>0.10768297479999994</v>
      </c>
      <c r="BC63" s="14">
        <f t="shared" si="44"/>
        <v>4.5584163132570396E-2</v>
      </c>
      <c r="BD63" s="14">
        <f t="shared" si="45"/>
        <v>4.649492451917479</v>
      </c>
      <c r="BE63" s="14">
        <f t="shared" si="46"/>
        <v>-10.861589984596423</v>
      </c>
    </row>
    <row r="64" spans="1:57" s="14" customFormat="1" x14ac:dyDescent="0.3">
      <c r="A64" s="14">
        <v>38</v>
      </c>
      <c r="B64" s="14">
        <f t="shared" si="47"/>
        <v>0.15937080270399995</v>
      </c>
      <c r="C64" s="14">
        <f t="shared" si="48"/>
        <v>-5.1687827904000012E-2</v>
      </c>
      <c r="D64" s="14">
        <f t="shared" si="49"/>
        <v>-0.25</v>
      </c>
      <c r="E64" s="8">
        <v>0.37752885865412666</v>
      </c>
      <c r="F64" s="8">
        <v>0.82972192672002387</v>
      </c>
      <c r="G64" s="14">
        <f t="shared" si="7"/>
        <v>6.1926783344531944E-6</v>
      </c>
      <c r="H64" s="14">
        <f t="shared" si="8"/>
        <v>5.3166797308878966E-6</v>
      </c>
      <c r="I64" s="14">
        <f t="shared" si="9"/>
        <v>-0.11066155164990345</v>
      </c>
      <c r="J64" s="14">
        <f t="shared" si="10"/>
        <v>-0.10126213994596278</v>
      </c>
      <c r="K64" s="8">
        <v>-3.1788686951750336</v>
      </c>
      <c r="L64" s="8">
        <v>-2.4038474667462819</v>
      </c>
      <c r="M64" s="6">
        <f t="shared" si="11"/>
        <v>-0.77502122842875165</v>
      </c>
      <c r="N64" s="14">
        <f t="shared" si="12"/>
        <v>-0.11066155164990345</v>
      </c>
      <c r="O64" s="14">
        <f t="shared" si="13"/>
        <v>-0.10126213994596278</v>
      </c>
      <c r="P64" s="14">
        <f t="shared" si="14"/>
        <v>5.8973723745903435E-2</v>
      </c>
      <c r="Q64" s="14">
        <f t="shared" si="15"/>
        <v>-0.14873786005403722</v>
      </c>
      <c r="R64" s="14">
        <f t="shared" si="16"/>
        <v>0.16000265968387056</v>
      </c>
      <c r="S64" s="14">
        <v>-1</v>
      </c>
      <c r="T64" s="14">
        <v>0</v>
      </c>
      <c r="U64" s="14">
        <f t="shared" si="17"/>
        <v>1</v>
      </c>
      <c r="V64" s="14">
        <f t="shared" si="18"/>
        <v>-0.28376313430048583</v>
      </c>
      <c r="W64" s="14">
        <f t="shared" si="19"/>
        <v>7.8543766346080318E-2</v>
      </c>
      <c r="X64" s="8">
        <v>-5.0805016924439022</v>
      </c>
      <c r="Y64" s="8">
        <v>9.8765729443575214</v>
      </c>
      <c r="Z64" s="14">
        <v>0</v>
      </c>
      <c r="AA64" s="14">
        <v>0</v>
      </c>
      <c r="AB64" s="14">
        <f t="shared" si="20"/>
        <v>0.28797417971841455</v>
      </c>
      <c r="AC64" s="14">
        <f t="shared" si="21"/>
        <v>0.69559527059381332</v>
      </c>
      <c r="AD64" s="14">
        <f t="shared" si="22"/>
        <v>5.5330775824951724E-2</v>
      </c>
      <c r="AE64" s="14">
        <f t="shared" si="23"/>
        <v>5.0631069972981391E-2</v>
      </c>
      <c r="AF64" s="14">
        <f t="shared" si="24"/>
        <v>8.1171593437784503E-2</v>
      </c>
      <c r="AG64" s="14">
        <f t="shared" si="25"/>
        <v>2.6895868258809616E-2</v>
      </c>
      <c r="AH64" s="14">
        <f t="shared" si="26"/>
        <v>2.9489958212118944E-2</v>
      </c>
      <c r="AI64" s="14">
        <f t="shared" si="27"/>
        <v>7.4366271687153165E-2</v>
      </c>
      <c r="AJ64" s="14">
        <f t="shared" si="28"/>
        <v>1.6395787671767859</v>
      </c>
      <c r="AK64" s="14">
        <f t="shared" si="29"/>
        <v>-0.50781536889654155</v>
      </c>
      <c r="AL64" s="14">
        <f t="shared" si="30"/>
        <v>0.82321863261391637</v>
      </c>
      <c r="AM64" s="14">
        <f t="shared" si="31"/>
        <v>-0.27728606786953347</v>
      </c>
      <c r="AN64" s="14">
        <f t="shared" si="32"/>
        <v>168.08257471629602</v>
      </c>
      <c r="AO64" s="14">
        <f t="shared" si="33"/>
        <v>-26.286644992379884</v>
      </c>
      <c r="AP64" s="14">
        <f t="shared" si="34"/>
        <v>166.01434943493237</v>
      </c>
      <c r="AQ64" s="14">
        <f t="shared" si="35"/>
        <v>6.8203087182899127</v>
      </c>
      <c r="AR64" s="14">
        <f t="shared" si="36"/>
        <v>0.90489111860088278</v>
      </c>
      <c r="AS64" s="14">
        <f t="shared" si="37"/>
        <v>0.1384644867892354</v>
      </c>
      <c r="AT64" s="14">
        <f t="shared" si="38"/>
        <v>156.47693061044066</v>
      </c>
      <c r="AU64" s="14">
        <f t="shared" si="39"/>
        <v>-27.372514334700945</v>
      </c>
      <c r="AV64" s="14">
        <f t="shared" si="40"/>
        <v>154.06419205078529</v>
      </c>
      <c r="AW64" s="14">
        <f t="shared" si="41"/>
        <v>-13.941281122898245</v>
      </c>
      <c r="AX64" s="14">
        <v>-27.372514334700945</v>
      </c>
      <c r="AY64" s="14">
        <v>55.864192050785299</v>
      </c>
      <c r="AZ64" s="14">
        <v>-13.941281122898245</v>
      </c>
      <c r="BA64" s="14">
        <f t="shared" si="42"/>
        <v>-6.8203087182899127</v>
      </c>
      <c r="BB64" s="14">
        <f t="shared" si="43"/>
        <v>0.10768297479999994</v>
      </c>
      <c r="BC64" s="14">
        <f t="shared" si="44"/>
        <v>4.87092510540965E-2</v>
      </c>
      <c r="BD64" s="14">
        <f t="shared" si="45"/>
        <v>5.2858840411123724</v>
      </c>
      <c r="BE64" s="14">
        <f t="shared" si="46"/>
        <v>-11.841452112536524</v>
      </c>
    </row>
    <row r="65" spans="1:57" s="14" customFormat="1" x14ac:dyDescent="0.3">
      <c r="A65" s="14">
        <v>39</v>
      </c>
      <c r="B65" s="14">
        <f t="shared" si="47"/>
        <v>0.16367812169599993</v>
      </c>
      <c r="C65" s="14">
        <f t="shared" si="48"/>
        <v>-5.5995146896000013E-2</v>
      </c>
      <c r="D65" s="14">
        <f t="shared" si="49"/>
        <v>-0.25</v>
      </c>
      <c r="E65" s="8">
        <v>0.35611349667837422</v>
      </c>
      <c r="F65" s="8">
        <v>0.84075297651150593</v>
      </c>
      <c r="G65" s="14">
        <f t="shared" si="7"/>
        <v>4.7975232957617187E-6</v>
      </c>
      <c r="H65" s="14">
        <f t="shared" si="8"/>
        <v>3.290611192030557E-6</v>
      </c>
      <c r="I65" s="14">
        <f t="shared" si="9"/>
        <v>-0.1117718238985551</v>
      </c>
      <c r="J65" s="14">
        <f t="shared" si="10"/>
        <v>-0.10003529068478978</v>
      </c>
      <c r="K65" s="8">
        <v>-3.2003235619937644</v>
      </c>
      <c r="L65" s="8">
        <v>-2.3611116966297274</v>
      </c>
      <c r="M65" s="6">
        <f t="shared" si="11"/>
        <v>-0.83921186536403702</v>
      </c>
      <c r="N65" s="14">
        <f t="shared" si="12"/>
        <v>-0.1117718238985551</v>
      </c>
      <c r="O65" s="14">
        <f t="shared" si="13"/>
        <v>-0.10003529068478978</v>
      </c>
      <c r="P65" s="14">
        <f t="shared" si="14"/>
        <v>5.5776677002555085E-2</v>
      </c>
      <c r="Q65" s="14">
        <f t="shared" si="15"/>
        <v>-0.14996470931521022</v>
      </c>
      <c r="R65" s="14">
        <f t="shared" si="16"/>
        <v>0.16000141167328136</v>
      </c>
      <c r="S65" s="14">
        <v>-1</v>
      </c>
      <c r="T65" s="14">
        <v>0</v>
      </c>
      <c r="U65" s="14">
        <f t="shared" si="17"/>
        <v>1</v>
      </c>
      <c r="V65" s="14">
        <f t="shared" si="18"/>
        <v>-0.28386991239937498</v>
      </c>
      <c r="W65" s="14">
        <f t="shared" si="19"/>
        <v>8.5402347139523743E-2</v>
      </c>
      <c r="X65" s="8">
        <v>-4.9046279456819057</v>
      </c>
      <c r="Y65" s="8">
        <v>10.045478251413174</v>
      </c>
      <c r="Z65" s="14">
        <v>0</v>
      </c>
      <c r="AA65" s="14">
        <v>0</v>
      </c>
      <c r="AB65" s="14">
        <f t="shared" si="20"/>
        <v>0.32122353080644728</v>
      </c>
      <c r="AC65" s="14">
        <f t="shared" si="21"/>
        <v>0.69726549529972481</v>
      </c>
      <c r="AD65" s="14">
        <f t="shared" si="22"/>
        <v>5.5885911949277549E-2</v>
      </c>
      <c r="AE65" s="14">
        <f t="shared" si="23"/>
        <v>5.001764534239489E-2</v>
      </c>
      <c r="AF65" s="14">
        <f t="shared" si="24"/>
        <v>8.3881086635629681E-2</v>
      </c>
      <c r="AG65" s="14">
        <f t="shared" si="25"/>
        <v>2.5054581332780684E-2</v>
      </c>
      <c r="AH65" s="14">
        <f t="shared" si="26"/>
        <v>2.7890737262925423E-2</v>
      </c>
      <c r="AI65" s="14">
        <f t="shared" si="27"/>
        <v>7.4980709352009095E-2</v>
      </c>
      <c r="AJ65" s="14">
        <f t="shared" si="28"/>
        <v>1.6280133154874727</v>
      </c>
      <c r="AK65" s="14">
        <f t="shared" si="29"/>
        <v>-0.56511984147836081</v>
      </c>
      <c r="AL65" s="14">
        <f t="shared" si="30"/>
        <v>0.81030790178712664</v>
      </c>
      <c r="AM65" s="14">
        <f t="shared" si="31"/>
        <v>-0.32693517707419417</v>
      </c>
      <c r="AN65" s="14">
        <f t="shared" si="32"/>
        <v>137.61395440503372</v>
      </c>
      <c r="AO65" s="14">
        <f t="shared" si="33"/>
        <v>0.84473274428886569</v>
      </c>
      <c r="AP65" s="14">
        <f t="shared" si="34"/>
        <v>137.61136171690703</v>
      </c>
      <c r="AQ65" s="14">
        <f t="shared" si="35"/>
        <v>11.220553921267776</v>
      </c>
      <c r="AR65" s="14">
        <f t="shared" si="36"/>
        <v>0.90870371830230434</v>
      </c>
      <c r="AS65" s="14">
        <f t="shared" si="37"/>
        <v>0.13783029626759685</v>
      </c>
      <c r="AT65" s="14">
        <f t="shared" si="38"/>
        <v>125.66220558598498</v>
      </c>
      <c r="AU65" s="14">
        <f t="shared" si="39"/>
        <v>-0.24571171767389943</v>
      </c>
      <c r="AV65" s="14">
        <f t="shared" si="40"/>
        <v>125.66196536138591</v>
      </c>
      <c r="AW65" s="14">
        <f t="shared" si="41"/>
        <v>-3.8245007064333683</v>
      </c>
      <c r="AX65" s="14">
        <v>-0.24571171767389943</v>
      </c>
      <c r="AY65" s="14">
        <v>27.461965361385904</v>
      </c>
      <c r="AZ65" s="14">
        <v>-3.8245007064333683</v>
      </c>
      <c r="BA65" s="14">
        <f t="shared" si="42"/>
        <v>-11.220553921267776</v>
      </c>
      <c r="BB65" s="14">
        <f t="shared" si="43"/>
        <v>0.10768297479999991</v>
      </c>
      <c r="BC65" s="14">
        <f t="shared" si="44"/>
        <v>5.1906297797444836E-2</v>
      </c>
      <c r="BD65" s="14">
        <f t="shared" si="45"/>
        <v>9.4164219866848899</v>
      </c>
      <c r="BE65" s="14">
        <f t="shared" si="46"/>
        <v>-12.822212800709439</v>
      </c>
    </row>
    <row r="66" spans="1:57" s="14" customFormat="1" x14ac:dyDescent="0.3">
      <c r="A66" s="14">
        <v>40</v>
      </c>
      <c r="B66" s="14">
        <f t="shared" si="47"/>
        <v>0.16798544068799992</v>
      </c>
      <c r="C66" s="14">
        <f t="shared" si="48"/>
        <v>-6.0302465888000013E-2</v>
      </c>
      <c r="D66" s="14">
        <f t="shared" si="49"/>
        <v>-0.25</v>
      </c>
      <c r="E66" s="8">
        <v>0.33438605913600594</v>
      </c>
      <c r="F66" s="8">
        <v>0.85120173254222287</v>
      </c>
      <c r="G66" s="14">
        <f t="shared" si="7"/>
        <v>1.8053737232542888E-6</v>
      </c>
      <c r="H66" s="14">
        <f t="shared" si="8"/>
        <v>1.0905139413708298E-7</v>
      </c>
      <c r="I66" s="14">
        <f t="shared" si="9"/>
        <v>-0.11281094785323265</v>
      </c>
      <c r="J66" s="14">
        <f t="shared" si="10"/>
        <v>-9.8861974714524195E-2</v>
      </c>
      <c r="K66" s="8">
        <v>-3.2210255183033953</v>
      </c>
      <c r="L66" s="8">
        <v>-2.3172122638788766</v>
      </c>
      <c r="M66" s="6">
        <f t="shared" si="11"/>
        <v>-0.90381325442451876</v>
      </c>
      <c r="N66" s="14">
        <f t="shared" si="12"/>
        <v>-0.11281094785323265</v>
      </c>
      <c r="O66" s="14">
        <f t="shared" si="13"/>
        <v>-9.8861974714524195E-2</v>
      </c>
      <c r="P66" s="14">
        <f t="shared" si="14"/>
        <v>5.2508481965232633E-2</v>
      </c>
      <c r="Q66" s="14">
        <f t="shared" si="15"/>
        <v>-0.15113802528547582</v>
      </c>
      <c r="R66" s="14">
        <f t="shared" si="16"/>
        <v>0.15999951051639591</v>
      </c>
      <c r="S66" s="14">
        <v>-1</v>
      </c>
      <c r="T66" s="14">
        <v>0</v>
      </c>
      <c r="U66" s="14">
        <f t="shared" si="17"/>
        <v>1</v>
      </c>
      <c r="V66" s="14">
        <f t="shared" si="18"/>
        <v>-0.28409638352971966</v>
      </c>
      <c r="W66" s="14">
        <f t="shared" si="19"/>
        <v>9.2275751527923194E-2</v>
      </c>
      <c r="X66" s="8">
        <v>-4.7311544743645548</v>
      </c>
      <c r="Y66" s="8">
        <v>10.210467765957818</v>
      </c>
      <c r="Z66" s="14">
        <v>0</v>
      </c>
      <c r="AA66" s="14">
        <v>0</v>
      </c>
      <c r="AB66" s="14">
        <f t="shared" si="20"/>
        <v>0.35532918017559778</v>
      </c>
      <c r="AC66" s="14">
        <f t="shared" si="21"/>
        <v>0.69861621272229124</v>
      </c>
      <c r="AD66" s="14">
        <f t="shared" si="22"/>
        <v>5.6405473926616323E-2</v>
      </c>
      <c r="AE66" s="14">
        <f t="shared" si="23"/>
        <v>4.9430987357262098E-2</v>
      </c>
      <c r="AF66" s="14">
        <f t="shared" si="24"/>
        <v>8.6555804183754706E-2</v>
      </c>
      <c r="AG66" s="14">
        <f t="shared" si="25"/>
        <v>2.3293016597483354E-2</v>
      </c>
      <c r="AH66" s="14">
        <f t="shared" si="26"/>
        <v>2.6255143669477943E-2</v>
      </c>
      <c r="AI66" s="14">
        <f t="shared" si="27"/>
        <v>7.5568958117040841E-2</v>
      </c>
      <c r="AJ66" s="14">
        <f t="shared" si="28"/>
        <v>1.6151623081385895</v>
      </c>
      <c r="AK66" s="14">
        <f t="shared" si="29"/>
        <v>-0.62101587479032561</v>
      </c>
      <c r="AL66" s="14">
        <f t="shared" si="30"/>
        <v>0.79608957514159739</v>
      </c>
      <c r="AM66" s="14">
        <f t="shared" si="31"/>
        <v>-0.37503212489394133</v>
      </c>
      <c r="AN66" s="14">
        <f t="shared" si="32"/>
        <v>149.45233848910465</v>
      </c>
      <c r="AO66" s="14">
        <f t="shared" si="33"/>
        <v>-9.6812814694607763</v>
      </c>
      <c r="AP66" s="14">
        <f t="shared" si="34"/>
        <v>149.1384399441371</v>
      </c>
      <c r="AQ66" s="14">
        <f t="shared" si="35"/>
        <v>10.037170677219644</v>
      </c>
      <c r="AR66" s="14">
        <f t="shared" si="36"/>
        <v>0.91257068749538239</v>
      </c>
      <c r="AS66" s="14">
        <f t="shared" si="37"/>
        <v>0.13768815762566972</v>
      </c>
      <c r="AT66" s="14">
        <f t="shared" si="38"/>
        <v>137.61181108820188</v>
      </c>
      <c r="AU66" s="14">
        <f t="shared" si="39"/>
        <v>-10.776366294455235</v>
      </c>
      <c r="AV66" s="14">
        <f t="shared" si="40"/>
        <v>137.1892141549863</v>
      </c>
      <c r="AW66" s="14">
        <f t="shared" si="41"/>
        <v>-7.5134144775103282</v>
      </c>
      <c r="AX66" s="14">
        <v>-10.776366294455235</v>
      </c>
      <c r="AY66" s="14">
        <v>38.989214154986307</v>
      </c>
      <c r="AZ66" s="14">
        <v>-7.5134144775103282</v>
      </c>
      <c r="BA66" s="14">
        <f t="shared" si="42"/>
        <v>-10.037170677219644</v>
      </c>
      <c r="BB66" s="14">
        <f t="shared" si="43"/>
        <v>0.10768297479999991</v>
      </c>
      <c r="BC66" s="14">
        <f t="shared" si="44"/>
        <v>5.5174492834767275E-2</v>
      </c>
      <c r="BD66" s="14">
        <f t="shared" si="45"/>
        <v>9.0717278949922378</v>
      </c>
      <c r="BE66" s="14">
        <f t="shared" si="46"/>
        <v>-13.809249319068961</v>
      </c>
    </row>
    <row r="67" spans="1:57" s="14" customFormat="1" x14ac:dyDescent="0.3">
      <c r="A67" s="14">
        <v>41</v>
      </c>
      <c r="B67" s="14">
        <f t="shared" si="47"/>
        <v>0.17229275967999991</v>
      </c>
      <c r="C67" s="14">
        <f t="shared" si="48"/>
        <v>-6.4609784880000007E-2</v>
      </c>
      <c r="D67" s="14">
        <f t="shared" si="49"/>
        <v>-0.25</v>
      </c>
      <c r="E67" s="8">
        <v>0.31235348002584157</v>
      </c>
      <c r="F67" s="8">
        <v>0.86105778186948734</v>
      </c>
      <c r="G67" s="14">
        <f t="shared" si="7"/>
        <v>-2.2024061721304111E-6</v>
      </c>
      <c r="H67" s="14">
        <f t="shared" si="8"/>
        <v>-3.3980722772830596E-6</v>
      </c>
      <c r="I67" s="14">
        <f t="shared" si="9"/>
        <v>-0.11377984129731789</v>
      </c>
      <c r="J67" s="14">
        <f t="shared" si="10"/>
        <v>-9.774532067755036E-2</v>
      </c>
      <c r="K67" s="8">
        <v>-3.2410709289738264</v>
      </c>
      <c r="L67" s="8">
        <v>-2.2727061702240658</v>
      </c>
      <c r="M67" s="6">
        <f t="shared" si="11"/>
        <v>-0.96836475874976058</v>
      </c>
      <c r="N67" s="14">
        <f t="shared" si="12"/>
        <v>-0.11377984129731789</v>
      </c>
      <c r="O67" s="14">
        <f t="shared" si="13"/>
        <v>-9.774532067755036E-2</v>
      </c>
      <c r="P67" s="14">
        <f t="shared" si="14"/>
        <v>4.9170056417317878E-2</v>
      </c>
      <c r="Q67" s="14">
        <f t="shared" si="15"/>
        <v>-0.15225467932244963</v>
      </c>
      <c r="R67" s="14">
        <f t="shared" si="16"/>
        <v>0.15999744317852141</v>
      </c>
      <c r="S67" s="14">
        <v>-1</v>
      </c>
      <c r="T67" s="14">
        <v>0</v>
      </c>
      <c r="U67" s="14">
        <f t="shared" si="17"/>
        <v>1</v>
      </c>
      <c r="V67" s="14">
        <f t="shared" si="18"/>
        <v>-0.28438539163337739</v>
      </c>
      <c r="W67" s="14">
        <f t="shared" si="19"/>
        <v>9.9224506933357465E-2</v>
      </c>
      <c r="X67" s="8">
        <v>-4.5629468886112665</v>
      </c>
      <c r="Y67" s="8">
        <v>10.371773770936299</v>
      </c>
      <c r="Z67" s="14">
        <v>0</v>
      </c>
      <c r="AA67" s="14">
        <v>0</v>
      </c>
      <c r="AB67" s="14">
        <f t="shared" si="20"/>
        <v>0.39024835387053158</v>
      </c>
      <c r="AC67" s="14">
        <f t="shared" si="21"/>
        <v>0.69977983528912924</v>
      </c>
      <c r="AD67" s="14">
        <f t="shared" si="22"/>
        <v>5.6889920648658943E-2</v>
      </c>
      <c r="AE67" s="14">
        <f t="shared" si="23"/>
        <v>4.887266033877518E-2</v>
      </c>
      <c r="AF67" s="14">
        <f t="shared" si="24"/>
        <v>8.9195914291745004E-2</v>
      </c>
      <c r="AG67" s="14">
        <f t="shared" si="25"/>
        <v>2.1616281980186891E-2</v>
      </c>
      <c r="AH67" s="14">
        <f t="shared" si="26"/>
        <v>2.4583927005572874E-2</v>
      </c>
      <c r="AI67" s="14">
        <f t="shared" si="27"/>
        <v>7.6129038697363469E-2</v>
      </c>
      <c r="AJ67" s="14">
        <f t="shared" si="28"/>
        <v>1.6014872312950774</v>
      </c>
      <c r="AK67" s="14">
        <f t="shared" si="29"/>
        <v>-0.67522529462288983</v>
      </c>
      <c r="AL67" s="14">
        <f t="shared" si="30"/>
        <v>0.78088138719939737</v>
      </c>
      <c r="AM67" s="14">
        <f t="shared" si="31"/>
        <v>-0.42142612813725233</v>
      </c>
      <c r="AN67" s="14">
        <f t="shared" si="32"/>
        <v>160.09688691761926</v>
      </c>
      <c r="AO67" s="14">
        <f t="shared" si="33"/>
        <v>-19.641902311721175</v>
      </c>
      <c r="AP67" s="14">
        <f t="shared" si="34"/>
        <v>158.88740942658035</v>
      </c>
      <c r="AQ67" s="14">
        <f t="shared" si="35"/>
        <v>8.9702311727148469</v>
      </c>
      <c r="AR67" s="14">
        <f t="shared" si="36"/>
        <v>0.91657390271409522</v>
      </c>
      <c r="AS67" s="14">
        <f t="shared" si="37"/>
        <v>0.13824227406598216</v>
      </c>
      <c r="AT67" s="14">
        <f t="shared" si="38"/>
        <v>148.39425964206509</v>
      </c>
      <c r="AU67" s="14">
        <f t="shared" si="39"/>
        <v>-20.741790994978089</v>
      </c>
      <c r="AV67" s="14">
        <f t="shared" si="40"/>
        <v>146.93751869770117</v>
      </c>
      <c r="AW67" s="14">
        <f t="shared" si="41"/>
        <v>-10.817815322886858</v>
      </c>
      <c r="AX67" s="14">
        <v>-20.741790994978089</v>
      </c>
      <c r="AY67" s="14">
        <v>48.737518697701169</v>
      </c>
      <c r="AZ67" s="14">
        <v>-10.817815322886858</v>
      </c>
      <c r="BA67" s="14">
        <f t="shared" si="42"/>
        <v>-8.9702311727148469</v>
      </c>
      <c r="BB67" s="14">
        <f t="shared" si="43"/>
        <v>0.1076829747999999</v>
      </c>
      <c r="BC67" s="14">
        <f t="shared" si="44"/>
        <v>5.8512918382682022E-2</v>
      </c>
      <c r="BD67" s="14">
        <f t="shared" si="45"/>
        <v>8.6864557454955946</v>
      </c>
      <c r="BE67" s="14">
        <f t="shared" si="46"/>
        <v>-14.795523654817451</v>
      </c>
    </row>
    <row r="68" spans="1:57" s="14" customFormat="1" x14ac:dyDescent="0.3">
      <c r="A68" s="14">
        <v>42</v>
      </c>
      <c r="B68" s="14">
        <f t="shared" si="47"/>
        <v>0.17660007867199989</v>
      </c>
      <c r="C68" s="14">
        <f t="shared" si="48"/>
        <v>-6.8917103872000007E-2</v>
      </c>
      <c r="D68" s="14">
        <f t="shared" si="49"/>
        <v>-0.25</v>
      </c>
      <c r="E68" s="8">
        <v>0.2900246678679676</v>
      </c>
      <c r="F68" s="8">
        <v>0.87031143081461848</v>
      </c>
      <c r="G68" s="14">
        <f t="shared" si="7"/>
        <v>-6.2158938044926115E-6</v>
      </c>
      <c r="H68" s="14">
        <f t="shared" si="8"/>
        <v>-6.163480771370633E-6</v>
      </c>
      <c r="I68" s="14">
        <f t="shared" si="9"/>
        <v>-0.11467945782200187</v>
      </c>
      <c r="J68" s="14">
        <f t="shared" si="10"/>
        <v>-9.6688272058464711E-2</v>
      </c>
      <c r="K68" s="8">
        <v>-3.2604845201889834</v>
      </c>
      <c r="L68" s="8">
        <v>-2.2280327108210978</v>
      </c>
      <c r="M68" s="6">
        <f t="shared" si="11"/>
        <v>-1.0324518093678856</v>
      </c>
      <c r="N68" s="14">
        <f t="shared" si="12"/>
        <v>-0.11467945782200187</v>
      </c>
      <c r="O68" s="14">
        <f t="shared" si="13"/>
        <v>-9.6688272058464711E-2</v>
      </c>
      <c r="P68" s="14">
        <f t="shared" si="14"/>
        <v>4.5762353950001861E-2</v>
      </c>
      <c r="Q68" s="14">
        <f t="shared" si="15"/>
        <v>-0.1533117279415353</v>
      </c>
      <c r="R68" s="14">
        <f t="shared" si="16"/>
        <v>0.1599958717075681</v>
      </c>
      <c r="S68" s="14">
        <v>-1</v>
      </c>
      <c r="T68" s="14">
        <v>0</v>
      </c>
      <c r="U68" s="14">
        <f t="shared" si="17"/>
        <v>1</v>
      </c>
      <c r="V68" s="14">
        <f t="shared" si="18"/>
        <v>-0.28470485138417034</v>
      </c>
      <c r="W68" s="14">
        <f t="shared" si="19"/>
        <v>0.10630213662525834</v>
      </c>
      <c r="X68" s="8">
        <v>-4.4021797088946597</v>
      </c>
      <c r="Y68" s="8">
        <v>10.529258716612622</v>
      </c>
      <c r="Z68" s="14">
        <v>0</v>
      </c>
      <c r="AA68" s="14">
        <v>0</v>
      </c>
      <c r="AB68" s="14">
        <f t="shared" si="20"/>
        <v>0.42594519284053139</v>
      </c>
      <c r="AC68" s="14">
        <f t="shared" si="21"/>
        <v>0.70084942053049959</v>
      </c>
      <c r="AD68" s="14">
        <f t="shared" si="22"/>
        <v>5.7339728911000934E-2</v>
      </c>
      <c r="AE68" s="14">
        <f t="shared" si="23"/>
        <v>4.8344136029232355E-2</v>
      </c>
      <c r="AF68" s="14">
        <f t="shared" si="24"/>
        <v>9.1801388793903177E-2</v>
      </c>
      <c r="AG68" s="14">
        <f t="shared" si="25"/>
        <v>2.0029326347311388E-2</v>
      </c>
      <c r="AH68" s="14">
        <f t="shared" si="26"/>
        <v>2.2878069028098684E-2</v>
      </c>
      <c r="AI68" s="14">
        <f t="shared" si="27"/>
        <v>7.6658945711153323E-2</v>
      </c>
      <c r="AJ68" s="14">
        <f t="shared" si="28"/>
        <v>1.5873395408567228</v>
      </c>
      <c r="AK68" s="14">
        <f t="shared" si="29"/>
        <v>-0.72751655207305954</v>
      </c>
      <c r="AL68" s="14">
        <f t="shared" si="30"/>
        <v>0.76495510943817613</v>
      </c>
      <c r="AM68" s="14">
        <f t="shared" si="31"/>
        <v>-0.46600146919634644</v>
      </c>
      <c r="AN68" s="14">
        <f t="shared" si="32"/>
        <v>168.98675134756047</v>
      </c>
      <c r="AO68" s="14">
        <f t="shared" si="33"/>
        <v>-28.390056172807402</v>
      </c>
      <c r="AP68" s="14">
        <f t="shared" si="34"/>
        <v>166.58489379744813</v>
      </c>
      <c r="AQ68" s="14">
        <f t="shared" si="35"/>
        <v>8.1033676086722046</v>
      </c>
      <c r="AR68" s="14">
        <f t="shared" si="36"/>
        <v>0.92073157566039687</v>
      </c>
      <c r="AS68" s="14">
        <f t="shared" si="37"/>
        <v>0.13965584607905887</v>
      </c>
      <c r="AT68" s="14">
        <f t="shared" si="38"/>
        <v>157.42112533519645</v>
      </c>
      <c r="AU68" s="14">
        <f t="shared" si="39"/>
        <v>-29.494934063599878</v>
      </c>
      <c r="AV68" s="14">
        <f t="shared" si="40"/>
        <v>154.63330678215326</v>
      </c>
      <c r="AW68" s="14">
        <f t="shared" si="41"/>
        <v>-13.556752709862876</v>
      </c>
      <c r="AX68" s="14">
        <v>-29.494934063599878</v>
      </c>
      <c r="AY68" s="14">
        <v>56.433306782153252</v>
      </c>
      <c r="AZ68" s="14">
        <v>-13.556752709862876</v>
      </c>
      <c r="BA68" s="14">
        <f t="shared" si="42"/>
        <v>-8.1033676086722046</v>
      </c>
      <c r="BB68" s="14">
        <f t="shared" si="43"/>
        <v>0.10768297479999989</v>
      </c>
      <c r="BC68" s="14">
        <f t="shared" si="44"/>
        <v>6.1920620849998026E-2</v>
      </c>
      <c r="BD68" s="14">
        <f t="shared" si="45"/>
        <v>8.3663365495467339</v>
      </c>
      <c r="BE68" s="14">
        <f t="shared" si="46"/>
        <v>-15.774701660646741</v>
      </c>
    </row>
    <row r="69" spans="1:57" s="14" customFormat="1" x14ac:dyDescent="0.3">
      <c r="A69" s="14">
        <v>43</v>
      </c>
      <c r="B69" s="14">
        <f t="shared" si="47"/>
        <v>0.18090739766399988</v>
      </c>
      <c r="C69" s="14">
        <f t="shared" si="48"/>
        <v>-7.3224422864000008E-2</v>
      </c>
      <c r="D69" s="14">
        <f t="shared" si="49"/>
        <v>-0.25</v>
      </c>
      <c r="E69" s="8">
        <v>0.26740808060409932</v>
      </c>
      <c r="F69" s="8">
        <v>0.87895252099166621</v>
      </c>
      <c r="G69" s="14">
        <f t="shared" si="7"/>
        <v>-9.0308690838397654E-6</v>
      </c>
      <c r="H69" s="14">
        <f t="shared" si="8"/>
        <v>-7.1598392454297333E-6</v>
      </c>
      <c r="I69" s="14">
        <f t="shared" si="9"/>
        <v>-0.11551065806104387</v>
      </c>
      <c r="J69" s="14">
        <f t="shared" si="10"/>
        <v>-9.5693719095375315E-2</v>
      </c>
      <c r="K69" s="8">
        <v>-3.2791742995080382</v>
      </c>
      <c r="L69" s="8">
        <v>-2.1825281536683012</v>
      </c>
      <c r="M69" s="6">
        <f t="shared" si="11"/>
        <v>-1.096646145839737</v>
      </c>
      <c r="N69" s="14">
        <f t="shared" si="12"/>
        <v>-0.11551065806104387</v>
      </c>
      <c r="O69" s="14">
        <f t="shared" si="13"/>
        <v>-9.5693719095375315E-2</v>
      </c>
      <c r="P69" s="14">
        <f t="shared" si="14"/>
        <v>4.2286235197043859E-2</v>
      </c>
      <c r="Q69" s="14">
        <f t="shared" si="15"/>
        <v>-0.15430628090462467</v>
      </c>
      <c r="R69" s="14">
        <f t="shared" si="16"/>
        <v>0.15999548122917925</v>
      </c>
      <c r="S69" s="14">
        <v>-1</v>
      </c>
      <c r="T69" s="14">
        <v>0</v>
      </c>
      <c r="U69" s="14">
        <f t="shared" si="17"/>
        <v>1</v>
      </c>
      <c r="V69" s="14">
        <f t="shared" si="18"/>
        <v>-0.28514857335000432</v>
      </c>
      <c r="W69" s="14">
        <f t="shared" si="19"/>
        <v>0.11344132758588213</v>
      </c>
      <c r="X69" s="8">
        <v>-4.2461324905048725</v>
      </c>
      <c r="Y69" s="8">
        <v>10.682277184770225</v>
      </c>
      <c r="Z69" s="14">
        <v>0</v>
      </c>
      <c r="AA69" s="14">
        <v>0</v>
      </c>
      <c r="AB69" s="14">
        <f t="shared" si="20"/>
        <v>0.46254553999429049</v>
      </c>
      <c r="AC69" s="14">
        <f t="shared" si="21"/>
        <v>0.70161340885084944</v>
      </c>
      <c r="AD69" s="14">
        <f t="shared" si="22"/>
        <v>5.7755329030521933E-2</v>
      </c>
      <c r="AE69" s="14">
        <f t="shared" si="23"/>
        <v>4.7846859547687658E-2</v>
      </c>
      <c r="AF69" s="14">
        <f t="shared" si="24"/>
        <v>9.437205589706385E-2</v>
      </c>
      <c r="AG69" s="14">
        <f t="shared" si="25"/>
        <v>1.8536998723440251E-2</v>
      </c>
      <c r="AH69" s="14">
        <f t="shared" si="26"/>
        <v>2.1138602163980013E-2</v>
      </c>
      <c r="AI69" s="14">
        <f t="shared" si="27"/>
        <v>7.7156720371935064E-2</v>
      </c>
      <c r="AJ69" s="14">
        <f t="shared" si="28"/>
        <v>1.5724536669864826</v>
      </c>
      <c r="AK69" s="14">
        <f t="shared" si="29"/>
        <v>-0.77808661700061754</v>
      </c>
      <c r="AL69" s="14">
        <f t="shared" si="30"/>
        <v>0.74824742811352829</v>
      </c>
      <c r="AM69" s="14">
        <f t="shared" si="31"/>
        <v>-0.50882687678904459</v>
      </c>
      <c r="AN69" s="14">
        <f t="shared" si="32"/>
        <v>175.68792284240644</v>
      </c>
      <c r="AO69" s="14">
        <f t="shared" si="33"/>
        <v>-35.333493209142823</v>
      </c>
      <c r="AP69" s="14">
        <f t="shared" si="34"/>
        <v>172.09820013677893</v>
      </c>
      <c r="AQ69" s="14">
        <f t="shared" si="35"/>
        <v>7.5094723630553286</v>
      </c>
      <c r="AR69" s="14">
        <f t="shared" si="36"/>
        <v>0.92490170724045295</v>
      </c>
      <c r="AS69" s="14">
        <f t="shared" si="37"/>
        <v>0.14172216267224938</v>
      </c>
      <c r="AT69" s="14">
        <f t="shared" si="38"/>
        <v>164.23843371136985</v>
      </c>
      <c r="AU69" s="14">
        <f t="shared" si="39"/>
        <v>-36.443375257831363</v>
      </c>
      <c r="AV69" s="14">
        <f t="shared" si="40"/>
        <v>160.14413354157222</v>
      </c>
      <c r="AW69" s="14">
        <f t="shared" si="41"/>
        <v>-15.583839960557995</v>
      </c>
      <c r="AX69" s="14">
        <v>-36.443375257831363</v>
      </c>
      <c r="AY69" s="14">
        <v>61.944133541572199</v>
      </c>
      <c r="AZ69" s="14">
        <v>-15.583839960557995</v>
      </c>
      <c r="BA69" s="14">
        <f t="shared" si="42"/>
        <v>-7.5094723630553286</v>
      </c>
      <c r="BB69" s="14">
        <f t="shared" si="43"/>
        <v>0.10768297479999987</v>
      </c>
      <c r="BC69" s="14">
        <f t="shared" si="44"/>
        <v>6.5396739602956014E-2</v>
      </c>
      <c r="BD69" s="14">
        <f t="shared" si="45"/>
        <v>8.2352339242346488</v>
      </c>
      <c r="BE69" s="14">
        <f t="shared" si="46"/>
        <v>-16.75551887357469</v>
      </c>
    </row>
    <row r="70" spans="1:57" s="14" customFormat="1" x14ac:dyDescent="0.3">
      <c r="A70" s="14">
        <v>44</v>
      </c>
      <c r="B70" s="14">
        <f t="shared" si="47"/>
        <v>0.18521471665599987</v>
      </c>
      <c r="C70" s="14">
        <f t="shared" si="48"/>
        <v>-7.7531741856000008E-2</v>
      </c>
      <c r="D70" s="14">
        <f t="shared" si="49"/>
        <v>-0.25</v>
      </c>
      <c r="E70" s="8">
        <v>0.24450829724758594</v>
      </c>
      <c r="F70" s="8">
        <v>0.88696867478101804</v>
      </c>
      <c r="G70" s="14">
        <f t="shared" si="7"/>
        <v>-9.6080879262994134E-6</v>
      </c>
      <c r="H70" s="14">
        <f t="shared" si="8"/>
        <v>-5.7389799184015544E-6</v>
      </c>
      <c r="I70" s="14">
        <f t="shared" si="9"/>
        <v>-0.11627403415084961</v>
      </c>
      <c r="J70" s="14">
        <f t="shared" si="10"/>
        <v>-9.4764703251195057E-2</v>
      </c>
      <c r="K70" s="8">
        <v>-3.2971095358081151</v>
      </c>
      <c r="L70" s="8">
        <v>-2.1358252407902745</v>
      </c>
      <c r="M70" s="6">
        <f t="shared" si="11"/>
        <v>-1.1612842950178406</v>
      </c>
      <c r="N70" s="14">
        <f t="shared" si="12"/>
        <v>-0.11627403415084961</v>
      </c>
      <c r="O70" s="14">
        <f t="shared" si="13"/>
        <v>-9.4764703251195057E-2</v>
      </c>
      <c r="P70" s="14">
        <f t="shared" si="14"/>
        <v>3.8742292294849601E-2</v>
      </c>
      <c r="Q70" s="14">
        <f t="shared" si="15"/>
        <v>-0.15523529674880493</v>
      </c>
      <c r="R70" s="14">
        <f t="shared" si="16"/>
        <v>0.15999675799512028</v>
      </c>
      <c r="S70" s="14">
        <v>-1</v>
      </c>
      <c r="T70" s="14">
        <v>0</v>
      </c>
      <c r="U70" s="14">
        <f t="shared" si="17"/>
        <v>1</v>
      </c>
      <c r="V70" s="14">
        <f t="shared" si="18"/>
        <v>-0.28577137765561011</v>
      </c>
      <c r="W70" s="14">
        <f t="shared" si="19"/>
        <v>0.12060343562348108</v>
      </c>
      <c r="X70" s="8">
        <v>-4.0935471531374175</v>
      </c>
      <c r="Y70" s="8">
        <v>10.83047857881777</v>
      </c>
      <c r="Z70" s="14">
        <v>0</v>
      </c>
      <c r="AA70" s="14">
        <v>0</v>
      </c>
      <c r="AB70" s="14">
        <f t="shared" si="20"/>
        <v>0.50013229632617662</v>
      </c>
      <c r="AC70" s="14">
        <f t="shared" si="21"/>
        <v>0.70194824224637187</v>
      </c>
      <c r="AD70" s="14">
        <f t="shared" si="22"/>
        <v>5.8137017075424804E-2</v>
      </c>
      <c r="AE70" s="14">
        <f t="shared" si="23"/>
        <v>4.7382351625597528E-2</v>
      </c>
      <c r="AF70" s="14">
        <f t="shared" si="24"/>
        <v>9.6907692047387958E-2</v>
      </c>
      <c r="AG70" s="14">
        <f t="shared" si="25"/>
        <v>1.7144185386833391E-2</v>
      </c>
      <c r="AH70" s="14">
        <f t="shared" si="26"/>
        <v>1.9366342103461651E-2</v>
      </c>
      <c r="AI70" s="14">
        <f t="shared" si="27"/>
        <v>7.7620517864361666E-2</v>
      </c>
      <c r="AJ70" s="14">
        <f t="shared" si="28"/>
        <v>1.5567601009963632</v>
      </c>
      <c r="AK70" s="14">
        <f t="shared" si="29"/>
        <v>-0.82701060233641499</v>
      </c>
      <c r="AL70" s="14">
        <f t="shared" si="30"/>
        <v>0.73079469229301486</v>
      </c>
      <c r="AM70" s="14">
        <f t="shared" si="31"/>
        <v>-0.54990693414401426</v>
      </c>
      <c r="AN70" s="14">
        <f t="shared" si="32"/>
        <v>179.9066237116059</v>
      </c>
      <c r="AO70" s="14">
        <f t="shared" si="33"/>
        <v>-39.97729650128376</v>
      </c>
      <c r="AP70" s="14">
        <f t="shared" si="34"/>
        <v>175.40869140312805</v>
      </c>
      <c r="AQ70" s="14">
        <f t="shared" si="35"/>
        <v>7.2445926942748518</v>
      </c>
      <c r="AR70" s="14">
        <f t="shared" si="36"/>
        <v>0.92901175662379809</v>
      </c>
      <c r="AS70" s="14">
        <f t="shared" si="37"/>
        <v>0.14433860208873195</v>
      </c>
      <c r="AT70" s="14">
        <f t="shared" si="38"/>
        <v>168.53767985047747</v>
      </c>
      <c r="AU70" s="14">
        <f t="shared" si="39"/>
        <v>-41.092110609232314</v>
      </c>
      <c r="AV70" s="14">
        <f t="shared" si="40"/>
        <v>163.45148508062158</v>
      </c>
      <c r="AW70" s="14">
        <f t="shared" si="41"/>
        <v>-16.794285220155622</v>
      </c>
      <c r="AX70" s="14">
        <v>-41.092110609232314</v>
      </c>
      <c r="AY70" s="14">
        <v>65.251485080621592</v>
      </c>
      <c r="AZ70" s="14">
        <v>-16.794285220155622</v>
      </c>
      <c r="BA70" s="14">
        <f t="shared" si="42"/>
        <v>-7.2445926942748518</v>
      </c>
      <c r="BB70" s="14">
        <f t="shared" si="43"/>
        <v>0.10768297479999986</v>
      </c>
      <c r="BC70" s="14">
        <f t="shared" si="44"/>
        <v>6.8940682505150258E-2</v>
      </c>
      <c r="BD70" s="14">
        <f t="shared" si="45"/>
        <v>8.413031719662369</v>
      </c>
      <c r="BE70" s="14">
        <f t="shared" si="46"/>
        <v>-17.743117045159316</v>
      </c>
    </row>
    <row r="71" spans="1:57" s="14" customFormat="1" x14ac:dyDescent="0.3">
      <c r="A71" s="14">
        <v>45</v>
      </c>
      <c r="B71" s="14">
        <f t="shared" si="47"/>
        <v>0.18952203564799985</v>
      </c>
      <c r="C71" s="14">
        <f t="shared" si="48"/>
        <v>-8.1839060848000009E-2</v>
      </c>
      <c r="D71" s="14">
        <f t="shared" si="49"/>
        <v>-0.25</v>
      </c>
      <c r="E71" s="8">
        <v>0.22132228233292389</v>
      </c>
      <c r="F71" s="8">
        <v>0.89434326202550929</v>
      </c>
      <c r="G71" s="14">
        <f t="shared" si="7"/>
        <v>-7.4807788282976739E-6</v>
      </c>
      <c r="H71" s="14">
        <f t="shared" si="8"/>
        <v>-1.946773930783241E-6</v>
      </c>
      <c r="I71" s="14">
        <f t="shared" si="9"/>
        <v>-0.11696971664781838</v>
      </c>
      <c r="J71" s="14">
        <f t="shared" si="10"/>
        <v>-9.3904661158693697E-2</v>
      </c>
      <c r="K71" s="8">
        <v>-3.3143670958579059</v>
      </c>
      <c r="L71" s="8">
        <v>-2.08873473413357</v>
      </c>
      <c r="M71" s="6">
        <f t="shared" si="11"/>
        <v>-1.2256323617243359</v>
      </c>
      <c r="N71" s="14">
        <f t="shared" si="12"/>
        <v>-0.11696971664781838</v>
      </c>
      <c r="O71" s="14">
        <f t="shared" si="13"/>
        <v>-9.3904661158693697E-2</v>
      </c>
      <c r="P71" s="14">
        <f t="shared" si="14"/>
        <v>3.5130655799818375E-2</v>
      </c>
      <c r="Q71" s="14">
        <f t="shared" si="15"/>
        <v>-0.1560953388413063</v>
      </c>
      <c r="R71" s="14">
        <f t="shared" si="16"/>
        <v>0.15999974307762979</v>
      </c>
      <c r="S71" s="14">
        <v>-1</v>
      </c>
      <c r="T71" s="14">
        <v>0</v>
      </c>
      <c r="U71" s="14">
        <f t="shared" si="17"/>
        <v>1</v>
      </c>
      <c r="V71" s="14">
        <f t="shared" si="18"/>
        <v>-0.28650081766837676</v>
      </c>
      <c r="W71" s="14">
        <f t="shared" si="19"/>
        <v>0.12788282036523221</v>
      </c>
      <c r="X71" s="8">
        <v>-3.9481383579518892</v>
      </c>
      <c r="Y71" s="8">
        <v>10.974042177015264</v>
      </c>
      <c r="Z71" s="14">
        <v>0</v>
      </c>
      <c r="AA71" s="14">
        <v>0</v>
      </c>
      <c r="AB71" s="14">
        <f t="shared" si="20"/>
        <v>0.53863341178528679</v>
      </c>
      <c r="AC71" s="14">
        <f t="shared" si="21"/>
        <v>0.70206902542650984</v>
      </c>
      <c r="AD71" s="14">
        <f t="shared" si="22"/>
        <v>5.8484858323909192E-2</v>
      </c>
      <c r="AE71" s="14">
        <f t="shared" si="23"/>
        <v>4.6952330579346849E-2</v>
      </c>
      <c r="AF71" s="14">
        <f t="shared" si="24"/>
        <v>9.9408129137323345E-2</v>
      </c>
      <c r="AG71" s="14">
        <f t="shared" si="25"/>
        <v>1.5856018351075155E-2</v>
      </c>
      <c r="AH71" s="14">
        <f t="shared" si="26"/>
        <v>1.7561587510495039E-2</v>
      </c>
      <c r="AI71" s="14">
        <f t="shared" si="27"/>
        <v>7.8048642807618543E-2</v>
      </c>
      <c r="AJ71" s="14">
        <f t="shared" si="28"/>
        <v>1.5408306879580187</v>
      </c>
      <c r="AK71" s="14">
        <f t="shared" si="29"/>
        <v>-0.87394214722273045</v>
      </c>
      <c r="AL71" s="14">
        <f t="shared" si="30"/>
        <v>0.71299851145997872</v>
      </c>
      <c r="AM71" s="14">
        <f t="shared" si="31"/>
        <v>-0.58907573514379619</v>
      </c>
      <c r="AN71" s="14">
        <f t="shared" si="32"/>
        <v>181.49859729722391</v>
      </c>
      <c r="AO71" s="14">
        <f t="shared" si="33"/>
        <v>-41.969944132088706</v>
      </c>
      <c r="AP71" s="14">
        <f t="shared" si="34"/>
        <v>176.57934366853107</v>
      </c>
      <c r="AQ71" s="14">
        <f t="shared" si="35"/>
        <v>7.3430014384185966</v>
      </c>
      <c r="AR71" s="14">
        <f t="shared" si="36"/>
        <v>0.93312701662565134</v>
      </c>
      <c r="AS71" s="14">
        <f t="shared" si="37"/>
        <v>0.14779001501461281</v>
      </c>
      <c r="AT71" s="14">
        <f t="shared" si="38"/>
        <v>170.16405742970323</v>
      </c>
      <c r="AU71" s="14">
        <f t="shared" si="39"/>
        <v>-43.089696552039484</v>
      </c>
      <c r="AV71" s="14">
        <f t="shared" si="40"/>
        <v>164.61799565051354</v>
      </c>
      <c r="AW71" s="14">
        <f t="shared" si="41"/>
        <v>-17.129942635616121</v>
      </c>
      <c r="AX71" s="14">
        <v>-43.089696552039484</v>
      </c>
      <c r="AY71" s="14">
        <v>66.417995650513546</v>
      </c>
      <c r="AZ71" s="14">
        <v>-17.129942635616121</v>
      </c>
      <c r="BA71" s="14">
        <f t="shared" si="42"/>
        <v>-7.3430014384185966</v>
      </c>
      <c r="BB71" s="14">
        <f t="shared" si="43"/>
        <v>0.10768297479999984</v>
      </c>
      <c r="BC71" s="14">
        <f t="shared" si="44"/>
        <v>7.255231900018147E-2</v>
      </c>
      <c r="BD71" s="14">
        <f t="shared" si="45"/>
        <v>8.9998201951141805</v>
      </c>
      <c r="BE71" s="14">
        <f t="shared" si="46"/>
        <v>-18.726283083054909</v>
      </c>
    </row>
    <row r="72" spans="1:57" s="14" customFormat="1" x14ac:dyDescent="0.3">
      <c r="A72" s="14">
        <v>46</v>
      </c>
      <c r="B72" s="14">
        <f t="shared" si="47"/>
        <v>0.19382935463999984</v>
      </c>
      <c r="C72" s="14">
        <f t="shared" si="48"/>
        <v>-8.6146379840000009E-2</v>
      </c>
      <c r="D72" s="14">
        <f t="shared" si="49"/>
        <v>-0.25</v>
      </c>
      <c r="E72" s="8">
        <v>0.19783641743447908</v>
      </c>
      <c r="F72" s="8">
        <v>0.90105362291488178</v>
      </c>
      <c r="G72" s="14">
        <f t="shared" si="7"/>
        <v>-3.0867437861570313E-6</v>
      </c>
      <c r="H72" s="14">
        <f t="shared" si="8"/>
        <v>3.2967896458346857E-6</v>
      </c>
      <c r="I72" s="14">
        <f t="shared" si="9"/>
        <v>-0.11759721258286682</v>
      </c>
      <c r="J72" s="14">
        <f t="shared" si="10"/>
        <v>-9.3117643831553368E-2</v>
      </c>
      <c r="K72" s="8">
        <v>-3.3310043770810589</v>
      </c>
      <c r="L72" s="8">
        <v>-2.0415621074084598</v>
      </c>
      <c r="M72" s="6">
        <f t="shared" si="11"/>
        <v>-1.2894422696725991</v>
      </c>
      <c r="N72" s="14">
        <f t="shared" si="12"/>
        <v>-0.11759721258286682</v>
      </c>
      <c r="O72" s="14">
        <f t="shared" si="13"/>
        <v>-9.3117643831553368E-2</v>
      </c>
      <c r="P72" s="14">
        <f t="shared" si="14"/>
        <v>3.1450832742866808E-2</v>
      </c>
      <c r="Q72" s="14">
        <f t="shared" si="15"/>
        <v>-0.15688235616844665</v>
      </c>
      <c r="R72" s="14">
        <f t="shared" si="16"/>
        <v>0.16000383919513658</v>
      </c>
      <c r="S72" s="14">
        <v>-1</v>
      </c>
      <c r="T72" s="14">
        <v>0</v>
      </c>
      <c r="U72" s="14">
        <f t="shared" si="17"/>
        <v>1</v>
      </c>
      <c r="V72" s="14">
        <f t="shared" si="18"/>
        <v>-0.28731873173845812</v>
      </c>
      <c r="W72" s="14">
        <f t="shared" si="19"/>
        <v>0.1353191516167046</v>
      </c>
      <c r="X72" s="8">
        <v>-3.811282676793418</v>
      </c>
      <c r="Y72" s="8">
        <v>11.113179181641728</v>
      </c>
      <c r="Z72" s="14">
        <v>0</v>
      </c>
      <c r="AA72" s="14">
        <v>0</v>
      </c>
      <c r="AB72" s="14">
        <f t="shared" si="20"/>
        <v>0.57808684491255657</v>
      </c>
      <c r="AC72" s="14">
        <f t="shared" si="21"/>
        <v>0.70206750832171338</v>
      </c>
      <c r="AD72" s="14">
        <f t="shared" si="22"/>
        <v>5.8798606291433408E-2</v>
      </c>
      <c r="AE72" s="14">
        <f t="shared" si="23"/>
        <v>4.6558821915776684E-2</v>
      </c>
      <c r="AF72" s="14">
        <f t="shared" si="24"/>
        <v>0.10187333958332649</v>
      </c>
      <c r="AG72" s="14">
        <f t="shared" si="25"/>
        <v>1.4678114142152962E-2</v>
      </c>
      <c r="AH72" s="14">
        <f t="shared" si="26"/>
        <v>1.5723872999540329E-2</v>
      </c>
      <c r="AI72" s="14">
        <f t="shared" si="27"/>
        <v>7.8439529689400406E-2</v>
      </c>
      <c r="AJ72" s="14">
        <f t="shared" si="28"/>
        <v>1.5249754015816395</v>
      </c>
      <c r="AK72" s="14">
        <f t="shared" si="29"/>
        <v>-0.91876680507579567</v>
      </c>
      <c r="AL72" s="14">
        <f t="shared" si="30"/>
        <v>0.69512133276535693</v>
      </c>
      <c r="AM72" s="14">
        <f t="shared" si="31"/>
        <v>-0.62626730833784772</v>
      </c>
      <c r="AN72" s="14">
        <f t="shared" si="32"/>
        <v>180.48240145616469</v>
      </c>
      <c r="AO72" s="14">
        <f t="shared" si="33"/>
        <v>-41.142337549549978</v>
      </c>
      <c r="AP72" s="14">
        <f t="shared" si="34"/>
        <v>175.73049051414807</v>
      </c>
      <c r="AQ72" s="14">
        <f t="shared" si="35"/>
        <v>7.8132684440614639</v>
      </c>
      <c r="AR72" s="14">
        <f t="shared" si="36"/>
        <v>0.93724927111026257</v>
      </c>
      <c r="AS72" s="14">
        <f t="shared" si="37"/>
        <v>0.15219184644808659</v>
      </c>
      <c r="AT72" s="14">
        <f t="shared" si="38"/>
        <v>169.13043584498064</v>
      </c>
      <c r="AU72" s="14">
        <f t="shared" si="39"/>
        <v>-42.267036674882291</v>
      </c>
      <c r="AV72" s="14">
        <f t="shared" si="40"/>
        <v>163.76386029841038</v>
      </c>
      <c r="AW72" s="14">
        <f t="shared" si="41"/>
        <v>-16.583284037247232</v>
      </c>
      <c r="AX72" s="14">
        <v>-42.267036674882291</v>
      </c>
      <c r="AY72" s="14">
        <v>65.563860298410376</v>
      </c>
      <c r="AZ72" s="14">
        <v>-16.583284037247232</v>
      </c>
      <c r="BA72" s="14">
        <f t="shared" si="42"/>
        <v>-7.8132684440614639</v>
      </c>
      <c r="BB72" s="14">
        <f t="shared" si="43"/>
        <v>0.10768297479999983</v>
      </c>
      <c r="BC72" s="14">
        <f t="shared" si="44"/>
        <v>7.6232142057133023E-2</v>
      </c>
      <c r="BD72" s="14">
        <f t="shared" si="45"/>
        <v>10.074758596071911</v>
      </c>
      <c r="BE72" s="14">
        <f t="shared" si="46"/>
        <v>-19.701226660802579</v>
      </c>
    </row>
    <row r="73" spans="1:57" s="14" customFormat="1" x14ac:dyDescent="0.3">
      <c r="A73" s="14">
        <v>47</v>
      </c>
      <c r="B73" s="14">
        <f t="shared" si="47"/>
        <v>0.19813667363199983</v>
      </c>
      <c r="C73" s="14">
        <f t="shared" si="48"/>
        <v>-9.045369883200001E-2</v>
      </c>
      <c r="D73" s="14">
        <f t="shared" si="49"/>
        <v>-0.25</v>
      </c>
      <c r="E73" s="8">
        <v>0.17402562172689964</v>
      </c>
      <c r="F73" s="8">
        <v>0.90707029426458508</v>
      </c>
      <c r="G73" s="14">
        <f t="shared" si="7"/>
        <v>2.129324476282668E-6</v>
      </c>
      <c r="H73" s="14">
        <f t="shared" si="8"/>
        <v>8.2661417903084899E-6</v>
      </c>
      <c r="I73" s="14">
        <f t="shared" si="9"/>
        <v>-0.11815533893963705</v>
      </c>
      <c r="J73" s="14">
        <f t="shared" si="10"/>
        <v>-9.2408418880854604E-2</v>
      </c>
      <c r="K73" s="8">
        <v>-3.3470576478104603</v>
      </c>
      <c r="L73" s="8">
        <v>-1.9934781293056971</v>
      </c>
      <c r="M73" s="6">
        <f t="shared" si="11"/>
        <v>-1.3535795185047632</v>
      </c>
      <c r="N73" s="14">
        <f t="shared" si="12"/>
        <v>-0.11815533893963705</v>
      </c>
      <c r="O73" s="14">
        <f t="shared" si="13"/>
        <v>-9.2408418880854604E-2</v>
      </c>
      <c r="P73" s="14">
        <f t="shared" si="14"/>
        <v>2.7701640107637038E-2</v>
      </c>
      <c r="Q73" s="14">
        <f t="shared" si="15"/>
        <v>-0.1575915811191454</v>
      </c>
      <c r="R73" s="14">
        <f t="shared" si="16"/>
        <v>0.16000777263709795</v>
      </c>
      <c r="S73" s="14">
        <v>-1</v>
      </c>
      <c r="T73" s="14">
        <v>0</v>
      </c>
      <c r="U73" s="14">
        <f t="shared" si="17"/>
        <v>1</v>
      </c>
      <c r="V73" s="14">
        <f t="shared" si="18"/>
        <v>-0.2883177311819185</v>
      </c>
      <c r="W73" s="14">
        <f t="shared" si="19"/>
        <v>0.14282109765770873</v>
      </c>
      <c r="X73" s="8">
        <v>-3.6797693631867516</v>
      </c>
      <c r="Y73" s="8">
        <v>11.248110827101193</v>
      </c>
      <c r="Z73" s="14">
        <v>0</v>
      </c>
      <c r="AA73" s="14">
        <v>0</v>
      </c>
      <c r="AB73" s="14">
        <f t="shared" si="20"/>
        <v>0.61872767847537513</v>
      </c>
      <c r="AC73" s="14">
        <f t="shared" si="21"/>
        <v>0.70173307016843101</v>
      </c>
      <c r="AD73" s="14">
        <f t="shared" si="22"/>
        <v>5.9077669469818524E-2</v>
      </c>
      <c r="AE73" s="14">
        <f t="shared" si="23"/>
        <v>4.6204209440427302E-2</v>
      </c>
      <c r="AF73" s="14">
        <f t="shared" si="24"/>
        <v>0.10430345422358038</v>
      </c>
      <c r="AG73" s="14">
        <f t="shared" si="25"/>
        <v>1.361676139217706E-2</v>
      </c>
      <c r="AH73" s="14">
        <f t="shared" si="26"/>
        <v>1.3851884716056662E-2</v>
      </c>
      <c r="AI73" s="14">
        <f t="shared" si="27"/>
        <v>7.8791657488677544E-2</v>
      </c>
      <c r="AJ73" s="14">
        <f t="shared" si="28"/>
        <v>1.5089641430313658</v>
      </c>
      <c r="AK73" s="14">
        <f t="shared" si="29"/>
        <v>-0.96179744414597712</v>
      </c>
      <c r="AL73" s="14">
        <f t="shared" si="30"/>
        <v>0.67710829457379917</v>
      </c>
      <c r="AM73" s="14">
        <f t="shared" si="31"/>
        <v>-0.66157336053493543</v>
      </c>
      <c r="AN73" s="14">
        <f t="shared" si="32"/>
        <v>177.05227360738155</v>
      </c>
      <c r="AO73" s="14">
        <f t="shared" si="33"/>
        <v>-37.53815729424749</v>
      </c>
      <c r="AP73" s="14">
        <f t="shared" si="34"/>
        <v>173.02714913127195</v>
      </c>
      <c r="AQ73" s="14">
        <f t="shared" si="35"/>
        <v>8.6350445334099639</v>
      </c>
      <c r="AR73" s="14">
        <f t="shared" si="36"/>
        <v>0.94130406293101676</v>
      </c>
      <c r="AS73" s="14">
        <f t="shared" si="37"/>
        <v>0.15730697088373627</v>
      </c>
      <c r="AT73" s="14">
        <f t="shared" si="38"/>
        <v>165.63123588799891</v>
      </c>
      <c r="AU73" s="14">
        <f t="shared" si="39"/>
        <v>-38.667722169764708</v>
      </c>
      <c r="AV73" s="14">
        <f t="shared" si="40"/>
        <v>161.05438076621147</v>
      </c>
      <c r="AW73" s="14">
        <f t="shared" si="41"/>
        <v>-15.201033562874953</v>
      </c>
      <c r="AX73" s="14">
        <v>-38.667722169764708</v>
      </c>
      <c r="AY73" s="14">
        <v>62.854380766211477</v>
      </c>
      <c r="AZ73" s="14">
        <v>-15.201033562874953</v>
      </c>
      <c r="BA73" s="14">
        <f t="shared" si="42"/>
        <v>-8.6350445334099639</v>
      </c>
      <c r="BB73" s="14">
        <f t="shared" si="43"/>
        <v>0.10768297479999982</v>
      </c>
      <c r="BC73" s="14">
        <f t="shared" si="44"/>
        <v>7.9981334692362779E-2</v>
      </c>
      <c r="BD73" s="14">
        <f t="shared" si="45"/>
        <v>11.688219421800246</v>
      </c>
      <c r="BE73" s="14">
        <f t="shared" si="46"/>
        <v>-20.681171638846148</v>
      </c>
    </row>
    <row r="74" spans="1:57" s="14" customFormat="1" x14ac:dyDescent="0.3">
      <c r="A74" s="14">
        <v>48</v>
      </c>
      <c r="B74" s="14">
        <f t="shared" si="47"/>
        <v>0.20244399262399981</v>
      </c>
      <c r="C74" s="14">
        <f t="shared" si="48"/>
        <v>-9.476101782400001E-2</v>
      </c>
      <c r="D74" s="14">
        <f t="shared" si="49"/>
        <v>-0.25</v>
      </c>
      <c r="E74" s="8">
        <v>0.14985588741105826</v>
      </c>
      <c r="F74" s="8">
        <v>0.91235810901841563</v>
      </c>
      <c r="G74" s="14">
        <f t="shared" si="7"/>
        <v>5.9962767139098982E-6</v>
      </c>
      <c r="H74" s="14">
        <f t="shared" si="8"/>
        <v>1.0837090713783359E-5</v>
      </c>
      <c r="I74" s="14">
        <f t="shared" si="9"/>
        <v>-0.11864232339726723</v>
      </c>
      <c r="J74" s="14">
        <f t="shared" si="10"/>
        <v>-9.1782346335764681E-2</v>
      </c>
      <c r="K74" s="8">
        <v>-3.3626179609283011</v>
      </c>
      <c r="L74" s="8">
        <v>-1.9443434032745324</v>
      </c>
      <c r="M74" s="6">
        <f t="shared" si="11"/>
        <v>-1.4182745576537688</v>
      </c>
      <c r="N74" s="14">
        <f t="shared" si="12"/>
        <v>-0.11864232339726723</v>
      </c>
      <c r="O74" s="14">
        <f t="shared" si="13"/>
        <v>-9.1782346335764681E-2</v>
      </c>
      <c r="P74" s="14">
        <f t="shared" si="14"/>
        <v>2.3881305573267217E-2</v>
      </c>
      <c r="Q74" s="14">
        <f t="shared" si="15"/>
        <v>-0.15821765366423532</v>
      </c>
      <c r="R74" s="14">
        <f t="shared" si="16"/>
        <v>0.16000982059517371</v>
      </c>
      <c r="S74" s="14">
        <v>-1</v>
      </c>
      <c r="T74" s="14">
        <v>0</v>
      </c>
      <c r="U74" s="14">
        <f t="shared" si="17"/>
        <v>1</v>
      </c>
      <c r="V74" s="14">
        <f t="shared" si="18"/>
        <v>-0.28951807641770644</v>
      </c>
      <c r="W74" s="14">
        <f t="shared" si="19"/>
        <v>0.15037771179555476</v>
      </c>
      <c r="X74" s="8">
        <v>-3.5533518619839088</v>
      </c>
      <c r="Y74" s="8">
        <v>11.379322027010051</v>
      </c>
      <c r="Z74" s="14">
        <v>0</v>
      </c>
      <c r="AA74" s="14">
        <v>0</v>
      </c>
      <c r="AB74" s="14">
        <f t="shared" si="20"/>
        <v>0.6607110884360663</v>
      </c>
      <c r="AC74" s="14">
        <f t="shared" si="21"/>
        <v>0.70105122030434308</v>
      </c>
      <c r="AD74" s="14">
        <f t="shared" si="22"/>
        <v>5.9321161698633613E-2</v>
      </c>
      <c r="AE74" s="14">
        <f t="shared" si="23"/>
        <v>4.589117316788234E-2</v>
      </c>
      <c r="AF74" s="14">
        <f t="shared" si="24"/>
        <v>0.10669867247227666</v>
      </c>
      <c r="AG74" s="14">
        <f t="shared" si="25"/>
        <v>1.2678938049003913E-2</v>
      </c>
      <c r="AH74" s="14">
        <f t="shared" si="26"/>
        <v>1.1943650924990565E-2</v>
      </c>
      <c r="AI74" s="14">
        <f t="shared" si="27"/>
        <v>7.9103408286760768E-2</v>
      </c>
      <c r="AJ74" s="14">
        <f t="shared" si="28"/>
        <v>1.4929447703417067</v>
      </c>
      <c r="AK74" s="14">
        <f t="shared" si="29"/>
        <v>-1.0030886805677321</v>
      </c>
      <c r="AL74" s="14">
        <f t="shared" si="30"/>
        <v>0.65912107178404822</v>
      </c>
      <c r="AM74" s="14">
        <f t="shared" si="31"/>
        <v>-0.69497698829864518</v>
      </c>
      <c r="AN74" s="14">
        <f t="shared" si="32"/>
        <v>171.56871021259545</v>
      </c>
      <c r="AO74" s="14">
        <f t="shared" si="33"/>
        <v>-31.417662887649833</v>
      </c>
      <c r="AP74" s="14">
        <f t="shared" si="34"/>
        <v>168.66758071037702</v>
      </c>
      <c r="AQ74" s="14">
        <f t="shared" si="35"/>
        <v>9.7594912541381422</v>
      </c>
      <c r="AR74" s="14">
        <f t="shared" si="36"/>
        <v>0.94529578550823634</v>
      </c>
      <c r="AS74" s="14">
        <f t="shared" si="37"/>
        <v>0.16313751232221821</v>
      </c>
      <c r="AT74" s="14">
        <f t="shared" si="38"/>
        <v>160.03345104157705</v>
      </c>
      <c r="AU74" s="14">
        <f t="shared" si="39"/>
        <v>-32.552017830259715</v>
      </c>
      <c r="AV74" s="14">
        <f t="shared" si="40"/>
        <v>156.68781569559036</v>
      </c>
      <c r="AW74" s="14">
        <f t="shared" si="41"/>
        <v>-13.081858430019006</v>
      </c>
      <c r="AX74" s="14">
        <v>-32.552017830259715</v>
      </c>
      <c r="AY74" s="14">
        <v>58.487815695590363</v>
      </c>
      <c r="AZ74" s="14">
        <v>-13.081858430019006</v>
      </c>
      <c r="BA74" s="14">
        <f t="shared" si="42"/>
        <v>-9.7594912541381422</v>
      </c>
      <c r="BB74" s="14">
        <f t="shared" si="43"/>
        <v>0.1076829747999998</v>
      </c>
      <c r="BC74" s="14">
        <f t="shared" si="44"/>
        <v>8.3801669226732586E-2</v>
      </c>
      <c r="BD74" s="14">
        <f t="shared" si="45"/>
        <v>13.841638141388598</v>
      </c>
      <c r="BE74" s="14">
        <f t="shared" si="46"/>
        <v>-21.669639025158585</v>
      </c>
    </row>
    <row r="75" spans="1:57" s="14" customFormat="1" x14ac:dyDescent="0.3">
      <c r="A75" s="14">
        <v>49</v>
      </c>
      <c r="B75" s="14">
        <f t="shared" si="47"/>
        <v>0.2067513116159998</v>
      </c>
      <c r="C75" s="14">
        <f t="shared" si="48"/>
        <v>-9.9068336816000011E-2</v>
      </c>
      <c r="D75" s="14">
        <f t="shared" si="49"/>
        <v>-0.25</v>
      </c>
      <c r="E75" s="8">
        <v>0.12529120481849423</v>
      </c>
      <c r="F75" s="8">
        <v>0.9168799993782828</v>
      </c>
      <c r="G75" s="14">
        <f t="shared" si="7"/>
        <v>6.3838267960886208E-6</v>
      </c>
      <c r="H75" s="14">
        <f t="shared" si="8"/>
        <v>9.266687802877982E-6</v>
      </c>
      <c r="I75" s="14">
        <f t="shared" si="9"/>
        <v>-0.11905613872304649</v>
      </c>
      <c r="J75" s="14">
        <f t="shared" si="10"/>
        <v>-9.1244922227807876E-2</v>
      </c>
      <c r="K75" s="8">
        <v>-3.3777747528009252</v>
      </c>
      <c r="L75" s="8">
        <v>-1.8949089331447611</v>
      </c>
      <c r="M75" s="6">
        <f t="shared" si="11"/>
        <v>-1.4828658196561642</v>
      </c>
      <c r="N75" s="14">
        <f t="shared" si="12"/>
        <v>-0.11905613872304649</v>
      </c>
      <c r="O75" s="14">
        <f t="shared" si="13"/>
        <v>-9.1244922227807876E-2</v>
      </c>
      <c r="P75" s="14">
        <f t="shared" si="14"/>
        <v>1.9987801907046479E-2</v>
      </c>
      <c r="Q75" s="14">
        <f t="shared" si="15"/>
        <v>-0.15875507777219211</v>
      </c>
      <c r="R75" s="14">
        <f t="shared" si="16"/>
        <v>0.16000839647821641</v>
      </c>
      <c r="S75" s="14">
        <v>-1</v>
      </c>
      <c r="T75" s="14">
        <v>0</v>
      </c>
      <c r="U75" s="14">
        <f t="shared" si="17"/>
        <v>1</v>
      </c>
      <c r="V75" s="14">
        <f t="shared" si="18"/>
        <v>-0.29086028818857002</v>
      </c>
      <c r="W75" s="14">
        <f t="shared" si="19"/>
        <v>0.15808624816641492</v>
      </c>
      <c r="X75" s="8">
        <v>-3.4351859337519639</v>
      </c>
      <c r="Y75" s="8">
        <v>11.507264190806689</v>
      </c>
      <c r="Z75" s="14">
        <v>0</v>
      </c>
      <c r="AA75" s="14">
        <v>0</v>
      </c>
      <c r="AB75" s="14">
        <f t="shared" si="20"/>
        <v>0.70407062302570533</v>
      </c>
      <c r="AC75" s="14">
        <f t="shared" si="21"/>
        <v>0.70025324343489159</v>
      </c>
      <c r="AD75" s="14">
        <f t="shared" si="22"/>
        <v>5.9528069361523245E-2</v>
      </c>
      <c r="AE75" s="14">
        <f t="shared" si="23"/>
        <v>4.5622461113903938E-2</v>
      </c>
      <c r="AF75" s="14">
        <f t="shared" si="24"/>
        <v>0.10905904585612521</v>
      </c>
      <c r="AG75" s="14">
        <f t="shared" si="25"/>
        <v>1.1872016685613246E-2</v>
      </c>
      <c r="AH75" s="14">
        <f t="shared" si="26"/>
        <v>9.9970928669212804E-3</v>
      </c>
      <c r="AI75" s="14">
        <f t="shared" si="27"/>
        <v>7.937290554219463E-2</v>
      </c>
      <c r="AJ75" s="14">
        <f t="shared" si="28"/>
        <v>1.4774719062519859</v>
      </c>
      <c r="AK75" s="14">
        <f t="shared" si="29"/>
        <v>-1.042379136804592</v>
      </c>
      <c r="AL75" s="14">
        <f t="shared" si="30"/>
        <v>0.64157296035652012</v>
      </c>
      <c r="AM75" s="14">
        <f t="shared" si="31"/>
        <v>-0.72634593635488431</v>
      </c>
      <c r="AN75" s="14">
        <f t="shared" si="32"/>
        <v>164.53650020533203</v>
      </c>
      <c r="AO75" s="14">
        <f t="shared" si="33"/>
        <v>-23.237714055358691</v>
      </c>
      <c r="AP75" s="14">
        <f t="shared" si="34"/>
        <v>162.88728785666675</v>
      </c>
      <c r="AQ75" s="14">
        <f t="shared" si="35"/>
        <v>11.112395812016727</v>
      </c>
      <c r="AR75" s="14">
        <f t="shared" si="36"/>
        <v>0.94926135373088583</v>
      </c>
      <c r="AS75" s="14">
        <f t="shared" si="37"/>
        <v>0.16996350499021357</v>
      </c>
      <c r="AT75" s="14">
        <f t="shared" si="38"/>
        <v>152.85561167439639</v>
      </c>
      <c r="AU75" s="14">
        <f t="shared" si="39"/>
        <v>-24.376827679835753</v>
      </c>
      <c r="AV75" s="14">
        <f t="shared" si="40"/>
        <v>150.89933165067848</v>
      </c>
      <c r="AW75" s="14">
        <f t="shared" si="41"/>
        <v>-10.371229185642232</v>
      </c>
      <c r="AX75" s="14">
        <v>-24.376827679835753</v>
      </c>
      <c r="AY75" s="14">
        <v>52.699331650678481</v>
      </c>
      <c r="AZ75" s="14">
        <v>-10.371229185642232</v>
      </c>
      <c r="BA75" s="14">
        <f t="shared" si="42"/>
        <v>-11.112395812016727</v>
      </c>
      <c r="BB75" s="14">
        <f t="shared" si="43"/>
        <v>0.10768297479999979</v>
      </c>
      <c r="BC75" s="14">
        <f t="shared" si="44"/>
        <v>8.769517289295331E-2</v>
      </c>
      <c r="BD75" s="14">
        <f t="shared" si="45"/>
        <v>16.478191924129909</v>
      </c>
      <c r="BE75" s="14">
        <f t="shared" si="46"/>
        <v>-22.656520813468184</v>
      </c>
    </row>
    <row r="76" spans="1:57" s="14" customFormat="1" x14ac:dyDescent="0.3">
      <c r="A76" s="14">
        <v>50</v>
      </c>
      <c r="B76" s="14">
        <f t="shared" si="47"/>
        <v>0.21105863060799979</v>
      </c>
      <c r="C76" s="14">
        <f t="shared" si="48"/>
        <v>-0.10337565580800001</v>
      </c>
      <c r="D76" s="14">
        <f t="shared" si="49"/>
        <v>-0.25</v>
      </c>
      <c r="E76" s="8">
        <v>0.10030509528543291</v>
      </c>
      <c r="F76" s="8">
        <v>0.92060407139479961</v>
      </c>
      <c r="G76" s="14">
        <f t="shared" si="7"/>
        <v>2.4580776757238132E-6</v>
      </c>
      <c r="H76" s="14">
        <f t="shared" si="8"/>
        <v>3.2974636773874799E-6</v>
      </c>
      <c r="I76" s="14">
        <f t="shared" si="9"/>
        <v>-0.11939511502240868</v>
      </c>
      <c r="J76" s="14">
        <f t="shared" si="10"/>
        <v>-9.0800916893970837E-2</v>
      </c>
      <c r="K76" s="8">
        <v>-3.3925485346261035</v>
      </c>
      <c r="L76" s="8">
        <v>-1.8453164378340505</v>
      </c>
      <c r="M76" s="6">
        <f t="shared" si="11"/>
        <v>-1.547232096792053</v>
      </c>
      <c r="N76" s="14">
        <f t="shared" si="12"/>
        <v>-0.11939511502240868</v>
      </c>
      <c r="O76" s="14">
        <f t="shared" si="13"/>
        <v>-9.0800916893970837E-2</v>
      </c>
      <c r="P76" s="14">
        <f t="shared" si="14"/>
        <v>1.6019459214408671E-2</v>
      </c>
      <c r="Q76" s="14">
        <f t="shared" si="15"/>
        <v>-0.15919908310602915</v>
      </c>
      <c r="R76" s="14">
        <f t="shared" si="16"/>
        <v>0.16000303476910205</v>
      </c>
      <c r="S76" s="14">
        <v>-1</v>
      </c>
      <c r="T76" s="14">
        <v>0</v>
      </c>
      <c r="U76" s="14">
        <f t="shared" si="17"/>
        <v>1</v>
      </c>
      <c r="V76" s="14">
        <f t="shared" si="18"/>
        <v>-0.29235295937997363</v>
      </c>
      <c r="W76" s="14">
        <f t="shared" si="19"/>
        <v>0.16597497546459317</v>
      </c>
      <c r="X76" s="8">
        <v>-3.3259225314586982</v>
      </c>
      <c r="Y76" s="8">
        <v>11.632024271320795</v>
      </c>
      <c r="Z76" s="14">
        <v>0</v>
      </c>
      <c r="AA76" s="14">
        <v>0</v>
      </c>
      <c r="AB76" s="14">
        <f t="shared" si="20"/>
        <v>0.74890389986603889</v>
      </c>
      <c r="AC76" s="14">
        <f t="shared" si="21"/>
        <v>0.69939189649410061</v>
      </c>
      <c r="AD76" s="14">
        <f t="shared" si="22"/>
        <v>5.9697557511204341E-2</v>
      </c>
      <c r="AE76" s="14">
        <f t="shared" si="23"/>
        <v>4.5400458446985419E-2</v>
      </c>
      <c r="AF76" s="14">
        <f t="shared" si="24"/>
        <v>0.11138415637636648</v>
      </c>
      <c r="AG76" s="14">
        <f t="shared" si="25"/>
        <v>1.1203024072794956E-2</v>
      </c>
      <c r="AH76" s="14">
        <f t="shared" si="26"/>
        <v>8.0109586460421975E-3</v>
      </c>
      <c r="AI76" s="14">
        <f t="shared" si="27"/>
        <v>7.9597892821175881E-2</v>
      </c>
      <c r="AJ76" s="14">
        <f t="shared" si="28"/>
        <v>1.4627618499139667</v>
      </c>
      <c r="AK76" s="14">
        <f t="shared" si="29"/>
        <v>-1.0796122513958466</v>
      </c>
      <c r="AL76" s="14">
        <f t="shared" si="30"/>
        <v>0.62468123585217306</v>
      </c>
      <c r="AM76" s="14">
        <f t="shared" si="31"/>
        <v>-0.75563032213766379</v>
      </c>
      <c r="AN76" s="14">
        <f t="shared" si="32"/>
        <v>156.55202574259943</v>
      </c>
      <c r="AO76" s="14">
        <f t="shared" si="33"/>
        <v>-13.601561102205599</v>
      </c>
      <c r="AP76" s="14">
        <f t="shared" si="34"/>
        <v>155.9600407145833</v>
      </c>
      <c r="AQ76" s="14">
        <f t="shared" si="35"/>
        <v>12.601334042216198</v>
      </c>
      <c r="AR76" s="14">
        <f t="shared" si="36"/>
        <v>0.95316347958994907</v>
      </c>
      <c r="AS76" s="14">
        <f t="shared" si="37"/>
        <v>0.17786250259957079</v>
      </c>
      <c r="AT76" s="14">
        <f t="shared" si="38"/>
        <v>144.71578146312106</v>
      </c>
      <c r="AU76" s="14">
        <f t="shared" si="39"/>
        <v>-14.745357277713538</v>
      </c>
      <c r="AV76" s="14">
        <f t="shared" si="40"/>
        <v>143.96260571146382</v>
      </c>
      <c r="AW76" s="14">
        <f t="shared" si="41"/>
        <v>-7.2494999867894343</v>
      </c>
      <c r="AX76" s="14">
        <v>-14.745357277713538</v>
      </c>
      <c r="AY76" s="14">
        <v>45.762605711463834</v>
      </c>
      <c r="AZ76" s="14">
        <v>-7.2494999867894343</v>
      </c>
      <c r="BA76" s="14">
        <f>-AQ76</f>
        <v>-12.601334042216198</v>
      </c>
      <c r="BB76" s="14">
        <f t="shared" si="43"/>
        <v>0.10768297479999978</v>
      </c>
      <c r="BC76" s="14">
        <f t="shared" si="44"/>
        <v>9.1663515585591104E-2</v>
      </c>
      <c r="BD76" s="14">
        <f t="shared" si="45"/>
        <v>19.497188492515246</v>
      </c>
      <c r="BE76" s="14">
        <f t="shared" si="46"/>
        <v>-23.63996508622974</v>
      </c>
    </row>
    <row r="77" spans="1:57" s="4" customFormat="1" x14ac:dyDescent="0.3">
      <c r="A77" s="4">
        <v>51</v>
      </c>
      <c r="B77" s="4">
        <f t="shared" si="47"/>
        <v>0.21536594959999977</v>
      </c>
      <c r="C77" s="4">
        <f>-SIN((B77-$C$20)*$C$24)*$C$16/$C$24-$C$15/2</f>
        <v>-0.10768297479999975</v>
      </c>
      <c r="D77" s="4">
        <f>+(1-COS((B77-$C$20)*$C$23))*$C$17/2+$D$76</f>
        <v>-0.25</v>
      </c>
      <c r="E77" s="8">
        <v>7.48958610955371E-2</v>
      </c>
      <c r="F77" s="8">
        <v>0.92351398387000627</v>
      </c>
      <c r="G77" s="14">
        <f t="shared" si="7"/>
        <v>-3.7193617392489164E-6</v>
      </c>
      <c r="H77" s="14">
        <f t="shared" si="8"/>
        <v>-4.5621457958611167E-6</v>
      </c>
      <c r="I77" s="4">
        <f t="shared" si="9"/>
        <v>-0.11965883187622958</v>
      </c>
      <c r="J77" s="4">
        <f t="shared" si="10"/>
        <v>-9.0453103617378558E-2</v>
      </c>
      <c r="K77" s="8">
        <v>-3.4069197037985868</v>
      </c>
      <c r="L77" s="8">
        <v>-1.7949877059548578</v>
      </c>
      <c r="M77" s="6">
        <f t="shared" si="11"/>
        <v>-1.611931997843729</v>
      </c>
      <c r="N77" s="4">
        <f t="shared" si="12"/>
        <v>-0.11965883187622958</v>
      </c>
      <c r="O77" s="4">
        <f t="shared" si="13"/>
        <v>-9.0453103617378558E-2</v>
      </c>
      <c r="P77" s="4">
        <f t="shared" si="14"/>
        <v>1.1975857076229834E-2</v>
      </c>
      <c r="Q77" s="4">
        <f t="shared" si="15"/>
        <v>-0.15954689638262143</v>
      </c>
      <c r="R77" s="4">
        <f t="shared" si="16"/>
        <v>0.15999572899936179</v>
      </c>
      <c r="S77" s="4">
        <f>-$C$16*COS($C$24*(B77-$C$19/2))</f>
        <v>-1</v>
      </c>
      <c r="T77" s="4">
        <f>+$C$17/2*$C$23*SIN($C$23*(B77-$C$19/2))</f>
        <v>-1.0630860231149591E-14</v>
      </c>
      <c r="U77" s="4">
        <f t="shared" si="17"/>
        <v>1</v>
      </c>
      <c r="V77" s="14">
        <f t="shared" si="18"/>
        <v>-0.29407432607548023</v>
      </c>
      <c r="W77" s="14">
        <f t="shared" si="19"/>
        <v>0.17398534868387883</v>
      </c>
      <c r="X77" s="8">
        <v>72.769911655194335</v>
      </c>
      <c r="Y77" s="8">
        <v>-135.1684690501182</v>
      </c>
      <c r="Z77" s="4">
        <f>+$C$16*$C$24*SIN($C$24*(B77-$C$19/2))</f>
        <v>-8.5046881849196714E-13</v>
      </c>
      <c r="AA77" s="4">
        <f>+$C$17/2*$C$23^2*COS($C$23*(B77-$C$19/2))</f>
        <v>42.557456156118334</v>
      </c>
      <c r="AB77" s="14">
        <f t="shared" si="20"/>
        <v>-0.36966050863297434</v>
      </c>
      <c r="AC77" s="14">
        <f t="shared" si="21"/>
        <v>-23.368557733600721</v>
      </c>
      <c r="AD77" s="4">
        <f t="shared" si="22"/>
        <v>5.9829415938114791E-2</v>
      </c>
      <c r="AE77" s="4">
        <f t="shared" si="23"/>
        <v>4.5226551808689279E-2</v>
      </c>
      <c r="AF77" s="4">
        <f t="shared" si="24"/>
        <v>0.11367276301898428</v>
      </c>
      <c r="AG77" s="4">
        <f t="shared" si="25"/>
        <v>1.0677374353169899E-2</v>
      </c>
      <c r="AH77" s="4">
        <f t="shared" si="26"/>
        <v>5.9860688572452936E-3</v>
      </c>
      <c r="AI77" s="4">
        <f t="shared" si="27"/>
        <v>7.9775729264208659E-2</v>
      </c>
      <c r="AJ77" s="4">
        <f>+-Y77*O77-L77^2*N77</f>
        <v>-11.840869070215653</v>
      </c>
      <c r="AK77" s="4">
        <f>+Y77*N77-L77^2*O77</f>
        <v>16.465539282027898</v>
      </c>
      <c r="AL77" s="4">
        <f>+AJ77+X77*AE77-K77^2*AD77</f>
        <v>-9.2441830161327481</v>
      </c>
      <c r="AM77" s="4">
        <f>+AK77+X77*AD77+AE77*K77^2</f>
        <v>21.344269788214149</v>
      </c>
      <c r="AN77" s="14">
        <f t="shared" si="32"/>
        <v>16.253204538400684</v>
      </c>
      <c r="AO77" s="4">
        <f>+AL77*$C$5</f>
        <v>-4.622091508066374</v>
      </c>
      <c r="AP77" s="4">
        <f>+(AM77+$C$11)*$C$5</f>
        <v>15.582134894107075</v>
      </c>
      <c r="AQ77" s="4">
        <f>+AD77*AP77+AE77*AO77+Y77*$C$8</f>
        <v>0.72322876872927777</v>
      </c>
      <c r="AR77" s="4">
        <f>+AI77*Y77+AH77*L77^2</f>
        <v>-10.763876192688</v>
      </c>
      <c r="AS77" s="4">
        <f>-AH77*Y77+AI77*L77^2</f>
        <v>1.06616363620557</v>
      </c>
      <c r="AT77" s="14">
        <f t="shared" si="38"/>
        <v>33.588301012674833</v>
      </c>
      <c r="AU77" s="4">
        <f>+AO77+AR77*$C$6</f>
        <v>-17.538742939291975</v>
      </c>
      <c r="AV77" s="4">
        <f>+AP77+(AS77+$C$11)*$C$6</f>
        <v>28.645531257553756</v>
      </c>
      <c r="AW77" s="4">
        <f>+AQ77+Y77*$C$8-AF77*AP77+AG77*AO77-AH77*AV77+AI77*AU77</f>
        <v>-2.6680274906642305</v>
      </c>
      <c r="BA77" s="4">
        <f>+AQ77</f>
        <v>0.72322876872927777</v>
      </c>
      <c r="BB77" s="4">
        <f t="shared" si="43"/>
        <v>0.10768297480000003</v>
      </c>
      <c r="BC77" s="4">
        <f t="shared" si="44"/>
        <v>9.5707117723770191E-2</v>
      </c>
      <c r="BD77" s="4">
        <f t="shared" si="45"/>
        <v>-1.1657955940758449</v>
      </c>
      <c r="BE77" s="4">
        <f t="shared" si="46"/>
        <v>-24.628506756943089</v>
      </c>
    </row>
    <row r="78" spans="1:57" s="4" customFormat="1" x14ac:dyDescent="0.3">
      <c r="A78" s="4">
        <v>52</v>
      </c>
      <c r="B78" s="4">
        <f t="shared" si="47"/>
        <v>0.21967326859199976</v>
      </c>
      <c r="C78" s="4">
        <f t="shared" ref="C78:C89" si="50">-SIN((B78-$C$20)*$C$24)*$C$16/$C$24-$C$15/2</f>
        <v>-0.11194509115394329</v>
      </c>
      <c r="D78" s="4">
        <f t="shared" ref="D78:D126" si="51">+(1-COS((B78-$C$20)*$C$23))*$C$17/2+$D$76</f>
        <v>-0.24960573506572395</v>
      </c>
      <c r="E78" s="8">
        <v>5.1156416135603615E-2</v>
      </c>
      <c r="F78" s="8">
        <v>0.92876735425301915</v>
      </c>
      <c r="G78" s="14">
        <f t="shared" si="7"/>
        <v>-5.813987936101328E-6</v>
      </c>
      <c r="H78" s="14">
        <f t="shared" si="8"/>
        <v>-8.1984648623301126E-6</v>
      </c>
      <c r="I78" s="4">
        <f t="shared" si="9"/>
        <v>-0.12013236218368566</v>
      </c>
      <c r="J78" s="4">
        <f t="shared" si="10"/>
        <v>-8.9823246190325196E-2</v>
      </c>
      <c r="K78" s="8">
        <v>-2.9940455187960064</v>
      </c>
      <c r="L78" s="8">
        <v>-2.3279094301320202</v>
      </c>
      <c r="M78" s="6">
        <f t="shared" si="11"/>
        <v>-0.66613608866398621</v>
      </c>
      <c r="N78" s="4">
        <f t="shared" si="12"/>
        <v>-0.12013236218368566</v>
      </c>
      <c r="O78" s="4">
        <f t="shared" si="13"/>
        <v>-8.9823246190325196E-2</v>
      </c>
      <c r="P78" s="4">
        <f t="shared" si="14"/>
        <v>8.1872710297423712E-3</v>
      </c>
      <c r="Q78" s="4">
        <f t="shared" si="15"/>
        <v>-0.15978248887539875</v>
      </c>
      <c r="R78" s="4">
        <f t="shared" si="16"/>
        <v>0.15999210967460673</v>
      </c>
      <c r="S78" s="4">
        <f t="shared" ref="S78:S89" si="52">-$C$16*COS($C$24*(B78-$C$19/2))</f>
        <v>-0.96858316112863496</v>
      </c>
      <c r="T78" s="4">
        <f t="shared" ref="T78:T126" si="53">+$C$17/2*$C$23*SIN($C$23*(B78-$C$19/2))</f>
        <v>0.18282647119823434</v>
      </c>
      <c r="U78" s="4">
        <f t="shared" si="17"/>
        <v>0.98568699828735595</v>
      </c>
      <c r="V78" s="14">
        <f t="shared" si="18"/>
        <v>-0.28108673447764654</v>
      </c>
      <c r="W78" s="14">
        <f t="shared" si="19"/>
        <v>7.2317725455434329E-2</v>
      </c>
      <c r="X78" s="8">
        <v>118.34198842845493</v>
      </c>
      <c r="Y78" s="8">
        <v>-112.33858402829588</v>
      </c>
      <c r="Z78" s="4">
        <f t="shared" ref="Z78:Z89" si="54">+$C$16*$C$24*SIN($C$24*(B78-$C$19/2))</f>
        <v>14.510786389217312</v>
      </c>
      <c r="AA78" s="4">
        <f t="shared" ref="AA78:AA126" si="55">+$C$17/2*$C$23^2*COS($C$23*(B78-$C$19/2))</f>
        <v>42.22187790303137</v>
      </c>
      <c r="AB78" s="14">
        <f t="shared" si="20"/>
        <v>-5.1148016834013976</v>
      </c>
      <c r="AC78" s="14">
        <f t="shared" si="21"/>
        <v>-25.838374220981393</v>
      </c>
      <c r="AD78" s="4">
        <f t="shared" si="22"/>
        <v>6.0066181091842828E-2</v>
      </c>
      <c r="AE78" s="4">
        <f t="shared" si="23"/>
        <v>4.4911623095162598E-2</v>
      </c>
      <c r="AF78" s="4">
        <f t="shared" si="24"/>
        <v>0.11604163366278253</v>
      </c>
      <c r="AG78" s="4">
        <f t="shared" si="25"/>
        <v>9.9279025201946536E-3</v>
      </c>
      <c r="AH78" s="4">
        <f t="shared" si="26"/>
        <v>4.0907285209031332E-3</v>
      </c>
      <c r="AI78" s="4">
        <f t="shared" si="27"/>
        <v>7.9895343670130542E-2</v>
      </c>
      <c r="AJ78" s="4">
        <f t="shared" ref="AJ78:AJ126" si="56">+-Y78*O78-L78^2*N78</f>
        <v>-9.4395995199006979</v>
      </c>
      <c r="AK78" s="4">
        <f t="shared" ref="AK78:AK126" si="57">+Y78*N78-L78^2*O78</f>
        <v>13.982266214446025</v>
      </c>
      <c r="AL78" s="4">
        <f t="shared" ref="AL78:AL126" si="58">+AJ78+X78*AE78-K78^2*AD78</f>
        <v>-4.6631205211158715</v>
      </c>
      <c r="AM78" s="4">
        <f t="shared" ref="AM78:AM126" si="59">+AK78+X78*AD78+AE78*K78^2</f>
        <v>21.493219169901074</v>
      </c>
      <c r="AN78" s="14">
        <f t="shared" si="32"/>
        <v>15.8292639419582</v>
      </c>
      <c r="AO78" s="4">
        <f t="shared" ref="AO78:AO126" si="60">+AL78*$C$5</f>
        <v>-2.3315602605579357</v>
      </c>
      <c r="AP78" s="4">
        <f t="shared" ref="AP78:AP126" si="61">+(AM78+$C$11)*$C$5</f>
        <v>15.656609584950537</v>
      </c>
      <c r="AQ78" s="4">
        <f t="shared" ref="AQ78:AQ126" si="62">+AD78*AP78+AE78*AO78+Y78*$C$8</f>
        <v>0.8357185909680841</v>
      </c>
      <c r="AR78" s="4">
        <f t="shared" ref="AR78:AR126" si="63">+AI78*Y78+AH78*L78^2</f>
        <v>-8.9531614565155824</v>
      </c>
      <c r="AS78" s="4">
        <f t="shared" ref="AS78:AS126" si="64">-AH78*Y78+AI78*L78^2</f>
        <v>0.89251248523538607</v>
      </c>
      <c r="AT78" s="14">
        <f t="shared" si="38"/>
        <v>31.366823522747968</v>
      </c>
      <c r="AU78" s="4">
        <f t="shared" ref="AU78:AU126" si="65">+AO78+AR78*$C$6</f>
        <v>-13.075354008376634</v>
      </c>
      <c r="AV78" s="4">
        <f t="shared" ref="AV78:AV126" si="66">+AP78+(AS78+$C$11)*$C$6</f>
        <v>28.511624567233</v>
      </c>
      <c r="AW78" s="4">
        <f t="shared" ref="AW78:AW126" si="67">+AQ78+Y78*$C$8-AF78*AP78+AG78*AO78-AH78*AV78+AI78*AU78</f>
        <v>-2.1655406837790672</v>
      </c>
      <c r="BA78" s="4">
        <f t="shared" ref="BA78:BA126" si="68">+AQ78</f>
        <v>0.8357185909680841</v>
      </c>
      <c r="BB78" s="4">
        <f t="shared" si="43"/>
        <v>0.10772817743805647</v>
      </c>
      <c r="BC78" s="4">
        <f t="shared" si="44"/>
        <v>9.9540906408314103E-2</v>
      </c>
      <c r="BD78" s="4">
        <f t="shared" si="45"/>
        <v>-0.55670231341125731</v>
      </c>
      <c r="BE78" s="4">
        <f t="shared" si="46"/>
        <v>-10.17780972314635</v>
      </c>
    </row>
    <row r="79" spans="1:57" s="4" customFormat="1" x14ac:dyDescent="0.3">
      <c r="A79" s="4">
        <v>53</v>
      </c>
      <c r="B79" s="4">
        <f t="shared" si="47"/>
        <v>0.22398058758399975</v>
      </c>
      <c r="C79" s="4">
        <f t="shared" si="50"/>
        <v>-0.11593940306240111</v>
      </c>
      <c r="D79" s="4">
        <f t="shared" si="51"/>
        <v>-0.24842915805643165</v>
      </c>
      <c r="E79" s="8">
        <v>3.2241603247295941E-2</v>
      </c>
      <c r="F79" s="8">
        <v>0.93959657333313551</v>
      </c>
      <c r="G79" s="14">
        <f t="shared" si="7"/>
        <v>-8.4889858772974058E-7</v>
      </c>
      <c r="H79" s="14">
        <f t="shared" si="8"/>
        <v>-4.7525939630421732E-6</v>
      </c>
      <c r="I79" s="4">
        <f t="shared" si="9"/>
        <v>-0.12109801477172882</v>
      </c>
      <c r="J79" s="4">
        <f t="shared" si="10"/>
        <v>-8.8517065125015004E-2</v>
      </c>
      <c r="K79" s="8">
        <v>-2.3926384840694142</v>
      </c>
      <c r="L79" s="8">
        <v>-2.7640647972210584</v>
      </c>
      <c r="M79" s="6">
        <f t="shared" si="11"/>
        <v>0.37142631315164421</v>
      </c>
      <c r="N79" s="4">
        <f t="shared" si="12"/>
        <v>-0.12109801477172882</v>
      </c>
      <c r="O79" s="4">
        <f t="shared" si="13"/>
        <v>-8.8517065125015004E-2</v>
      </c>
      <c r="P79" s="4">
        <f t="shared" si="14"/>
        <v>5.1586117093277151E-3</v>
      </c>
      <c r="Q79" s="4">
        <f t="shared" si="15"/>
        <v>-0.15991209293141664</v>
      </c>
      <c r="R79" s="4">
        <f t="shared" si="16"/>
        <v>0.15999527724427884</v>
      </c>
      <c r="S79" s="4">
        <f t="shared" si="52"/>
        <v>-0.87630668004387136</v>
      </c>
      <c r="T79" s="4">
        <f t="shared" si="53"/>
        <v>0.36276965973044317</v>
      </c>
      <c r="U79" s="4">
        <f t="shared" si="17"/>
        <v>0.94842776399178308</v>
      </c>
      <c r="V79" s="14">
        <f t="shared" si="18"/>
        <v>-0.24902794876270151</v>
      </c>
      <c r="W79" s="14">
        <f t="shared" si="19"/>
        <v>-4.0389592986660394E-2</v>
      </c>
      <c r="X79" s="8">
        <v>159.93488764680311</v>
      </c>
      <c r="Y79" s="8">
        <v>-90.326565244723824</v>
      </c>
      <c r="Z79" s="4">
        <f t="shared" si="54"/>
        <v>28.1098067026617</v>
      </c>
      <c r="AA79" s="4">
        <f t="shared" si="55"/>
        <v>41.22043541328631</v>
      </c>
      <c r="AB79" s="14">
        <f t="shared" si="20"/>
        <v>-9.6340627498660609</v>
      </c>
      <c r="AC79" s="14">
        <f t="shared" si="21"/>
        <v>-27.865298738176186</v>
      </c>
      <c r="AD79" s="4">
        <f t="shared" si="22"/>
        <v>6.0549007385864412E-2</v>
      </c>
      <c r="AE79" s="4">
        <f t="shared" si="23"/>
        <v>4.4258532562507502E-2</v>
      </c>
      <c r="AF79" s="4">
        <f t="shared" si="24"/>
        <v>0.11851913336635883</v>
      </c>
      <c r="AG79" s="4">
        <f t="shared" si="25"/>
        <v>8.5586423623251612E-3</v>
      </c>
      <c r="AH79" s="4">
        <f t="shared" si="26"/>
        <v>2.5788814053699948E-3</v>
      </c>
      <c r="AI79" s="4">
        <f t="shared" si="27"/>
        <v>7.9958422762689843E-2</v>
      </c>
      <c r="AJ79" s="4">
        <f t="shared" si="56"/>
        <v>-7.0702470615257704</v>
      </c>
      <c r="AK79" s="4">
        <f t="shared" si="57"/>
        <v>11.614642907751639</v>
      </c>
      <c r="AL79" s="4">
        <f t="shared" si="58"/>
        <v>-0.3383896766223356</v>
      </c>
      <c r="AM79" s="4">
        <f t="shared" si="59"/>
        <v>21.551909259665962</v>
      </c>
      <c r="AN79" s="14">
        <f t="shared" si="32"/>
        <v>15.686867104125344</v>
      </c>
      <c r="AO79" s="4">
        <f t="shared" si="60"/>
        <v>-0.1691948383111678</v>
      </c>
      <c r="AP79" s="4">
        <f t="shared" si="61"/>
        <v>15.685954629832981</v>
      </c>
      <c r="AQ79" s="4">
        <f t="shared" si="62"/>
        <v>0.94228066747528827</v>
      </c>
      <c r="AR79" s="4">
        <f t="shared" si="63"/>
        <v>-7.2026668968185685</v>
      </c>
      <c r="AS79" s="4">
        <f t="shared" si="64"/>
        <v>0.84382818343282273</v>
      </c>
      <c r="AT79" s="14">
        <f t="shared" si="38"/>
        <v>29.814658707720135</v>
      </c>
      <c r="AU79" s="4">
        <f t="shared" si="65"/>
        <v>-8.8123951144934498</v>
      </c>
      <c r="AV79" s="4">
        <f t="shared" si="66"/>
        <v>28.482548449952368</v>
      </c>
      <c r="AW79" s="4">
        <f t="shared" si="67"/>
        <v>-1.6963314880788594</v>
      </c>
      <c r="BA79" s="4">
        <f t="shared" si="68"/>
        <v>0.94228066747528827</v>
      </c>
      <c r="BB79" s="4">
        <f t="shared" si="43"/>
        <v>0.10804118452159864</v>
      </c>
      <c r="BC79" s="4">
        <f t="shared" si="44"/>
        <v>0.10288257281227092</v>
      </c>
      <c r="BD79" s="4">
        <f t="shared" si="45"/>
        <v>0.34998783427441676</v>
      </c>
      <c r="BE79" s="4">
        <f t="shared" si="46"/>
        <v>5.6749760383183139</v>
      </c>
    </row>
    <row r="80" spans="1:57" s="4" customFormat="1" x14ac:dyDescent="0.3">
      <c r="A80" s="4">
        <v>54</v>
      </c>
      <c r="B80" s="4">
        <f t="shared" si="47"/>
        <v>0.22828790657599973</v>
      </c>
      <c r="C80" s="4">
        <f t="shared" si="50"/>
        <v>-0.11941493321811318</v>
      </c>
      <c r="D80" s="4">
        <f t="shared" si="51"/>
        <v>-0.24648882429441274</v>
      </c>
      <c r="E80" s="8">
        <v>1.952736761604423E-2</v>
      </c>
      <c r="F80" s="8">
        <v>0.95600182409135348</v>
      </c>
      <c r="G80" s="14">
        <f t="shared" si="7"/>
        <v>5.3145161742623737E-6</v>
      </c>
      <c r="H80" s="14">
        <f t="shared" si="8"/>
        <v>7.2896657074550397E-7</v>
      </c>
      <c r="I80" s="4">
        <f t="shared" si="9"/>
        <v>-0.12253379896059992</v>
      </c>
      <c r="J80" s="4">
        <f t="shared" si="10"/>
        <v>-8.6518599805378724E-2</v>
      </c>
      <c r="K80" s="8">
        <v>-1.6251271922810218</v>
      </c>
      <c r="L80" s="8">
        <v>-3.1072520989939929</v>
      </c>
      <c r="M80" s="6">
        <f t="shared" si="11"/>
        <v>1.4821249067129711</v>
      </c>
      <c r="N80" s="4">
        <f t="shared" si="12"/>
        <v>-0.12253379896059992</v>
      </c>
      <c r="O80" s="4">
        <f t="shared" si="13"/>
        <v>-8.6518599805378724E-2</v>
      </c>
      <c r="P80" s="4">
        <f t="shared" si="14"/>
        <v>3.1188657424867372E-3</v>
      </c>
      <c r="Q80" s="4">
        <f t="shared" si="15"/>
        <v>-0.15997022448903403</v>
      </c>
      <c r="R80" s="4">
        <f t="shared" si="16"/>
        <v>0.16000062514437749</v>
      </c>
      <c r="S80" s="4">
        <f t="shared" si="52"/>
        <v>-0.72896862742142321</v>
      </c>
      <c r="T80" s="4">
        <f t="shared" si="53"/>
        <v>0.53699175402061239</v>
      </c>
      <c r="U80" s="4">
        <f t="shared" si="17"/>
        <v>0.9054034480002866</v>
      </c>
      <c r="V80" s="14">
        <f t="shared" si="18"/>
        <v>-0.20016156480171032</v>
      </c>
      <c r="W80" s="14">
        <f t="shared" si="19"/>
        <v>-0.1613169035297693</v>
      </c>
      <c r="X80" s="8">
        <v>194.98916496763658</v>
      </c>
      <c r="Y80" s="8">
        <v>-69.3003153167476</v>
      </c>
      <c r="Z80" s="4">
        <f t="shared" si="54"/>
        <v>39.9425844803404</v>
      </c>
      <c r="AA80" s="4">
        <f t="shared" si="55"/>
        <v>39.56892203317917</v>
      </c>
      <c r="AB80" s="14">
        <f t="shared" si="20"/>
        <v>-13.571061537663947</v>
      </c>
      <c r="AC80" s="14">
        <f t="shared" si="21"/>
        <v>-29.211320165778979</v>
      </c>
      <c r="AD80" s="4">
        <f t="shared" si="22"/>
        <v>6.1266899480299959E-2</v>
      </c>
      <c r="AE80" s="4">
        <f t="shared" si="23"/>
        <v>4.3259299902689362E-2</v>
      </c>
      <c r="AF80" s="4">
        <f t="shared" si="24"/>
        <v>0.12097170883126943</v>
      </c>
      <c r="AG80" s="4">
        <f t="shared" si="25"/>
        <v>6.5338520441470954E-3</v>
      </c>
      <c r="AH80" s="4">
        <f t="shared" si="26"/>
        <v>1.5620901293304968E-3</v>
      </c>
      <c r="AI80" s="4">
        <f t="shared" si="27"/>
        <v>7.9984747761231628E-2</v>
      </c>
      <c r="AJ80" s="4">
        <f t="shared" si="56"/>
        <v>-4.812700505963095</v>
      </c>
      <c r="AK80" s="4">
        <f t="shared" si="57"/>
        <v>9.3269693363195199</v>
      </c>
      <c r="AL80" s="4">
        <f t="shared" si="58"/>
        <v>3.4605860255162679</v>
      </c>
      <c r="AM80" s="4">
        <f t="shared" si="59"/>
        <v>21.387600377954065</v>
      </c>
      <c r="AN80" s="14">
        <f t="shared" si="32"/>
        <v>15.699442482060288</v>
      </c>
      <c r="AO80" s="4">
        <f t="shared" si="60"/>
        <v>1.730293012758134</v>
      </c>
      <c r="AP80" s="4">
        <f t="shared" si="61"/>
        <v>15.603800188977033</v>
      </c>
      <c r="AQ80" s="4">
        <f t="shared" si="62"/>
        <v>1.0308477220471735</v>
      </c>
      <c r="AR80" s="4">
        <f t="shared" si="63"/>
        <v>-5.527886235806112</v>
      </c>
      <c r="AS80" s="4">
        <f t="shared" si="64"/>
        <v>0.88050732644864271</v>
      </c>
      <c r="AT80" s="14">
        <f t="shared" si="38"/>
        <v>28.863913160244479</v>
      </c>
      <c r="AU80" s="4">
        <f t="shared" si="65"/>
        <v>-4.9031704702092007</v>
      </c>
      <c r="AV80" s="4">
        <f t="shared" si="66"/>
        <v>28.444408980715401</v>
      </c>
      <c r="AW80" s="4">
        <f t="shared" si="67"/>
        <v>-1.2820767563300974</v>
      </c>
      <c r="BA80" s="4">
        <f t="shared" si="68"/>
        <v>1.0308477220471735</v>
      </c>
      <c r="BB80" s="4">
        <f t="shared" si="43"/>
        <v>0.10887297335788655</v>
      </c>
      <c r="BC80" s="4">
        <f t="shared" si="44"/>
        <v>0.10575410761539981</v>
      </c>
      <c r="BD80" s="4">
        <f t="shared" si="45"/>
        <v>1.5278450838744457</v>
      </c>
      <c r="BE80" s="4">
        <f t="shared" si="46"/>
        <v>22.645200497566428</v>
      </c>
    </row>
    <row r="81" spans="1:57" s="4" customFormat="1" x14ac:dyDescent="0.3">
      <c r="A81" s="4">
        <v>55</v>
      </c>
      <c r="B81" s="4">
        <f t="shared" si="47"/>
        <v>0.23259522556799972</v>
      </c>
      <c r="C81" s="4">
        <f t="shared" si="50"/>
        <v>-0.12215330127929033</v>
      </c>
      <c r="D81" s="4">
        <f t="shared" si="51"/>
        <v>-0.24381533400219341</v>
      </c>
      <c r="E81" s="8">
        <v>1.4002130182605189E-2</v>
      </c>
      <c r="F81" s="8">
        <v>0.97778240731894617</v>
      </c>
      <c r="G81" s="14">
        <f t="shared" si="7"/>
        <v>4.5568564789599808E-6</v>
      </c>
      <c r="H81" s="14">
        <f t="shared" si="8"/>
        <v>1.5864417027555699E-6</v>
      </c>
      <c r="I81" s="4">
        <f t="shared" si="9"/>
        <v>-0.12438901204600616</v>
      </c>
      <c r="J81" s="4">
        <f t="shared" si="10"/>
        <v>-8.3829432076201804E-2</v>
      </c>
      <c r="K81" s="8">
        <v>-0.7256275909603459</v>
      </c>
      <c r="L81" s="8">
        <v>-3.3620890663540712</v>
      </c>
      <c r="M81" s="6">
        <f t="shared" si="11"/>
        <v>2.6364614753937254</v>
      </c>
      <c r="N81" s="4">
        <f t="shared" si="12"/>
        <v>-0.12438901204600616</v>
      </c>
      <c r="O81" s="4">
        <f t="shared" si="13"/>
        <v>-8.3829432076201804E-2</v>
      </c>
      <c r="P81" s="4">
        <f t="shared" si="14"/>
        <v>2.2357107667158316E-3</v>
      </c>
      <c r="Q81" s="4">
        <f t="shared" si="15"/>
        <v>-0.1599859019259916</v>
      </c>
      <c r="R81" s="4">
        <f t="shared" si="16"/>
        <v>0.1600015225480852</v>
      </c>
      <c r="S81" s="4">
        <f t="shared" si="52"/>
        <v>-0.53582679497901176</v>
      </c>
      <c r="T81" s="4">
        <f t="shared" si="53"/>
        <v>0.70274516756655181</v>
      </c>
      <c r="U81" s="4">
        <f t="shared" si="17"/>
        <v>0.88372004885915134</v>
      </c>
      <c r="V81" s="14">
        <f t="shared" si="18"/>
        <v>-0.13789459335476695</v>
      </c>
      <c r="W81" s="14">
        <f t="shared" si="19"/>
        <v>-0.28616052360982575</v>
      </c>
      <c r="X81" s="8">
        <v>221.17506564249322</v>
      </c>
      <c r="Y81" s="8">
        <v>-49.118111357342464</v>
      </c>
      <c r="Z81" s="4">
        <f t="shared" si="54"/>
        <v>49.265622776569316</v>
      </c>
      <c r="AA81" s="4">
        <f t="shared" si="55"/>
        <v>37.293383115280527</v>
      </c>
      <c r="AB81" s="14">
        <f t="shared" si="20"/>
        <v>-16.593402005200737</v>
      </c>
      <c r="AC81" s="14">
        <f t="shared" si="21"/>
        <v>-29.657330089532884</v>
      </c>
      <c r="AD81" s="4">
        <f t="shared" si="22"/>
        <v>6.2194506023003082E-2</v>
      </c>
      <c r="AE81" s="4">
        <f t="shared" si="23"/>
        <v>4.1914716038100902E-2</v>
      </c>
      <c r="AF81" s="4">
        <f t="shared" si="24"/>
        <v>0.12326887823440877</v>
      </c>
      <c r="AG81" s="4">
        <f t="shared" si="25"/>
        <v>3.8372743340573806E-3</v>
      </c>
      <c r="AH81" s="4">
        <f t="shared" si="26"/>
        <v>1.1201338115973962E-3</v>
      </c>
      <c r="AI81" s="4">
        <f t="shared" si="27"/>
        <v>7.9992157742144424E-2</v>
      </c>
      <c r="AJ81" s="4">
        <f t="shared" si="56"/>
        <v>-2.7114944081215553</v>
      </c>
      <c r="AK81" s="4">
        <f t="shared" si="57"/>
        <v>7.0573313091746215</v>
      </c>
      <c r="AL81" s="4">
        <f t="shared" si="58"/>
        <v>6.5262480538378016</v>
      </c>
      <c r="AM81" s="4">
        <f t="shared" si="59"/>
        <v>20.835274843221754</v>
      </c>
      <c r="AN81" s="14">
        <f t="shared" si="32"/>
        <v>15.671134207306809</v>
      </c>
      <c r="AO81" s="4">
        <f t="shared" si="60"/>
        <v>3.2631240269189008</v>
      </c>
      <c r="AP81" s="4">
        <f t="shared" si="61"/>
        <v>15.327637421610877</v>
      </c>
      <c r="AQ81" s="4">
        <f t="shared" si="62"/>
        <v>1.0900677549221953</v>
      </c>
      <c r="AR81" s="4">
        <f t="shared" si="63"/>
        <v>-3.916402119097333</v>
      </c>
      <c r="AS81" s="4">
        <f t="shared" si="64"/>
        <v>0.9592216424187211</v>
      </c>
      <c r="AT81" s="14">
        <f t="shared" si="38"/>
        <v>28.299189094796887</v>
      </c>
      <c r="AU81" s="4">
        <f t="shared" si="65"/>
        <v>-1.4365585159978989</v>
      </c>
      <c r="AV81" s="4">
        <f t="shared" si="66"/>
        <v>28.262703392513341</v>
      </c>
      <c r="AW81" s="4">
        <f t="shared" si="67"/>
        <v>-0.93340283904080878</v>
      </c>
      <c r="BA81" s="4">
        <f t="shared" si="68"/>
        <v>1.0900677549221953</v>
      </c>
      <c r="BB81" s="4">
        <f t="shared" si="43"/>
        <v>0.11044192428870939</v>
      </c>
      <c r="BC81" s="4">
        <f t="shared" si="44"/>
        <v>0.10820621352199356</v>
      </c>
      <c r="BD81" s="4">
        <f t="shared" si="45"/>
        <v>2.8739216414212971</v>
      </c>
      <c r="BE81" s="4">
        <f t="shared" si="46"/>
        <v>40.282164103705234</v>
      </c>
    </row>
    <row r="82" spans="1:57" s="4" customFormat="1" x14ac:dyDescent="0.3">
      <c r="A82" s="4">
        <v>56</v>
      </c>
      <c r="B82" s="4">
        <f t="shared" si="47"/>
        <v>0.23690254455999971</v>
      </c>
      <c r="C82" s="4">
        <f t="shared" si="50"/>
        <v>-0.12398244550963555</v>
      </c>
      <c r="D82" s="4">
        <f t="shared" si="51"/>
        <v>-0.24045084971874764</v>
      </c>
      <c r="E82" s="8">
        <v>1.6242746974507373E-2</v>
      </c>
      <c r="F82" s="8">
        <v>1.0045148779564521</v>
      </c>
      <c r="G82" s="14">
        <f t="shared" si="7"/>
        <v>-4.0991240990995159E-6</v>
      </c>
      <c r="H82" s="14">
        <f t="shared" si="8"/>
        <v>-2.695577418221351E-6</v>
      </c>
      <c r="I82" s="4">
        <f t="shared" si="9"/>
        <v>-0.1265852698772317</v>
      </c>
      <c r="J82" s="4">
        <f t="shared" si="10"/>
        <v>-8.0474650978481513E-2</v>
      </c>
      <c r="K82" s="8">
        <v>0.26688636413060018</v>
      </c>
      <c r="L82" s="8">
        <v>-3.5313627300029045</v>
      </c>
      <c r="M82" s="6">
        <f t="shared" si="11"/>
        <v>3.7982490941335048</v>
      </c>
      <c r="N82" s="4">
        <f t="shared" si="12"/>
        <v>-0.1265852698772317</v>
      </c>
      <c r="O82" s="4">
        <f t="shared" si="13"/>
        <v>-8.0474650978481513E-2</v>
      </c>
      <c r="P82" s="4">
        <f t="shared" si="14"/>
        <v>2.6028243675961515E-3</v>
      </c>
      <c r="Q82" s="4">
        <f t="shared" si="15"/>
        <v>-0.15997619874026614</v>
      </c>
      <c r="R82" s="4">
        <f t="shared" si="16"/>
        <v>0.15999737140988812</v>
      </c>
      <c r="S82" s="4">
        <f t="shared" si="52"/>
        <v>-0.30901699437496521</v>
      </c>
      <c r="T82" s="4">
        <f t="shared" si="53"/>
        <v>0.85741587002035202</v>
      </c>
      <c r="U82" s="4">
        <f t="shared" si="17"/>
        <v>0.9114019294336031</v>
      </c>
      <c r="V82" s="14">
        <f t="shared" si="18"/>
        <v>-6.7527277228787763E-2</v>
      </c>
      <c r="W82" s="14">
        <f t="shared" si="19"/>
        <v>-0.40970270747659837</v>
      </c>
      <c r="X82" s="8">
        <v>236.63975006248882</v>
      </c>
      <c r="Y82" s="8">
        <v>-29.612162183136338</v>
      </c>
      <c r="Z82" s="4">
        <f t="shared" si="54"/>
        <v>55.493120807460031</v>
      </c>
      <c r="AA82" s="4">
        <f t="shared" si="55"/>
        <v>34.429705267666691</v>
      </c>
      <c r="AB82" s="14">
        <f t="shared" si="20"/>
        <v>-18.441022447463773</v>
      </c>
      <c r="AC82" s="14">
        <f t="shared" si="21"/>
        <v>-29.050354216283452</v>
      </c>
      <c r="AD82" s="4">
        <f t="shared" si="22"/>
        <v>6.3292634938615852E-2</v>
      </c>
      <c r="AE82" s="4">
        <f t="shared" si="23"/>
        <v>4.0237325489240756E-2</v>
      </c>
      <c r="AF82" s="4">
        <f t="shared" si="24"/>
        <v>0.12528590725548319</v>
      </c>
      <c r="AG82" s="4">
        <f t="shared" si="25"/>
        <v>4.85203819639346E-4</v>
      </c>
      <c r="AH82" s="4">
        <f t="shared" si="26"/>
        <v>1.2993626217485243E-3</v>
      </c>
      <c r="AI82" s="4">
        <f t="shared" si="27"/>
        <v>7.9989447158842167E-2</v>
      </c>
      <c r="AJ82" s="4">
        <f t="shared" si="56"/>
        <v>-0.80444393101083467</v>
      </c>
      <c r="AK82" s="4">
        <f t="shared" si="57"/>
        <v>4.7520245058853288</v>
      </c>
      <c r="AL82" s="4">
        <f t="shared" si="58"/>
        <v>8.712798487172126</v>
      </c>
      <c r="AM82" s="4">
        <f t="shared" si="59"/>
        <v>19.732443856108674</v>
      </c>
      <c r="AN82" s="14">
        <f t="shared" si="32"/>
        <v>15.405029984931254</v>
      </c>
      <c r="AO82" s="4">
        <f t="shared" si="60"/>
        <v>4.356399243586063</v>
      </c>
      <c r="AP82" s="4">
        <f t="shared" si="61"/>
        <v>14.776221928054337</v>
      </c>
      <c r="AQ82" s="4">
        <f t="shared" si="62"/>
        <v>1.1105158745895682</v>
      </c>
      <c r="AR82" s="4">
        <f t="shared" si="63"/>
        <v>-2.3524567510969119</v>
      </c>
      <c r="AS82" s="4">
        <f t="shared" si="64"/>
        <v>1.0359871557126741</v>
      </c>
      <c r="AT82" s="14">
        <f t="shared" si="38"/>
        <v>27.845661892636763</v>
      </c>
      <c r="AU82" s="4">
        <f t="shared" si="65"/>
        <v>1.5334511422697688</v>
      </c>
      <c r="AV82" s="4">
        <f t="shared" si="66"/>
        <v>27.803406514909547</v>
      </c>
      <c r="AW82" s="4">
        <f t="shared" si="67"/>
        <v>-0.65208955198972152</v>
      </c>
      <c r="BA82" s="4">
        <f t="shared" si="68"/>
        <v>1.1105158745895682</v>
      </c>
      <c r="BB82" s="4">
        <f t="shared" si="43"/>
        <v>0.11292009905036415</v>
      </c>
      <c r="BC82" s="4">
        <f t="shared" si="44"/>
        <v>0.110317274682768</v>
      </c>
      <c r="BD82" s="4">
        <f t="shared" si="45"/>
        <v>4.2180159146807039</v>
      </c>
      <c r="BE82" s="4">
        <f t="shared" si="46"/>
        <v>58.032971368863457</v>
      </c>
    </row>
    <row r="83" spans="1:57" s="4" customFormat="1" x14ac:dyDescent="0.3">
      <c r="A83" s="4">
        <v>57</v>
      </c>
      <c r="B83" s="4">
        <f t="shared" si="47"/>
        <v>0.24120986355199969</v>
      </c>
      <c r="C83" s="4">
        <f t="shared" si="50"/>
        <v>-0.12478743405003437</v>
      </c>
      <c r="D83" s="4">
        <f t="shared" si="51"/>
        <v>-0.23644843137107091</v>
      </c>
      <c r="E83" s="8">
        <v>2.6387391771786534E-2</v>
      </c>
      <c r="F83" s="8">
        <v>1.0355365803560239</v>
      </c>
      <c r="G83" s="14">
        <f t="shared" si="7"/>
        <v>-1.149883582390876E-5</v>
      </c>
      <c r="H83" s="14">
        <f t="shared" si="8"/>
        <v>-5.5393964775996007E-6</v>
      </c>
      <c r="I83" s="4">
        <f t="shared" si="9"/>
        <v>-0.12902042562922034</v>
      </c>
      <c r="J83" s="4">
        <f t="shared" si="10"/>
        <v>-7.6509671091011922E-2</v>
      </c>
      <c r="K83" s="8">
        <v>1.295649864407507</v>
      </c>
      <c r="L83" s="8">
        <v>-3.6184924794734603</v>
      </c>
      <c r="M83" s="6">
        <f t="shared" si="11"/>
        <v>4.9141423438809673</v>
      </c>
      <c r="N83" s="4">
        <f t="shared" si="12"/>
        <v>-0.12902042562922034</v>
      </c>
      <c r="O83" s="4">
        <f t="shared" si="13"/>
        <v>-7.6509671091011922E-2</v>
      </c>
      <c r="P83" s="4">
        <f t="shared" si="14"/>
        <v>4.2329915791859685E-3</v>
      </c>
      <c r="Q83" s="4">
        <f t="shared" si="15"/>
        <v>-0.15993876028005899</v>
      </c>
      <c r="R83" s="4">
        <f t="shared" si="16"/>
        <v>0.15999476634450152</v>
      </c>
      <c r="S83" s="4">
        <f t="shared" si="52"/>
        <v>-6.2790519529332803E-2</v>
      </c>
      <c r="T83" s="4">
        <f t="shared" si="53"/>
        <v>0.99856461200851776</v>
      </c>
      <c r="U83" s="4">
        <f t="shared" si="17"/>
        <v>1.0005368227599047</v>
      </c>
      <c r="V83" s="14">
        <f t="shared" si="18"/>
        <v>6.8345168501186687E-3</v>
      </c>
      <c r="W83" s="14">
        <f t="shared" si="19"/>
        <v>-0.52622069720510867</v>
      </c>
      <c r="X83" s="8">
        <v>240.17012971427221</v>
      </c>
      <c r="Y83" s="8">
        <v>-10.853988941619081</v>
      </c>
      <c r="Z83" s="4">
        <f t="shared" si="54"/>
        <v>58.233781968596013</v>
      </c>
      <c r="AA83" s="4">
        <f t="shared" si="55"/>
        <v>31.023050400672766</v>
      </c>
      <c r="AB83" s="14">
        <f t="shared" si="20"/>
        <v>-18.969482876964385</v>
      </c>
      <c r="AC83" s="14">
        <f t="shared" si="21"/>
        <v>-27.335756976409325</v>
      </c>
      <c r="AD83" s="4">
        <f t="shared" si="22"/>
        <v>6.4510212814610168E-2</v>
      </c>
      <c r="AE83" s="4">
        <f t="shared" si="23"/>
        <v>3.8254835545505961E-2</v>
      </c>
      <c r="AF83" s="4">
        <f t="shared" si="24"/>
        <v>0.12690967925753932</v>
      </c>
      <c r="AG83" s="4">
        <f t="shared" si="25"/>
        <v>-3.4624787472563728E-3</v>
      </c>
      <c r="AH83" s="4">
        <f t="shared" si="26"/>
        <v>2.1107463716810294E-3</v>
      </c>
      <c r="AI83" s="4">
        <f t="shared" si="27"/>
        <v>7.9972149838268294E-2</v>
      </c>
      <c r="AJ83" s="4">
        <f t="shared" si="56"/>
        <v>0.85889224807551046</v>
      </c>
      <c r="AK83" s="4">
        <f t="shared" si="57"/>
        <v>2.4021647198714122</v>
      </c>
      <c r="AL83" s="4">
        <f t="shared" si="58"/>
        <v>9.9382672160599306</v>
      </c>
      <c r="AM83" s="4">
        <f t="shared" si="59"/>
        <v>17.959809619769402</v>
      </c>
      <c r="AN83" s="14">
        <f t="shared" si="32"/>
        <v>14.75200814947277</v>
      </c>
      <c r="AO83" s="4">
        <f t="shared" si="60"/>
        <v>4.9691336080299653</v>
      </c>
      <c r="AP83" s="4">
        <f t="shared" si="61"/>
        <v>13.889904809884701</v>
      </c>
      <c r="AQ83" s="4">
        <f t="shared" si="62"/>
        <v>1.0861341042391723</v>
      </c>
      <c r="AR83" s="4">
        <f t="shared" si="63"/>
        <v>-0.84037979806489782</v>
      </c>
      <c r="AS83" s="4">
        <f t="shared" si="64"/>
        <v>1.070024387943737</v>
      </c>
      <c r="AT83" s="14">
        <f t="shared" si="38"/>
        <v>27.247333422718793</v>
      </c>
      <c r="AU83" s="4">
        <f t="shared" si="65"/>
        <v>3.9606778503520879</v>
      </c>
      <c r="AV83" s="4">
        <f t="shared" si="66"/>
        <v>26.957934075417185</v>
      </c>
      <c r="AW83" s="4">
        <f t="shared" si="67"/>
        <v>-0.43399221863936449</v>
      </c>
      <c r="BA83" s="4">
        <f t="shared" si="68"/>
        <v>1.0861341042391723</v>
      </c>
      <c r="BB83" s="4">
        <f t="shared" si="43"/>
        <v>0.11642242950196532</v>
      </c>
      <c r="BC83" s="4">
        <f t="shared" si="44"/>
        <v>0.11218943792277936</v>
      </c>
      <c r="BD83" s="4">
        <f t="shared" si="45"/>
        <v>5.3374175927749414</v>
      </c>
      <c r="BE83" s="4">
        <f t="shared" si="46"/>
        <v>75.08256432824146</v>
      </c>
    </row>
    <row r="84" spans="1:57" s="4" customFormat="1" x14ac:dyDescent="0.3">
      <c r="A84" s="4">
        <v>58</v>
      </c>
      <c r="B84" s="4">
        <f t="shared" si="47"/>
        <v>0.24551718254399968</v>
      </c>
      <c r="C84" s="4">
        <f t="shared" si="50"/>
        <v>-0.12451768650995272</v>
      </c>
      <c r="D84" s="4">
        <f t="shared" si="51"/>
        <v>-0.23187119948743487</v>
      </c>
      <c r="E84" s="8">
        <v>4.4074795454832914E-2</v>
      </c>
      <c r="F84" s="8">
        <v>1.0699292175336184</v>
      </c>
      <c r="G84" s="14">
        <f t="shared" si="7"/>
        <v>-7.6068279003665973E-6</v>
      </c>
      <c r="H84" s="14">
        <f t="shared" si="8"/>
        <v>-1.3663971696609156E-6</v>
      </c>
      <c r="I84" s="4">
        <f t="shared" si="9"/>
        <v>-0.13157497765502302</v>
      </c>
      <c r="J84" s="4">
        <f t="shared" si="10"/>
        <v>-7.202794773614056E-2</v>
      </c>
      <c r="K84" s="8">
        <v>2.3155888531152407</v>
      </c>
      <c r="L84" s="8">
        <v>-3.626761404178326</v>
      </c>
      <c r="M84" s="6">
        <f t="shared" si="11"/>
        <v>5.9423502572935671</v>
      </c>
      <c r="N84" s="4">
        <f t="shared" si="12"/>
        <v>-0.13157497765502302</v>
      </c>
      <c r="O84" s="4">
        <f t="shared" si="13"/>
        <v>-7.202794773614056E-2</v>
      </c>
      <c r="P84" s="4">
        <f t="shared" si="14"/>
        <v>7.0572911450702963E-3</v>
      </c>
      <c r="Q84" s="4">
        <f t="shared" si="15"/>
        <v>-0.15984325175129432</v>
      </c>
      <c r="R84" s="4">
        <f t="shared" si="16"/>
        <v>0.15999897027398002</v>
      </c>
      <c r="S84" s="4">
        <f t="shared" si="52"/>
        <v>0.18738131458570476</v>
      </c>
      <c r="T84" s="4">
        <f t="shared" si="53"/>
        <v>1.1239653935517242</v>
      </c>
      <c r="U84" s="4">
        <f t="shared" si="17"/>
        <v>1.1394779343882657</v>
      </c>
      <c r="V84" s="14">
        <f t="shared" si="18"/>
        <v>7.8478243456322677E-2</v>
      </c>
      <c r="W84" s="14">
        <f t="shared" si="19"/>
        <v>-0.63043255812814736</v>
      </c>
      <c r="X84" s="8">
        <v>231.29649921349488</v>
      </c>
      <c r="Y84" s="8">
        <v>6.6754250166582256</v>
      </c>
      <c r="Z84" s="4">
        <f t="shared" si="54"/>
        <v>57.31540043977639</v>
      </c>
      <c r="AA84" s="4">
        <f t="shared" si="55"/>
        <v>27.127143496588218</v>
      </c>
      <c r="AB84" s="14">
        <f t="shared" si="20"/>
        <v>-18.170581491943835</v>
      </c>
      <c r="AC84" s="14">
        <f t="shared" si="21"/>
        <v>-24.568651572815703</v>
      </c>
      <c r="AD84" s="4">
        <f t="shared" si="22"/>
        <v>6.5787488827511509E-2</v>
      </c>
      <c r="AE84" s="4">
        <f t="shared" si="23"/>
        <v>3.601397386807028E-2</v>
      </c>
      <c r="AF84" s="4">
        <f t="shared" si="24"/>
        <v>0.12805013549643807</v>
      </c>
      <c r="AG84" s="4">
        <f t="shared" si="25"/>
        <v>-7.8943613380914185E-3</v>
      </c>
      <c r="AH84" s="4">
        <f t="shared" si="26"/>
        <v>3.5248421585849631E-3</v>
      </c>
      <c r="AI84" s="4">
        <f t="shared" si="27"/>
        <v>7.9922309074231979E-2</v>
      </c>
      <c r="AJ84" s="4">
        <f t="shared" si="56"/>
        <v>2.2114752493683518</v>
      </c>
      <c r="AK84" s="4">
        <f t="shared" si="57"/>
        <v>6.9093386664275891E-2</v>
      </c>
      <c r="AL84" s="4">
        <f t="shared" si="58"/>
        <v>10.188631987849359</v>
      </c>
      <c r="AM84" s="4">
        <f t="shared" si="59"/>
        <v>15.478614434240939</v>
      </c>
      <c r="AN84" s="14">
        <f t="shared" si="32"/>
        <v>13.63660619505648</v>
      </c>
      <c r="AO84" s="4">
        <f t="shared" si="60"/>
        <v>5.0943159939246794</v>
      </c>
      <c r="AP84" s="4">
        <f t="shared" si="61"/>
        <v>12.649307217120469</v>
      </c>
      <c r="AQ84" s="4">
        <f t="shared" si="62"/>
        <v>1.0156327203029694</v>
      </c>
      <c r="AR84" s="4">
        <f t="shared" si="63"/>
        <v>0.57987903417922371</v>
      </c>
      <c r="AS84" s="4">
        <f t="shared" si="64"/>
        <v>1.0277201434122247</v>
      </c>
      <c r="AT84" s="14">
        <f t="shared" si="38"/>
        <v>26.311574737659924</v>
      </c>
      <c r="AU84" s="4">
        <f t="shared" si="65"/>
        <v>5.7901708349397474</v>
      </c>
      <c r="AV84" s="4">
        <f t="shared" si="66"/>
        <v>25.666571389215139</v>
      </c>
      <c r="AW84" s="4">
        <f t="shared" si="67"/>
        <v>-0.27203594384821622</v>
      </c>
      <c r="BA84" s="4">
        <f t="shared" si="68"/>
        <v>1.0156327203029694</v>
      </c>
      <c r="BB84" s="4">
        <f t="shared" si="43"/>
        <v>0.12099949603404696</v>
      </c>
      <c r="BC84" s="4">
        <f t="shared" si="44"/>
        <v>0.11394220488897666</v>
      </c>
      <c r="BD84" s="4">
        <f t="shared" si="45"/>
        <v>6.0352453568081152</v>
      </c>
      <c r="BE84" s="4">
        <f t="shared" si="46"/>
        <v>90.792424035040057</v>
      </c>
    </row>
    <row r="85" spans="1:57" s="4" customFormat="1" x14ac:dyDescent="0.3">
      <c r="A85" s="4">
        <v>59</v>
      </c>
      <c r="B85" s="4">
        <f t="shared" si="47"/>
        <v>0.24982450153599967</v>
      </c>
      <c r="C85" s="4">
        <f t="shared" si="50"/>
        <v>-0.12319015211939602</v>
      </c>
      <c r="D85" s="4">
        <f t="shared" si="51"/>
        <v>-0.22679133974895027</v>
      </c>
      <c r="E85" s="8">
        <v>6.8426857564885757E-2</v>
      </c>
      <c r="F85" s="8">
        <v>1.106570187666118</v>
      </c>
      <c r="G85" s="14">
        <f t="shared" si="7"/>
        <v>4.6603607880557618E-6</v>
      </c>
      <c r="H85" s="14">
        <f t="shared" si="8"/>
        <v>6.1263469962047346E-6</v>
      </c>
      <c r="I85" s="4">
        <f t="shared" si="9"/>
        <v>-0.13412524721919292</v>
      </c>
      <c r="J85" s="4">
        <f t="shared" si="10"/>
        <v>-6.7159646056172626E-2</v>
      </c>
      <c r="K85" s="8">
        <v>3.2705605897315397</v>
      </c>
      <c r="L85" s="8">
        <v>-3.5638796901838607</v>
      </c>
      <c r="M85" s="6">
        <f t="shared" si="11"/>
        <v>6.8344402799154</v>
      </c>
      <c r="N85" s="4">
        <f t="shared" si="12"/>
        <v>-0.13412524721919292</v>
      </c>
      <c r="O85" s="4">
        <f t="shared" si="13"/>
        <v>-6.7159646056172626E-2</v>
      </c>
      <c r="P85" s="4">
        <f t="shared" si="14"/>
        <v>1.0935095099796899E-2</v>
      </c>
      <c r="Q85" s="4">
        <f t="shared" si="15"/>
        <v>-0.15963169369277763</v>
      </c>
      <c r="R85" s="4">
        <f t="shared" si="16"/>
        <v>0.16000579344531993</v>
      </c>
      <c r="S85" s="4">
        <f t="shared" si="52"/>
        <v>0.42577929156505345</v>
      </c>
      <c r="T85" s="4">
        <f t="shared" si="53"/>
        <v>1.2316405694142389</v>
      </c>
      <c r="U85" s="4">
        <f t="shared" si="17"/>
        <v>1.3031601963506518</v>
      </c>
      <c r="V85" s="14">
        <f t="shared" si="18"/>
        <v>0.14304306388088839</v>
      </c>
      <c r="W85" s="14">
        <f t="shared" si="19"/>
        <v>-0.71787043383050575</v>
      </c>
      <c r="X85" s="8">
        <v>210.25649020413454</v>
      </c>
      <c r="Y85" s="8">
        <v>22.00877923768374</v>
      </c>
      <c r="Z85" s="4">
        <f t="shared" si="54"/>
        <v>52.795681510027919</v>
      </c>
      <c r="AA85" s="4">
        <f t="shared" si="55"/>
        <v>22.803425334592436</v>
      </c>
      <c r="AB85" s="14">
        <f t="shared" si="20"/>
        <v>-16.167391271234322</v>
      </c>
      <c r="AC85" s="14">
        <f t="shared" si="21"/>
        <v>-20.895661858149161</v>
      </c>
      <c r="AD85" s="4">
        <f t="shared" si="22"/>
        <v>6.7062623609596458E-2</v>
      </c>
      <c r="AE85" s="4">
        <f t="shared" si="23"/>
        <v>3.3579823028086313E-2</v>
      </c>
      <c r="AF85" s="4">
        <f t="shared" si="24"/>
        <v>0.12865536948890044</v>
      </c>
      <c r="AG85" s="4">
        <f t="shared" si="25"/>
        <v>-1.2653137616718088E-2</v>
      </c>
      <c r="AH85" s="4">
        <f t="shared" si="26"/>
        <v>5.4698777302924807E-3</v>
      </c>
      <c r="AI85" s="4">
        <f t="shared" si="27"/>
        <v>7.9812783672890714E-2</v>
      </c>
      <c r="AJ85" s="4">
        <f t="shared" si="56"/>
        <v>3.1816585703050331</v>
      </c>
      <c r="AK85" s="4">
        <f t="shared" si="57"/>
        <v>-2.0989222777315075</v>
      </c>
      <c r="AL85" s="4">
        <f t="shared" si="58"/>
        <v>9.5246944839934198</v>
      </c>
      <c r="AM85" s="4">
        <f t="shared" si="59"/>
        <v>12.360618398769027</v>
      </c>
      <c r="AN85" s="14">
        <f t="shared" si="32"/>
        <v>12.069586131732374</v>
      </c>
      <c r="AO85" s="4">
        <f t="shared" si="60"/>
        <v>4.7623472419967099</v>
      </c>
      <c r="AP85" s="4">
        <f t="shared" si="61"/>
        <v>11.090309199384514</v>
      </c>
      <c r="AQ85" s="4">
        <f t="shared" si="62"/>
        <v>0.90366400913691314</v>
      </c>
      <c r="AR85" s="4">
        <f t="shared" si="63"/>
        <v>1.8260561575251455</v>
      </c>
      <c r="AS85" s="4">
        <f t="shared" si="64"/>
        <v>0.89333586505365203</v>
      </c>
      <c r="AT85" s="14">
        <f t="shared" si="38"/>
        <v>24.935489291574488</v>
      </c>
      <c r="AU85" s="4">
        <f t="shared" si="65"/>
        <v>6.953614631026884</v>
      </c>
      <c r="AV85" s="4">
        <f t="shared" si="66"/>
        <v>23.946312237448897</v>
      </c>
      <c r="AW85" s="4">
        <f t="shared" si="67"/>
        <v>-0.1594185134270909</v>
      </c>
      <c r="BA85" s="4">
        <f t="shared" si="68"/>
        <v>0.90366400913691314</v>
      </c>
      <c r="BB85" s="4">
        <f t="shared" si="43"/>
        <v>0.12663434941660365</v>
      </c>
      <c r="BC85" s="4">
        <f t="shared" si="44"/>
        <v>0.11569925431680675</v>
      </c>
      <c r="BD85" s="4">
        <f t="shared" si="45"/>
        <v>6.1760377035551572</v>
      </c>
      <c r="BE85" s="4">
        <f t="shared" si="46"/>
        <v>104.42255556622972</v>
      </c>
    </row>
    <row r="86" spans="1:57" s="4" customFormat="1" x14ac:dyDescent="0.3">
      <c r="A86" s="4">
        <v>60</v>
      </c>
      <c r="B86" s="4">
        <f t="shared" si="47"/>
        <v>0.25413182052799965</v>
      </c>
      <c r="C86" s="4">
        <f t="shared" si="50"/>
        <v>-0.12088824474645292</v>
      </c>
      <c r="D86" s="4">
        <f t="shared" si="51"/>
        <v>-0.22128896457825414</v>
      </c>
      <c r="E86" s="8">
        <v>9.8190286004364302E-2</v>
      </c>
      <c r="F86" s="8">
        <v>1.1443044727121259</v>
      </c>
      <c r="G86" s="14">
        <f t="shared" si="7"/>
        <v>1.0068197591986405E-5</v>
      </c>
      <c r="H86" s="14">
        <f t="shared" si="8"/>
        <v>7.7327682770911288E-6</v>
      </c>
      <c r="I86" s="4">
        <f t="shared" si="9"/>
        <v>-0.13656338953857106</v>
      </c>
      <c r="J86" s="4">
        <f t="shared" si="10"/>
        <v>-6.2051918888431652E-2</v>
      </c>
      <c r="K86" s="8">
        <v>4.1105523825772607</v>
      </c>
      <c r="L86" s="8">
        <v>-3.4420552924014554</v>
      </c>
      <c r="M86" s="6">
        <f t="shared" si="11"/>
        <v>7.5526076749787165</v>
      </c>
      <c r="N86" s="4">
        <f t="shared" si="12"/>
        <v>-0.13656338953857106</v>
      </c>
      <c r="O86" s="4">
        <f t="shared" si="13"/>
        <v>-6.2051918888431652E-2</v>
      </c>
      <c r="P86" s="4">
        <f t="shared" si="14"/>
        <v>1.5675144792118137E-2</v>
      </c>
      <c r="Q86" s="4">
        <f t="shared" si="15"/>
        <v>-0.1592370456898225</v>
      </c>
      <c r="R86" s="4">
        <f t="shared" si="16"/>
        <v>0.16000670887271098</v>
      </c>
      <c r="S86" s="4">
        <f t="shared" si="52"/>
        <v>0.63742398974867265</v>
      </c>
      <c r="T86" s="4">
        <f t="shared" si="53"/>
        <v>1.319892037750678</v>
      </c>
      <c r="U86" s="4">
        <f t="shared" si="17"/>
        <v>1.4657504337453744</v>
      </c>
      <c r="V86" s="14">
        <f t="shared" si="18"/>
        <v>0.19645790800740059</v>
      </c>
      <c r="W86" s="14">
        <f t="shared" si="19"/>
        <v>-0.78539979626867318</v>
      </c>
      <c r="X86" s="8">
        <v>177.91902819882426</v>
      </c>
      <c r="Y86" s="8">
        <v>33.848238160207494</v>
      </c>
      <c r="Z86" s="4">
        <f t="shared" si="54"/>
        <v>44.958615742070158</v>
      </c>
      <c r="AA86" s="4">
        <f t="shared" si="55"/>
        <v>18.120083532964131</v>
      </c>
      <c r="AB86" s="14">
        <f t="shared" si="20"/>
        <v>-13.173856317428836</v>
      </c>
      <c r="AC86" s="14">
        <f t="shared" si="21"/>
        <v>-16.527860671189227</v>
      </c>
      <c r="AD86" s="4">
        <f t="shared" si="22"/>
        <v>6.8281694769285528E-2</v>
      </c>
      <c r="AE86" s="4">
        <f t="shared" si="23"/>
        <v>3.1025959444215826E-2</v>
      </c>
      <c r="AF86" s="4">
        <f t="shared" si="24"/>
        <v>0.12872078304371601</v>
      </c>
      <c r="AG86" s="4">
        <f t="shared" si="25"/>
        <v>-1.7562737572341051E-2</v>
      </c>
      <c r="AH86" s="4">
        <f t="shared" si="26"/>
        <v>7.8426064948550582E-3</v>
      </c>
      <c r="AI86" s="4">
        <f t="shared" si="27"/>
        <v>7.9614656460772704E-2</v>
      </c>
      <c r="AJ86" s="4">
        <f t="shared" si="56"/>
        <v>3.7183162947061135</v>
      </c>
      <c r="AK86" s="4">
        <f t="shared" si="57"/>
        <v>-3.8872548439059917</v>
      </c>
      <c r="AL86" s="4">
        <f t="shared" si="58"/>
        <v>8.0846935720859552</v>
      </c>
      <c r="AM86" s="4">
        <f t="shared" si="59"/>
        <v>8.7855924282079094</v>
      </c>
      <c r="AN86" s="14">
        <f t="shared" si="32"/>
        <v>10.143105290776532</v>
      </c>
      <c r="AO86" s="4">
        <f t="shared" si="60"/>
        <v>4.0423467860429776</v>
      </c>
      <c r="AP86" s="4">
        <f t="shared" si="61"/>
        <v>9.3027962141039549</v>
      </c>
      <c r="AQ86" s="4">
        <f t="shared" si="62"/>
        <v>0.76062837903553682</v>
      </c>
      <c r="AR86" s="4">
        <f t="shared" si="63"/>
        <v>2.7877330519586132</v>
      </c>
      <c r="AS86" s="4">
        <f t="shared" si="64"/>
        <v>0.67779570659138755</v>
      </c>
      <c r="AT86" s="14">
        <f t="shared" si="38"/>
        <v>23.112629471352168</v>
      </c>
      <c r="AU86" s="4">
        <f t="shared" si="65"/>
        <v>7.3876264483933127</v>
      </c>
      <c r="AV86" s="4">
        <f t="shared" si="66"/>
        <v>21.90015106201362</v>
      </c>
      <c r="AW86" s="4">
        <f t="shared" si="67"/>
        <v>-9.1420435127613109E-2</v>
      </c>
      <c r="BA86" s="4">
        <f t="shared" si="68"/>
        <v>0.76062837903553682</v>
      </c>
      <c r="BB86" s="4">
        <f t="shared" si="43"/>
        <v>0.13324357578154672</v>
      </c>
      <c r="BC86" s="4">
        <f t="shared" si="44"/>
        <v>0.1175684309894286</v>
      </c>
      <c r="BD86" s="4">
        <f t="shared" si="45"/>
        <v>5.7447277333104161</v>
      </c>
      <c r="BE86" s="4">
        <f t="shared" si="46"/>
        <v>115.39534509183837</v>
      </c>
    </row>
    <row r="87" spans="1:57" s="4" customFormat="1" x14ac:dyDescent="0.3">
      <c r="A87" s="4">
        <v>61</v>
      </c>
      <c r="B87" s="4">
        <f t="shared" si="47"/>
        <v>0.25843913951999964</v>
      </c>
      <c r="C87" s="4">
        <f t="shared" si="50"/>
        <v>-0.11775660169718852</v>
      </c>
      <c r="D87" s="4">
        <f t="shared" si="51"/>
        <v>-0.21545084971874789</v>
      </c>
      <c r="E87" s="8">
        <v>0.13199230988553934</v>
      </c>
      <c r="F87" s="8">
        <v>1.1821444364267266</v>
      </c>
      <c r="G87" s="14">
        <f t="shared" si="7"/>
        <v>9.8967751646639179E-7</v>
      </c>
      <c r="H87" s="14">
        <f t="shared" si="8"/>
        <v>1.4063010406184517E-6</v>
      </c>
      <c r="I87" s="4">
        <f t="shared" si="9"/>
        <v>-0.13881311323527942</v>
      </c>
      <c r="J87" s="4">
        <f t="shared" si="10"/>
        <v>-5.6841178681739976E-2</v>
      </c>
      <c r="K87" s="8">
        <v>4.7891801371012157</v>
      </c>
      <c r="L87" s="8">
        <v>-3.2794266052567771</v>
      </c>
      <c r="M87" s="6">
        <f t="shared" si="11"/>
        <v>8.0686067423579928</v>
      </c>
      <c r="N87" s="4">
        <f t="shared" si="12"/>
        <v>-0.13881311323527942</v>
      </c>
      <c r="O87" s="4">
        <f t="shared" si="13"/>
        <v>-5.6841178681739976E-2</v>
      </c>
      <c r="P87" s="4">
        <f t="shared" si="14"/>
        <v>2.1056511538090905E-2</v>
      </c>
      <c r="Q87" s="4">
        <f t="shared" si="15"/>
        <v>-0.1586096710370079</v>
      </c>
      <c r="R87" s="4">
        <f t="shared" si="16"/>
        <v>0.16000126382195118</v>
      </c>
      <c r="S87" s="4">
        <f t="shared" si="52"/>
        <v>0.80901699437493402</v>
      </c>
      <c r="T87" s="4">
        <f t="shared" si="53"/>
        <v>1.3873280201865044</v>
      </c>
      <c r="U87" s="4">
        <f t="shared" si="17"/>
        <v>1.6059849105088309</v>
      </c>
      <c r="V87" s="14">
        <f t="shared" si="18"/>
        <v>0.23581318193539014</v>
      </c>
      <c r="W87" s="14">
        <f t="shared" si="19"/>
        <v>-0.83125717666933985</v>
      </c>
      <c r="X87" s="8">
        <v>135.66328302967389</v>
      </c>
      <c r="Y87" s="8">
        <v>40.76338611004693</v>
      </c>
      <c r="Z87" s="4">
        <f t="shared" si="54"/>
        <v>34.296634800815596</v>
      </c>
      <c r="AA87" s="4">
        <f t="shared" si="55"/>
        <v>13.150977189607751</v>
      </c>
      <c r="AB87" s="14">
        <f t="shared" si="20"/>
        <v>-9.4521596290077454</v>
      </c>
      <c r="AC87" s="14">
        <f t="shared" si="21"/>
        <v>-11.703657394043827</v>
      </c>
      <c r="AD87" s="4">
        <f t="shared" si="22"/>
        <v>6.9406556617639711E-2</v>
      </c>
      <c r="AE87" s="4">
        <f t="shared" si="23"/>
        <v>2.8420589340869988E-2</v>
      </c>
      <c r="AF87" s="4">
        <f t="shared" si="24"/>
        <v>0.12828436262747572</v>
      </c>
      <c r="AG87" s="4">
        <f t="shared" si="25"/>
        <v>-2.2462953686243681E-2</v>
      </c>
      <c r="AH87" s="4">
        <f t="shared" si="26"/>
        <v>1.0528750607803686E-2</v>
      </c>
      <c r="AI87" s="4">
        <f t="shared" si="27"/>
        <v>7.9304132367983657E-2</v>
      </c>
      <c r="AJ87" s="4">
        <f t="shared" si="56"/>
        <v>3.809923815329761</v>
      </c>
      <c r="AK87" s="4">
        <f t="shared" si="57"/>
        <v>-5.047186182890238</v>
      </c>
      <c r="AL87" s="4">
        <f t="shared" si="58"/>
        <v>6.0736283875917252</v>
      </c>
      <c r="AM87" s="4">
        <f t="shared" si="59"/>
        <v>5.0205967911899911</v>
      </c>
      <c r="AN87" s="14">
        <f t="shared" si="32"/>
        <v>8.0176722761228945</v>
      </c>
      <c r="AO87" s="4">
        <f t="shared" si="60"/>
        <v>3.0368141937958626</v>
      </c>
      <c r="AP87" s="4">
        <f t="shared" si="61"/>
        <v>7.4202983955949957</v>
      </c>
      <c r="AQ87" s="4">
        <f t="shared" si="62"/>
        <v>0.60132540982004257</v>
      </c>
      <c r="AR87" s="4">
        <f t="shared" si="63"/>
        <v>3.3459378782645941</v>
      </c>
      <c r="AS87" s="4">
        <f t="shared" si="64"/>
        <v>0.42369977738279785</v>
      </c>
      <c r="AT87" s="14">
        <f t="shared" si="38"/>
        <v>20.936138548357238</v>
      </c>
      <c r="AU87" s="4">
        <f t="shared" si="65"/>
        <v>7.0519396477133753</v>
      </c>
      <c r="AV87" s="4">
        <f t="shared" si="66"/>
        <v>19.712738128454355</v>
      </c>
      <c r="AW87" s="4">
        <f t="shared" si="67"/>
        <v>-6.7101205231651195E-2</v>
      </c>
      <c r="BA87" s="4">
        <f t="shared" si="68"/>
        <v>0.60132540982004257</v>
      </c>
      <c r="BB87" s="4">
        <f t="shared" si="43"/>
        <v>0.14068253782281112</v>
      </c>
      <c r="BC87" s="4">
        <f t="shared" si="44"/>
        <v>0.11962602628472022</v>
      </c>
      <c r="BD87" s="4">
        <f t="shared" si="45"/>
        <v>4.8518582560251788</v>
      </c>
      <c r="BE87" s="4">
        <f t="shared" si="46"/>
        <v>123.27923010344347</v>
      </c>
    </row>
    <row r="88" spans="1:57" s="4" customFormat="1" x14ac:dyDescent="0.3">
      <c r="A88" s="4">
        <v>62</v>
      </c>
      <c r="B88" s="4">
        <f t="shared" si="47"/>
        <v>0.26274645851199963</v>
      </c>
      <c r="C88" s="4">
        <f t="shared" si="50"/>
        <v>-0.11399199562176562</v>
      </c>
      <c r="D88" s="4">
        <f t="shared" si="51"/>
        <v>-0.20936906572928682</v>
      </c>
      <c r="E88" s="8">
        <v>0.16847126113112112</v>
      </c>
      <c r="F88" s="8">
        <v>1.2193422570706414</v>
      </c>
      <c r="G88" s="14">
        <f t="shared" si="7"/>
        <v>-1.0900738633357054E-5</v>
      </c>
      <c r="H88" s="14">
        <f t="shared" si="8"/>
        <v>-5.1980778647264803E-6</v>
      </c>
      <c r="I88" s="4">
        <f t="shared" si="9"/>
        <v>-0.14083096839543632</v>
      </c>
      <c r="J88" s="4">
        <f t="shared" si="10"/>
        <v>-5.1639503684714205E-2</v>
      </c>
      <c r="K88" s="8">
        <v>5.2674841371633772</v>
      </c>
      <c r="L88" s="8">
        <v>-3.0999060727706307</v>
      </c>
      <c r="M88" s="6">
        <f t="shared" si="11"/>
        <v>8.3673902099340083</v>
      </c>
      <c r="N88" s="4">
        <f t="shared" si="12"/>
        <v>-0.14083096839543632</v>
      </c>
      <c r="O88" s="4">
        <f t="shared" si="13"/>
        <v>-5.1639503684714205E-2</v>
      </c>
      <c r="P88" s="4">
        <f t="shared" si="14"/>
        <v>2.68389727736707E-2</v>
      </c>
      <c r="Q88" s="4">
        <f t="shared" si="15"/>
        <v>-0.15772956204457261</v>
      </c>
      <c r="R88" s="4">
        <f t="shared" si="16"/>
        <v>0.15999670372329086</v>
      </c>
      <c r="S88" s="4">
        <f t="shared" si="52"/>
        <v>0.92977648588824269</v>
      </c>
      <c r="T88" s="4">
        <f t="shared" si="53"/>
        <v>1.4328850109944011</v>
      </c>
      <c r="U88" s="4">
        <f t="shared" si="17"/>
        <v>1.7081111698139306</v>
      </c>
      <c r="V88" s="14">
        <f t="shared" si="18"/>
        <v>0.25901613092383668</v>
      </c>
      <c r="W88" s="14">
        <f t="shared" si="19"/>
        <v>-0.85494837348814912</v>
      </c>
      <c r="X88" s="8">
        <v>85.277862164932387</v>
      </c>
      <c r="Y88" s="8">
        <v>41.540790038251231</v>
      </c>
      <c r="Z88" s="4">
        <f t="shared" si="54"/>
        <v>21.479670160826245</v>
      </c>
      <c r="AA88" s="4">
        <f t="shared" si="55"/>
        <v>7.9744720799582893</v>
      </c>
      <c r="AB88" s="14">
        <f t="shared" si="20"/>
        <v>-5.2750655170029006</v>
      </c>
      <c r="AC88" s="14">
        <f t="shared" si="21"/>
        <v>-6.6632801828296229</v>
      </c>
      <c r="AD88" s="4">
        <f t="shared" si="22"/>
        <v>7.0415484197718162E-2</v>
      </c>
      <c r="AE88" s="4">
        <f t="shared" si="23"/>
        <v>2.5819751842357103E-2</v>
      </c>
      <c r="AF88" s="4">
        <f t="shared" si="24"/>
        <v>0.12741693237791765</v>
      </c>
      <c r="AG88" s="4">
        <f t="shared" si="25"/>
        <v>-2.7227876376504465E-2</v>
      </c>
      <c r="AH88" s="4">
        <f t="shared" si="26"/>
        <v>1.3414036017518671E-2</v>
      </c>
      <c r="AI88" s="4">
        <f t="shared" si="27"/>
        <v>7.886738006121867E-2</v>
      </c>
      <c r="AJ88" s="4">
        <f t="shared" si="56"/>
        <v>3.4984493750202543</v>
      </c>
      <c r="AK88" s="4">
        <f t="shared" si="57"/>
        <v>-5.3540041303368753</v>
      </c>
      <c r="AL88" s="4">
        <f t="shared" si="58"/>
        <v>3.7465271880673532</v>
      </c>
      <c r="AM88" s="4">
        <f t="shared" si="59"/>
        <v>1.3672827073471971</v>
      </c>
      <c r="AN88" s="14">
        <f t="shared" si="32"/>
        <v>5.8989778848762757</v>
      </c>
      <c r="AO88" s="4">
        <f t="shared" si="60"/>
        <v>1.8732635940336766</v>
      </c>
      <c r="AP88" s="4">
        <f t="shared" si="61"/>
        <v>5.5936413536735987</v>
      </c>
      <c r="AQ88" s="4">
        <f t="shared" si="62"/>
        <v>0.44224616548057766</v>
      </c>
      <c r="AR88" s="4">
        <f t="shared" si="63"/>
        <v>3.4051143505886694</v>
      </c>
      <c r="AS88" s="4">
        <f t="shared" si="64"/>
        <v>0.20063994098894222</v>
      </c>
      <c r="AT88" s="14">
        <f t="shared" si="38"/>
        <v>18.599000073366948</v>
      </c>
      <c r="AU88" s="4">
        <f t="shared" si="65"/>
        <v>5.9594008147400803</v>
      </c>
      <c r="AV88" s="4">
        <f t="shared" si="66"/>
        <v>17.61840928286033</v>
      </c>
      <c r="AW88" s="4">
        <f t="shared" si="67"/>
        <v>-8.7815093884162088E-2</v>
      </c>
      <c r="BA88" s="4">
        <f t="shared" si="68"/>
        <v>0.44224616548057766</v>
      </c>
      <c r="BB88" s="4">
        <f t="shared" si="43"/>
        <v>0.148754462890234</v>
      </c>
      <c r="BC88" s="4">
        <f t="shared" si="44"/>
        <v>0.1219154901165633</v>
      </c>
      <c r="BD88" s="4">
        <f t="shared" si="45"/>
        <v>3.700446235423041</v>
      </c>
      <c r="BE88" s="4">
        <f t="shared" si="46"/>
        <v>127.84430521821402</v>
      </c>
    </row>
    <row r="89" spans="1:57" s="4" customFormat="1" x14ac:dyDescent="0.3">
      <c r="A89" s="4">
        <v>63</v>
      </c>
      <c r="B89" s="4">
        <f t="shared" si="47"/>
        <v>0.26705377750399961</v>
      </c>
      <c r="C89" s="4">
        <f t="shared" si="50"/>
        <v>-0.10983097056515567</v>
      </c>
      <c r="D89" s="4">
        <f t="shared" si="51"/>
        <v>-0.20313952597646628</v>
      </c>
      <c r="E89" s="8">
        <v>0.20618781635968217</v>
      </c>
      <c r="F89" s="8">
        <v>1.2553589104040401</v>
      </c>
      <c r="G89" s="14">
        <f t="shared" si="7"/>
        <v>-1.135109970802628E-5</v>
      </c>
      <c r="H89" s="14">
        <f t="shared" si="8"/>
        <v>-6.2833065034018087E-6</v>
      </c>
      <c r="I89" s="4">
        <f t="shared" si="9"/>
        <v>-0.14259911537344427</v>
      </c>
      <c r="J89" s="4">
        <f t="shared" si="10"/>
        <v>-4.6534850324365822E-2</v>
      </c>
      <c r="K89" s="8">
        <v>5.5153673118031268</v>
      </c>
      <c r="L89" s="8">
        <v>-2.9312081266349126</v>
      </c>
      <c r="M89" s="6">
        <f t="shared" si="11"/>
        <v>8.4465754384380389</v>
      </c>
      <c r="N89" s="4">
        <f t="shared" si="12"/>
        <v>-0.14259911537344427</v>
      </c>
      <c r="O89" s="4">
        <f t="shared" si="13"/>
        <v>-4.6534850324365822E-2</v>
      </c>
      <c r="P89" s="4">
        <f t="shared" si="14"/>
        <v>3.2768144808288602E-2</v>
      </c>
      <c r="Q89" s="4">
        <f t="shared" si="15"/>
        <v>-0.15660467565210046</v>
      </c>
      <c r="R89" s="4">
        <f t="shared" si="16"/>
        <v>0.1599961741738738</v>
      </c>
      <c r="S89" s="4">
        <f t="shared" si="52"/>
        <v>0.99211470131447477</v>
      </c>
      <c r="T89" s="4">
        <f t="shared" si="53"/>
        <v>1.455844549214901</v>
      </c>
      <c r="U89" s="4">
        <f t="shared" si="17"/>
        <v>1.7617533686765148</v>
      </c>
      <c r="V89" s="14">
        <f t="shared" si="18"/>
        <v>0.26478572378986931</v>
      </c>
      <c r="W89" s="14">
        <f t="shared" si="19"/>
        <v>-0.85712850863724532</v>
      </c>
      <c r="X89" s="8">
        <v>28.91956275604516</v>
      </c>
      <c r="Y89" s="8">
        <v>35.541399590406108</v>
      </c>
      <c r="Z89" s="4">
        <f t="shared" si="54"/>
        <v>7.3130588479312237</v>
      </c>
      <c r="AA89" s="4">
        <f t="shared" si="55"/>
        <v>2.6722047818891617</v>
      </c>
      <c r="AB89" s="14">
        <f t="shared" si="20"/>
        <v>-0.90178075078482767</v>
      </c>
      <c r="AC89" s="14">
        <f t="shared" si="21"/>
        <v>-1.6291090057827731</v>
      </c>
      <c r="AD89" s="4">
        <f t="shared" si="22"/>
        <v>7.1299557686722137E-2</v>
      </c>
      <c r="AE89" s="4">
        <f t="shared" si="23"/>
        <v>2.3267425162182911E-2</v>
      </c>
      <c r="AF89" s="4">
        <f t="shared" si="24"/>
        <v>0.12622071851915398</v>
      </c>
      <c r="AG89" s="4">
        <f t="shared" si="25"/>
        <v>-3.1770629154936107E-2</v>
      </c>
      <c r="AH89" s="4">
        <f t="shared" si="26"/>
        <v>1.6378396854290288E-2</v>
      </c>
      <c r="AI89" s="4">
        <f t="shared" si="27"/>
        <v>7.8305479479301929E-2</v>
      </c>
      <c r="AJ89" s="4">
        <f t="shared" si="56"/>
        <v>2.8791226118067628</v>
      </c>
      <c r="AK89" s="4">
        <f t="shared" si="57"/>
        <v>-4.668345587101614</v>
      </c>
      <c r="AL89" s="4">
        <f t="shared" si="58"/>
        <v>1.3831254083592421</v>
      </c>
      <c r="AM89" s="4">
        <f t="shared" si="59"/>
        <v>-1.8986153126937513</v>
      </c>
      <c r="AN89" s="14">
        <f t="shared" si="32"/>
        <v>4.0206147309689735</v>
      </c>
      <c r="AO89" s="4">
        <f t="shared" si="60"/>
        <v>0.69156270417962107</v>
      </c>
      <c r="AP89" s="4">
        <f t="shared" si="61"/>
        <v>3.9606923436531245</v>
      </c>
      <c r="AQ89" s="4">
        <f t="shared" si="62"/>
        <v>0.29848649570011082</v>
      </c>
      <c r="AR89" s="4">
        <f t="shared" si="63"/>
        <v>2.9238092122120425</v>
      </c>
      <c r="AS89" s="4">
        <f t="shared" si="64"/>
        <v>9.0688051027156269E-2</v>
      </c>
      <c r="AT89" s="14">
        <f t="shared" si="38"/>
        <v>16.400462088713631</v>
      </c>
      <c r="AU89" s="4">
        <f t="shared" si="65"/>
        <v>4.2001337588340721</v>
      </c>
      <c r="AV89" s="4">
        <f t="shared" si="66"/>
        <v>15.853518004885711</v>
      </c>
      <c r="AW89" s="4">
        <f t="shared" si="67"/>
        <v>-0.15416804151892388</v>
      </c>
      <c r="BA89" s="4">
        <f t="shared" si="68"/>
        <v>0.29848649570011082</v>
      </c>
      <c r="BB89" s="4">
        <f t="shared" si="43"/>
        <v>0.15722280693884394</v>
      </c>
      <c r="BC89" s="4">
        <f t="shared" si="44"/>
        <v>0.12445466213055534</v>
      </c>
      <c r="BD89" s="4">
        <f t="shared" si="45"/>
        <v>2.5211887032859974</v>
      </c>
      <c r="BE89" s="4">
        <f t="shared" si="46"/>
        <v>129.05416638969666</v>
      </c>
    </row>
    <row r="90" spans="1:57" s="17" customFormat="1" x14ac:dyDescent="0.3">
      <c r="A90" s="17">
        <v>64</v>
      </c>
      <c r="B90" s="17">
        <f t="shared" si="47"/>
        <v>0.2713610964959996</v>
      </c>
      <c r="C90" s="17">
        <f>+-($C$15-$C$16*$C$21)/2*COS((B90-$C$19*5/8)*$C$23)+$C$16*(B90-$C$19*5/8)-$C$16*$C$21/2</f>
        <v>-0.10542307142753449</v>
      </c>
      <c r="D90" s="17">
        <f t="shared" si="51"/>
        <v>-0.19686047402353496</v>
      </c>
      <c r="E90" s="8">
        <v>0.24421886567129894</v>
      </c>
      <c r="F90" s="8">
        <v>1.289694359686405</v>
      </c>
      <c r="G90" s="14">
        <f t="shared" si="7"/>
        <v>-1.7256475537130722E-6</v>
      </c>
      <c r="H90" s="14">
        <f t="shared" si="8"/>
        <v>-3.9454703395502833E-6</v>
      </c>
      <c r="I90" s="17">
        <f t="shared" si="9"/>
        <v>-0.14411254800263262</v>
      </c>
      <c r="J90" s="17">
        <f t="shared" si="10"/>
        <v>-4.1612179805784071E-2</v>
      </c>
      <c r="K90" s="8">
        <v>5.9173956241825891</v>
      </c>
      <c r="L90" s="8">
        <v>-2.5700227620931404</v>
      </c>
      <c r="M90" s="6">
        <f t="shared" si="11"/>
        <v>8.4874183862757295</v>
      </c>
      <c r="N90" s="17">
        <f t="shared" si="12"/>
        <v>-0.14411254800263262</v>
      </c>
      <c r="O90" s="17">
        <f t="shared" si="13"/>
        <v>-4.1612179805784071E-2</v>
      </c>
      <c r="P90" s="17">
        <f t="shared" si="14"/>
        <v>3.8689476575098136E-2</v>
      </c>
      <c r="Q90" s="17">
        <f t="shared" si="15"/>
        <v>-0.15524829421775088</v>
      </c>
      <c r="R90" s="17">
        <f t="shared" si="16"/>
        <v>0.15999658888606472</v>
      </c>
      <c r="S90" s="17">
        <f>+($C$15-$C$16*$C$21)/2*$C$23*SIN($C$23*(B90-$C$19*5/8))+$C$16</f>
        <v>1.0986311174341681</v>
      </c>
      <c r="T90" s="17">
        <f t="shared" si="53"/>
        <v>1.4558445492149032</v>
      </c>
      <c r="U90" s="17">
        <f t="shared" si="17"/>
        <v>1.8238622984407002</v>
      </c>
      <c r="V90" s="14">
        <f t="shared" si="18"/>
        <v>0.28690978984941551</v>
      </c>
      <c r="W90" s="14">
        <f t="shared" si="19"/>
        <v>-0.85653108115749654</v>
      </c>
      <c r="X90" s="8">
        <v>172.93419358699617</v>
      </c>
      <c r="Y90" s="8">
        <v>142.86962742090006</v>
      </c>
      <c r="Z90" s="17">
        <f>+($C$15-$C$16*$C$21)/2*$C$23^2*COS($C$23*(B90-$C$19*5/8))</f>
        <v>45.736705405822825</v>
      </c>
      <c r="AA90" s="17">
        <f t="shared" si="55"/>
        <v>-2.6722047818881096</v>
      </c>
      <c r="AB90" s="14">
        <f t="shared" si="20"/>
        <v>-13.346718498286826</v>
      </c>
      <c r="AC90" s="14">
        <f t="shared" si="21"/>
        <v>-5.5154110065457962</v>
      </c>
      <c r="AD90" s="17">
        <f t="shared" si="22"/>
        <v>7.2056274001316312E-2</v>
      </c>
      <c r="AE90" s="17">
        <f t="shared" si="23"/>
        <v>2.0806089902892035E-2</v>
      </c>
      <c r="AF90" s="17">
        <f t="shared" si="24"/>
        <v>0.12476867253886041</v>
      </c>
      <c r="AG90" s="17">
        <f t="shared" si="25"/>
        <v>-3.6013940038261145E-2</v>
      </c>
      <c r="AH90" s="17">
        <f t="shared" si="26"/>
        <v>1.9343875463772215E-2</v>
      </c>
      <c r="AI90" s="17">
        <f t="shared" si="27"/>
        <v>7.7626119844045216E-2</v>
      </c>
      <c r="AJ90" s="17">
        <f t="shared" si="56"/>
        <v>6.8969824541597813</v>
      </c>
      <c r="AK90" s="17">
        <f t="shared" si="57"/>
        <v>-20.314456884885107</v>
      </c>
      <c r="AL90" s="17">
        <f t="shared" si="58"/>
        <v>7.9719752568650701</v>
      </c>
      <c r="AM90" s="17">
        <f t="shared" si="59"/>
        <v>-7.1249261299165152</v>
      </c>
      <c r="AN90" s="14">
        <f t="shared" si="32"/>
        <v>4.2076065839523205</v>
      </c>
      <c r="AO90" s="17">
        <f t="shared" si="60"/>
        <v>3.9859876284325351</v>
      </c>
      <c r="AP90" s="17">
        <f t="shared" si="61"/>
        <v>1.3475369350417425</v>
      </c>
      <c r="AQ90" s="17">
        <f t="shared" si="62"/>
        <v>0.1800313075672445</v>
      </c>
      <c r="AR90" s="17">
        <f t="shared" si="63"/>
        <v>11.218181446488035</v>
      </c>
      <c r="AS90" s="17">
        <f t="shared" si="64"/>
        <v>-2.2509304393518077</v>
      </c>
      <c r="AT90" s="14">
        <f t="shared" si="38"/>
        <v>20.327803174753033</v>
      </c>
      <c r="AU90" s="17">
        <f t="shared" si="65"/>
        <v>17.447805364218176</v>
      </c>
      <c r="AV90" s="17">
        <f t="shared" si="66"/>
        <v>10.430420407819572</v>
      </c>
      <c r="AW90" s="17">
        <f t="shared" si="67"/>
        <v>1.0209904703561068</v>
      </c>
      <c r="BA90" s="17">
        <f t="shared" si="68"/>
        <v>0.1800313075672445</v>
      </c>
      <c r="BB90" s="17">
        <f t="shared" si="43"/>
        <v>0.16593802506846511</v>
      </c>
      <c r="BC90" s="17">
        <f t="shared" si="44"/>
        <v>0.12724854849336698</v>
      </c>
      <c r="BD90" s="17">
        <f t="shared" si="45"/>
        <v>1.5280010299514919</v>
      </c>
      <c r="BE90" s="17">
        <f t="shared" si="46"/>
        <v>129.67820066542271</v>
      </c>
    </row>
    <row r="91" spans="1:57" s="17" customFormat="1" x14ac:dyDescent="0.3">
      <c r="A91" s="17">
        <v>65</v>
      </c>
      <c r="B91" s="17">
        <f t="shared" si="47"/>
        <v>0.27566841548799959</v>
      </c>
      <c r="C91" s="17">
        <f t="shared" ref="C91:C114" si="69">+-($C$15-$C$16*$C$21)/2*COS((B91-$C$19*5/8)*$C$23)+$C$16*(B91-$C$19*5/8)-$C$16*$C$21/2</f>
        <v>-0.10026831554528993</v>
      </c>
      <c r="D91" s="17">
        <f t="shared" si="51"/>
        <v>-0.19063093427071442</v>
      </c>
      <c r="E91" s="8">
        <v>0.2855899045381104</v>
      </c>
      <c r="F91" s="8">
        <v>1.3207767492586244</v>
      </c>
      <c r="G91" s="14">
        <f t="shared" si="7"/>
        <v>7.9406276306953627E-6</v>
      </c>
      <c r="H91" s="14">
        <f t="shared" si="8"/>
        <v>-1.8056897469476141E-6</v>
      </c>
      <c r="I91" s="17">
        <f t="shared" si="9"/>
        <v>-0.14533613669474649</v>
      </c>
      <c r="J91" s="17">
        <f t="shared" si="10"/>
        <v>-3.7113439218778473E-2</v>
      </c>
      <c r="K91" s="8">
        <v>6.6642104138748914</v>
      </c>
      <c r="L91" s="8">
        <v>-1.8849291561174284</v>
      </c>
      <c r="M91" s="6">
        <f t="shared" si="11"/>
        <v>8.5491395699923203</v>
      </c>
      <c r="N91" s="17">
        <f t="shared" si="12"/>
        <v>-0.14533613669474649</v>
      </c>
      <c r="O91" s="17">
        <f t="shared" si="13"/>
        <v>-3.7113439218778473E-2</v>
      </c>
      <c r="P91" s="17">
        <f t="shared" si="14"/>
        <v>4.5067821149456552E-2</v>
      </c>
      <c r="Q91" s="17">
        <f t="shared" si="15"/>
        <v>-0.15351749505193596</v>
      </c>
      <c r="R91" s="17">
        <f t="shared" si="16"/>
        <v>0.15999603054507505</v>
      </c>
      <c r="S91" s="17">
        <f t="shared" ref="S91:S114" si="70">+($C$15-$C$16*$C$21)/2*$C$23*SIN($C$23*(B91-$C$19*5/8))+$C$16</f>
        <v>1.2943378806612342</v>
      </c>
      <c r="T91" s="17">
        <f t="shared" si="53"/>
        <v>1.432885010994408</v>
      </c>
      <c r="U91" s="17">
        <f t="shared" si="17"/>
        <v>1.9309246500179804</v>
      </c>
      <c r="V91" s="14">
        <f t="shared" si="18"/>
        <v>0.34122119509140303</v>
      </c>
      <c r="W91" s="14">
        <f t="shared" si="19"/>
        <v>-0.85859524646615282</v>
      </c>
      <c r="X91" s="8">
        <v>173.70268237745213</v>
      </c>
      <c r="Y91" s="8">
        <v>175.30689731034866</v>
      </c>
      <c r="Z91" s="17">
        <f t="shared" ref="Z91:Z114" si="71">+($C$15-$C$16*$C$21)/2*$C$23^2*COS($C$23*(B91-$C$19*5/8))</f>
        <v>45.01541023978961</v>
      </c>
      <c r="AA91" s="17">
        <f t="shared" si="55"/>
        <v>-7.9744720799572448</v>
      </c>
      <c r="AB91" s="14">
        <f t="shared" si="20"/>
        <v>-13.327933073379622</v>
      </c>
      <c r="AC91" s="14">
        <f t="shared" si="21"/>
        <v>-2.7257181979529328</v>
      </c>
      <c r="AD91" s="17">
        <f t="shared" si="22"/>
        <v>7.2668068347373244E-2</v>
      </c>
      <c r="AE91" s="17">
        <f t="shared" si="23"/>
        <v>1.8556719609389236E-2</v>
      </c>
      <c r="AF91" s="17">
        <f t="shared" si="24"/>
        <v>0.12279825580620286</v>
      </c>
      <c r="AG91" s="17">
        <f t="shared" si="25"/>
        <v>-3.9646211152062981E-2</v>
      </c>
      <c r="AH91" s="17">
        <f t="shared" si="26"/>
        <v>2.2537880888543624E-2</v>
      </c>
      <c r="AI91" s="17">
        <f t="shared" si="27"/>
        <v>7.6759650370841453E-2</v>
      </c>
      <c r="AJ91" s="17">
        <f t="shared" si="56"/>
        <v>7.0226150564125973</v>
      </c>
      <c r="AK91" s="17">
        <f t="shared" si="57"/>
        <v>-25.346564703084997</v>
      </c>
      <c r="AL91" s="17">
        <f t="shared" si="58"/>
        <v>7.0186545456638241</v>
      </c>
      <c r="AM91" s="17">
        <f t="shared" si="59"/>
        <v>-11.899790835509574</v>
      </c>
      <c r="AN91" s="14">
        <f t="shared" si="32"/>
        <v>3.6601585194782573</v>
      </c>
      <c r="AO91" s="17">
        <f t="shared" si="60"/>
        <v>3.509327272831912</v>
      </c>
      <c r="AP91" s="17">
        <f t="shared" si="61"/>
        <v>-1.0398954177547868</v>
      </c>
      <c r="AQ91" s="17">
        <f t="shared" si="62"/>
        <v>-1.0445589072000702E-2</v>
      </c>
      <c r="AR91" s="17">
        <f t="shared" si="63"/>
        <v>13.536572287623057</v>
      </c>
      <c r="AS91" s="17">
        <f t="shared" si="64"/>
        <v>-3.678322162524355</v>
      </c>
      <c r="AT91" s="14">
        <f t="shared" si="38"/>
        <v>20.742706134257901</v>
      </c>
      <c r="AU91" s="17">
        <f t="shared" si="65"/>
        <v>19.75321401797958</v>
      </c>
      <c r="AV91" s="17">
        <f t="shared" si="66"/>
        <v>6.3301179872159876</v>
      </c>
      <c r="AW91" s="17">
        <f t="shared" si="67"/>
        <v>1.3517025809029779</v>
      </c>
      <c r="BA91" s="17">
        <f t="shared" si="68"/>
        <v>-1.0445589072000702E-2</v>
      </c>
      <c r="BB91" s="17">
        <f t="shared" si="43"/>
        <v>0.17540009994270966</v>
      </c>
      <c r="BC91" s="17">
        <f t="shared" si="44"/>
        <v>0.1303322787932531</v>
      </c>
      <c r="BD91" s="17">
        <f t="shared" si="45"/>
        <v>-8.9300798867320563E-2</v>
      </c>
      <c r="BE91" s="17">
        <f t="shared" si="46"/>
        <v>130.62123088769263</v>
      </c>
    </row>
    <row r="92" spans="1:57" s="17" customFormat="1" x14ac:dyDescent="0.3">
      <c r="A92" s="17">
        <v>66</v>
      </c>
      <c r="B92" s="17">
        <f t="shared" si="47"/>
        <v>0.27997573447999957</v>
      </c>
      <c r="C92" s="17">
        <f t="shared" si="69"/>
        <v>-9.4279487358794115E-2</v>
      </c>
      <c r="D92" s="17">
        <f t="shared" si="51"/>
        <v>-0.18454915028125327</v>
      </c>
      <c r="E92" s="8">
        <v>0.33102073174420354</v>
      </c>
      <c r="F92" s="8">
        <v>1.3473640980121353</v>
      </c>
      <c r="G92" s="14">
        <f t="shared" ref="G92:G126" si="72">-$C$3*SIN(F92)+$C$2*SIN(E92)-C92</f>
        <v>9.4464355485102125E-6</v>
      </c>
      <c r="H92" s="14">
        <f t="shared" ref="H92:H126" si="73">+-$C$3*COS(F92)-$C$2*COS(E92)-D92</f>
        <v>-1.2992415937274071E-6</v>
      </c>
      <c r="I92" s="17">
        <f t="shared" ref="I92:I126" si="74">+-$C$3*SIN(F92)</f>
        <v>-0.14627140330236066</v>
      </c>
      <c r="J92" s="17">
        <f t="shared" ref="J92:J126" si="75">+-$C$3*COS(F92)</f>
        <v>-3.3236675164013567E-2</v>
      </c>
      <c r="K92" s="8">
        <v>7.411104415412483</v>
      </c>
      <c r="L92" s="8">
        <v>-1.0606475112369962</v>
      </c>
      <c r="M92" s="6">
        <f t="shared" ref="M92:M126" si="76">+K92-L92</f>
        <v>8.4717519266494783</v>
      </c>
      <c r="N92" s="17">
        <f t="shared" ref="N92:N126" si="77">I92</f>
        <v>-0.14627140330236066</v>
      </c>
      <c r="O92" s="17">
        <f t="shared" ref="O92:O126" si="78">J92</f>
        <v>-3.3236675164013567E-2</v>
      </c>
      <c r="P92" s="17">
        <f t="shared" ref="P92:P126" si="79">+C92-N92</f>
        <v>5.1991915943566544E-2</v>
      </c>
      <c r="Q92" s="17">
        <f t="shared" ref="Q92:Q126" si="80">+D92-O92</f>
        <v>-0.15131247511723969</v>
      </c>
      <c r="R92" s="17">
        <f t="shared" ref="R92:R126" si="81">SQRT(SUMSQ(P92:Q92))</f>
        <v>0.15999570134721797</v>
      </c>
      <c r="S92" s="17">
        <f t="shared" si="70"/>
        <v>1.4854027596813455</v>
      </c>
      <c r="T92" s="17">
        <f t="shared" si="53"/>
        <v>1.3873280201865155</v>
      </c>
      <c r="U92" s="17">
        <f t="shared" ref="U92:U126" si="82">+SQRT(SUMSQ(S92:T92))</f>
        <v>2.0325108595192285</v>
      </c>
      <c r="V92" s="14">
        <f t="shared" ref="V92:V126" si="83">+O92*L92+K92*Q92+S92</f>
        <v>0.39926260402748248</v>
      </c>
      <c r="W92" s="14">
        <f t="shared" ref="W92:W126" si="84">N92*L92+K92*P92-T92</f>
        <v>-0.846868102493603</v>
      </c>
      <c r="X92" s="8">
        <v>172.54507794600923</v>
      </c>
      <c r="Y92" s="8">
        <v>207.28167680913032</v>
      </c>
      <c r="Z92" s="17">
        <f t="shared" si="71"/>
        <v>43.584195163372286</v>
      </c>
      <c r="AA92" s="17">
        <f t="shared" si="55"/>
        <v>-13.150977189606749</v>
      </c>
      <c r="AB92" s="14">
        <f t="shared" ref="AB92:AB126" si="85">-Y92*O92-L92^2*N92-X92*Q92-K92^2*P92-Z92</f>
        <v>-13.277695547805177</v>
      </c>
      <c r="AC92" s="14">
        <f t="shared" ref="AC92:AC126" si="86">+Y92*N92-L92^2*O92+X92*P92-K92^2*Q92-AA92</f>
        <v>0.15069229669991557</v>
      </c>
      <c r="AD92" s="17">
        <f t="shared" ref="AD92:AD126" si="87">+$C$10*SIN(F92)</f>
        <v>7.3135701651180329E-2</v>
      </c>
      <c r="AE92" s="17">
        <f t="shared" ref="AE92:AE126" si="88">+$C$10*COS(F92)</f>
        <v>1.6618337582006783E-2</v>
      </c>
      <c r="AF92" s="17">
        <f t="shared" ref="AF92:AF126" si="89">-N92-AH92</f>
        <v>0.12027072211280312</v>
      </c>
      <c r="AG92" s="17">
        <f t="shared" ref="AG92:AG126" si="90">-O92-AI92</f>
        <v>-4.2420212015403143E-2</v>
      </c>
      <c r="AH92" s="17">
        <f t="shared" ref="AH92:AH126" si="91">+$C$9*SIN(E92)</f>
        <v>2.6000681189557527E-2</v>
      </c>
      <c r="AI92" s="17">
        <f t="shared" ref="AI92:AI126" si="92">+$C$9*COS(E92)</f>
        <v>7.565688717941671E-2</v>
      </c>
      <c r="AJ92" s="17">
        <f t="shared" si="56"/>
        <v>7.053905159874823</v>
      </c>
      <c r="AK92" s="17">
        <f t="shared" si="57"/>
        <v>-30.281991378812648</v>
      </c>
      <c r="AL92" s="17">
        <f t="shared" si="58"/>
        <v>5.9043779603097502</v>
      </c>
      <c r="AM92" s="17">
        <f t="shared" si="59"/>
        <v>-16.750032675133468</v>
      </c>
      <c r="AN92" s="14">
        <f t="shared" ref="AN92:AN126" si="93">+SQRT(AO92^2+AP92^2)</f>
        <v>4.5521157711719349</v>
      </c>
      <c r="AO92" s="17">
        <f t="shared" si="60"/>
        <v>2.9521889801548751</v>
      </c>
      <c r="AP92" s="17">
        <f t="shared" si="61"/>
        <v>-3.465016337566734</v>
      </c>
      <c r="AQ92" s="17">
        <f t="shared" si="62"/>
        <v>-0.20435592800265218</v>
      </c>
      <c r="AR92" s="17">
        <f t="shared" si="63"/>
        <v>15.711536504749072</v>
      </c>
      <c r="AS92" s="17">
        <f t="shared" si="64"/>
        <v>-5.3043528289842188</v>
      </c>
      <c r="AT92" s="14">
        <f t="shared" ref="AT92:AT126" si="94">+SQRT(AU92^2+AV92^2)</f>
        <v>21.893383590509384</v>
      </c>
      <c r="AU92" s="17">
        <f t="shared" si="65"/>
        <v>21.806032785853763</v>
      </c>
      <c r="AV92" s="17">
        <f t="shared" si="66"/>
        <v>1.9537602676522035</v>
      </c>
      <c r="AW92" s="17">
        <f t="shared" si="67"/>
        <v>1.6861290710714032</v>
      </c>
      <c r="BA92" s="17">
        <f t="shared" si="68"/>
        <v>-0.20435592800265218</v>
      </c>
      <c r="BB92" s="17">
        <f t="shared" ref="BB92:BB126" si="95">+C92+B92*$C$16</f>
        <v>0.18569624712120547</v>
      </c>
      <c r="BC92" s="17">
        <f t="shared" ref="BC92:BC126" si="96">+I92+B92*$C$16</f>
        <v>0.13370433117763891</v>
      </c>
      <c r="BD92" s="17">
        <f t="shared" ref="BD92:BD126" si="97">+BA92*M92</f>
        <v>-1.7312527267787106</v>
      </c>
      <c r="BE92" s="17">
        <f t="shared" ref="BE92:BE126" si="98">+M92*32/20*60/2/PI()</f>
        <v>129.43883479435704</v>
      </c>
    </row>
    <row r="93" spans="1:57" s="17" customFormat="1" x14ac:dyDescent="0.3">
      <c r="A93" s="17">
        <v>67</v>
      </c>
      <c r="B93" s="17">
        <f t="shared" ref="B93:B126" si="99">+B92+$C$19/100</f>
        <v>0.28428305347199956</v>
      </c>
      <c r="C93" s="17">
        <f t="shared" si="69"/>
        <v>-8.7483105272529144E-2</v>
      </c>
      <c r="D93" s="17">
        <f t="shared" si="51"/>
        <v>-0.17871103542174699</v>
      </c>
      <c r="E93" s="8">
        <v>0.38072762016540668</v>
      </c>
      <c r="F93" s="8">
        <v>1.368287287583658</v>
      </c>
      <c r="G93" s="14">
        <f t="shared" si="72"/>
        <v>3.7254280661203065E-6</v>
      </c>
      <c r="H93" s="14">
        <f t="shared" si="73"/>
        <v>-1.2439194820301758E-6</v>
      </c>
      <c r="I93" s="17">
        <f t="shared" si="74"/>
        <v>-0.14693475364937364</v>
      </c>
      <c r="J93" s="17">
        <f t="shared" si="75"/>
        <v>-3.0169159252419982E-2</v>
      </c>
      <c r="K93" s="8">
        <v>8.1427428397048729</v>
      </c>
      <c r="L93" s="8">
        <v>-0.112058729246323</v>
      </c>
      <c r="M93" s="6">
        <f t="shared" si="76"/>
        <v>8.254801568951196</v>
      </c>
      <c r="N93" s="17">
        <f t="shared" si="77"/>
        <v>-0.14693475364937364</v>
      </c>
      <c r="O93" s="17">
        <f t="shared" si="78"/>
        <v>-3.0169159252419982E-2</v>
      </c>
      <c r="P93" s="17">
        <f t="shared" si="79"/>
        <v>5.9451648376844496E-2</v>
      </c>
      <c r="Q93" s="17">
        <f t="shared" si="80"/>
        <v>-0.14854187616932701</v>
      </c>
      <c r="R93" s="17">
        <f t="shared" si="81"/>
        <v>0.15999746082556321</v>
      </c>
      <c r="S93" s="17">
        <f t="shared" si="70"/>
        <v>1.6688125472157287</v>
      </c>
      <c r="T93" s="17">
        <f t="shared" si="53"/>
        <v>1.3198920377506935</v>
      </c>
      <c r="U93" s="17">
        <f t="shared" si="82"/>
        <v>2.1276866096919269</v>
      </c>
      <c r="V93" s="14">
        <f t="shared" si="83"/>
        <v>0.46265496628986935</v>
      </c>
      <c r="W93" s="14">
        <f t="shared" si="84"/>
        <v>-0.81932723184542089</v>
      </c>
      <c r="X93" s="8">
        <v>168.49605312673424</v>
      </c>
      <c r="Y93" s="8">
        <v>237.57512765683742</v>
      </c>
      <c r="Z93" s="17">
        <f t="shared" si="71"/>
        <v>41.465631293292404</v>
      </c>
      <c r="AA93" s="17">
        <f t="shared" si="55"/>
        <v>-18.120083532963179</v>
      </c>
      <c r="AB93" s="14">
        <f t="shared" si="85"/>
        <v>-13.209522099090595</v>
      </c>
      <c r="AC93" s="14">
        <f t="shared" si="86"/>
        <v>3.0787469398507863</v>
      </c>
      <c r="AD93" s="17">
        <f t="shared" si="87"/>
        <v>7.346737682468682E-2</v>
      </c>
      <c r="AE93" s="17">
        <f t="shared" si="88"/>
        <v>1.5084579626209991E-2</v>
      </c>
      <c r="AF93" s="17">
        <f t="shared" si="89"/>
        <v>0.11720706674691833</v>
      </c>
      <c r="AG93" s="17">
        <f t="shared" si="90"/>
        <v>-4.410240079198454E-2</v>
      </c>
      <c r="AH93" s="17">
        <f t="shared" si="91"/>
        <v>2.9727686902455312E-2</v>
      </c>
      <c r="AI93" s="17">
        <f t="shared" si="92"/>
        <v>7.4271560044404522E-2</v>
      </c>
      <c r="AJ93" s="17">
        <f t="shared" si="56"/>
        <v>7.1692869437279931</v>
      </c>
      <c r="AK93" s="17">
        <f t="shared" si="57"/>
        <v>-34.907664016552296</v>
      </c>
      <c r="AL93" s="17">
        <f t="shared" si="58"/>
        <v>4.8397789492623975</v>
      </c>
      <c r="AM93" s="17">
        <f t="shared" si="59"/>
        <v>-21.528529084107006</v>
      </c>
      <c r="AN93" s="14">
        <f t="shared" si="93"/>
        <v>6.3346885004533391</v>
      </c>
      <c r="AO93" s="17">
        <f t="shared" si="60"/>
        <v>2.4198894746311987</v>
      </c>
      <c r="AP93" s="17">
        <f t="shared" si="61"/>
        <v>-5.8542645420535031</v>
      </c>
      <c r="AQ93" s="17">
        <f t="shared" si="62"/>
        <v>-0.39359444367574559</v>
      </c>
      <c r="AR93" s="17">
        <f t="shared" si="63"/>
        <v>17.645448654107071</v>
      </c>
      <c r="AS93" s="17">
        <f t="shared" si="64"/>
        <v>-7.0616263710194911</v>
      </c>
      <c r="AT93" s="14">
        <f t="shared" si="94"/>
        <v>23.73120439479564</v>
      </c>
      <c r="AU93" s="17">
        <f t="shared" si="65"/>
        <v>23.594427859559683</v>
      </c>
      <c r="AV93" s="17">
        <f t="shared" si="66"/>
        <v>-2.5442161872768922</v>
      </c>
      <c r="AW93" s="17">
        <f t="shared" si="67"/>
        <v>2.0138724234885306</v>
      </c>
      <c r="BA93" s="17">
        <f t="shared" si="68"/>
        <v>-0.39359444367574559</v>
      </c>
      <c r="BB93" s="17">
        <f t="shared" si="95"/>
        <v>0.19679994819947041</v>
      </c>
      <c r="BC93" s="17">
        <f t="shared" si="96"/>
        <v>0.13734829982262592</v>
      </c>
      <c r="BD93" s="17">
        <f t="shared" si="97"/>
        <v>-3.2490440311850177</v>
      </c>
      <c r="BE93" s="17">
        <f t="shared" si="98"/>
        <v>126.12407749836632</v>
      </c>
    </row>
    <row r="94" spans="1:57" s="17" customFormat="1" x14ac:dyDescent="0.3">
      <c r="A94" s="17">
        <v>68</v>
      </c>
      <c r="B94" s="17">
        <f t="shared" si="99"/>
        <v>0.28859037246399954</v>
      </c>
      <c r="C94" s="17">
        <f t="shared" si="69"/>
        <v>-7.9918423298385804E-2</v>
      </c>
      <c r="D94" s="17">
        <f t="shared" si="51"/>
        <v>-0.17320866025105075</v>
      </c>
      <c r="E94" s="8">
        <v>0.43498036222788489</v>
      </c>
      <c r="F94" s="8">
        <v>1.3822897626628126</v>
      </c>
      <c r="G94" s="14">
        <f t="shared" si="72"/>
        <v>-1.5402041254608534E-6</v>
      </c>
      <c r="H94" s="14">
        <f t="shared" si="73"/>
        <v>-6.8926325505480612E-7</v>
      </c>
      <c r="I94" s="17">
        <f t="shared" si="74"/>
        <v>-0.14734277828301745</v>
      </c>
      <c r="J94" s="17">
        <f t="shared" si="75"/>
        <v>-2.8108818684561592E-2</v>
      </c>
      <c r="K94" s="8">
        <v>8.856671503049192</v>
      </c>
      <c r="L94" s="8">
        <v>0.98216227692540747</v>
      </c>
      <c r="M94" s="6">
        <f t="shared" si="76"/>
        <v>7.8745092261237843</v>
      </c>
      <c r="N94" s="17">
        <f t="shared" si="77"/>
        <v>-0.14734277828301745</v>
      </c>
      <c r="O94" s="17">
        <f t="shared" si="78"/>
        <v>-2.8108818684561592E-2</v>
      </c>
      <c r="P94" s="17">
        <f t="shared" si="79"/>
        <v>6.7424354984631646E-2</v>
      </c>
      <c r="Q94" s="17">
        <f t="shared" si="80"/>
        <v>-0.14509984156648917</v>
      </c>
      <c r="R94" s="17">
        <f t="shared" si="81"/>
        <v>0.16000002396160407</v>
      </c>
      <c r="S94" s="17">
        <f t="shared" si="70"/>
        <v>1.8416747613512703</v>
      </c>
      <c r="T94" s="17">
        <f t="shared" si="53"/>
        <v>1.2316405694142583</v>
      </c>
      <c r="U94" s="17">
        <f t="shared" si="82"/>
        <v>2.2155596175290198</v>
      </c>
      <c r="V94" s="14">
        <f t="shared" si="83"/>
        <v>0.52896570809148047</v>
      </c>
      <c r="W94" s="14">
        <f t="shared" si="84"/>
        <v>-0.77919972461736231</v>
      </c>
      <c r="X94" s="8">
        <v>160.45998681260238</v>
      </c>
      <c r="Y94" s="8">
        <v>264.90051114297461</v>
      </c>
      <c r="Z94" s="17">
        <f t="shared" si="71"/>
        <v>38.693129647349835</v>
      </c>
      <c r="AA94" s="17">
        <f t="shared" si="55"/>
        <v>-22.803425334591537</v>
      </c>
      <c r="AB94" s="14">
        <f t="shared" si="85"/>
        <v>-13.111046294767497</v>
      </c>
      <c r="AC94" s="14">
        <f t="shared" si="86"/>
        <v>5.9999971354611219</v>
      </c>
      <c r="AD94" s="17">
        <f t="shared" si="87"/>
        <v>7.3671389141508725E-2</v>
      </c>
      <c r="AE94" s="17">
        <f t="shared" si="88"/>
        <v>1.4054409342280796E-2</v>
      </c>
      <c r="AF94" s="17">
        <f t="shared" si="89"/>
        <v>0.11363137089276436</v>
      </c>
      <c r="AG94" s="17">
        <f t="shared" si="90"/>
        <v>-4.4441446730310516E-2</v>
      </c>
      <c r="AH94" s="17">
        <f t="shared" si="91"/>
        <v>3.3711407390253093E-2</v>
      </c>
      <c r="AI94" s="17">
        <f t="shared" si="92"/>
        <v>7.2550265414872112E-2</v>
      </c>
      <c r="AJ94" s="17">
        <f t="shared" si="56"/>
        <v>7.5881735782647404</v>
      </c>
      <c r="AK94" s="17">
        <f t="shared" si="57"/>
        <v>-39.004062312573431</v>
      </c>
      <c r="AL94" s="17">
        <f t="shared" si="58"/>
        <v>4.0645137304316883</v>
      </c>
      <c r="AM94" s="17">
        <f t="shared" si="59"/>
        <v>-26.080315457787378</v>
      </c>
      <c r="AN94" s="14">
        <f t="shared" si="93"/>
        <v>8.3803062392078917</v>
      </c>
      <c r="AO94" s="17">
        <f t="shared" si="60"/>
        <v>2.0322568652158441</v>
      </c>
      <c r="AP94" s="17">
        <f t="shared" si="61"/>
        <v>-8.130157728893689</v>
      </c>
      <c r="AQ94" s="17">
        <f t="shared" si="62"/>
        <v>-0.57039784395476789</v>
      </c>
      <c r="AR94" s="17">
        <f t="shared" si="63"/>
        <v>19.251121856292123</v>
      </c>
      <c r="AS94" s="17">
        <f t="shared" si="64"/>
        <v>-8.8601839623390468</v>
      </c>
      <c r="AT94" s="14">
        <f t="shared" si="94"/>
        <v>26.084397073470782</v>
      </c>
      <c r="AU94" s="17">
        <f t="shared" si="65"/>
        <v>25.133603092766393</v>
      </c>
      <c r="AV94" s="17">
        <f t="shared" si="66"/>
        <v>-6.9783784837005447</v>
      </c>
      <c r="AW94" s="17">
        <f t="shared" si="67"/>
        <v>2.3218272243356859</v>
      </c>
      <c r="BA94" s="17">
        <f t="shared" si="68"/>
        <v>-0.57039784395476789</v>
      </c>
      <c r="BB94" s="17">
        <f t="shared" si="95"/>
        <v>0.20867194916561374</v>
      </c>
      <c r="BC94" s="17">
        <f t="shared" si="96"/>
        <v>0.14124759418098209</v>
      </c>
      <c r="BD94" s="17">
        <f t="shared" si="97"/>
        <v>-4.491603084782934</v>
      </c>
      <c r="BE94" s="17">
        <f t="shared" si="98"/>
        <v>120.31363850499223</v>
      </c>
    </row>
    <row r="95" spans="1:57" s="17" customFormat="1" x14ac:dyDescent="0.3">
      <c r="A95" s="17">
        <v>69</v>
      </c>
      <c r="B95" s="17">
        <f t="shared" si="99"/>
        <v>0.29289769145599953</v>
      </c>
      <c r="C95" s="17">
        <f t="shared" si="69"/>
        <v>-7.1636811996446836E-2</v>
      </c>
      <c r="D95" s="17">
        <f t="shared" si="51"/>
        <v>-0.16812880051256607</v>
      </c>
      <c r="E95" s="8">
        <v>0.49400387886782388</v>
      </c>
      <c r="F95" s="8">
        <v>1.3880577887499972</v>
      </c>
      <c r="G95" s="14">
        <f t="shared" si="72"/>
        <v>-8.6908761588733174E-7</v>
      </c>
      <c r="H95" s="14">
        <f t="shared" si="73"/>
        <v>-3.1226447252952205E-7</v>
      </c>
      <c r="I95" s="17">
        <f t="shared" si="74"/>
        <v>-0.14750245873391807</v>
      </c>
      <c r="J95" s="17">
        <f t="shared" si="75"/>
        <v>-2.7258478817586244E-2</v>
      </c>
      <c r="K95" s="8">
        <v>9.5210717122894106</v>
      </c>
      <c r="L95" s="8">
        <v>2.1732536179864503</v>
      </c>
      <c r="M95" s="6">
        <f t="shared" si="76"/>
        <v>7.3478180943029603</v>
      </c>
      <c r="N95" s="17">
        <f t="shared" si="77"/>
        <v>-0.14750245873391807</v>
      </c>
      <c r="O95" s="17">
        <f t="shared" si="78"/>
        <v>-2.7258478817586244E-2</v>
      </c>
      <c r="P95" s="17">
        <f t="shared" si="79"/>
        <v>7.5865646737471232E-2</v>
      </c>
      <c r="Q95" s="17">
        <f t="shared" si="80"/>
        <v>-0.14087032169497982</v>
      </c>
      <c r="R95" s="17">
        <f t="shared" si="81"/>
        <v>0.16000013715413458</v>
      </c>
      <c r="S95" s="17">
        <f t="shared" si="70"/>
        <v>2.0012632617081709</v>
      </c>
      <c r="T95" s="17">
        <f t="shared" si="53"/>
        <v>1.1239653935517471</v>
      </c>
      <c r="U95" s="17">
        <f t="shared" si="82"/>
        <v>2.2952892733955692</v>
      </c>
      <c r="V95" s="14">
        <f t="shared" si="83"/>
        <v>0.60078723900586306</v>
      </c>
      <c r="W95" s="14">
        <f t="shared" si="84"/>
        <v>-0.7222033825704528</v>
      </c>
      <c r="X95" s="8">
        <v>146.99541463754102</v>
      </c>
      <c r="Y95" s="8">
        <v>287.16349454839053</v>
      </c>
      <c r="Z95" s="17">
        <f t="shared" si="71"/>
        <v>35.310414232713299</v>
      </c>
      <c r="AA95" s="17">
        <f t="shared" si="55"/>
        <v>-27.127143496587404</v>
      </c>
      <c r="AB95" s="14">
        <f t="shared" si="85"/>
        <v>-12.956106190265373</v>
      </c>
      <c r="AC95" s="14">
        <f t="shared" si="86"/>
        <v>8.8204751200031772</v>
      </c>
      <c r="AD95" s="17">
        <f t="shared" si="87"/>
        <v>7.3751229366959034E-2</v>
      </c>
      <c r="AE95" s="17">
        <f t="shared" si="88"/>
        <v>1.3629239408793122E-2</v>
      </c>
      <c r="AF95" s="17">
        <f t="shared" si="89"/>
        <v>0.1095700699089904</v>
      </c>
      <c r="AG95" s="17">
        <f t="shared" si="90"/>
        <v>-4.3176838162139929E-2</v>
      </c>
      <c r="AH95" s="17">
        <f t="shared" si="91"/>
        <v>3.7932388824927672E-2</v>
      </c>
      <c r="AI95" s="17">
        <f t="shared" si="92"/>
        <v>7.0435316979726173E-2</v>
      </c>
      <c r="AJ95" s="17">
        <f t="shared" si="56"/>
        <v>8.5242987610020222</v>
      </c>
      <c r="AK95" s="17">
        <f t="shared" si="57"/>
        <v>-42.228578856190452</v>
      </c>
      <c r="AL95" s="17">
        <f t="shared" si="58"/>
        <v>3.8421260328818754</v>
      </c>
      <c r="AM95" s="17">
        <f t="shared" si="59"/>
        <v>-30.151984770288177</v>
      </c>
      <c r="AN95" s="14">
        <f t="shared" si="93"/>
        <v>10.345911476904524</v>
      </c>
      <c r="AO95" s="17">
        <f t="shared" si="60"/>
        <v>1.9210630164409377</v>
      </c>
      <c r="AP95" s="17">
        <f t="shared" si="61"/>
        <v>-10.165992385144088</v>
      </c>
      <c r="AQ95" s="17">
        <f t="shared" si="62"/>
        <v>-0.72357180836906887</v>
      </c>
      <c r="AR95" s="17">
        <f t="shared" si="63"/>
        <v>20.405607622773928</v>
      </c>
      <c r="AS95" s="17">
        <f t="shared" si="64"/>
        <v>-10.560129125652679</v>
      </c>
      <c r="AT95" s="14">
        <f t="shared" si="94"/>
        <v>28.628057221705465</v>
      </c>
      <c r="AU95" s="17">
        <f t="shared" si="65"/>
        <v>26.407792163769649</v>
      </c>
      <c r="AV95" s="17">
        <f t="shared" si="66"/>
        <v>-11.054147335927302</v>
      </c>
      <c r="AW95" s="17">
        <f t="shared" si="67"/>
        <v>2.5867226876695675</v>
      </c>
      <c r="BA95" s="17">
        <f t="shared" si="68"/>
        <v>-0.72357180836906887</v>
      </c>
      <c r="BB95" s="17">
        <f t="shared" si="95"/>
        <v>0.2212608794595527</v>
      </c>
      <c r="BC95" s="17">
        <f t="shared" si="96"/>
        <v>0.14539523272208146</v>
      </c>
      <c r="BD95" s="17">
        <f t="shared" si="97"/>
        <v>-5.316674026061758</v>
      </c>
      <c r="BE95" s="17">
        <f t="shared" si="98"/>
        <v>112.26639078224511</v>
      </c>
    </row>
    <row r="96" spans="1:57" s="17" customFormat="1" x14ac:dyDescent="0.3">
      <c r="A96" s="17">
        <v>70</v>
      </c>
      <c r="B96" s="17">
        <f t="shared" si="99"/>
        <v>0.29720501044799952</v>
      </c>
      <c r="C96" s="17">
        <f t="shared" si="69"/>
        <v>-6.2700948330567108E-2</v>
      </c>
      <c r="D96" s="17">
        <f t="shared" si="51"/>
        <v>-0.16355156862892994</v>
      </c>
      <c r="E96" s="8">
        <v>0.55788537965004026</v>
      </c>
      <c r="F96" s="8">
        <v>1.3843046107480486</v>
      </c>
      <c r="G96" s="14">
        <f t="shared" si="72"/>
        <v>4.7763597385702683E-6</v>
      </c>
      <c r="H96" s="14">
        <f t="shared" si="73"/>
        <v>-5.5556949699053781E-7</v>
      </c>
      <c r="I96" s="17">
        <f t="shared" si="74"/>
        <v>-0.14739911416698928</v>
      </c>
      <c r="J96" s="17">
        <f t="shared" si="75"/>
        <v>-2.7811888515288929E-2</v>
      </c>
      <c r="K96" s="8">
        <v>10.113472361387196</v>
      </c>
      <c r="L96" s="8">
        <v>3.4457045945432805</v>
      </c>
      <c r="M96" s="6">
        <f t="shared" si="76"/>
        <v>6.667767766843915</v>
      </c>
      <c r="N96" s="17">
        <f t="shared" si="77"/>
        <v>-0.14739911416698928</v>
      </c>
      <c r="O96" s="17">
        <f t="shared" si="78"/>
        <v>-2.7811888515288929E-2</v>
      </c>
      <c r="P96" s="17">
        <f t="shared" si="79"/>
        <v>8.4698165836422173E-2</v>
      </c>
      <c r="Q96" s="17">
        <f t="shared" si="80"/>
        <v>-0.13573968011364101</v>
      </c>
      <c r="R96" s="17">
        <f t="shared" si="81"/>
        <v>0.15999700013877655</v>
      </c>
      <c r="S96" s="17">
        <f t="shared" si="70"/>
        <v>2.1450612423022535</v>
      </c>
      <c r="T96" s="17">
        <f t="shared" si="53"/>
        <v>0.99856461200854407</v>
      </c>
      <c r="U96" s="17">
        <f t="shared" si="82"/>
        <v>2.3660978461557884</v>
      </c>
      <c r="V96" s="14">
        <f t="shared" si="83"/>
        <v>0.67643018708934943</v>
      </c>
      <c r="W96" s="14">
        <f t="shared" si="84"/>
        <v>-0.64986585767850369</v>
      </c>
      <c r="X96" s="8">
        <v>126.72621870670125</v>
      </c>
      <c r="Y96" s="8">
        <v>302.24504236737238</v>
      </c>
      <c r="Z96" s="17">
        <f t="shared" si="71"/>
        <v>31.370832492207853</v>
      </c>
      <c r="AA96" s="17">
        <f t="shared" si="55"/>
        <v>-31.023050400672048</v>
      </c>
      <c r="AB96" s="14">
        <f t="shared" si="85"/>
        <v>-12.676123836099759</v>
      </c>
      <c r="AC96" s="14">
        <f t="shared" si="86"/>
        <v>11.419854234431405</v>
      </c>
      <c r="AD96" s="17">
        <f t="shared" si="87"/>
        <v>7.3699557083494641E-2</v>
      </c>
      <c r="AE96" s="17">
        <f t="shared" si="88"/>
        <v>1.3905944257644465E-2</v>
      </c>
      <c r="AF96" s="17">
        <f t="shared" si="89"/>
        <v>0.1050476430689089</v>
      </c>
      <c r="AG96" s="17">
        <f t="shared" si="90"/>
        <v>-4.0058229326280073E-2</v>
      </c>
      <c r="AH96" s="17">
        <f t="shared" si="91"/>
        <v>4.2351471098080372E-2</v>
      </c>
      <c r="AI96" s="17">
        <f t="shared" si="92"/>
        <v>6.7870117841569003E-2</v>
      </c>
      <c r="AJ96" s="17">
        <f t="shared" si="56"/>
        <v>10.156057439762042</v>
      </c>
      <c r="AK96" s="17">
        <f t="shared" si="57"/>
        <v>-44.220444287148197</v>
      </c>
      <c r="AL96" s="17">
        <f t="shared" si="58"/>
        <v>4.3801432554338477</v>
      </c>
      <c r="AM96" s="17">
        <f t="shared" si="59"/>
        <v>-33.458445812573494</v>
      </c>
      <c r="AN96" s="14">
        <f t="shared" si="93"/>
        <v>12.020417789870034</v>
      </c>
      <c r="AO96" s="17">
        <f t="shared" si="60"/>
        <v>2.1900716277169239</v>
      </c>
      <c r="AP96" s="17">
        <f t="shared" si="61"/>
        <v>-11.819222906286747</v>
      </c>
      <c r="AQ96" s="17">
        <f t="shared" si="62"/>
        <v>-0.84061647928914729</v>
      </c>
      <c r="AR96" s="17">
        <f t="shared" si="63"/>
        <v>21.01624058314826</v>
      </c>
      <c r="AS96" s="17">
        <f t="shared" si="64"/>
        <v>-11.994708401266641</v>
      </c>
      <c r="AT96" s="14">
        <f t="shared" si="94"/>
        <v>30.97541562343978</v>
      </c>
      <c r="AU96" s="17">
        <f t="shared" si="65"/>
        <v>27.409560327494837</v>
      </c>
      <c r="AV96" s="17">
        <f t="shared" si="66"/>
        <v>-14.428872987806715</v>
      </c>
      <c r="AW96" s="17">
        <f t="shared" si="67"/>
        <v>2.7846087251519087</v>
      </c>
      <c r="BA96" s="17">
        <f t="shared" si="68"/>
        <v>-0.84061647928914729</v>
      </c>
      <c r="BB96" s="17">
        <f t="shared" si="95"/>
        <v>0.23450406211743241</v>
      </c>
      <c r="BC96" s="17">
        <f t="shared" si="96"/>
        <v>0.14980589628101024</v>
      </c>
      <c r="BD96" s="17">
        <f t="shared" si="97"/>
        <v>-5.6050354648819916</v>
      </c>
      <c r="BE96" s="17">
        <f t="shared" si="98"/>
        <v>101.87598715027366</v>
      </c>
    </row>
    <row r="97" spans="1:57" s="17" customFormat="1" x14ac:dyDescent="0.3">
      <c r="A97" s="17">
        <v>71</v>
      </c>
      <c r="B97" s="17">
        <f t="shared" si="99"/>
        <v>0.3015123294399995</v>
      </c>
      <c r="C97" s="17">
        <f t="shared" si="69"/>
        <v>-5.3183827215212261E-2</v>
      </c>
      <c r="D97" s="17">
        <f t="shared" si="51"/>
        <v>-0.1595491502812531</v>
      </c>
      <c r="E97" s="8">
        <v>0.62649726594194322</v>
      </c>
      <c r="F97" s="8">
        <v>1.3698768398582126</v>
      </c>
      <c r="G97" s="14">
        <f t="shared" si="72"/>
        <v>1.1038815985707495E-5</v>
      </c>
      <c r="H97" s="14">
        <f t="shared" si="73"/>
        <v>-1.9682020399591771E-7</v>
      </c>
      <c r="I97" s="17">
        <f t="shared" si="74"/>
        <v>-0.14698252345663951</v>
      </c>
      <c r="J97" s="17">
        <f t="shared" si="75"/>
        <v>-2.9935560765056952E-2</v>
      </c>
      <c r="K97" s="8">
        <v>10.601292187392811</v>
      </c>
      <c r="L97" s="8">
        <v>4.7633553032037392</v>
      </c>
      <c r="M97" s="6">
        <f t="shared" si="76"/>
        <v>5.8379368841890722</v>
      </c>
      <c r="N97" s="17">
        <f t="shared" si="77"/>
        <v>-0.14698252345663951</v>
      </c>
      <c r="O97" s="17">
        <f t="shared" si="78"/>
        <v>-2.9935560765056952E-2</v>
      </c>
      <c r="P97" s="17">
        <f t="shared" si="79"/>
        <v>9.3798696241427254E-2</v>
      </c>
      <c r="Q97" s="17">
        <f t="shared" si="80"/>
        <v>-0.12961358951619614</v>
      </c>
      <c r="R97" s="17">
        <f t="shared" si="81"/>
        <v>0.15999336862465435</v>
      </c>
      <c r="S97" s="17">
        <f t="shared" si="70"/>
        <v>2.2708009230787995</v>
      </c>
      <c r="T97" s="17">
        <f t="shared" si="53"/>
        <v>0.85741587002038155</v>
      </c>
      <c r="U97" s="17">
        <f t="shared" si="82"/>
        <v>2.4272821851647857</v>
      </c>
      <c r="V97" s="14">
        <f t="shared" si="83"/>
        <v>0.75413567703619888</v>
      </c>
      <c r="W97" s="14">
        <f t="shared" si="84"/>
        <v>-0.5631584669539591</v>
      </c>
      <c r="X97" s="8">
        <v>98.448288148974029</v>
      </c>
      <c r="Y97" s="8">
        <v>307.84406452602377</v>
      </c>
      <c r="Z97" s="17">
        <f t="shared" si="71"/>
        <v>26.936513983273322</v>
      </c>
      <c r="AA97" s="17">
        <f t="shared" si="55"/>
        <v>-34.429705267666066</v>
      </c>
      <c r="AB97" s="14">
        <f t="shared" si="85"/>
        <v>-12.167616632051931</v>
      </c>
      <c r="AC97" s="14">
        <f t="shared" si="86"/>
        <v>13.662487240352561</v>
      </c>
      <c r="AD97" s="17">
        <f t="shared" si="87"/>
        <v>7.3491261728319754E-2</v>
      </c>
      <c r="AE97" s="17">
        <f t="shared" si="88"/>
        <v>1.4967780382528476E-2</v>
      </c>
      <c r="AF97" s="17">
        <f t="shared" si="89"/>
        <v>0.10007765592793302</v>
      </c>
      <c r="AG97" s="17">
        <f t="shared" si="90"/>
        <v>-3.4871332403143121E-2</v>
      </c>
      <c r="AH97" s="17">
        <f t="shared" si="91"/>
        <v>4.6904867528706477E-2</v>
      </c>
      <c r="AI97" s="17">
        <f t="shared" si="92"/>
        <v>6.4806893168200069E-2</v>
      </c>
      <c r="AJ97" s="17">
        <f t="shared" si="56"/>
        <v>12.550452565261251</v>
      </c>
      <c r="AK97" s="17">
        <f t="shared" si="57"/>
        <v>-44.568472920331253</v>
      </c>
      <c r="AL97" s="17">
        <f t="shared" si="58"/>
        <v>5.7645133837890548</v>
      </c>
      <c r="AM97" s="17">
        <f t="shared" si="59"/>
        <v>-35.651194147541936</v>
      </c>
      <c r="AN97" s="14">
        <f t="shared" si="93"/>
        <v>13.2332932941869</v>
      </c>
      <c r="AO97" s="17">
        <f t="shared" si="60"/>
        <v>2.8822566918945274</v>
      </c>
      <c r="AP97" s="17">
        <f t="shared" si="61"/>
        <v>-12.915597073770968</v>
      </c>
      <c r="AQ97" s="17">
        <f t="shared" si="62"/>
        <v>-0.90604253975567262</v>
      </c>
      <c r="AR97" s="17">
        <f t="shared" si="63"/>
        <v>21.014667914876526</v>
      </c>
      <c r="AS97" s="17">
        <f t="shared" si="64"/>
        <v>-12.968945580533932</v>
      </c>
      <c r="AT97" s="14">
        <f t="shared" si="94"/>
        <v>32.684900849542629</v>
      </c>
      <c r="AU97" s="17">
        <f t="shared" si="65"/>
        <v>28.099858189746357</v>
      </c>
      <c r="AV97" s="17">
        <f t="shared" si="66"/>
        <v>-16.694331770411686</v>
      </c>
      <c r="AW97" s="17">
        <f t="shared" si="67"/>
        <v>2.8901219370386588</v>
      </c>
      <c r="BA97" s="17">
        <f t="shared" si="68"/>
        <v>-0.90604253975567262</v>
      </c>
      <c r="BB97" s="17">
        <f t="shared" si="95"/>
        <v>0.24832850222478725</v>
      </c>
      <c r="BC97" s="17">
        <f t="shared" si="96"/>
        <v>0.15452980598336</v>
      </c>
      <c r="BD97" s="17">
        <f t="shared" si="97"/>
        <v>-5.2894191614839849</v>
      </c>
      <c r="BE97" s="17">
        <f t="shared" si="98"/>
        <v>89.197105207410104</v>
      </c>
    </row>
    <row r="98" spans="1:57" s="17" customFormat="1" x14ac:dyDescent="0.3">
      <c r="A98" s="17">
        <v>72</v>
      </c>
      <c r="B98" s="17">
        <f t="shared" si="99"/>
        <v>0.30581964843199949</v>
      </c>
      <c r="C98" s="17">
        <f t="shared" si="69"/>
        <v>-4.3167610342052548E-2</v>
      </c>
      <c r="D98" s="17">
        <f t="shared" si="51"/>
        <v>-0.1561846659978072</v>
      </c>
      <c r="E98" s="8">
        <v>0.69940187071591753</v>
      </c>
      <c r="F98" s="8">
        <v>1.3438770750618478</v>
      </c>
      <c r="G98" s="14">
        <f t="shared" si="72"/>
        <v>1.4608736922855359E-5</v>
      </c>
      <c r="H98" s="14">
        <f t="shared" si="73"/>
        <v>1.7620490046776904E-6</v>
      </c>
      <c r="I98" s="17">
        <f t="shared" si="74"/>
        <v>-0.14615461720798306</v>
      </c>
      <c r="J98" s="17">
        <f t="shared" si="75"/>
        <v>-3.3746523803022184E-2</v>
      </c>
      <c r="K98" s="8">
        <v>10.949123652601248</v>
      </c>
      <c r="L98" s="8">
        <v>6.0814908255245523</v>
      </c>
      <c r="M98" s="6">
        <f t="shared" si="76"/>
        <v>4.8676328270766955</v>
      </c>
      <c r="N98" s="17">
        <f t="shared" si="77"/>
        <v>-0.14615461720798306</v>
      </c>
      <c r="O98" s="17">
        <f t="shared" si="78"/>
        <v>-3.3746523803022184E-2</v>
      </c>
      <c r="P98" s="17">
        <f t="shared" si="79"/>
        <v>0.10298700686593051</v>
      </c>
      <c r="Q98" s="17">
        <f t="shared" si="80"/>
        <v>-0.12243814219478502</v>
      </c>
      <c r="R98" s="17">
        <f t="shared" si="81"/>
        <v>0.15999194432006136</v>
      </c>
      <c r="S98" s="17">
        <f t="shared" si="70"/>
        <v>2.3764993141587185</v>
      </c>
      <c r="T98" s="17">
        <f t="shared" si="53"/>
        <v>0.70274516756658356</v>
      </c>
      <c r="U98" s="17">
        <f t="shared" si="82"/>
        <v>2.4782251230941559</v>
      </c>
      <c r="V98" s="14">
        <f t="shared" si="83"/>
        <v>0.83067978057181779</v>
      </c>
      <c r="W98" s="14">
        <f t="shared" si="84"/>
        <v>-0.46396565843861859</v>
      </c>
      <c r="X98" s="8">
        <v>61.506691617109801</v>
      </c>
      <c r="Y98" s="8">
        <v>301.93756812389722</v>
      </c>
      <c r="Z98" s="17">
        <f t="shared" si="71"/>
        <v>22.077390557729089</v>
      </c>
      <c r="AA98" s="17">
        <f t="shared" si="55"/>
        <v>-37.293383115280015</v>
      </c>
      <c r="AB98" s="14">
        <f t="shared" si="85"/>
        <v>-11.298245394868035</v>
      </c>
      <c r="AC98" s="14">
        <f t="shared" si="86"/>
        <v>15.424592446319785</v>
      </c>
      <c r="AD98" s="17">
        <f t="shared" si="87"/>
        <v>7.3077308603991531E-2</v>
      </c>
      <c r="AE98" s="17">
        <f t="shared" si="88"/>
        <v>1.6873261901511092E-2</v>
      </c>
      <c r="AF98" s="17">
        <f t="shared" si="89"/>
        <v>9.4653809406556377E-2</v>
      </c>
      <c r="AG98" s="17">
        <f t="shared" si="90"/>
        <v>-2.7471666269867988E-2</v>
      </c>
      <c r="AH98" s="17">
        <f t="shared" si="91"/>
        <v>5.1500807801426685E-2</v>
      </c>
      <c r="AI98" s="17">
        <f t="shared" si="92"/>
        <v>6.1218190072890172E-2</v>
      </c>
      <c r="AJ98" s="17">
        <f t="shared" si="56"/>
        <v>15.594803251086226</v>
      </c>
      <c r="AK98" s="17">
        <f t="shared" si="57"/>
        <v>-42.881470345564516</v>
      </c>
      <c r="AL98" s="17">
        <f t="shared" si="58"/>
        <v>7.8718722167185771</v>
      </c>
      <c r="AM98" s="17">
        <f t="shared" si="59"/>
        <v>-36.363904394724052</v>
      </c>
      <c r="AN98" s="14">
        <f t="shared" si="93"/>
        <v>13.843276641682387</v>
      </c>
      <c r="AO98" s="17">
        <f t="shared" si="60"/>
        <v>3.9359361083592885</v>
      </c>
      <c r="AP98" s="17">
        <f t="shared" si="61"/>
        <v>-13.271952197362026</v>
      </c>
      <c r="AQ98" s="17">
        <f t="shared" si="62"/>
        <v>-0.9034664657200876</v>
      </c>
      <c r="AR98" s="17">
        <f t="shared" si="63"/>
        <v>20.388804640749974</v>
      </c>
      <c r="AS98" s="17">
        <f t="shared" si="64"/>
        <v>-13.285902636220992</v>
      </c>
      <c r="AT98" s="14">
        <f t="shared" si="94"/>
        <v>33.324812006628392</v>
      </c>
      <c r="AU98" s="17">
        <f t="shared" si="65"/>
        <v>28.402501677259259</v>
      </c>
      <c r="AV98" s="17">
        <f t="shared" si="66"/>
        <v>-17.431035360827217</v>
      </c>
      <c r="AW98" s="17">
        <f t="shared" si="67"/>
        <v>2.8811097929154492</v>
      </c>
      <c r="BA98" s="17">
        <f t="shared" si="68"/>
        <v>-0.9034664657200876</v>
      </c>
      <c r="BB98" s="17">
        <f t="shared" si="95"/>
        <v>0.26265203808994697</v>
      </c>
      <c r="BC98" s="17">
        <f t="shared" si="96"/>
        <v>0.15966503122401643</v>
      </c>
      <c r="BD98" s="17">
        <f t="shared" si="97"/>
        <v>-4.3977430267020603</v>
      </c>
      <c r="BE98" s="17">
        <f t="shared" si="98"/>
        <v>74.371951256220783</v>
      </c>
    </row>
    <row r="99" spans="1:57" s="17" customFormat="1" x14ac:dyDescent="0.3">
      <c r="A99" s="17">
        <v>73</v>
      </c>
      <c r="B99" s="17">
        <f t="shared" si="99"/>
        <v>0.31012696742399948</v>
      </c>
      <c r="C99" s="17">
        <f t="shared" si="69"/>
        <v>-3.2742330441004136E-2</v>
      </c>
      <c r="D99" s="17">
        <f t="shared" si="51"/>
        <v>-0.1535111757055877</v>
      </c>
      <c r="E99" s="8">
        <v>0.77572531611396256</v>
      </c>
      <c r="F99" s="8">
        <v>1.3058297498811062</v>
      </c>
      <c r="G99" s="14">
        <f t="shared" si="72"/>
        <v>1.4593890824116107E-5</v>
      </c>
      <c r="H99" s="14">
        <f t="shared" si="73"/>
        <v>3.491027261021129E-6</v>
      </c>
      <c r="I99" s="17">
        <f t="shared" si="74"/>
        <v>-0.1447651881237485</v>
      </c>
      <c r="J99" s="17">
        <f t="shared" si="75"/>
        <v>-3.9281551745007519E-2</v>
      </c>
      <c r="K99" s="8">
        <v>11.118900937787956</v>
      </c>
      <c r="L99" s="8">
        <v>7.3458661222483972</v>
      </c>
      <c r="M99" s="6">
        <f t="shared" si="76"/>
        <v>3.7730348155395586</v>
      </c>
      <c r="N99" s="17">
        <f t="shared" si="77"/>
        <v>-0.1447651881237485</v>
      </c>
      <c r="O99" s="17">
        <f t="shared" si="78"/>
        <v>-3.9281551745007519E-2</v>
      </c>
      <c r="P99" s="17">
        <f t="shared" si="79"/>
        <v>0.11202285768274436</v>
      </c>
      <c r="Q99" s="17">
        <f t="shared" si="80"/>
        <v>-0.11422962396058017</v>
      </c>
      <c r="R99" s="17">
        <f t="shared" si="81"/>
        <v>0.15999227366839922</v>
      </c>
      <c r="S99" s="17">
        <f t="shared" si="70"/>
        <v>2.460489488773522</v>
      </c>
      <c r="T99" s="17">
        <f t="shared" si="53"/>
        <v>0.53699175402064592</v>
      </c>
      <c r="U99" s="17">
        <f t="shared" si="82"/>
        <v>2.5184059776475984</v>
      </c>
      <c r="V99" s="14">
        <f t="shared" si="83"/>
        <v>0.90182459560206341</v>
      </c>
      <c r="W99" s="14">
        <f t="shared" si="84"/>
        <v>-0.35484638779745303</v>
      </c>
      <c r="X99" s="8">
        <v>16.178922735662141</v>
      </c>
      <c r="Y99" s="8">
        <v>283.18962492669459</v>
      </c>
      <c r="Z99" s="17">
        <f t="shared" si="71"/>
        <v>16.870093494695606</v>
      </c>
      <c r="AA99" s="17">
        <f t="shared" si="55"/>
        <v>-39.568922033178787</v>
      </c>
      <c r="AB99" s="14">
        <f t="shared" si="85"/>
        <v>-9.9354517689510153</v>
      </c>
      <c r="AC99" s="14">
        <f t="shared" si="86"/>
        <v>16.627236723974029</v>
      </c>
      <c r="AD99" s="17">
        <f t="shared" si="87"/>
        <v>7.238259406187425E-2</v>
      </c>
      <c r="AE99" s="17">
        <f t="shared" si="88"/>
        <v>1.9640775872503759E-2</v>
      </c>
      <c r="AF99" s="17">
        <f t="shared" si="89"/>
        <v>8.874646233696426E-2</v>
      </c>
      <c r="AG99" s="17">
        <f t="shared" si="90"/>
        <v>-1.7831514721652057E-2</v>
      </c>
      <c r="AH99" s="17">
        <f t="shared" si="91"/>
        <v>5.601872578678424E-2</v>
      </c>
      <c r="AI99" s="17">
        <f t="shared" si="92"/>
        <v>5.7113066466659576E-2</v>
      </c>
      <c r="AJ99" s="17">
        <f t="shared" si="56"/>
        <v>18.935910663128048</v>
      </c>
      <c r="AK99" s="17">
        <f t="shared" si="57"/>
        <v>-38.876298088234023</v>
      </c>
      <c r="AL99" s="17">
        <f t="shared" si="58"/>
        <v>10.305020189979949</v>
      </c>
      <c r="AM99" s="17">
        <f t="shared" si="59"/>
        <v>-35.277037394031382</v>
      </c>
      <c r="AN99" s="14">
        <f t="shared" si="93"/>
        <v>13.731844322568314</v>
      </c>
      <c r="AO99" s="17">
        <f t="shared" si="60"/>
        <v>5.1525100949899745</v>
      </c>
      <c r="AP99" s="17">
        <f t="shared" si="61"/>
        <v>-12.728518697015691</v>
      </c>
      <c r="AQ99" s="17">
        <f t="shared" si="62"/>
        <v>-0.82012390589855222</v>
      </c>
      <c r="AR99" s="17">
        <f t="shared" si="63"/>
        <v>19.196696296130405</v>
      </c>
      <c r="AS99" s="17">
        <f t="shared" si="64"/>
        <v>-12.782000982225048</v>
      </c>
      <c r="AT99" s="14">
        <f t="shared" si="94"/>
        <v>32.553457351864608</v>
      </c>
      <c r="AU99" s="17">
        <f t="shared" si="65"/>
        <v>28.188545650346459</v>
      </c>
      <c r="AV99" s="17">
        <f t="shared" si="66"/>
        <v>-16.282919875685749</v>
      </c>
      <c r="AW99" s="17">
        <f t="shared" si="67"/>
        <v>2.7396927444901453</v>
      </c>
      <c r="BA99" s="17">
        <f t="shared" si="68"/>
        <v>-0.82012390589855222</v>
      </c>
      <c r="BB99" s="17">
        <f t="shared" si="95"/>
        <v>0.27738463698299531</v>
      </c>
      <c r="BC99" s="17">
        <f t="shared" si="96"/>
        <v>0.16536177930025098</v>
      </c>
      <c r="BD99" s="17">
        <f t="shared" si="97"/>
        <v>-3.0943560500115264</v>
      </c>
      <c r="BE99" s="17">
        <f t="shared" si="98"/>
        <v>57.647725569690074</v>
      </c>
    </row>
    <row r="100" spans="1:57" s="17" customFormat="1" x14ac:dyDescent="0.3">
      <c r="A100" s="17">
        <v>74</v>
      </c>
      <c r="B100" s="17">
        <f t="shared" si="99"/>
        <v>0.31443428641599946</v>
      </c>
      <c r="C100" s="17">
        <f t="shared" si="69"/>
        <v>-2.2004471410295441E-2</v>
      </c>
      <c r="D100" s="17">
        <f t="shared" si="51"/>
        <v>-0.15157084194356862</v>
      </c>
      <c r="E100" s="8">
        <v>0.85404650870442933</v>
      </c>
      <c r="F100" s="8">
        <v>1.2558921029801622</v>
      </c>
      <c r="G100" s="14">
        <f t="shared" si="72"/>
        <v>1.1744204955414783E-5</v>
      </c>
      <c r="H100" s="14">
        <f t="shared" si="73"/>
        <v>2.0009190952463562E-6</v>
      </c>
      <c r="I100" s="17">
        <f t="shared" si="74"/>
        <v>-0.1426239071389335</v>
      </c>
      <c r="J100" s="17">
        <f t="shared" si="75"/>
        <v>-4.6458810923493014E-2</v>
      </c>
      <c r="K100" s="8">
        <v>11.078595556083219</v>
      </c>
      <c r="L100" s="8">
        <v>8.5020253112005584</v>
      </c>
      <c r="M100" s="6">
        <f t="shared" si="76"/>
        <v>2.5765702448826602</v>
      </c>
      <c r="N100" s="17">
        <f t="shared" si="77"/>
        <v>-0.1426239071389335</v>
      </c>
      <c r="O100" s="17">
        <f t="shared" si="78"/>
        <v>-4.6458810923493014E-2</v>
      </c>
      <c r="P100" s="17">
        <f t="shared" si="79"/>
        <v>0.12061943572863806</v>
      </c>
      <c r="Q100" s="17">
        <f t="shared" si="80"/>
        <v>-0.1051120310200756</v>
      </c>
      <c r="R100" s="17">
        <f t="shared" si="81"/>
        <v>0.1599924602619148</v>
      </c>
      <c r="S100" s="17">
        <f t="shared" si="70"/>
        <v>2.5214468716962362</v>
      </c>
      <c r="T100" s="17">
        <f t="shared" si="53"/>
        <v>0.36276965973047848</v>
      </c>
      <c r="U100" s="17">
        <f t="shared" si="82"/>
        <v>2.5474096947306499</v>
      </c>
      <c r="V100" s="14">
        <f t="shared" si="83"/>
        <v>0.96195920554652647</v>
      </c>
      <c r="W100" s="14">
        <f t="shared" si="84"/>
        <v>-0.23906778356745406</v>
      </c>
      <c r="X100" s="8">
        <v>-36.022365217361759</v>
      </c>
      <c r="Y100" s="8">
        <v>251.49803659549696</v>
      </c>
      <c r="Z100" s="17">
        <f t="shared" si="71"/>
        <v>11.396744979545415</v>
      </c>
      <c r="AA100" s="17">
        <f t="shared" si="55"/>
        <v>-41.22043541328604</v>
      </c>
      <c r="AB100" s="14">
        <f t="shared" si="85"/>
        <v>-7.9936009182280774</v>
      </c>
      <c r="AC100" s="14">
        <f t="shared" si="86"/>
        <v>17.26500880584409</v>
      </c>
      <c r="AD100" s="17">
        <f t="shared" si="87"/>
        <v>7.1311953569466749E-2</v>
      </c>
      <c r="AE100" s="17">
        <f t="shared" si="88"/>
        <v>2.3229405461746507E-2</v>
      </c>
      <c r="AF100" s="17">
        <f t="shared" si="89"/>
        <v>8.2308317172136769E-2</v>
      </c>
      <c r="AG100" s="17">
        <f t="shared" si="90"/>
        <v>-6.0962041269971637E-3</v>
      </c>
      <c r="AH100" s="17">
        <f t="shared" si="91"/>
        <v>6.0315589966796736E-2</v>
      </c>
      <c r="AI100" s="17">
        <f t="shared" si="92"/>
        <v>5.2555015050490178E-2</v>
      </c>
      <c r="AJ100" s="17">
        <f t="shared" si="56"/>
        <v>21.993788188176925</v>
      </c>
      <c r="AK100" s="17">
        <f t="shared" si="57"/>
        <v>-32.511383746876994</v>
      </c>
      <c r="AL100" s="17">
        <f t="shared" si="58"/>
        <v>12.404517508149722</v>
      </c>
      <c r="AM100" s="17">
        <f t="shared" si="59"/>
        <v>-32.229141410863534</v>
      </c>
      <c r="AN100" s="14">
        <f t="shared" si="93"/>
        <v>12.806655236458814</v>
      </c>
      <c r="AO100" s="17">
        <f t="shared" si="60"/>
        <v>6.2022587540748608</v>
      </c>
      <c r="AP100" s="17">
        <f t="shared" si="61"/>
        <v>-11.204570705431767</v>
      </c>
      <c r="AQ100" s="17">
        <f t="shared" si="62"/>
        <v>-0.65494504253448571</v>
      </c>
      <c r="AR100" s="17">
        <f t="shared" si="63"/>
        <v>17.577361404232555</v>
      </c>
      <c r="AS100" s="17">
        <f t="shared" si="64"/>
        <v>-11.370342915345203</v>
      </c>
      <c r="AT100" s="14">
        <f t="shared" si="94"/>
        <v>30.260796936775652</v>
      </c>
      <c r="AU100" s="17">
        <f t="shared" si="65"/>
        <v>27.295092439153926</v>
      </c>
      <c r="AV100" s="17">
        <f t="shared" si="66"/>
        <v>-13.064982203846011</v>
      </c>
      <c r="AW100" s="17">
        <f t="shared" si="67"/>
        <v>2.4519901849274564</v>
      </c>
      <c r="BA100" s="17">
        <f t="shared" si="68"/>
        <v>-0.65494504253448571</v>
      </c>
      <c r="BB100" s="17">
        <f t="shared" si="95"/>
        <v>0.29242981500570403</v>
      </c>
      <c r="BC100" s="17">
        <f t="shared" si="96"/>
        <v>0.17181037927706597</v>
      </c>
      <c r="BD100" s="17">
        <f t="shared" si="97"/>
        <v>-1.6875119086277641</v>
      </c>
      <c r="BE100" s="17">
        <f t="shared" si="98"/>
        <v>39.367093506870773</v>
      </c>
    </row>
    <row r="101" spans="1:57" s="17" customFormat="1" x14ac:dyDescent="0.3">
      <c r="A101" s="17">
        <v>75</v>
      </c>
      <c r="B101" s="17">
        <f t="shared" si="99"/>
        <v>0.31874160540799945</v>
      </c>
      <c r="C101" s="17">
        <f t="shared" si="69"/>
        <v>-1.1055446707755295E-2</v>
      </c>
      <c r="D101" s="17">
        <f t="shared" si="51"/>
        <v>-0.15039426493427621</v>
      </c>
      <c r="E101" s="8">
        <v>0.93237739708516143</v>
      </c>
      <c r="F101" s="8">
        <v>1.1950299689503672</v>
      </c>
      <c r="G101" s="14">
        <f t="shared" si="72"/>
        <v>7.6828460132682963E-6</v>
      </c>
      <c r="H101" s="14">
        <f t="shared" si="73"/>
        <v>-1.8076671432221136E-6</v>
      </c>
      <c r="I101" s="17">
        <f t="shared" si="74"/>
        <v>-0.13953399793024762</v>
      </c>
      <c r="J101" s="17">
        <f t="shared" si="75"/>
        <v>-5.5047828491246162E-2</v>
      </c>
      <c r="K101" s="8">
        <v>10.802788391233078</v>
      </c>
      <c r="L101" s="8">
        <v>9.495501147808767</v>
      </c>
      <c r="M101" s="6">
        <f t="shared" si="76"/>
        <v>1.3072872434243106</v>
      </c>
      <c r="N101" s="17">
        <f t="shared" si="77"/>
        <v>-0.13953399793024762</v>
      </c>
      <c r="O101" s="17">
        <f t="shared" si="78"/>
        <v>-5.5047828491246162E-2</v>
      </c>
      <c r="P101" s="17">
        <f t="shared" si="79"/>
        <v>0.12847855122249233</v>
      </c>
      <c r="Q101" s="17">
        <f t="shared" si="80"/>
        <v>-9.534643644303005E-2</v>
      </c>
      <c r="R101" s="17">
        <f t="shared" si="81"/>
        <v>0.15999275316905873</v>
      </c>
      <c r="S101" s="17">
        <f t="shared" si="70"/>
        <v>2.5584101285839935</v>
      </c>
      <c r="T101" s="17">
        <f t="shared" si="53"/>
        <v>0.18282647119827033</v>
      </c>
      <c r="U101" s="17">
        <f t="shared" si="82"/>
        <v>2.5649342885563322</v>
      </c>
      <c r="V101" s="14">
        <f t="shared" si="83"/>
        <v>1.0056960332087779</v>
      </c>
      <c r="W101" s="14">
        <f t="shared" si="84"/>
        <v>-0.11984510703449835</v>
      </c>
      <c r="X101" s="8">
        <v>-92.277286594116347</v>
      </c>
      <c r="Y101" s="8">
        <v>208.2139498437696</v>
      </c>
      <c r="Z101" s="17">
        <f t="shared" si="71"/>
        <v>5.7436629879823453</v>
      </c>
      <c r="AA101" s="17">
        <f t="shared" si="55"/>
        <v>-42.221877903031235</v>
      </c>
      <c r="AB101" s="14">
        <f t="shared" si="85"/>
        <v>-5.4927059857572846</v>
      </c>
      <c r="AC101" s="14">
        <f t="shared" si="86"/>
        <v>17.403614943242538</v>
      </c>
      <c r="AD101" s="17">
        <f t="shared" si="87"/>
        <v>6.9766998965123811E-2</v>
      </c>
      <c r="AE101" s="17">
        <f t="shared" si="88"/>
        <v>2.7523914245623081E-2</v>
      </c>
      <c r="AF101" s="17">
        <f t="shared" si="89"/>
        <v>7.5290880895994824E-2</v>
      </c>
      <c r="AG101" s="17">
        <f t="shared" si="90"/>
        <v>7.3737064361595259E-3</v>
      </c>
      <c r="AH101" s="17">
        <f t="shared" si="91"/>
        <v>6.4243117034252797E-2</v>
      </c>
      <c r="AI101" s="17">
        <f t="shared" si="92"/>
        <v>4.7674122055086636E-2</v>
      </c>
      <c r="AJ101" s="17">
        <f t="shared" si="56"/>
        <v>24.042744823997364</v>
      </c>
      <c r="AK101" s="17">
        <f t="shared" si="57"/>
        <v>-24.0895625998971</v>
      </c>
      <c r="AL101" s="17">
        <f t="shared" si="58"/>
        <v>13.361087385156209</v>
      </c>
      <c r="AM101" s="17">
        <f t="shared" si="59"/>
        <v>-27.315424641872337</v>
      </c>
      <c r="AN101" s="14">
        <f t="shared" si="93"/>
        <v>11.006913049456852</v>
      </c>
      <c r="AO101" s="17">
        <f t="shared" si="60"/>
        <v>6.6805436925781043</v>
      </c>
      <c r="AP101" s="17">
        <f t="shared" si="61"/>
        <v>-8.7477123209361682</v>
      </c>
      <c r="AQ101" s="17">
        <f t="shared" si="62"/>
        <v>-0.42642692473329658</v>
      </c>
      <c r="AR101" s="17">
        <f t="shared" si="63"/>
        <v>15.718868485555447</v>
      </c>
      <c r="AS101" s="17">
        <f t="shared" si="64"/>
        <v>-9.0777977653381949</v>
      </c>
      <c r="AT101" s="14">
        <f t="shared" si="94"/>
        <v>26.724293965879944</v>
      </c>
      <c r="AU101" s="17">
        <f t="shared" si="65"/>
        <v>25.543185875244642</v>
      </c>
      <c r="AV101" s="17">
        <f t="shared" si="66"/>
        <v>-7.8570696393420016</v>
      </c>
      <c r="AW101" s="17">
        <f t="shared" si="67"/>
        <v>2.0039680152364436</v>
      </c>
      <c r="BA101" s="17">
        <f t="shared" si="68"/>
        <v>-0.42642692473329658</v>
      </c>
      <c r="BB101" s="17">
        <f t="shared" si="95"/>
        <v>0.30768615870024418</v>
      </c>
      <c r="BC101" s="17">
        <f t="shared" si="96"/>
        <v>0.17920760747775183</v>
      </c>
      <c r="BD101" s="17">
        <f t="shared" si="97"/>
        <v>-0.55746247895649725</v>
      </c>
      <c r="BE101" s="17">
        <f t="shared" si="98"/>
        <v>19.973877775867859</v>
      </c>
    </row>
    <row r="102" spans="1:57" s="17" customFormat="1" x14ac:dyDescent="0.3">
      <c r="A102" s="17">
        <v>76</v>
      </c>
      <c r="B102" s="17">
        <f t="shared" si="99"/>
        <v>0.32304892439999944</v>
      </c>
      <c r="C102" s="17">
        <f t="shared" si="69"/>
        <v>-1.5890067039947553E-15</v>
      </c>
      <c r="D102" s="17">
        <f t="shared" si="51"/>
        <v>-0.15</v>
      </c>
      <c r="E102" s="8">
        <v>1.0082772334110151</v>
      </c>
      <c r="F102" s="8">
        <v>1.1250326002993176</v>
      </c>
      <c r="G102" s="14">
        <f t="shared" si="72"/>
        <v>4.0431284026934411E-6</v>
      </c>
      <c r="H102" s="14">
        <f t="shared" si="73"/>
        <v>-3.0773563887420696E-6</v>
      </c>
      <c r="I102" s="17">
        <f t="shared" si="74"/>
        <v>-0.1353422475154715</v>
      </c>
      <c r="J102" s="17">
        <f t="shared" si="75"/>
        <v>-6.4672065356387448E-2</v>
      </c>
      <c r="K102" s="8">
        <v>10.283132746350576</v>
      </c>
      <c r="L102" s="8">
        <v>10.283219412264549</v>
      </c>
      <c r="M102" s="6">
        <f t="shared" si="76"/>
        <v>-8.6665913972439057E-5</v>
      </c>
      <c r="N102" s="17">
        <f t="shared" si="77"/>
        <v>-0.1353422475154715</v>
      </c>
      <c r="O102" s="17">
        <f t="shared" si="78"/>
        <v>-6.4672065356387448E-2</v>
      </c>
      <c r="P102" s="17">
        <f t="shared" si="79"/>
        <v>0.13534224751546992</v>
      </c>
      <c r="Q102" s="17">
        <f t="shared" si="80"/>
        <v>-8.5327934643612546E-2</v>
      </c>
      <c r="R102" s="17">
        <f t="shared" si="81"/>
        <v>0.15999493864833142</v>
      </c>
      <c r="S102" s="17">
        <f t="shared" si="70"/>
        <v>2.5707963267948961</v>
      </c>
      <c r="T102" s="17">
        <f t="shared" si="53"/>
        <v>2.5443037958997969E-14</v>
      </c>
      <c r="U102" s="17">
        <f t="shared" si="82"/>
        <v>2.5707963267948961</v>
      </c>
      <c r="V102" s="14">
        <f t="shared" si="83"/>
        <v>1.0283208099786572</v>
      </c>
      <c r="W102" s="14">
        <f t="shared" si="84"/>
        <v>-1.1729559621717125E-5</v>
      </c>
      <c r="X102" s="8">
        <v>-148.67800001652455</v>
      </c>
      <c r="Y102" s="8">
        <v>156.25771833195157</v>
      </c>
      <c r="Z102" s="17">
        <f t="shared" si="71"/>
        <v>8.270363633176338E-13</v>
      </c>
      <c r="AA102" s="17">
        <f t="shared" si="55"/>
        <v>-42.557456156118334</v>
      </c>
      <c r="AB102" s="14">
        <f t="shared" si="85"/>
        <v>-2.5806360616967519</v>
      </c>
      <c r="AC102" s="14">
        <f t="shared" si="86"/>
        <v>17.148308820550824</v>
      </c>
      <c r="AD102" s="17">
        <f t="shared" si="87"/>
        <v>6.7671123757735749E-2</v>
      </c>
      <c r="AE102" s="17">
        <f t="shared" si="88"/>
        <v>3.2336032678193724E-2</v>
      </c>
      <c r="AF102" s="17">
        <f t="shared" si="89"/>
        <v>6.7669102193535197E-2</v>
      </c>
      <c r="AG102" s="17">
        <f t="shared" si="90"/>
        <v>2.2006559356386797E-2</v>
      </c>
      <c r="AH102" s="17">
        <f t="shared" si="91"/>
        <v>6.7673145321936301E-2</v>
      </c>
      <c r="AI102" s="17">
        <f t="shared" si="92"/>
        <v>4.2665506000000651E-2</v>
      </c>
      <c r="AJ102" s="17">
        <f t="shared" si="56"/>
        <v>24.417221399439821</v>
      </c>
      <c r="AK102" s="17">
        <f t="shared" si="57"/>
        <v>-14.309549012636026</v>
      </c>
      <c r="AL102" s="17">
        <f t="shared" si="58"/>
        <v>12.453829335985555</v>
      </c>
      <c r="AM102" s="17">
        <f t="shared" si="59"/>
        <v>-20.95145309858184</v>
      </c>
      <c r="AN102" s="14">
        <f t="shared" si="93"/>
        <v>8.3517530078388589</v>
      </c>
      <c r="AO102" s="17">
        <f t="shared" si="60"/>
        <v>6.2269146679927774</v>
      </c>
      <c r="AP102" s="17">
        <f t="shared" si="61"/>
        <v>-5.56572654929092</v>
      </c>
      <c r="AQ102" s="17">
        <f t="shared" si="62"/>
        <v>-0.17528525393024311</v>
      </c>
      <c r="AR102" s="17">
        <f t="shared" si="63"/>
        <v>13.822884402056982</v>
      </c>
      <c r="AS102" s="17">
        <f t="shared" si="64"/>
        <v>-6.0628043514066894</v>
      </c>
      <c r="AT102" s="14">
        <f t="shared" si="94"/>
        <v>22.838852708077344</v>
      </c>
      <c r="AU102" s="17">
        <f t="shared" si="65"/>
        <v>22.814375950461155</v>
      </c>
      <c r="AV102" s="17">
        <f t="shared" si="66"/>
        <v>-1.0570917709789471</v>
      </c>
      <c r="AW102" s="17">
        <f t="shared" si="67"/>
        <v>1.3832990510000871</v>
      </c>
      <c r="BA102" s="17">
        <f t="shared" si="68"/>
        <v>-0.17528525393024311</v>
      </c>
      <c r="BB102" s="17">
        <f t="shared" si="95"/>
        <v>0.32304892439999783</v>
      </c>
      <c r="BC102" s="17">
        <f t="shared" si="96"/>
        <v>0.18770667688452794</v>
      </c>
      <c r="BD102" s="17">
        <f t="shared" si="97"/>
        <v>1.5191256737755585E-5</v>
      </c>
      <c r="BE102" s="17">
        <f t="shared" si="98"/>
        <v>-1.3241576262039011E-3</v>
      </c>
    </row>
    <row r="103" spans="1:57" s="17" customFormat="1" x14ac:dyDescent="0.3">
      <c r="A103" s="17">
        <v>77</v>
      </c>
      <c r="B103" s="17">
        <f t="shared" si="99"/>
        <v>0.32735624339199942</v>
      </c>
      <c r="C103" s="17">
        <f t="shared" si="69"/>
        <v>1.1055446707752124E-2</v>
      </c>
      <c r="D103" s="17">
        <f t="shared" si="51"/>
        <v>-0.15039426493427599</v>
      </c>
      <c r="E103" s="8">
        <v>1.0790948942428515</v>
      </c>
      <c r="F103" s="8">
        <v>1.0483223756182856</v>
      </c>
      <c r="G103" s="14">
        <f t="shared" si="72"/>
        <v>1.3980770556046296E-6</v>
      </c>
      <c r="H103" s="14">
        <f t="shared" si="73"/>
        <v>2.0155324137460795E-7</v>
      </c>
      <c r="I103" s="17">
        <f t="shared" si="74"/>
        <v>-0.12998809020241373</v>
      </c>
      <c r="J103" s="17">
        <f t="shared" si="75"/>
        <v>-7.4853833606096293E-2</v>
      </c>
      <c r="K103" s="8">
        <v>9.5280398518146505</v>
      </c>
      <c r="L103" s="8">
        <v>10.83518140223714</v>
      </c>
      <c r="M103" s="6">
        <f t="shared" si="76"/>
        <v>-1.3071415504224895</v>
      </c>
      <c r="N103" s="17">
        <f t="shared" si="77"/>
        <v>-0.12998809020241373</v>
      </c>
      <c r="O103" s="17">
        <f t="shared" si="78"/>
        <v>-7.4853833606096293E-2</v>
      </c>
      <c r="P103" s="17">
        <f t="shared" si="79"/>
        <v>0.14104353691016586</v>
      </c>
      <c r="Q103" s="17">
        <f t="shared" si="80"/>
        <v>-7.5540431328179697E-2</v>
      </c>
      <c r="R103" s="17">
        <f t="shared" si="81"/>
        <v>0.1599988627127604</v>
      </c>
      <c r="S103" s="17">
        <f t="shared" si="70"/>
        <v>2.5584101285840011</v>
      </c>
      <c r="T103" s="17">
        <f t="shared" si="53"/>
        <v>-0.18282647119821924</v>
      </c>
      <c r="U103" s="17">
        <f t="shared" si="82"/>
        <v>2.5649342885563362</v>
      </c>
      <c r="V103" s="14">
        <f t="shared" si="83"/>
        <v>1.027603022690909</v>
      </c>
      <c r="W103" s="14">
        <f t="shared" si="84"/>
        <v>0.11825037424565307</v>
      </c>
      <c r="X103" s="8">
        <v>-200.87189152648912</v>
      </c>
      <c r="Y103" s="8">
        <v>99.623541486063772</v>
      </c>
      <c r="Z103" s="17">
        <f t="shared" si="71"/>
        <v>-5.7436629879806951</v>
      </c>
      <c r="AA103" s="17">
        <f t="shared" si="55"/>
        <v>-42.221877903031427</v>
      </c>
      <c r="AB103" s="14">
        <f t="shared" si="85"/>
        <v>0.48323765964614651</v>
      </c>
      <c r="AC103" s="14">
        <f t="shared" si="86"/>
        <v>16.586076584443042</v>
      </c>
      <c r="AD103" s="17">
        <f t="shared" si="87"/>
        <v>6.4994045101206863E-2</v>
      </c>
      <c r="AE103" s="17">
        <f t="shared" si="88"/>
        <v>3.7426916803048146E-2</v>
      </c>
      <c r="AF103" s="17">
        <f t="shared" si="89"/>
        <v>5.9465622708802998E-2</v>
      </c>
      <c r="AG103" s="17">
        <f t="shared" si="90"/>
        <v>3.7083718718627132E-2</v>
      </c>
      <c r="AH103" s="17">
        <f t="shared" si="91"/>
        <v>7.0522467493610727E-2</v>
      </c>
      <c r="AI103" s="17">
        <f t="shared" si="92"/>
        <v>3.7770114887469161E-2</v>
      </c>
      <c r="AJ103" s="17">
        <f t="shared" si="56"/>
        <v>22.717956056163391</v>
      </c>
      <c r="AK103" s="17">
        <f t="shared" si="57"/>
        <v>-4.1619472991359245</v>
      </c>
      <c r="AL103" s="17">
        <f t="shared" si="58"/>
        <v>9.2995507685887766</v>
      </c>
      <c r="AM103" s="17">
        <f t="shared" si="59"/>
        <v>-13.819675949990573</v>
      </c>
      <c r="AN103" s="14">
        <f t="shared" si="93"/>
        <v>5.061596887408486</v>
      </c>
      <c r="AO103" s="17">
        <f t="shared" si="60"/>
        <v>4.6497753842943883</v>
      </c>
      <c r="AP103" s="17">
        <f t="shared" si="61"/>
        <v>-1.9998379749952866</v>
      </c>
      <c r="AQ103" s="17">
        <f t="shared" si="62"/>
        <v>4.4049196918897415E-2</v>
      </c>
      <c r="AR103" s="17">
        <f t="shared" si="63"/>
        <v>12.042211816514619</v>
      </c>
      <c r="AS103" s="17">
        <f t="shared" si="64"/>
        <v>-2.5914428152754265</v>
      </c>
      <c r="AT103" s="14">
        <f t="shared" si="94"/>
        <v>20.233003583029014</v>
      </c>
      <c r="AU103" s="17">
        <f t="shared" si="65"/>
        <v>19.100429564111931</v>
      </c>
      <c r="AV103" s="17">
        <f t="shared" si="66"/>
        <v>6.6744306466742023</v>
      </c>
      <c r="AW103" s="17">
        <f t="shared" si="67"/>
        <v>0.58612987059275268</v>
      </c>
      <c r="BA103" s="17">
        <f t="shared" si="68"/>
        <v>4.4049196918897415E-2</v>
      </c>
      <c r="BB103" s="17">
        <f t="shared" si="95"/>
        <v>0.33841169009975153</v>
      </c>
      <c r="BC103" s="17">
        <f t="shared" si="96"/>
        <v>0.1973681531895857</v>
      </c>
      <c r="BD103" s="17">
        <f t="shared" si="97"/>
        <v>-5.7578535555433116E-2</v>
      </c>
      <c r="BE103" s="17">
        <f t="shared" si="98"/>
        <v>-19.971651750772143</v>
      </c>
    </row>
    <row r="104" spans="1:57" s="17" customFormat="1" x14ac:dyDescent="0.3">
      <c r="A104" s="17">
        <v>78</v>
      </c>
      <c r="B104" s="17">
        <f t="shared" si="99"/>
        <v>0.33166356238399941</v>
      </c>
      <c r="C104" s="17">
        <f t="shared" si="69"/>
        <v>2.2004471410292319E-2</v>
      </c>
      <c r="D104" s="17">
        <f t="shared" si="51"/>
        <v>-0.15157084194356821</v>
      </c>
      <c r="E104" s="8">
        <v>1.1423112462085003</v>
      </c>
      <c r="F104" s="8">
        <v>0.96762795921758682</v>
      </c>
      <c r="G104" s="14">
        <f t="shared" si="72"/>
        <v>-4.4634016294758938E-7</v>
      </c>
      <c r="H104" s="14">
        <f t="shared" si="73"/>
        <v>3.7213558829185533E-6</v>
      </c>
      <c r="I104" s="17">
        <f t="shared" si="74"/>
        <v>-0.12353137206196783</v>
      </c>
      <c r="J104" s="17">
        <f t="shared" si="75"/>
        <v>-8.5088190229241981E-2</v>
      </c>
      <c r="K104" s="8">
        <v>8.5645989756217471</v>
      </c>
      <c r="L104" s="8">
        <v>11.141131591095391</v>
      </c>
      <c r="M104" s="6">
        <f t="shared" si="76"/>
        <v>-2.5765326154736439</v>
      </c>
      <c r="N104" s="17">
        <f t="shared" si="77"/>
        <v>-0.12353137206196783</v>
      </c>
      <c r="O104" s="17">
        <f t="shared" si="78"/>
        <v>-8.5088190229241981E-2</v>
      </c>
      <c r="P104" s="17">
        <f t="shared" si="79"/>
        <v>0.14553584347226015</v>
      </c>
      <c r="Q104" s="17">
        <f t="shared" si="80"/>
        <v>-6.6482651714326227E-2</v>
      </c>
      <c r="R104" s="17">
        <f t="shared" si="81"/>
        <v>0.16000195221981078</v>
      </c>
      <c r="S104" s="17">
        <f t="shared" si="70"/>
        <v>2.5214468716962504</v>
      </c>
      <c r="T104" s="17">
        <f t="shared" si="53"/>
        <v>-0.36276965973042857</v>
      </c>
      <c r="U104" s="17">
        <f t="shared" si="82"/>
        <v>2.5474096947306566</v>
      </c>
      <c r="V104" s="14">
        <f t="shared" si="83"/>
        <v>1.0040708967349725</v>
      </c>
      <c r="W104" s="14">
        <f t="shared" si="84"/>
        <v>0.23294652387824638</v>
      </c>
      <c r="X104" s="8">
        <v>-244.79168770353004</v>
      </c>
      <c r="Y104" s="8">
        <v>42.726793805180804</v>
      </c>
      <c r="Z104" s="17">
        <f t="shared" si="71"/>
        <v>-11.396744979543804</v>
      </c>
      <c r="AA104" s="17">
        <f t="shared" si="55"/>
        <v>-41.220435413286417</v>
      </c>
      <c r="AB104" s="14">
        <f t="shared" si="85"/>
        <v>3.4158015506184913</v>
      </c>
      <c r="AC104" s="14">
        <f t="shared" si="86"/>
        <v>15.754586028234865</v>
      </c>
      <c r="AD104" s="17">
        <f t="shared" si="87"/>
        <v>6.1765686030983917E-2</v>
      </c>
      <c r="AE104" s="17">
        <f t="shared" si="88"/>
        <v>4.254409511462099E-2</v>
      </c>
      <c r="AF104" s="17">
        <f t="shared" si="89"/>
        <v>5.0763673495919232E-2</v>
      </c>
      <c r="AG104" s="17">
        <f t="shared" si="90"/>
        <v>5.1848725050020326E-2</v>
      </c>
      <c r="AH104" s="17">
        <f t="shared" si="91"/>
        <v>7.2767698566048603E-2</v>
      </c>
      <c r="AI104" s="17">
        <f t="shared" si="92"/>
        <v>3.3239465179221654E-2</v>
      </c>
      <c r="AJ104" s="17">
        <f t="shared" si="56"/>
        <v>18.968854032077896</v>
      </c>
      <c r="AK104" s="17">
        <f t="shared" si="57"/>
        <v>5.2834562492206052</v>
      </c>
      <c r="AL104" s="17">
        <f t="shared" si="58"/>
        <v>4.0237546207110233</v>
      </c>
      <c r="AM104" s="17">
        <f t="shared" si="59"/>
        <v>-6.7155606823799179</v>
      </c>
      <c r="AN104" s="14">
        <f t="shared" si="93"/>
        <v>2.5410698890663532</v>
      </c>
      <c r="AO104" s="17">
        <f t="shared" si="60"/>
        <v>2.0118773103555116</v>
      </c>
      <c r="AP104" s="17">
        <f t="shared" si="61"/>
        <v>1.5522196588100412</v>
      </c>
      <c r="AQ104" s="17">
        <f t="shared" si="62"/>
        <v>0.18146741174789471</v>
      </c>
      <c r="AR104" s="17">
        <f t="shared" si="63"/>
        <v>10.452492761325589</v>
      </c>
      <c r="AS104" s="17">
        <f t="shared" si="64"/>
        <v>1.0167119516063678</v>
      </c>
      <c r="AT104" s="14">
        <f t="shared" si="94"/>
        <v>20.584686381990036</v>
      </c>
      <c r="AU104" s="17">
        <f t="shared" si="65"/>
        <v>14.554868623946218</v>
      </c>
      <c r="AV104" s="17">
        <f t="shared" si="66"/>
        <v>14.556274000737684</v>
      </c>
      <c r="AW104" s="17">
        <f t="shared" si="67"/>
        <v>-0.36844619662357203</v>
      </c>
      <c r="BA104" s="17">
        <f t="shared" si="68"/>
        <v>0.18146741174789471</v>
      </c>
      <c r="BB104" s="17">
        <f t="shared" si="95"/>
        <v>0.35366803379429174</v>
      </c>
      <c r="BC104" s="17">
        <f t="shared" si="96"/>
        <v>0.20813219032203156</v>
      </c>
      <c r="BD104" s="17">
        <f t="shared" si="97"/>
        <v>-0.46755670501403579</v>
      </c>
      <c r="BE104" s="17">
        <f t="shared" si="98"/>
        <v>-39.366518571851522</v>
      </c>
    </row>
    <row r="105" spans="1:57" s="17" customFormat="1" x14ac:dyDescent="0.3">
      <c r="A105" s="17">
        <v>79</v>
      </c>
      <c r="B105" s="17">
        <f t="shared" si="99"/>
        <v>0.3359708813759994</v>
      </c>
      <c r="C105" s="17">
        <f t="shared" si="69"/>
        <v>3.2742330441001104E-2</v>
      </c>
      <c r="D105" s="17">
        <f t="shared" si="51"/>
        <v>-0.15351117570558709</v>
      </c>
      <c r="E105" s="8">
        <v>1.1959089632870032</v>
      </c>
      <c r="F105" s="8">
        <v>0.88562918321799611</v>
      </c>
      <c r="G105" s="14">
        <f t="shared" si="72"/>
        <v>-1.5043317404747625E-6</v>
      </c>
      <c r="H105" s="14">
        <f t="shared" si="73"/>
        <v>3.9746046636701671E-6</v>
      </c>
      <c r="I105" s="17">
        <f t="shared" si="74"/>
        <v>-0.11614699335672224</v>
      </c>
      <c r="J105" s="17">
        <f t="shared" si="75"/>
        <v>-9.4920366277177412E-2</v>
      </c>
      <c r="K105" s="8">
        <v>7.4353063454194679</v>
      </c>
      <c r="L105" s="8">
        <v>11.208594603340963</v>
      </c>
      <c r="M105" s="6">
        <f t="shared" si="76"/>
        <v>-3.7732882579214948</v>
      </c>
      <c r="N105" s="17">
        <f t="shared" si="77"/>
        <v>-0.11614699335672224</v>
      </c>
      <c r="O105" s="17">
        <f t="shared" si="78"/>
        <v>-9.4920366277177412E-2</v>
      </c>
      <c r="P105" s="17">
        <f t="shared" si="79"/>
        <v>0.14888932379772335</v>
      </c>
      <c r="Q105" s="17">
        <f t="shared" si="80"/>
        <v>-5.8590809428409676E-2</v>
      </c>
      <c r="R105" s="17">
        <f t="shared" si="81"/>
        <v>0.16000285525708449</v>
      </c>
      <c r="S105" s="17">
        <f t="shared" si="70"/>
        <v>2.4604894887735433</v>
      </c>
      <c r="T105" s="17">
        <f t="shared" si="53"/>
        <v>-0.53699175402059862</v>
      </c>
      <c r="U105" s="17">
        <f t="shared" si="82"/>
        <v>2.5184059776476095</v>
      </c>
      <c r="V105" s="14">
        <f t="shared" si="83"/>
        <v>0.96092496644570802</v>
      </c>
      <c r="W105" s="14">
        <f t="shared" si="84"/>
        <v>0.34218492508658938</v>
      </c>
      <c r="X105" s="8">
        <v>-277.45321328470948</v>
      </c>
      <c r="Y105" s="8">
        <v>-10.443850709636708</v>
      </c>
      <c r="Z105" s="17">
        <f t="shared" si="71"/>
        <v>-16.870093494694068</v>
      </c>
      <c r="AA105" s="17">
        <f t="shared" si="55"/>
        <v>-39.568922033179334</v>
      </c>
      <c r="AB105" s="14">
        <f t="shared" si="85"/>
        <v>5.9832342693828622</v>
      </c>
      <c r="AC105" s="14">
        <f t="shared" si="86"/>
        <v>14.636335767753135</v>
      </c>
      <c r="AD105" s="17">
        <f t="shared" si="87"/>
        <v>5.807349667836112E-2</v>
      </c>
      <c r="AE105" s="17">
        <f t="shared" si="88"/>
        <v>4.7460183138588706E-2</v>
      </c>
      <c r="AF105" s="17">
        <f t="shared" si="89"/>
        <v>4.1703083623730805E-2</v>
      </c>
      <c r="AG105" s="17">
        <f t="shared" si="90"/>
        <v>6.5626948865304416E-2</v>
      </c>
      <c r="AH105" s="17">
        <f t="shared" si="91"/>
        <v>7.4443909732991434E-2</v>
      </c>
      <c r="AI105" s="17">
        <f t="shared" si="92"/>
        <v>2.9293417411873E-2</v>
      </c>
      <c r="AJ105" s="17">
        <f t="shared" si="56"/>
        <v>13.600513807770398</v>
      </c>
      <c r="AK105" s="17">
        <f t="shared" si="57"/>
        <v>13.138113601197952</v>
      </c>
      <c r="AL105" s="17">
        <f t="shared" si="58"/>
        <v>-2.7779889474557957</v>
      </c>
      <c r="AM105" s="17">
        <f t="shared" si="59"/>
        <v>-0.35078631413055961</v>
      </c>
      <c r="AN105" s="14">
        <f t="shared" si="93"/>
        <v>4.9341471000782819</v>
      </c>
      <c r="AO105" s="17">
        <f t="shared" si="60"/>
        <v>-1.3889944737278979</v>
      </c>
      <c r="AP105" s="17">
        <f t="shared" si="61"/>
        <v>4.7346068429347206</v>
      </c>
      <c r="AQ105" s="17">
        <f t="shared" si="62"/>
        <v>0.20903324266490164</v>
      </c>
      <c r="AR105" s="17">
        <f t="shared" si="63"/>
        <v>9.0466453332522754</v>
      </c>
      <c r="AS105" s="17">
        <f t="shared" si="64"/>
        <v>4.4576890662519997</v>
      </c>
      <c r="AT105" s="14">
        <f t="shared" si="94"/>
        <v>23.82909693284148</v>
      </c>
      <c r="AU105" s="17">
        <f t="shared" si="65"/>
        <v>9.4669799261748313</v>
      </c>
      <c r="AV105" s="17">
        <f t="shared" si="66"/>
        <v>21.867833722437119</v>
      </c>
      <c r="AW105" s="17">
        <f t="shared" si="67"/>
        <v>-1.4301767768149372</v>
      </c>
      <c r="BA105" s="17">
        <f t="shared" si="68"/>
        <v>0.20903324266490164</v>
      </c>
      <c r="BB105" s="17">
        <f t="shared" si="95"/>
        <v>0.36871321181700051</v>
      </c>
      <c r="BC105" s="17">
        <f t="shared" si="96"/>
        <v>0.21982388801927716</v>
      </c>
      <c r="BD105" s="17">
        <f t="shared" si="97"/>
        <v>-0.78874268006272785</v>
      </c>
      <c r="BE105" s="17">
        <f t="shared" si="98"/>
        <v>-57.651597884045991</v>
      </c>
    </row>
    <row r="106" spans="1:57" s="17" customFormat="1" x14ac:dyDescent="0.3">
      <c r="A106" s="17">
        <v>80</v>
      </c>
      <c r="B106" s="17">
        <f t="shared" si="99"/>
        <v>0.34027820036799938</v>
      </c>
      <c r="C106" s="17">
        <f t="shared" si="69"/>
        <v>4.3167610342049599E-2</v>
      </c>
      <c r="D106" s="17">
        <f t="shared" si="51"/>
        <v>-0.15618466599780634</v>
      </c>
      <c r="E106" s="8">
        <v>1.2386202126339994</v>
      </c>
      <c r="F106" s="8">
        <v>0.80464149615706804</v>
      </c>
      <c r="G106" s="14">
        <f t="shared" si="72"/>
        <v>-1.3354707045151737E-6</v>
      </c>
      <c r="H106" s="14">
        <f t="shared" si="73"/>
        <v>3.0714371869744461E-6</v>
      </c>
      <c r="I106" s="17">
        <f t="shared" si="74"/>
        <v>-0.10808731704610589</v>
      </c>
      <c r="J106" s="17">
        <f t="shared" si="75"/>
        <v>-0.10400544165462972</v>
      </c>
      <c r="K106" s="8">
        <v>6.1931364286605435</v>
      </c>
      <c r="L106" s="8">
        <v>11.060916749809776</v>
      </c>
      <c r="M106" s="6">
        <f t="shared" si="76"/>
        <v>-4.8677803211492323</v>
      </c>
      <c r="N106" s="17">
        <f t="shared" si="77"/>
        <v>-0.10808731704610589</v>
      </c>
      <c r="O106" s="17">
        <f t="shared" si="78"/>
        <v>-0.10400544165462972</v>
      </c>
      <c r="P106" s="17">
        <f t="shared" si="79"/>
        <v>0.15125492738815549</v>
      </c>
      <c r="Q106" s="17">
        <f t="shared" si="80"/>
        <v>-5.2179224343176622E-2</v>
      </c>
      <c r="R106" s="17">
        <f t="shared" si="81"/>
        <v>0.1600022640847677</v>
      </c>
      <c r="S106" s="17">
        <f t="shared" si="70"/>
        <v>2.376499314158746</v>
      </c>
      <c r="T106" s="17">
        <f t="shared" si="53"/>
        <v>-0.70274516756653838</v>
      </c>
      <c r="U106" s="17">
        <f t="shared" si="82"/>
        <v>2.4782251230941696</v>
      </c>
      <c r="V106" s="14">
        <f t="shared" si="83"/>
        <v>0.90295072739071047</v>
      </c>
      <c r="W106" s="14">
        <f t="shared" si="84"/>
        <v>0.44394275283125717</v>
      </c>
      <c r="X106" s="8">
        <v>-297.35006515393889</v>
      </c>
      <c r="Y106" s="8">
        <v>-56.921422119898764</v>
      </c>
      <c r="Z106" s="17">
        <f t="shared" si="71"/>
        <v>-22.077390557727629</v>
      </c>
      <c r="AA106" s="17">
        <f t="shared" si="55"/>
        <v>-37.29338311528074</v>
      </c>
      <c r="AB106" s="14">
        <f t="shared" si="85"/>
        <v>8.06420534115645</v>
      </c>
      <c r="AC106" s="14">
        <f t="shared" si="86"/>
        <v>13.195964563658158</v>
      </c>
      <c r="AD106" s="17">
        <f t="shared" si="87"/>
        <v>5.4043658523052943E-2</v>
      </c>
      <c r="AE106" s="17">
        <f t="shared" si="88"/>
        <v>5.2002720827314858E-2</v>
      </c>
      <c r="AF106" s="17">
        <f t="shared" si="89"/>
        <v>3.2460521087380401E-2</v>
      </c>
      <c r="AG106" s="17">
        <f t="shared" si="90"/>
        <v>7.7917365201634892E-2</v>
      </c>
      <c r="AH106" s="17">
        <f t="shared" si="91"/>
        <v>7.5626795958725485E-2</v>
      </c>
      <c r="AI106" s="17">
        <f t="shared" si="92"/>
        <v>2.6088076452994824E-2</v>
      </c>
      <c r="AJ106" s="17">
        <f t="shared" si="56"/>
        <v>7.3036840283559918</v>
      </c>
      <c r="AK106" s="17">
        <f t="shared" si="57"/>
        <v>18.876913004533321</v>
      </c>
      <c r="AL106" s="17">
        <f t="shared" si="58"/>
        <v>-10.232169614305141</v>
      </c>
      <c r="AM106" s="17">
        <f t="shared" si="59"/>
        <v>4.8015887975596341</v>
      </c>
      <c r="AN106" s="14">
        <f t="shared" si="93"/>
        <v>8.9231182047089188</v>
      </c>
      <c r="AO106" s="17">
        <f t="shared" si="60"/>
        <v>-5.1160848071525704</v>
      </c>
      <c r="AP106" s="17">
        <f t="shared" si="61"/>
        <v>7.3107943987798176</v>
      </c>
      <c r="AQ106" s="17">
        <f t="shared" si="62"/>
        <v>0.1290517460646825</v>
      </c>
      <c r="AR106" s="17">
        <f t="shared" si="63"/>
        <v>7.7675051880385846</v>
      </c>
      <c r="AS106" s="17">
        <f t="shared" si="64"/>
        <v>7.4965012542822933</v>
      </c>
      <c r="AT106" s="14">
        <f t="shared" si="94"/>
        <v>28.403572704379179</v>
      </c>
      <c r="AU106" s="17">
        <f t="shared" si="65"/>
        <v>4.20492141849373</v>
      </c>
      <c r="AV106" s="17">
        <f t="shared" si="66"/>
        <v>28.090595903918569</v>
      </c>
      <c r="AW106" s="17">
        <f t="shared" si="67"/>
        <v>-2.5215957513440146</v>
      </c>
      <c r="BA106" s="17">
        <f t="shared" si="68"/>
        <v>0.1290517460646825</v>
      </c>
      <c r="BB106" s="17">
        <f t="shared" si="95"/>
        <v>0.38344581071004896</v>
      </c>
      <c r="BC106" s="17">
        <f t="shared" si="96"/>
        <v>0.2321908833218935</v>
      </c>
      <c r="BD106" s="17">
        <f t="shared" si="97"/>
        <v>-0.62819554990360937</v>
      </c>
      <c r="BE106" s="17">
        <f t="shared" si="98"/>
        <v>-74.374204799649988</v>
      </c>
    </row>
    <row r="107" spans="1:57" s="17" customFormat="1" x14ac:dyDescent="0.3">
      <c r="A107" s="17">
        <v>81</v>
      </c>
      <c r="B107" s="17">
        <f t="shared" si="99"/>
        <v>0.34458551935999937</v>
      </c>
      <c r="C107" s="17">
        <f t="shared" si="69"/>
        <v>5.3183827215209444E-2</v>
      </c>
      <c r="D107" s="17">
        <f t="shared" si="51"/>
        <v>-0.15954915028125205</v>
      </c>
      <c r="E107" s="8">
        <v>1.2699594685638724</v>
      </c>
      <c r="F107" s="8">
        <v>0.72642437771027013</v>
      </c>
      <c r="G107" s="14">
        <f t="shared" si="72"/>
        <v>2.5083843987333543E-7</v>
      </c>
      <c r="H107" s="14">
        <f t="shared" si="73"/>
        <v>4.9006478926305608E-6</v>
      </c>
      <c r="I107" s="17">
        <f t="shared" si="74"/>
        <v>-9.9630137324094717E-2</v>
      </c>
      <c r="J107" s="17">
        <f t="shared" si="75"/>
        <v>-0.11213311614675671</v>
      </c>
      <c r="K107" s="8">
        <v>4.8923092841456741</v>
      </c>
      <c r="L107" s="8">
        <v>10.730190445198643</v>
      </c>
      <c r="M107" s="6">
        <f t="shared" si="76"/>
        <v>-5.8378811610529686</v>
      </c>
      <c r="N107" s="17">
        <f t="shared" si="77"/>
        <v>-9.9630137324094717E-2</v>
      </c>
      <c r="O107" s="17">
        <f t="shared" si="78"/>
        <v>-0.11213311614675671</v>
      </c>
      <c r="P107" s="17">
        <f t="shared" si="79"/>
        <v>0.15281396453930415</v>
      </c>
      <c r="Q107" s="17">
        <f t="shared" si="80"/>
        <v>-4.7416034134495341E-2</v>
      </c>
      <c r="R107" s="17">
        <f t="shared" si="81"/>
        <v>0.16000121265560249</v>
      </c>
      <c r="S107" s="17">
        <f t="shared" si="70"/>
        <v>2.2708009230788333</v>
      </c>
      <c r="T107" s="17">
        <f t="shared" si="53"/>
        <v>-0.85741587002033981</v>
      </c>
      <c r="U107" s="17">
        <f t="shared" si="82"/>
        <v>2.4272821851648021</v>
      </c>
      <c r="V107" s="14">
        <f t="shared" si="83"/>
        <v>0.83561732759699514</v>
      </c>
      <c r="W107" s="14">
        <f t="shared" si="84"/>
        <v>0.53597869991425562</v>
      </c>
      <c r="X107" s="8">
        <v>-304.47741965056571</v>
      </c>
      <c r="Y107" s="8">
        <v>-95.082701110685278</v>
      </c>
      <c r="Z107" s="17">
        <f t="shared" si="71"/>
        <v>-26.936513983271986</v>
      </c>
      <c r="AA107" s="17">
        <f t="shared" si="55"/>
        <v>-34.429705267666954</v>
      </c>
      <c r="AB107" s="14">
        <f t="shared" si="85"/>
        <v>9.6510416286145819</v>
      </c>
      <c r="AC107" s="14">
        <f t="shared" si="86"/>
        <v>11.419963446218386</v>
      </c>
      <c r="AD107" s="17">
        <f t="shared" si="87"/>
        <v>4.9815068662047358E-2</v>
      </c>
      <c r="AE107" s="17">
        <f t="shared" si="88"/>
        <v>5.6066558073378354E-2</v>
      </c>
      <c r="AF107" s="17">
        <f t="shared" si="89"/>
        <v>2.32230296352227E-2</v>
      </c>
      <c r="AG107" s="17">
        <f t="shared" si="90"/>
        <v>8.8427549403455347E-2</v>
      </c>
      <c r="AH107" s="17">
        <f t="shared" si="91"/>
        <v>7.6407107688872017E-2</v>
      </c>
      <c r="AI107" s="17">
        <f t="shared" si="92"/>
        <v>2.3705566743301355E-2</v>
      </c>
      <c r="AJ107" s="17">
        <f t="shared" si="56"/>
        <v>0.80919425772752085</v>
      </c>
      <c r="AK107" s="17">
        <f t="shared" si="57"/>
        <v>22.383771703766755</v>
      </c>
      <c r="AL107" s="17">
        <f t="shared" si="58"/>
        <v>-17.454114905460667</v>
      </c>
      <c r="AM107" s="17">
        <f t="shared" si="59"/>
        <v>8.5581438320702183</v>
      </c>
      <c r="AN107" s="14">
        <f t="shared" si="93"/>
        <v>12.672828195052642</v>
      </c>
      <c r="AO107" s="17">
        <f t="shared" si="60"/>
        <v>-8.7270574527303335</v>
      </c>
      <c r="AP107" s="17">
        <f t="shared" si="61"/>
        <v>9.1890719160351093</v>
      </c>
      <c r="AQ107" s="17">
        <f t="shared" si="62"/>
        <v>-3.1541825045434568E-2</v>
      </c>
      <c r="AR107" s="17">
        <f t="shared" si="63"/>
        <v>6.5432948466222065</v>
      </c>
      <c r="AS107" s="17">
        <f t="shared" si="64"/>
        <v>9.9943817128325314</v>
      </c>
      <c r="AT107" s="14">
        <f t="shared" si="94"/>
        <v>32.977942903713533</v>
      </c>
      <c r="AU107" s="17">
        <f t="shared" si="65"/>
        <v>-0.87510363678368641</v>
      </c>
      <c r="AV107" s="17">
        <f t="shared" si="66"/>
        <v>32.966329971434149</v>
      </c>
      <c r="AW107" s="17">
        <f t="shared" si="67"/>
        <v>-3.5562589704231549</v>
      </c>
      <c r="BA107" s="17">
        <f t="shared" si="68"/>
        <v>-3.1541825045434568E-2</v>
      </c>
      <c r="BB107" s="17">
        <f t="shared" si="95"/>
        <v>0.39776934657520879</v>
      </c>
      <c r="BC107" s="17">
        <f t="shared" si="96"/>
        <v>0.24495538203590467</v>
      </c>
      <c r="BD107" s="17">
        <f t="shared" si="97"/>
        <v>0.18413742621797116</v>
      </c>
      <c r="BE107" s="17">
        <f t="shared" si="98"/>
        <v>-89.196253820604795</v>
      </c>
    </row>
    <row r="108" spans="1:57" s="17" customFormat="1" x14ac:dyDescent="0.3">
      <c r="A108" s="17">
        <v>82</v>
      </c>
      <c r="B108" s="17">
        <f t="shared" si="99"/>
        <v>0.34889283835199936</v>
      </c>
      <c r="C108" s="17">
        <f t="shared" si="69"/>
        <v>6.2700948330564443E-2</v>
      </c>
      <c r="D108" s="17">
        <f t="shared" si="51"/>
        <v>-0.16355156862892872</v>
      </c>
      <c r="E108" s="8">
        <v>1.2900922639726611</v>
      </c>
      <c r="F108" s="8">
        <v>0.65214952279960603</v>
      </c>
      <c r="G108" s="14">
        <f t="shared" si="72"/>
        <v>2.3212250215565167E-6</v>
      </c>
      <c r="H108" s="14">
        <f t="shared" si="73"/>
        <v>9.2481158401047647E-6</v>
      </c>
      <c r="I108" s="17">
        <f t="shared" si="74"/>
        <v>-9.1034430986694725E-2</v>
      </c>
      <c r="J108" s="17">
        <f t="shared" si="75"/>
        <v>-0.11921716476635701</v>
      </c>
      <c r="K108" s="8">
        <v>3.5867196243831052</v>
      </c>
      <c r="L108" s="8">
        <v>10.254269001092098</v>
      </c>
      <c r="M108" s="6">
        <f t="shared" si="76"/>
        <v>-6.6675493767089922</v>
      </c>
      <c r="N108" s="17">
        <f t="shared" si="77"/>
        <v>-9.1034430986694725E-2</v>
      </c>
      <c r="O108" s="17">
        <f t="shared" si="78"/>
        <v>-0.11921716476635701</v>
      </c>
      <c r="P108" s="17">
        <f t="shared" si="79"/>
        <v>0.15373537931725917</v>
      </c>
      <c r="Q108" s="17">
        <f t="shared" si="80"/>
        <v>-4.4334403862571717E-2</v>
      </c>
      <c r="R108" s="17">
        <f t="shared" si="81"/>
        <v>0.16000033193612809</v>
      </c>
      <c r="S108" s="17">
        <f t="shared" si="70"/>
        <v>2.145061242302293</v>
      </c>
      <c r="T108" s="17">
        <f t="shared" si="53"/>
        <v>-0.99856461200850677</v>
      </c>
      <c r="U108" s="17">
        <f t="shared" si="82"/>
        <v>2.3660978461558084</v>
      </c>
      <c r="V108" s="14">
        <f t="shared" si="83"/>
        <v>0.76356128887133701</v>
      </c>
      <c r="W108" s="14">
        <f t="shared" si="84"/>
        <v>0.61647877026877917</v>
      </c>
      <c r="X108" s="8">
        <v>-300.0606679228095</v>
      </c>
      <c r="Y108" s="8">
        <v>-124.54254668438487</v>
      </c>
      <c r="Z108" s="17">
        <f t="shared" si="71"/>
        <v>-31.370832492206635</v>
      </c>
      <c r="AA108" s="17">
        <f t="shared" si="55"/>
        <v>-31.023050400673064</v>
      </c>
      <c r="AB108" s="14">
        <f t="shared" si="85"/>
        <v>10.814748095869437</v>
      </c>
      <c r="AC108" s="14">
        <f t="shared" si="86"/>
        <v>9.336800944560995</v>
      </c>
      <c r="AD108" s="17">
        <f t="shared" si="87"/>
        <v>4.5517215493347363E-2</v>
      </c>
      <c r="AE108" s="17">
        <f t="shared" si="88"/>
        <v>5.9608582383178503E-2</v>
      </c>
      <c r="AF108" s="17">
        <f t="shared" si="89"/>
        <v>1.4165580715554363E-2</v>
      </c>
      <c r="AG108" s="17">
        <f t="shared" si="90"/>
        <v>9.7054586892991207E-2</v>
      </c>
      <c r="AH108" s="17">
        <f t="shared" si="91"/>
        <v>7.6868850271140363E-2</v>
      </c>
      <c r="AI108" s="17">
        <f t="shared" si="92"/>
        <v>2.2162577873365803E-2</v>
      </c>
      <c r="AJ108" s="17">
        <f t="shared" si="56"/>
        <v>-5.2753359091605603</v>
      </c>
      <c r="AK108" s="17">
        <f t="shared" si="57"/>
        <v>23.87334865020496</v>
      </c>
      <c r="AL108" s="17">
        <f t="shared" si="58"/>
        <v>-23.747085796404836</v>
      </c>
      <c r="AM108" s="17">
        <f t="shared" si="59"/>
        <v>10.982260612618511</v>
      </c>
      <c r="AN108" s="14">
        <f t="shared" si="93"/>
        <v>15.784946392188917</v>
      </c>
      <c r="AO108" s="17">
        <f t="shared" si="60"/>
        <v>-11.873542898202418</v>
      </c>
      <c r="AP108" s="17">
        <f t="shared" si="61"/>
        <v>10.401130306309256</v>
      </c>
      <c r="AQ108" s="17">
        <f t="shared" si="62"/>
        <v>-0.23433457050103845</v>
      </c>
      <c r="AR108" s="17">
        <f t="shared" si="63"/>
        <v>5.3225782337760972</v>
      </c>
      <c r="AS108" s="17">
        <f t="shared" si="64"/>
        <v>11.903838162605485</v>
      </c>
      <c r="AT108" s="14">
        <f t="shared" si="94"/>
        <v>36.880113531981934</v>
      </c>
      <c r="AU108" s="17">
        <f t="shared" si="65"/>
        <v>-5.4864490176711014</v>
      </c>
      <c r="AV108" s="17">
        <f t="shared" si="66"/>
        <v>36.469736101435842</v>
      </c>
      <c r="AW108" s="17">
        <f t="shared" si="67"/>
        <v>-4.4590349597409666</v>
      </c>
      <c r="BA108" s="17">
        <f t="shared" si="68"/>
        <v>-0.23433457050103845</v>
      </c>
      <c r="BB108" s="17">
        <f t="shared" si="95"/>
        <v>0.4115937866825638</v>
      </c>
      <c r="BC108" s="17">
        <f t="shared" si="96"/>
        <v>0.25785840736530463</v>
      </c>
      <c r="BD108" s="17">
        <f t="shared" si="97"/>
        <v>1.5624373194855683</v>
      </c>
      <c r="BE108" s="17">
        <f t="shared" si="98"/>
        <v>-101.87265039480211</v>
      </c>
    </row>
    <row r="109" spans="1:57" s="17" customFormat="1" x14ac:dyDescent="0.3">
      <c r="A109" s="17">
        <v>83</v>
      </c>
      <c r="B109" s="17">
        <f t="shared" si="99"/>
        <v>0.35320015734399934</v>
      </c>
      <c r="C109" s="17">
        <f t="shared" si="69"/>
        <v>7.1636811996444366E-2</v>
      </c>
      <c r="D109" s="17">
        <f t="shared" si="51"/>
        <v>-0.16812880051256474</v>
      </c>
      <c r="E109" s="8">
        <v>1.2996586549744751</v>
      </c>
      <c r="F109" s="8">
        <v>0.58248584444090323</v>
      </c>
      <c r="G109" s="14">
        <f t="shared" si="72"/>
        <v>2.6455692712923362E-6</v>
      </c>
      <c r="H109" s="14">
        <f t="shared" si="73"/>
        <v>1.1700804943920451E-5</v>
      </c>
      <c r="I109" s="17">
        <f t="shared" si="74"/>
        <v>-8.2515233616572953E-2</v>
      </c>
      <c r="J109" s="17">
        <f t="shared" si="75"/>
        <v>-0.125264664695206</v>
      </c>
      <c r="K109" s="8">
        <v>2.3209918845247652</v>
      </c>
      <c r="L109" s="8">
        <v>9.6688339659649429</v>
      </c>
      <c r="M109" s="6">
        <f t="shared" si="76"/>
        <v>-7.3478420814401773</v>
      </c>
      <c r="N109" s="17">
        <f t="shared" si="77"/>
        <v>-8.2515233616572953E-2</v>
      </c>
      <c r="O109" s="17">
        <f t="shared" si="78"/>
        <v>-0.125264664695206</v>
      </c>
      <c r="P109" s="17">
        <f t="shared" si="79"/>
        <v>0.15415204561301732</v>
      </c>
      <c r="Q109" s="17">
        <f t="shared" si="80"/>
        <v>-4.2864135817358734E-2</v>
      </c>
      <c r="R109" s="17">
        <f t="shared" si="81"/>
        <v>0.16000058533032543</v>
      </c>
      <c r="S109" s="17">
        <f t="shared" si="70"/>
        <v>2.0012632617082149</v>
      </c>
      <c r="T109" s="17">
        <f t="shared" si="53"/>
        <v>-1.1239653935517149</v>
      </c>
      <c r="U109" s="17">
        <f t="shared" si="82"/>
        <v>2.2952892733955919</v>
      </c>
      <c r="V109" s="14">
        <f t="shared" si="83"/>
        <v>0.69061270559874055</v>
      </c>
      <c r="W109" s="14">
        <f t="shared" si="84"/>
        <v>0.68392494690096672</v>
      </c>
      <c r="X109" s="8">
        <v>-286.04713262060079</v>
      </c>
      <c r="Y109" s="8">
        <v>-145.88213470196973</v>
      </c>
      <c r="Z109" s="17">
        <f t="shared" si="71"/>
        <v>-35.31041423271224</v>
      </c>
      <c r="AA109" s="17">
        <f t="shared" si="55"/>
        <v>-27.127143496588548</v>
      </c>
      <c r="AB109" s="14">
        <f t="shared" si="85"/>
        <v>11.659004850473703</v>
      </c>
      <c r="AC109" s="14">
        <f t="shared" si="86"/>
        <v>7.0113368481760361</v>
      </c>
      <c r="AD109" s="17">
        <f t="shared" si="87"/>
        <v>4.1257616808286476E-2</v>
      </c>
      <c r="AE109" s="17">
        <f t="shared" si="88"/>
        <v>6.2632332347603001E-2</v>
      </c>
      <c r="AF109" s="17">
        <f t="shared" si="89"/>
        <v>5.4378880254286471E-3</v>
      </c>
      <c r="AG109" s="17">
        <f t="shared" si="90"/>
        <v>0.10383844718899859</v>
      </c>
      <c r="AH109" s="17">
        <f t="shared" si="91"/>
        <v>7.7077345591144306E-2</v>
      </c>
      <c r="AI109" s="17">
        <f t="shared" si="92"/>
        <v>2.1426217506207407E-2</v>
      </c>
      <c r="AJ109" s="17">
        <f t="shared" si="56"/>
        <v>-10.559828656683147</v>
      </c>
      <c r="AK109" s="17">
        <f t="shared" si="57"/>
        <v>23.748034744489921</v>
      </c>
      <c r="AL109" s="17">
        <f t="shared" si="58"/>
        <v>-28.697882653108305</v>
      </c>
      <c r="AM109" s="17">
        <f t="shared" si="59"/>
        <v>12.283812340518878</v>
      </c>
      <c r="AN109" s="14">
        <f t="shared" si="93"/>
        <v>18.111784759904594</v>
      </c>
      <c r="AO109" s="17">
        <f t="shared" si="60"/>
        <v>-14.348941326554153</v>
      </c>
      <c r="AP109" s="17">
        <f t="shared" si="61"/>
        <v>11.051906170259439</v>
      </c>
      <c r="AQ109" s="17">
        <f t="shared" si="62"/>
        <v>-0.44273235222729429</v>
      </c>
      <c r="AR109" s="17">
        <f t="shared" si="63"/>
        <v>4.0799773787582376</v>
      </c>
      <c r="AS109" s="17">
        <f t="shared" si="64"/>
        <v>13.247266586559775</v>
      </c>
      <c r="AT109" s="14">
        <f t="shared" si="94"/>
        <v>39.869473730310624</v>
      </c>
      <c r="AU109" s="17">
        <f t="shared" si="65"/>
        <v>-9.4529684720442688</v>
      </c>
      <c r="AV109" s="17">
        <f t="shared" si="66"/>
        <v>38.732626074131169</v>
      </c>
      <c r="AW109" s="17">
        <f t="shared" si="67"/>
        <v>-5.1807525307338587</v>
      </c>
      <c r="BA109" s="17">
        <f t="shared" si="68"/>
        <v>-0.44273235222729429</v>
      </c>
      <c r="BB109" s="17">
        <f t="shared" si="95"/>
        <v>0.42483696934044368</v>
      </c>
      <c r="BC109" s="17">
        <f t="shared" si="96"/>
        <v>0.27068492372742636</v>
      </c>
      <c r="BD109" s="17">
        <f t="shared" si="97"/>
        <v>3.2531274085107076</v>
      </c>
      <c r="BE109" s="17">
        <f t="shared" si="98"/>
        <v>-112.26675727870514</v>
      </c>
    </row>
    <row r="110" spans="1:57" s="17" customFormat="1" x14ac:dyDescent="0.3">
      <c r="A110" s="17">
        <v>84</v>
      </c>
      <c r="B110" s="17">
        <f t="shared" si="99"/>
        <v>0.35750747633599933</v>
      </c>
      <c r="C110" s="17">
        <f t="shared" si="69"/>
        <v>7.9918423298383556E-2</v>
      </c>
      <c r="D110" s="17">
        <f t="shared" si="51"/>
        <v>-0.17320866025104928</v>
      </c>
      <c r="E110" s="8">
        <v>1.2996233766878453</v>
      </c>
      <c r="F110" s="8">
        <v>0.51772257717086601</v>
      </c>
      <c r="G110" s="14">
        <f t="shared" si="72"/>
        <v>-6.1293778944038202E-7</v>
      </c>
      <c r="H110" s="14">
        <f t="shared" si="73"/>
        <v>8.5068023532586245E-6</v>
      </c>
      <c r="I110" s="17">
        <f t="shared" si="74"/>
        <v>-7.4235368965282461E-2</v>
      </c>
      <c r="J110" s="17">
        <f t="shared" si="75"/>
        <v>-0.13034228014956764</v>
      </c>
      <c r="K110" s="8">
        <v>1.1327747760902593</v>
      </c>
      <c r="L110" s="8">
        <v>9.0077203908929171</v>
      </c>
      <c r="M110" s="6">
        <f t="shared" si="76"/>
        <v>-7.874945614802658</v>
      </c>
      <c r="N110" s="17">
        <f t="shared" si="77"/>
        <v>-7.4235368965282461E-2</v>
      </c>
      <c r="O110" s="17">
        <f t="shared" si="78"/>
        <v>-0.13034228014956764</v>
      </c>
      <c r="P110" s="17">
        <f t="shared" si="79"/>
        <v>0.15415379226366602</v>
      </c>
      <c r="Q110" s="17">
        <f t="shared" si="80"/>
        <v>-4.2866380101481638E-2</v>
      </c>
      <c r="R110" s="17">
        <f t="shared" si="81"/>
        <v>0.16000286938762753</v>
      </c>
      <c r="S110" s="17">
        <f t="shared" si="70"/>
        <v>1.8416747613513182</v>
      </c>
      <c r="T110" s="17">
        <f t="shared" si="53"/>
        <v>-1.2316405694142307</v>
      </c>
      <c r="U110" s="17">
        <f t="shared" si="82"/>
        <v>2.2155596175290446</v>
      </c>
      <c r="V110" s="14">
        <f t="shared" si="83"/>
        <v>0.61902999253132496</v>
      </c>
      <c r="W110" s="14">
        <f t="shared" si="84"/>
        <v>0.73757065017513534</v>
      </c>
      <c r="X110" s="8">
        <v>-264.70792382045516</v>
      </c>
      <c r="Y110" s="8">
        <v>-160.26372967828786</v>
      </c>
      <c r="Z110" s="17">
        <f t="shared" si="71"/>
        <v>-38.693129647348947</v>
      </c>
      <c r="AA110" s="17">
        <f t="shared" si="55"/>
        <v>-22.803425334592809</v>
      </c>
      <c r="AB110" s="14">
        <f t="shared" si="85"/>
        <v>12.282497935856021</v>
      </c>
      <c r="AC110" s="14">
        <f t="shared" si="86"/>
        <v>4.5257831068954637</v>
      </c>
      <c r="AD110" s="17">
        <f t="shared" si="87"/>
        <v>3.7117684482641231E-2</v>
      </c>
      <c r="AE110" s="17">
        <f t="shared" si="88"/>
        <v>6.517114007478382E-2</v>
      </c>
      <c r="AF110" s="17">
        <f t="shared" si="89"/>
        <v>-2.8412206976558274E-3</v>
      </c>
      <c r="AG110" s="17">
        <f t="shared" si="90"/>
        <v>0.10891334350000345</v>
      </c>
      <c r="AH110" s="17">
        <f t="shared" si="91"/>
        <v>7.7076589662938289E-2</v>
      </c>
      <c r="AI110" s="17">
        <f t="shared" si="92"/>
        <v>2.1428936649564186E-2</v>
      </c>
      <c r="AJ110" s="17">
        <f t="shared" si="56"/>
        <v>-14.865754371399976</v>
      </c>
      <c r="AK110" s="17">
        <f t="shared" si="57"/>
        <v>22.473082845860318</v>
      </c>
      <c r="AL110" s="17">
        <f t="shared" si="58"/>
        <v>-32.164700175482544</v>
      </c>
      <c r="AM110" s="17">
        <f t="shared" si="59"/>
        <v>12.731363867802687</v>
      </c>
      <c r="AN110" s="14">
        <f t="shared" si="93"/>
        <v>19.641359103157317</v>
      </c>
      <c r="AO110" s="17">
        <f t="shared" si="60"/>
        <v>-16.082350087741272</v>
      </c>
      <c r="AP110" s="17">
        <f t="shared" si="61"/>
        <v>11.275681933901343</v>
      </c>
      <c r="AQ110" s="17">
        <f t="shared" si="62"/>
        <v>-0.62957788595073039</v>
      </c>
      <c r="AR110" s="17">
        <f t="shared" si="63"/>
        <v>2.8196381515217466</v>
      </c>
      <c r="AS110" s="17">
        <f t="shared" si="64"/>
        <v>14.091304791952206</v>
      </c>
      <c r="AT110" s="14">
        <f t="shared" si="94"/>
        <v>41.938048157879273</v>
      </c>
      <c r="AU110" s="17">
        <f t="shared" si="65"/>
        <v>-12.698784305915176</v>
      </c>
      <c r="AV110" s="17">
        <f t="shared" si="66"/>
        <v>39.969247684243989</v>
      </c>
      <c r="AW110" s="17">
        <f t="shared" si="67"/>
        <v>-5.7019384517661793</v>
      </c>
      <c r="BA110" s="17">
        <f t="shared" si="68"/>
        <v>-0.62957788595073039</v>
      </c>
      <c r="BB110" s="17">
        <f t="shared" si="95"/>
        <v>0.43742589963438289</v>
      </c>
      <c r="BC110" s="17">
        <f t="shared" si="96"/>
        <v>0.28327210737071684</v>
      </c>
      <c r="BD110" s="17">
        <f t="shared" si="97"/>
        <v>4.9578916121444321</v>
      </c>
      <c r="BE110" s="17">
        <f t="shared" si="98"/>
        <v>-120.32030603286603</v>
      </c>
    </row>
    <row r="111" spans="1:57" s="17" customFormat="1" x14ac:dyDescent="0.3">
      <c r="A111" s="17">
        <v>85</v>
      </c>
      <c r="B111" s="17">
        <f t="shared" si="99"/>
        <v>0.36181479532799932</v>
      </c>
      <c r="C111" s="17">
        <f t="shared" si="69"/>
        <v>8.748310527252709E-2</v>
      </c>
      <c r="D111" s="17">
        <f t="shared" si="51"/>
        <v>-0.17871103542174538</v>
      </c>
      <c r="E111" s="8">
        <v>1.2911540825665446</v>
      </c>
      <c r="F111" s="8">
        <v>0.45788295616684549</v>
      </c>
      <c r="G111" s="14">
        <f t="shared" si="72"/>
        <v>-5.9457973332482927E-6</v>
      </c>
      <c r="H111" s="14">
        <f t="shared" si="73"/>
        <v>5.9421641737666953E-7</v>
      </c>
      <c r="I111" s="17">
        <f t="shared" si="74"/>
        <v>-6.630751966634367E-2</v>
      </c>
      <c r="J111" s="17">
        <f t="shared" si="75"/>
        <v>-0.13454855196432788</v>
      </c>
      <c r="K111" s="8">
        <v>-1.5511702791765843E-2</v>
      </c>
      <c r="L111" s="8">
        <v>8.2735100816876663</v>
      </c>
      <c r="M111" s="6">
        <f t="shared" si="76"/>
        <v>-8.2890217844794325</v>
      </c>
      <c r="N111" s="17">
        <f t="shared" si="77"/>
        <v>-6.630751966634367E-2</v>
      </c>
      <c r="O111" s="17">
        <f t="shared" si="78"/>
        <v>-0.13454855196432788</v>
      </c>
      <c r="P111" s="17">
        <f t="shared" si="79"/>
        <v>0.15379062493887075</v>
      </c>
      <c r="Q111" s="17">
        <f t="shared" si="80"/>
        <v>-4.4162483457417495E-2</v>
      </c>
      <c r="R111" s="17">
        <f t="shared" si="81"/>
        <v>0.16000587884266967</v>
      </c>
      <c r="S111" s="17">
        <f t="shared" si="70"/>
        <v>1.6688125472157798</v>
      </c>
      <c r="T111" s="17">
        <f t="shared" si="53"/>
        <v>-1.3198920377506715</v>
      </c>
      <c r="U111" s="17">
        <f t="shared" si="82"/>
        <v>2.1276866096919536</v>
      </c>
      <c r="V111" s="14">
        <f t="shared" si="83"/>
        <v>0.55630878138037398</v>
      </c>
      <c r="W111" s="14">
        <f t="shared" si="84"/>
        <v>0.76891055083326232</v>
      </c>
      <c r="X111" s="8">
        <v>-237.79070861315077</v>
      </c>
      <c r="Y111" s="8">
        <v>-168.92701238740301</v>
      </c>
      <c r="Z111" s="17">
        <f t="shared" si="71"/>
        <v>-41.465631293291707</v>
      </c>
      <c r="AA111" s="17">
        <f t="shared" si="55"/>
        <v>-18.120083532964539</v>
      </c>
      <c r="AB111" s="14">
        <f t="shared" si="85"/>
        <v>12.774095127346655</v>
      </c>
      <c r="AC111" s="14">
        <f t="shared" si="86"/>
        <v>1.9612224419738205</v>
      </c>
      <c r="AD111" s="17">
        <f t="shared" si="87"/>
        <v>3.3153759833171835E-2</v>
      </c>
      <c r="AE111" s="17">
        <f t="shared" si="88"/>
        <v>6.7274275982163942E-2</v>
      </c>
      <c r="AF111" s="17">
        <f t="shared" si="89"/>
        <v>-1.0584819904425086E-2</v>
      </c>
      <c r="AG111" s="17">
        <f t="shared" si="90"/>
        <v>0.11246760734382782</v>
      </c>
      <c r="AH111" s="17">
        <f t="shared" si="91"/>
        <v>7.6892339570768756E-2</v>
      </c>
      <c r="AI111" s="17">
        <f t="shared" si="92"/>
        <v>2.2080944620500059E-2</v>
      </c>
      <c r="AJ111" s="17">
        <f t="shared" si="56"/>
        <v>-18.190070926477325</v>
      </c>
      <c r="AK111" s="17">
        <f t="shared" si="57"/>
        <v>20.411109965218401</v>
      </c>
      <c r="AL111" s="17">
        <f t="shared" si="58"/>
        <v>-34.187276660935837</v>
      </c>
      <c r="AM111" s="17">
        <f t="shared" si="59"/>
        <v>12.527470108358475</v>
      </c>
      <c r="AN111" s="14">
        <f t="shared" si="93"/>
        <v>20.421675407121619</v>
      </c>
      <c r="AO111" s="17">
        <f t="shared" si="60"/>
        <v>-17.093638330467918</v>
      </c>
      <c r="AP111" s="17">
        <f t="shared" si="61"/>
        <v>11.173735054179238</v>
      </c>
      <c r="AQ111" s="17">
        <f t="shared" si="62"/>
        <v>-0.77951081415744294</v>
      </c>
      <c r="AR111" s="17">
        <f t="shared" si="63"/>
        <v>1.5332871523832976</v>
      </c>
      <c r="AS111" s="17">
        <f t="shared" si="64"/>
        <v>14.500655256461354</v>
      </c>
      <c r="AT111" s="14">
        <f t="shared" si="94"/>
        <v>43.144935038395936</v>
      </c>
      <c r="AU111" s="17">
        <f t="shared" si="65"/>
        <v>-15.253693747607961</v>
      </c>
      <c r="AV111" s="17">
        <f t="shared" si="66"/>
        <v>40.358521361932858</v>
      </c>
      <c r="AW111" s="17">
        <f t="shared" si="67"/>
        <v>-6.0237965408125307</v>
      </c>
      <c r="BA111" s="17">
        <f t="shared" si="68"/>
        <v>-0.77951081415744294</v>
      </c>
      <c r="BB111" s="17">
        <f t="shared" si="95"/>
        <v>0.44929790060052643</v>
      </c>
      <c r="BC111" s="17">
        <f t="shared" si="96"/>
        <v>0.29550727566165563</v>
      </c>
      <c r="BD111" s="17">
        <f t="shared" si="97"/>
        <v>6.4613821197883432</v>
      </c>
      <c r="BE111" s="17">
        <f t="shared" si="98"/>
        <v>-126.64692387804526</v>
      </c>
    </row>
    <row r="112" spans="1:57" s="17" customFormat="1" x14ac:dyDescent="0.3">
      <c r="A112" s="17">
        <v>86</v>
      </c>
      <c r="B112" s="17">
        <f t="shared" si="99"/>
        <v>0.3661221143199993</v>
      </c>
      <c r="C112" s="17">
        <f t="shared" si="69"/>
        <v>9.4279487358792269E-2</v>
      </c>
      <c r="D112" s="17">
        <f t="shared" si="51"/>
        <v>-0.1845491502812516</v>
      </c>
      <c r="E112" s="8">
        <v>1.2755049062463237</v>
      </c>
      <c r="F112" s="8">
        <v>0.40282909074013951</v>
      </c>
      <c r="G112" s="14">
        <f t="shared" si="72"/>
        <v>-8.08933226534303E-6</v>
      </c>
      <c r="H112" s="14">
        <f t="shared" si="73"/>
        <v>-7.1783027771055163E-6</v>
      </c>
      <c r="I112" s="17">
        <f t="shared" si="74"/>
        <v>-5.8803381833783412E-2</v>
      </c>
      <c r="J112" s="17">
        <f t="shared" si="75"/>
        <v>-0.13799334145135508</v>
      </c>
      <c r="K112" s="8">
        <v>-0.914332463565668</v>
      </c>
      <c r="L112" s="8">
        <v>7.557140065767026</v>
      </c>
      <c r="M112" s="6">
        <f t="shared" si="76"/>
        <v>-8.4714725293326936</v>
      </c>
      <c r="N112" s="17">
        <f t="shared" si="77"/>
        <v>-5.8803381833783412E-2</v>
      </c>
      <c r="O112" s="17">
        <f t="shared" si="78"/>
        <v>-0.13799334145135508</v>
      </c>
      <c r="P112" s="17">
        <f t="shared" si="79"/>
        <v>0.15308286919257569</v>
      </c>
      <c r="Q112" s="17">
        <f t="shared" si="80"/>
        <v>-4.6555808829896517E-2</v>
      </c>
      <c r="R112" s="17">
        <f t="shared" si="81"/>
        <v>0.16000565045034223</v>
      </c>
      <c r="S112" s="17">
        <f t="shared" si="70"/>
        <v>1.4854027596813999</v>
      </c>
      <c r="T112" s="17">
        <f t="shared" si="53"/>
        <v>-1.3873280201864999</v>
      </c>
      <c r="U112" s="17">
        <f t="shared" si="82"/>
        <v>2.0325108595192578</v>
      </c>
      <c r="V112" s="14">
        <f t="shared" si="83"/>
        <v>0.48513523757102628</v>
      </c>
      <c r="W112" s="14">
        <f t="shared" si="84"/>
        <v>0.80297399040926976</v>
      </c>
      <c r="X112" s="8">
        <v>-208.42024874832248</v>
      </c>
      <c r="Y112" s="8">
        <v>-173.68594230355356</v>
      </c>
      <c r="Z112" s="17">
        <f t="shared" si="71"/>
        <v>-43.584195163371774</v>
      </c>
      <c r="AA112" s="17">
        <f t="shared" si="55"/>
        <v>-13.150977189608161</v>
      </c>
      <c r="AB112" s="14">
        <f t="shared" si="85"/>
        <v>13.143823153169066</v>
      </c>
      <c r="AC112" s="14">
        <f t="shared" si="86"/>
        <v>-0.62150063436464542</v>
      </c>
      <c r="AD112" s="17">
        <f t="shared" si="87"/>
        <v>2.9401690916891706E-2</v>
      </c>
      <c r="AE112" s="17">
        <f t="shared" si="88"/>
        <v>6.8996670725677542E-2</v>
      </c>
      <c r="AF112" s="17">
        <f t="shared" si="89"/>
        <v>-1.773400809637176E-2</v>
      </c>
      <c r="AG112" s="17">
        <f t="shared" si="90"/>
        <v>0.11471184788501827</v>
      </c>
      <c r="AH112" s="17">
        <f t="shared" si="91"/>
        <v>7.6537389930155172E-2</v>
      </c>
      <c r="AI112" s="17">
        <f t="shared" si="92"/>
        <v>2.3281493566336808E-2</v>
      </c>
      <c r="AJ112" s="17">
        <f t="shared" si="56"/>
        <v>-20.609220884580662</v>
      </c>
      <c r="AK112" s="17">
        <f t="shared" si="57"/>
        <v>18.094171016646104</v>
      </c>
      <c r="AL112" s="17">
        <f t="shared" si="58"/>
        <v>-35.014104086951058</v>
      </c>
      <c r="AM112" s="17">
        <f t="shared" si="59"/>
        <v>12.023944764761252</v>
      </c>
      <c r="AN112" s="14">
        <f t="shared" si="93"/>
        <v>20.634591151133716</v>
      </c>
      <c r="AO112" s="17">
        <f t="shared" si="60"/>
        <v>-17.507052043475529</v>
      </c>
      <c r="AP112" s="17">
        <f t="shared" si="61"/>
        <v>10.921972382380627</v>
      </c>
      <c r="AQ112" s="17">
        <f t="shared" si="62"/>
        <v>-0.88680384903139875</v>
      </c>
      <c r="AR112" s="17">
        <f t="shared" si="63"/>
        <v>0.32741020127358755</v>
      </c>
      <c r="AS112" s="17">
        <f t="shared" si="64"/>
        <v>14.623083309459515</v>
      </c>
      <c r="AT112" s="14">
        <f t="shared" si="94"/>
        <v>43.740743062826425</v>
      </c>
      <c r="AU112" s="17">
        <f t="shared" si="65"/>
        <v>-17.114159801947224</v>
      </c>
      <c r="AV112" s="17">
        <f t="shared" si="66"/>
        <v>40.253672353732043</v>
      </c>
      <c r="AW112" s="17">
        <f t="shared" si="67"/>
        <v>-6.1807340116807659</v>
      </c>
      <c r="BA112" s="17">
        <f t="shared" si="68"/>
        <v>-0.88680384903139875</v>
      </c>
      <c r="BB112" s="17">
        <f t="shared" si="95"/>
        <v>0.46040160167879157</v>
      </c>
      <c r="BC112" s="17">
        <f t="shared" si="96"/>
        <v>0.30731873248621588</v>
      </c>
      <c r="BD112" s="17">
        <f t="shared" si="97"/>
        <v>7.5125344459759917</v>
      </c>
      <c r="BE112" s="17">
        <f t="shared" si="98"/>
        <v>-129.43456591780796</v>
      </c>
    </row>
    <row r="113" spans="1:57" s="17" customFormat="1" x14ac:dyDescent="0.3">
      <c r="A113" s="17">
        <v>87</v>
      </c>
      <c r="B113" s="17">
        <f t="shared" si="99"/>
        <v>0.37042943331199929</v>
      </c>
      <c r="C113" s="17">
        <f t="shared" si="69"/>
        <v>0.10026831554528834</v>
      </c>
      <c r="D113" s="17">
        <f t="shared" si="51"/>
        <v>-0.19063093427071268</v>
      </c>
      <c r="E113" s="8">
        <v>1.2539103953906747</v>
      </c>
      <c r="F113" s="8">
        <v>0.35236839493896371</v>
      </c>
      <c r="G113" s="14">
        <f t="shared" si="72"/>
        <v>-2.8996073162534941E-6</v>
      </c>
      <c r="H113" s="14">
        <f t="shared" si="73"/>
        <v>-1.0208915839138299E-5</v>
      </c>
      <c r="I113" s="17">
        <f t="shared" si="74"/>
        <v>-5.1768247387120582E-2</v>
      </c>
      <c r="J113" s="17">
        <f t="shared" si="75"/>
        <v>-0.14078369423504231</v>
      </c>
      <c r="K113" s="8">
        <v>-1.7439718383780181</v>
      </c>
      <c r="L113" s="8">
        <v>6.8046624943977756</v>
      </c>
      <c r="M113" s="6">
        <f t="shared" si="76"/>
        <v>-8.5486343327757943</v>
      </c>
      <c r="N113" s="17">
        <f t="shared" si="77"/>
        <v>-5.1768247387120582E-2</v>
      </c>
      <c r="O113" s="17">
        <f t="shared" si="78"/>
        <v>-0.14078369423504231</v>
      </c>
      <c r="P113" s="17">
        <f t="shared" si="79"/>
        <v>0.15203656293240891</v>
      </c>
      <c r="Q113" s="17">
        <f t="shared" si="80"/>
        <v>-4.984724003567037E-2</v>
      </c>
      <c r="R113" s="17">
        <f t="shared" si="81"/>
        <v>0.15999957439779044</v>
      </c>
      <c r="S113" s="17">
        <f t="shared" si="70"/>
        <v>1.29433788066129</v>
      </c>
      <c r="T113" s="17">
        <f t="shared" si="53"/>
        <v>-1.4328850109943982</v>
      </c>
      <c r="U113" s="17">
        <f t="shared" si="82"/>
        <v>1.9309246500180106</v>
      </c>
      <c r="V113" s="14">
        <f t="shared" si="83"/>
        <v>0.42328453952041156</v>
      </c>
      <c r="W113" s="14">
        <f t="shared" si="84"/>
        <v>0.81547207544064482</v>
      </c>
      <c r="X113" s="8">
        <v>-176.90570968084421</v>
      </c>
      <c r="Y113" s="8">
        <v>-175.30135216956899</v>
      </c>
      <c r="Z113" s="17">
        <f t="shared" si="71"/>
        <v>-45.015410239789304</v>
      </c>
      <c r="AA113" s="17">
        <f t="shared" si="55"/>
        <v>-7.974472079958721</v>
      </c>
      <c r="AB113" s="14">
        <f t="shared" si="85"/>
        <v>13.452214662614811</v>
      </c>
      <c r="AC113" s="14">
        <f t="shared" si="86"/>
        <v>-3.1762447726677276</v>
      </c>
      <c r="AD113" s="17">
        <f t="shared" si="87"/>
        <v>2.5884123693560291E-2</v>
      </c>
      <c r="AE113" s="17">
        <f t="shared" si="88"/>
        <v>7.0391847117521153E-2</v>
      </c>
      <c r="AF113" s="17">
        <f t="shared" si="89"/>
        <v>-2.4248584275425748E-2</v>
      </c>
      <c r="AG113" s="17">
        <f t="shared" si="90"/>
        <v>0.11585496975928755</v>
      </c>
      <c r="AH113" s="17">
        <f t="shared" si="91"/>
        <v>7.601683166254633E-2</v>
      </c>
      <c r="AI113" s="17">
        <f t="shared" si="92"/>
        <v>2.4928724475754751E-2</v>
      </c>
      <c r="AJ113" s="17">
        <f t="shared" si="56"/>
        <v>-22.282524457644662</v>
      </c>
      <c r="AK113" s="17">
        <f t="shared" si="57"/>
        <v>15.593811931640625</v>
      </c>
      <c r="AL113" s="17">
        <f t="shared" si="58"/>
        <v>-34.813969079239271</v>
      </c>
      <c r="AM113" s="17">
        <f t="shared" si="59"/>
        <v>11.228855082902971</v>
      </c>
      <c r="AN113" s="14">
        <f t="shared" si="93"/>
        <v>20.341255758625611</v>
      </c>
      <c r="AO113" s="17">
        <f t="shared" si="60"/>
        <v>-17.406984539619636</v>
      </c>
      <c r="AP113" s="17">
        <f t="shared" si="61"/>
        <v>10.524427541451486</v>
      </c>
      <c r="AQ113" s="17">
        <f t="shared" si="62"/>
        <v>-0.95289421020311693</v>
      </c>
      <c r="AR113" s="17">
        <f t="shared" si="63"/>
        <v>-0.8501989383635089</v>
      </c>
      <c r="AS113" s="17">
        <f t="shared" si="64"/>
        <v>14.480138868291359</v>
      </c>
      <c r="AT113" s="14">
        <f t="shared" si="94"/>
        <v>43.75419491641415</v>
      </c>
      <c r="AU113" s="17">
        <f t="shared" si="65"/>
        <v>-18.427223265655847</v>
      </c>
      <c r="AV113" s="17">
        <f t="shared" si="66"/>
        <v>39.684594183401117</v>
      </c>
      <c r="AW113" s="17">
        <f t="shared" si="67"/>
        <v>-6.1904416967304581</v>
      </c>
      <c r="BA113" s="17">
        <f t="shared" si="68"/>
        <v>-0.95289421020311693</v>
      </c>
      <c r="BB113" s="17">
        <f t="shared" si="95"/>
        <v>0.47069774885728766</v>
      </c>
      <c r="BC113" s="17">
        <f t="shared" si="96"/>
        <v>0.31866118592487869</v>
      </c>
      <c r="BD113" s="17">
        <f t="shared" si="97"/>
        <v>8.1459441608456409</v>
      </c>
      <c r="BE113" s="17">
        <f t="shared" si="98"/>
        <v>-130.61351143165001</v>
      </c>
    </row>
    <row r="114" spans="1:57" s="17" customFormat="1" x14ac:dyDescent="0.3">
      <c r="A114" s="17">
        <v>88</v>
      </c>
      <c r="B114" s="17">
        <f t="shared" si="99"/>
        <v>0.37473675230399928</v>
      </c>
      <c r="C114" s="17">
        <f t="shared" si="69"/>
        <v>0.10542307142753315</v>
      </c>
      <c r="D114" s="17">
        <f t="shared" si="51"/>
        <v>-0.19686047402353318</v>
      </c>
      <c r="E114" s="8">
        <v>1.2275221283065965</v>
      </c>
      <c r="F114" s="8">
        <v>0.30633839138334923</v>
      </c>
      <c r="G114" s="14">
        <f t="shared" si="72"/>
        <v>6.7334037294752846E-6</v>
      </c>
      <c r="H114" s="14">
        <f t="shared" si="73"/>
        <v>-7.6846594826429637E-6</v>
      </c>
      <c r="I114" s="17">
        <f t="shared" si="74"/>
        <v>-4.5235428962132042E-2</v>
      </c>
      <c r="J114" s="17">
        <f t="shared" si="75"/>
        <v>-0.14301662828710479</v>
      </c>
      <c r="K114" s="8">
        <v>-2.4376862056029891</v>
      </c>
      <c r="L114" s="8">
        <v>6.0496469617915363</v>
      </c>
      <c r="M114" s="6">
        <f t="shared" si="76"/>
        <v>-8.4873331673945245</v>
      </c>
      <c r="N114" s="17">
        <f t="shared" si="77"/>
        <v>-4.5235428962132042E-2</v>
      </c>
      <c r="O114" s="17">
        <f t="shared" si="78"/>
        <v>-0.14301662828710479</v>
      </c>
      <c r="P114" s="17">
        <f t="shared" si="79"/>
        <v>0.15065850038966519</v>
      </c>
      <c r="Q114" s="17">
        <f t="shared" si="80"/>
        <v>-5.3843845736428392E-2</v>
      </c>
      <c r="R114" s="17">
        <f t="shared" si="81"/>
        <v>0.15999107307394073</v>
      </c>
      <c r="S114" s="17">
        <f t="shared" si="70"/>
        <v>1.0986311174342245</v>
      </c>
      <c r="T114" s="17">
        <f t="shared" si="53"/>
        <v>-1.4558445492149001</v>
      </c>
      <c r="U114" s="17">
        <f t="shared" si="82"/>
        <v>1.8238622984407316</v>
      </c>
      <c r="V114" s="14">
        <f t="shared" si="83"/>
        <v>0.36468540663977833</v>
      </c>
      <c r="W114" s="14">
        <f t="shared" si="84"/>
        <v>0.81492802567208178</v>
      </c>
      <c r="X114" s="8">
        <v>-144.7993295511794</v>
      </c>
      <c r="Y114" s="8">
        <v>-174.86632455147304</v>
      </c>
      <c r="Z114" s="17">
        <f t="shared" si="71"/>
        <v>-45.736705405822725</v>
      </c>
      <c r="AA114" s="17">
        <f t="shared" si="55"/>
        <v>-2.6722047818896191</v>
      </c>
      <c r="AB114" s="14">
        <f t="shared" si="85"/>
        <v>13.691636941986907</v>
      </c>
      <c r="AC114" s="14">
        <f t="shared" si="86"/>
        <v>-5.678779601618194</v>
      </c>
      <c r="AD114" s="17">
        <f t="shared" si="87"/>
        <v>2.2617714481066021E-2</v>
      </c>
      <c r="AE114" s="17">
        <f t="shared" si="88"/>
        <v>7.1508314143552396E-2</v>
      </c>
      <c r="AF114" s="17">
        <f t="shared" si="89"/>
        <v>-3.0097187934565291E-2</v>
      </c>
      <c r="AG114" s="17">
        <f t="shared" si="90"/>
        <v>0.11609086308914929</v>
      </c>
      <c r="AH114" s="17">
        <f t="shared" si="91"/>
        <v>7.5332616896697333E-2</v>
      </c>
      <c r="AI114" s="17">
        <f t="shared" si="92"/>
        <v>2.692576519795551E-2</v>
      </c>
      <c r="AJ114" s="17">
        <f t="shared" si="56"/>
        <v>-23.353255579086923</v>
      </c>
      <c r="AK114" s="17">
        <f t="shared" si="57"/>
        <v>13.144308423776859</v>
      </c>
      <c r="AL114" s="17">
        <f t="shared" si="58"/>
        <v>-33.842013086653836</v>
      </c>
      <c r="AM114" s="17">
        <f t="shared" si="59"/>
        <v>10.294203389835012</v>
      </c>
      <c r="AN114" s="14">
        <f t="shared" si="93"/>
        <v>19.684149891250701</v>
      </c>
      <c r="AO114" s="17">
        <f t="shared" si="60"/>
        <v>-16.921006543326918</v>
      </c>
      <c r="AP114" s="17">
        <f t="shared" si="61"/>
        <v>10.057101694917506</v>
      </c>
      <c r="AQ114" s="17">
        <f t="shared" si="62"/>
        <v>-0.9825239968826377</v>
      </c>
      <c r="AR114" s="17">
        <f t="shared" si="63"/>
        <v>-1.9513692795864359</v>
      </c>
      <c r="AS114" s="17">
        <f t="shared" si="64"/>
        <v>14.15857313911447</v>
      </c>
      <c r="AT114" s="14">
        <f t="shared" si="94"/>
        <v>43.346585565504547</v>
      </c>
      <c r="AU114" s="17">
        <f t="shared" si="65"/>
        <v>-19.262649678830641</v>
      </c>
      <c r="AV114" s="17">
        <f t="shared" si="66"/>
        <v>38.831389461854869</v>
      </c>
      <c r="AW114" s="17">
        <f t="shared" si="67"/>
        <v>-6.0881395392846658</v>
      </c>
      <c r="BA114" s="17">
        <f t="shared" si="68"/>
        <v>-0.9825239968826377</v>
      </c>
      <c r="BB114" s="17">
        <f t="shared" si="95"/>
        <v>0.48015982373153243</v>
      </c>
      <c r="BC114" s="17">
        <f t="shared" si="96"/>
        <v>0.32950132334186721</v>
      </c>
      <c r="BD114" s="17">
        <f t="shared" si="97"/>
        <v>8.3390085065030455</v>
      </c>
      <c r="BE114" s="17">
        <f t="shared" si="98"/>
        <v>-129.67689861682862</v>
      </c>
    </row>
    <row r="115" spans="1:57" s="5" customFormat="1" x14ac:dyDescent="0.3">
      <c r="A115" s="5">
        <v>89</v>
      </c>
      <c r="B115" s="5">
        <f t="shared" si="99"/>
        <v>0.37904407129599926</v>
      </c>
      <c r="C115" s="5">
        <f>+$C$15/2+$C$16/$C$24*SIN($C$24*(B115-$C$19*7/8))</f>
        <v>0.10983097056515448</v>
      </c>
      <c r="D115" s="5">
        <f t="shared" si="51"/>
        <v>-0.20313952597646454</v>
      </c>
      <c r="E115" s="8">
        <v>1.1975701922325312</v>
      </c>
      <c r="F115" s="8">
        <v>0.26400318652378563</v>
      </c>
      <c r="G115" s="14">
        <f t="shared" si="72"/>
        <v>1.1901413938891769E-5</v>
      </c>
      <c r="H115" s="14">
        <f t="shared" si="73"/>
        <v>-2.8557727697609003E-6</v>
      </c>
      <c r="I115" s="5">
        <f t="shared" si="74"/>
        <v>-3.9142068146519333E-2</v>
      </c>
      <c r="J115" s="5">
        <f t="shared" si="75"/>
        <v>-0.1448029644075467</v>
      </c>
      <c r="K115" s="8">
        <v>-2.8054308736342395</v>
      </c>
      <c r="L115" s="8">
        <v>5.6412145492420143</v>
      </c>
      <c r="M115" s="6">
        <f t="shared" si="76"/>
        <v>-8.4466454228762533</v>
      </c>
      <c r="N115" s="5">
        <f t="shared" si="77"/>
        <v>-3.9142068146519333E-2</v>
      </c>
      <c r="O115" s="5">
        <f t="shared" si="78"/>
        <v>-0.1448029644075467</v>
      </c>
      <c r="P115" s="5">
        <f t="shared" si="79"/>
        <v>0.14897303871167381</v>
      </c>
      <c r="Q115" s="5">
        <f t="shared" si="80"/>
        <v>-5.8336561568917839E-2</v>
      </c>
      <c r="R115" s="5">
        <f t="shared" si="81"/>
        <v>0.15998787666155834</v>
      </c>
      <c r="S115" s="5">
        <f>+$C$16*COS($C$24*(B115-$C$19*7/8))</f>
        <v>0.99211470131448354</v>
      </c>
      <c r="T115" s="5">
        <f t="shared" si="53"/>
        <v>-1.4558445492149044</v>
      </c>
      <c r="U115" s="5">
        <f t="shared" si="82"/>
        <v>1.7617533686765225</v>
      </c>
      <c r="V115" s="14">
        <f t="shared" si="83"/>
        <v>0.33890930261236429</v>
      </c>
      <c r="W115" s="14">
        <f t="shared" si="84"/>
        <v>0.81710218275849866</v>
      </c>
      <c r="X115" s="8">
        <v>-36.77459911824846</v>
      </c>
      <c r="Y115" s="8">
        <v>-30.153145329361234</v>
      </c>
      <c r="Z115" s="5">
        <f>-$C$16*$C$24*SIN($C$24*(B115-$C$19*7/8))</f>
        <v>-7.3130588479271701</v>
      </c>
      <c r="AA115" s="5">
        <f t="shared" si="55"/>
        <v>2.6722047818876797</v>
      </c>
      <c r="AB115" s="14">
        <f t="shared" si="85"/>
        <v>0.87463647353798812</v>
      </c>
      <c r="AC115" s="14">
        <f t="shared" si="86"/>
        <v>-1.9031291362029981</v>
      </c>
      <c r="AD115" s="5">
        <f t="shared" si="87"/>
        <v>1.9571034073259667E-2</v>
      </c>
      <c r="AE115" s="5">
        <f t="shared" si="88"/>
        <v>7.2401482203773349E-2</v>
      </c>
      <c r="AF115" s="5">
        <f t="shared" si="89"/>
        <v>-3.5350401916287015E-2</v>
      </c>
      <c r="AG115" s="5">
        <f t="shared" si="90"/>
        <v>0.1156332557367029</v>
      </c>
      <c r="AH115" s="5">
        <f t="shared" si="91"/>
        <v>7.4492470062806349E-2</v>
      </c>
      <c r="AI115" s="5">
        <f t="shared" si="92"/>
        <v>2.9169708670843803E-2</v>
      </c>
      <c r="AJ115" s="5">
        <f t="shared" si="56"/>
        <v>-3.1206349903973671</v>
      </c>
      <c r="AK115" s="5">
        <f t="shared" si="57"/>
        <v>5.7883648768651064</v>
      </c>
      <c r="AL115" s="5">
        <f t="shared" si="58"/>
        <v>-5.9372031701306511</v>
      </c>
      <c r="AM115" s="5">
        <f t="shared" si="59"/>
        <v>5.638479638890793</v>
      </c>
      <c r="AN115" s="14">
        <f t="shared" si="93"/>
        <v>8.2797188090751419</v>
      </c>
      <c r="AO115" s="5">
        <f t="shared" si="60"/>
        <v>-2.9686015850653256</v>
      </c>
      <c r="AP115" s="5">
        <f t="shared" si="61"/>
        <v>7.7292398194453966</v>
      </c>
      <c r="AQ115" s="5">
        <f t="shared" si="62"/>
        <v>-6.3661938964439252E-2</v>
      </c>
      <c r="AR115" s="5">
        <f t="shared" si="63"/>
        <v>1.4910378762688405</v>
      </c>
      <c r="AS115" s="5">
        <f t="shared" si="64"/>
        <v>3.1744587120885033</v>
      </c>
      <c r="AT115" s="14">
        <f t="shared" si="94"/>
        <v>23.352389556025024</v>
      </c>
      <c r="AU115" s="5">
        <f t="shared" si="65"/>
        <v>-1.179356133542717</v>
      </c>
      <c r="AV115" s="5">
        <f t="shared" si="66"/>
        <v>23.322590273951601</v>
      </c>
      <c r="AW115" s="5">
        <f t="shared" si="67"/>
        <v>-1.9054581037099672</v>
      </c>
      <c r="BA115" s="5">
        <f t="shared" si="68"/>
        <v>-6.3661938964439252E-2</v>
      </c>
      <c r="BB115" s="5">
        <f t="shared" si="95"/>
        <v>0.48887504186115371</v>
      </c>
      <c r="BC115" s="5">
        <f t="shared" si="96"/>
        <v>0.33990200314947994</v>
      </c>
      <c r="BD115" s="5">
        <f t="shared" si="97"/>
        <v>0.53772982536540825</v>
      </c>
      <c r="BE115" s="5">
        <f t="shared" si="98"/>
        <v>-129.05523567314768</v>
      </c>
    </row>
    <row r="116" spans="1:57" s="5" customFormat="1" x14ac:dyDescent="0.3">
      <c r="A116" s="5">
        <v>90</v>
      </c>
      <c r="B116" s="5">
        <f t="shared" si="99"/>
        <v>0.38335139028799925</v>
      </c>
      <c r="C116" s="5">
        <f t="shared" ref="C116:C126" si="100">+$C$15/2+$C$16/$C$24*SIN($C$24*(B116-$C$19*7/8))</f>
        <v>0.1139919956217645</v>
      </c>
      <c r="D116" s="5">
        <f t="shared" si="51"/>
        <v>-0.20936906572928507</v>
      </c>
      <c r="E116" s="8">
        <v>1.1657204883114449</v>
      </c>
      <c r="F116" s="8">
        <v>0.22218041990143889</v>
      </c>
      <c r="G116" s="14">
        <f t="shared" si="72"/>
        <v>6.0610874877409238E-6</v>
      </c>
      <c r="H116" s="14">
        <f t="shared" si="73"/>
        <v>2.0170669983443634E-6</v>
      </c>
      <c r="I116" s="5">
        <f t="shared" si="74"/>
        <v>-3.305354532874262E-2</v>
      </c>
      <c r="J116" s="5">
        <f t="shared" si="75"/>
        <v>-0.14631289465115763</v>
      </c>
      <c r="K116" s="8">
        <v>-2.9804634672096966</v>
      </c>
      <c r="L116" s="8">
        <v>5.386844550331471</v>
      </c>
      <c r="M116" s="6">
        <f t="shared" si="76"/>
        <v>-8.367308017541168</v>
      </c>
      <c r="N116" s="5">
        <f t="shared" si="77"/>
        <v>-3.305354532874262E-2</v>
      </c>
      <c r="O116" s="5">
        <f t="shared" si="78"/>
        <v>-0.14631289465115763</v>
      </c>
      <c r="P116" s="5">
        <f t="shared" si="79"/>
        <v>0.14704554095050712</v>
      </c>
      <c r="Q116" s="5">
        <f t="shared" si="80"/>
        <v>-6.3056171078127443E-2</v>
      </c>
      <c r="R116" s="5">
        <f t="shared" si="81"/>
        <v>0.15999522438017125</v>
      </c>
      <c r="S116" s="5">
        <f t="shared" ref="S116:S126" si="101">+$C$16*COS($C$24*(B116-$C$19*7/8))</f>
        <v>0.92977648588826856</v>
      </c>
      <c r="T116" s="5">
        <f t="shared" si="53"/>
        <v>-1.4328850109944107</v>
      </c>
      <c r="U116" s="5">
        <f t="shared" si="82"/>
        <v>1.7081111698139526</v>
      </c>
      <c r="V116" s="14">
        <f t="shared" si="83"/>
        <v>0.32954828097394095</v>
      </c>
      <c r="W116" s="14">
        <f t="shared" si="84"/>
        <v>0.81656683765206539</v>
      </c>
      <c r="X116" s="8">
        <v>-43.370973141268173</v>
      </c>
      <c r="Y116" s="8">
        <v>-87.108795405243896</v>
      </c>
      <c r="Z116" s="5">
        <f t="shared" ref="Z116:Z126" si="102">-$C$16*$C$24*SIN($C$24*(B116-$C$19*7/8))</f>
        <v>-21.47967016082243</v>
      </c>
      <c r="AA116" s="5">
        <f t="shared" si="55"/>
        <v>7.9744720799568123</v>
      </c>
      <c r="AB116" s="14">
        <f t="shared" si="85"/>
        <v>5.6526441134599192</v>
      </c>
      <c r="AC116" s="14">
        <f t="shared" si="86"/>
        <v>-6.6668661955484918</v>
      </c>
      <c r="AD116" s="5">
        <f t="shared" si="87"/>
        <v>1.652677266437131E-2</v>
      </c>
      <c r="AE116" s="5">
        <f t="shared" si="88"/>
        <v>7.3156447325578813E-2</v>
      </c>
      <c r="AF116" s="5">
        <f t="shared" si="89"/>
        <v>-4.047225569025481E-2</v>
      </c>
      <c r="AG116" s="5">
        <f t="shared" si="90"/>
        <v>0.11478581764559308</v>
      </c>
      <c r="AH116" s="5">
        <f t="shared" si="91"/>
        <v>7.352580101899743E-2</v>
      </c>
      <c r="AI116" s="5">
        <f t="shared" si="92"/>
        <v>3.1527077005564549E-2</v>
      </c>
      <c r="AJ116" s="5">
        <f t="shared" si="56"/>
        <v>-11.785989113011382</v>
      </c>
      <c r="AK116" s="5">
        <f t="shared" si="57"/>
        <v>7.124975878501953</v>
      </c>
      <c r="AL116" s="5">
        <f t="shared" si="58"/>
        <v>-15.105665431916909</v>
      </c>
      <c r="AM116" s="5">
        <f t="shared" si="59"/>
        <v>7.0580542731703702</v>
      </c>
      <c r="AN116" s="14">
        <f t="shared" si="93"/>
        <v>11.325301808220102</v>
      </c>
      <c r="AO116" s="5">
        <f t="shared" si="60"/>
        <v>-7.5528327159584547</v>
      </c>
      <c r="AP116" s="5">
        <f t="shared" si="61"/>
        <v>8.4390271365851852</v>
      </c>
      <c r="AQ116" s="5">
        <f t="shared" si="62"/>
        <v>-0.41306852574911929</v>
      </c>
      <c r="AR116" s="5">
        <f t="shared" si="63"/>
        <v>-0.61270707980958861</v>
      </c>
      <c r="AS116" s="5">
        <f t="shared" si="64"/>
        <v>7.3195996486661317</v>
      </c>
      <c r="AT116" s="14">
        <f t="shared" si="94"/>
        <v>30.167400327187817</v>
      </c>
      <c r="AU116" s="5">
        <f t="shared" si="65"/>
        <v>-8.2880812117299616</v>
      </c>
      <c r="AV116" s="5">
        <f t="shared" si="66"/>
        <v>29.006546714984541</v>
      </c>
      <c r="AW116" s="5">
        <f t="shared" si="67"/>
        <v>-3.3325086971467117</v>
      </c>
      <c r="BA116" s="5">
        <f t="shared" si="68"/>
        <v>-0.41306852574911929</v>
      </c>
      <c r="BB116" s="5">
        <f t="shared" si="95"/>
        <v>0.49734338590976374</v>
      </c>
      <c r="BC116" s="5">
        <f t="shared" si="96"/>
        <v>0.35029784495925664</v>
      </c>
      <c r="BD116" s="5">
        <f t="shared" si="97"/>
        <v>3.4562715872945162</v>
      </c>
      <c r="BE116" s="5">
        <f t="shared" si="98"/>
        <v>-127.84304941095594</v>
      </c>
    </row>
    <row r="117" spans="1:57" s="5" customFormat="1" x14ac:dyDescent="0.3">
      <c r="A117" s="5">
        <v>91</v>
      </c>
      <c r="B117" s="5">
        <f t="shared" si="99"/>
        <v>0.38765870927999924</v>
      </c>
      <c r="C117" s="5">
        <f t="shared" si="100"/>
        <v>0.11775660169718755</v>
      </c>
      <c r="D117" s="5">
        <f t="shared" si="51"/>
        <v>-0.21545084971874623</v>
      </c>
      <c r="E117" s="8">
        <v>1.1324113931171789</v>
      </c>
      <c r="F117" s="8">
        <v>0.18179361528102395</v>
      </c>
      <c r="G117" s="14">
        <f t="shared" si="72"/>
        <v>-5.5453894048929087E-6</v>
      </c>
      <c r="H117" s="14">
        <f t="shared" si="73"/>
        <v>6.2714838026389774E-6</v>
      </c>
      <c r="I117" s="5">
        <f t="shared" si="74"/>
        <v>-2.7119088238081155E-2</v>
      </c>
      <c r="J117" s="5">
        <f t="shared" si="75"/>
        <v>-0.1475281500363072</v>
      </c>
      <c r="K117" s="8">
        <v>-3.1691076755447276</v>
      </c>
      <c r="L117" s="8">
        <v>4.8992403270549802</v>
      </c>
      <c r="M117" s="6">
        <f t="shared" si="76"/>
        <v>-8.0683480025997074</v>
      </c>
      <c r="N117" s="5">
        <f t="shared" si="77"/>
        <v>-2.7119088238081155E-2</v>
      </c>
      <c r="O117" s="5">
        <f t="shared" si="78"/>
        <v>-0.1475281500363072</v>
      </c>
      <c r="P117" s="5">
        <f t="shared" si="79"/>
        <v>0.1448756899352687</v>
      </c>
      <c r="Q117" s="5">
        <f t="shared" si="80"/>
        <v>-6.7922699682439025E-2</v>
      </c>
      <c r="R117" s="5">
        <f t="shared" si="81"/>
        <v>0.16000768314793798</v>
      </c>
      <c r="S117" s="5">
        <f t="shared" si="101"/>
        <v>0.80901699437497532</v>
      </c>
      <c r="T117" s="5">
        <f t="shared" si="53"/>
        <v>-1.3873280201865203</v>
      </c>
      <c r="U117" s="5">
        <f t="shared" si="82"/>
        <v>1.6059849105088655</v>
      </c>
      <c r="V117" s="14">
        <f t="shared" si="83"/>
        <v>0.30149548124861836</v>
      </c>
      <c r="W117" s="14">
        <f t="shared" si="84"/>
        <v>0.79533842848385272</v>
      </c>
      <c r="X117" s="8">
        <v>-43.095212117476898</v>
      </c>
      <c r="Y117" s="8">
        <v>-137.99842594396324</v>
      </c>
      <c r="Z117" s="5">
        <f t="shared" si="102"/>
        <v>-34.296634800812278</v>
      </c>
      <c r="AA117" s="5">
        <f t="shared" si="55"/>
        <v>13.150977189606312</v>
      </c>
      <c r="AB117" s="14">
        <f t="shared" si="85"/>
        <v>10.206744765829765</v>
      </c>
      <c r="AC117" s="14">
        <f t="shared" si="86"/>
        <v>-11.428817428127859</v>
      </c>
      <c r="AD117" s="5">
        <f t="shared" si="87"/>
        <v>1.3559544119040578E-2</v>
      </c>
      <c r="AE117" s="5">
        <f t="shared" si="88"/>
        <v>7.3764075018153602E-2</v>
      </c>
      <c r="AF117" s="5">
        <f t="shared" si="89"/>
        <v>-4.5315984034850751E-2</v>
      </c>
      <c r="AG117" s="5">
        <f t="shared" si="90"/>
        <v>0.11356993593698901</v>
      </c>
      <c r="AH117" s="5">
        <f t="shared" si="91"/>
        <v>7.2435072272931902E-2</v>
      </c>
      <c r="AI117" s="5">
        <f t="shared" si="92"/>
        <v>3.3958214099318193E-2</v>
      </c>
      <c r="AJ117" s="5">
        <f t="shared" si="56"/>
        <v>-19.707725059237156</v>
      </c>
      <c r="AK117" s="5">
        <f t="shared" si="57"/>
        <v>7.2834441405880463</v>
      </c>
      <c r="AL117" s="5">
        <f t="shared" si="58"/>
        <v>-23.022785321577203</v>
      </c>
      <c r="AM117" s="5">
        <f t="shared" si="59"/>
        <v>7.4399232745114583</v>
      </c>
      <c r="AN117" s="14">
        <f t="shared" si="93"/>
        <v>14.387091396504132</v>
      </c>
      <c r="AO117" s="5">
        <f t="shared" si="60"/>
        <v>-11.511392660788601</v>
      </c>
      <c r="AP117" s="5">
        <f t="shared" si="61"/>
        <v>8.6299616372557288</v>
      </c>
      <c r="AQ117" s="5">
        <f t="shared" si="62"/>
        <v>-0.73210888622783643</v>
      </c>
      <c r="AR117" s="5">
        <f t="shared" si="63"/>
        <v>-2.9475532307522467</v>
      </c>
      <c r="AS117" s="5">
        <f t="shared" si="64"/>
        <v>10.811009884986012</v>
      </c>
      <c r="AT117" s="14">
        <f t="shared" si="94"/>
        <v>36.621843187298303</v>
      </c>
      <c r="AU117" s="5">
        <f t="shared" si="65"/>
        <v>-15.048456537691298</v>
      </c>
      <c r="AV117" s="5">
        <f t="shared" si="66"/>
        <v>33.387173499238941</v>
      </c>
      <c r="AW117" s="5">
        <f t="shared" si="67"/>
        <v>-4.5778028438613632</v>
      </c>
      <c r="BA117" s="5">
        <f t="shared" si="68"/>
        <v>-0.73210888622783643</v>
      </c>
      <c r="BB117" s="5">
        <f t="shared" si="95"/>
        <v>0.50541531097718684</v>
      </c>
      <c r="BC117" s="5">
        <f t="shared" si="96"/>
        <v>0.36053962104191806</v>
      </c>
      <c r="BD117" s="5">
        <f t="shared" si="97"/>
        <v>5.9069092698818606</v>
      </c>
      <c r="BE117" s="5">
        <f t="shared" si="98"/>
        <v>-123.27527685113894</v>
      </c>
    </row>
    <row r="118" spans="1:57" s="5" customFormat="1" x14ac:dyDescent="0.3">
      <c r="A118" s="5">
        <v>92</v>
      </c>
      <c r="B118" s="5">
        <f t="shared" si="99"/>
        <v>0.39196602827199922</v>
      </c>
      <c r="C118" s="5">
        <f t="shared" si="100"/>
        <v>0.12088824474645214</v>
      </c>
      <c r="D118" s="5">
        <f t="shared" si="51"/>
        <v>-0.22128896457825253</v>
      </c>
      <c r="E118" s="8">
        <v>1.0981087360192101</v>
      </c>
      <c r="F118" s="8">
        <v>0.14434613834570023</v>
      </c>
      <c r="G118" s="14">
        <f t="shared" si="72"/>
        <v>-9.3911100704363593E-6</v>
      </c>
      <c r="H118" s="14">
        <f t="shared" si="73"/>
        <v>4.0079067786802369E-6</v>
      </c>
      <c r="I118" s="5">
        <f t="shared" si="74"/>
        <v>-2.1576809835043037E-2</v>
      </c>
      <c r="J118" s="5">
        <f t="shared" si="75"/>
        <v>-0.14844002586008395</v>
      </c>
      <c r="K118" s="8">
        <v>-3.3427443375664314</v>
      </c>
      <c r="L118" s="8">
        <v>4.2099275124206041</v>
      </c>
      <c r="M118" s="6">
        <f t="shared" si="76"/>
        <v>-7.5526718499870356</v>
      </c>
      <c r="N118" s="5">
        <f t="shared" si="77"/>
        <v>-2.1576809835043037E-2</v>
      </c>
      <c r="O118" s="5">
        <f t="shared" si="78"/>
        <v>-0.14844002586008395</v>
      </c>
      <c r="P118" s="5">
        <f t="shared" si="79"/>
        <v>0.14246505458149517</v>
      </c>
      <c r="Q118" s="5">
        <f t="shared" si="80"/>
        <v>-7.2848938718168582E-2</v>
      </c>
      <c r="R118" s="5">
        <f t="shared" si="81"/>
        <v>0.16001018607973644</v>
      </c>
      <c r="S118" s="5">
        <f t="shared" si="101"/>
        <v>0.63742398974872683</v>
      </c>
      <c r="T118" s="5">
        <f t="shared" si="53"/>
        <v>-1.3198920377507</v>
      </c>
      <c r="U118" s="5">
        <f t="shared" si="82"/>
        <v>1.4657504337454177</v>
      </c>
      <c r="V118" s="14">
        <f t="shared" si="83"/>
        <v>0.25601761833381542</v>
      </c>
      <c r="W118" s="14">
        <f t="shared" si="84"/>
        <v>0.7528309778924992</v>
      </c>
      <c r="X118" s="8">
        <v>-36.590929438911409</v>
      </c>
      <c r="Y118" s="8">
        <v>-180.66077198807673</v>
      </c>
      <c r="Z118" s="5">
        <f t="shared" si="102"/>
        <v>-44.958615742067543</v>
      </c>
      <c r="AA118" s="5">
        <f t="shared" si="55"/>
        <v>18.120083532962781</v>
      </c>
      <c r="AB118" s="14">
        <f t="shared" si="85"/>
        <v>14.266236135769262</v>
      </c>
      <c r="AC118" s="14">
        <f t="shared" si="86"/>
        <v>-15.990044258482031</v>
      </c>
      <c r="AD118" s="5">
        <f t="shared" si="87"/>
        <v>1.0788404917521519E-2</v>
      </c>
      <c r="AE118" s="5">
        <f t="shared" si="88"/>
        <v>7.4220012930041976E-2</v>
      </c>
      <c r="AF118" s="5">
        <f t="shared" si="89"/>
        <v>-4.9651021900669334E-2</v>
      </c>
      <c r="AG118" s="5">
        <f t="shared" si="90"/>
        <v>0.11201756045438901</v>
      </c>
      <c r="AH118" s="5">
        <f t="shared" si="91"/>
        <v>7.1227831735712371E-2</v>
      </c>
      <c r="AI118" s="5">
        <f t="shared" si="92"/>
        <v>3.6422465405694944E-2</v>
      </c>
      <c r="AJ118" s="5">
        <f t="shared" si="56"/>
        <v>-26.434873299809208</v>
      </c>
      <c r="AK118" s="5">
        <f t="shared" si="57"/>
        <v>6.5289583852757787</v>
      </c>
      <c r="AL118" s="5">
        <f t="shared" si="58"/>
        <v>-29.271201541963354</v>
      </c>
      <c r="AM118" s="5">
        <f t="shared" si="59"/>
        <v>6.9635305716638465</v>
      </c>
      <c r="AN118" s="14">
        <f t="shared" si="93"/>
        <v>16.870759749935779</v>
      </c>
      <c r="AO118" s="5">
        <f t="shared" si="60"/>
        <v>-14.635600770981677</v>
      </c>
      <c r="AP118" s="5">
        <f t="shared" si="61"/>
        <v>8.3917652858319229</v>
      </c>
      <c r="AQ118" s="5">
        <f t="shared" si="62"/>
        <v>-0.99572071658483674</v>
      </c>
      <c r="AR118" s="5">
        <f t="shared" si="63"/>
        <v>-5.3177049786414354</v>
      </c>
      <c r="AS118" s="5">
        <f t="shared" si="64"/>
        <v>13.513608257414196</v>
      </c>
      <c r="AT118" s="14">
        <f t="shared" si="94"/>
        <v>42.024902614756911</v>
      </c>
      <c r="AU118" s="5">
        <f t="shared" si="65"/>
        <v>-21.016846745351401</v>
      </c>
      <c r="AV118" s="5">
        <f t="shared" si="66"/>
        <v>36.392095194728959</v>
      </c>
      <c r="AW118" s="5">
        <f t="shared" si="67"/>
        <v>-5.5761206953019968</v>
      </c>
      <c r="BA118" s="5">
        <f t="shared" si="68"/>
        <v>-0.99572071658483674</v>
      </c>
      <c r="BB118" s="5">
        <f t="shared" si="95"/>
        <v>0.51285427301845132</v>
      </c>
      <c r="BC118" s="5">
        <f t="shared" si="96"/>
        <v>0.37038921843695616</v>
      </c>
      <c r="BD118" s="5">
        <f t="shared" si="97"/>
        <v>7.5203518265992155</v>
      </c>
      <c r="BE118" s="5">
        <f t="shared" si="98"/>
        <v>-115.39632561373887</v>
      </c>
    </row>
    <row r="119" spans="1:57" s="5" customFormat="1" x14ac:dyDescent="0.3">
      <c r="A119" s="5">
        <v>93</v>
      </c>
      <c r="B119" s="5">
        <f t="shared" si="99"/>
        <v>0.39627334726399921</v>
      </c>
      <c r="C119" s="5">
        <f t="shared" si="100"/>
        <v>0.12319015211939552</v>
      </c>
      <c r="D119" s="5">
        <f t="shared" si="51"/>
        <v>-0.22679133974894877</v>
      </c>
      <c r="E119" s="8">
        <v>1.0635325095565087</v>
      </c>
      <c r="F119" s="8">
        <v>0.1113230206722534</v>
      </c>
      <c r="G119" s="14">
        <f t="shared" si="72"/>
        <v>-1.8194596595882961E-6</v>
      </c>
      <c r="H119" s="14">
        <f t="shared" si="73"/>
        <v>-6.1480564677585114E-6</v>
      </c>
      <c r="I119" s="5">
        <f t="shared" si="74"/>
        <v>-1.6663984326208626E-2</v>
      </c>
      <c r="J119" s="5">
        <f t="shared" si="75"/>
        <v>-0.14907149837033193</v>
      </c>
      <c r="K119" s="8">
        <v>-3.4771788733979534</v>
      </c>
      <c r="L119" s="8">
        <v>3.3576374461694867</v>
      </c>
      <c r="M119" s="6">
        <f t="shared" si="76"/>
        <v>-6.8348163195674401</v>
      </c>
      <c r="N119" s="5">
        <f t="shared" si="77"/>
        <v>-1.6663984326208626E-2</v>
      </c>
      <c r="O119" s="5">
        <f t="shared" si="78"/>
        <v>-0.14907149837033193</v>
      </c>
      <c r="P119" s="5">
        <f t="shared" si="79"/>
        <v>0.13985413644560415</v>
      </c>
      <c r="Q119" s="5">
        <f t="shared" si="80"/>
        <v>-7.7719841378616844E-2</v>
      </c>
      <c r="R119" s="5">
        <f t="shared" si="81"/>
        <v>0.15999860382160536</v>
      </c>
      <c r="S119" s="5">
        <f t="shared" si="101"/>
        <v>0.42577929156511707</v>
      </c>
      <c r="T119" s="5">
        <f t="shared" si="53"/>
        <v>-1.2316405694142665</v>
      </c>
      <c r="U119" s="5">
        <f t="shared" si="82"/>
        <v>1.3031601963506987</v>
      </c>
      <c r="V119" s="14">
        <f t="shared" si="83"/>
        <v>0.19549703696586357</v>
      </c>
      <c r="W119" s="14">
        <f t="shared" si="84"/>
        <v>0.6893911030322375</v>
      </c>
      <c r="X119" s="8">
        <v>-25.053454019136645</v>
      </c>
      <c r="Y119" s="8">
        <v>-213.29802824341925</v>
      </c>
      <c r="Z119" s="5">
        <f t="shared" si="102"/>
        <v>-52.795681510026171</v>
      </c>
      <c r="AA119" s="5">
        <f t="shared" si="55"/>
        <v>22.803425334591168</v>
      </c>
      <c r="AB119" s="14">
        <f t="shared" si="85"/>
        <v>17.54879500965562</v>
      </c>
      <c r="AC119" s="14">
        <f t="shared" si="86"/>
        <v>-20.132574851621687</v>
      </c>
      <c r="AD119" s="5">
        <f t="shared" si="87"/>
        <v>8.3319921631043129E-3</v>
      </c>
      <c r="AE119" s="5">
        <f t="shared" si="88"/>
        <v>7.4535749185165964E-2</v>
      </c>
      <c r="AF119" s="5">
        <f t="shared" si="89"/>
        <v>-5.3262174166763654E-2</v>
      </c>
      <c r="AG119" s="5">
        <f t="shared" si="90"/>
        <v>0.11020850365278961</v>
      </c>
      <c r="AH119" s="5">
        <f t="shared" si="91"/>
        <v>6.9926158492972276E-2</v>
      </c>
      <c r="AI119" s="5">
        <f t="shared" si="92"/>
        <v>3.8862994717542308E-2</v>
      </c>
      <c r="AJ119" s="5">
        <f t="shared" si="56"/>
        <v>-31.608791422665227</v>
      </c>
      <c r="AK119" s="5">
        <f t="shared" si="57"/>
        <v>5.2349867064943441</v>
      </c>
      <c r="AL119" s="5">
        <f t="shared" si="58"/>
        <v>-33.576909612853044</v>
      </c>
      <c r="AM119" s="5">
        <f t="shared" si="59"/>
        <v>5.9274363415896119</v>
      </c>
      <c r="AN119" s="14">
        <f t="shared" si="93"/>
        <v>18.543129526067872</v>
      </c>
      <c r="AO119" s="5">
        <f t="shared" si="60"/>
        <v>-16.788454806426522</v>
      </c>
      <c r="AP119" s="5">
        <f t="shared" si="61"/>
        <v>7.8737181707948061</v>
      </c>
      <c r="AQ119" s="5">
        <f t="shared" si="62"/>
        <v>-1.1857362985647468</v>
      </c>
      <c r="AR119" s="5">
        <f t="shared" si="63"/>
        <v>-7.5010715686472453</v>
      </c>
      <c r="AS119" s="5">
        <f t="shared" si="64"/>
        <v>15.353242608308548</v>
      </c>
      <c r="AT119" s="14">
        <f t="shared" si="94"/>
        <v>45.992604750457744</v>
      </c>
      <c r="AU119" s="5">
        <f t="shared" si="65"/>
        <v>-25.789740688803214</v>
      </c>
      <c r="AV119" s="5">
        <f t="shared" si="66"/>
        <v>38.081609300765066</v>
      </c>
      <c r="AW119" s="5">
        <f t="shared" si="67"/>
        <v>-6.2817626366591028</v>
      </c>
      <c r="BA119" s="5">
        <f t="shared" si="68"/>
        <v>-1.1857362985647468</v>
      </c>
      <c r="BB119" s="5">
        <f t="shared" si="95"/>
        <v>0.51946349938339476</v>
      </c>
      <c r="BC119" s="5">
        <f t="shared" si="96"/>
        <v>0.37960936293779057</v>
      </c>
      <c r="BD119" s="5">
        <f t="shared" si="97"/>
        <v>8.1042898041338223</v>
      </c>
      <c r="BE119" s="5">
        <f t="shared" si="98"/>
        <v>-104.42830102889411</v>
      </c>
    </row>
    <row r="120" spans="1:57" s="5" customFormat="1" x14ac:dyDescent="0.3">
      <c r="A120" s="5">
        <v>94</v>
      </c>
      <c r="B120" s="5">
        <f t="shared" si="99"/>
        <v>0.4005806662559992</v>
      </c>
      <c r="C120" s="5">
        <f t="shared" si="100"/>
        <v>0.1245176865099525</v>
      </c>
      <c r="D120" s="5">
        <f t="shared" si="51"/>
        <v>-0.23187119948743351</v>
      </c>
      <c r="E120" s="8">
        <v>1.029667155803637</v>
      </c>
      <c r="F120" s="8">
        <v>8.4219655463863369E-2</v>
      </c>
      <c r="G120" s="14">
        <f t="shared" si="72"/>
        <v>4.7079791460347131E-6</v>
      </c>
      <c r="H120" s="14">
        <f t="shared" si="73"/>
        <v>-1.380974840337057E-5</v>
      </c>
      <c r="I120" s="5">
        <f t="shared" si="74"/>
        <v>-1.2618019469140805E-2</v>
      </c>
      <c r="J120" s="5">
        <f t="shared" si="75"/>
        <v>-0.14946834308533824</v>
      </c>
      <c r="K120" s="8">
        <v>-3.5533136091279807</v>
      </c>
      <c r="L120" s="8">
        <v>2.3889219576708953</v>
      </c>
      <c r="M120" s="6">
        <f t="shared" si="76"/>
        <v>-5.9422355667988764</v>
      </c>
      <c r="N120" s="5">
        <f t="shared" si="77"/>
        <v>-1.2618019469140805E-2</v>
      </c>
      <c r="O120" s="5">
        <f t="shared" si="78"/>
        <v>-0.14946834308533824</v>
      </c>
      <c r="P120" s="5">
        <f t="shared" si="79"/>
        <v>0.1371357059790933</v>
      </c>
      <c r="Q120" s="5">
        <f t="shared" si="80"/>
        <v>-8.240285640209527E-2</v>
      </c>
      <c r="R120" s="5">
        <f t="shared" si="81"/>
        <v>0.15998885147912231</v>
      </c>
      <c r="S120" s="5">
        <f t="shared" si="101"/>
        <v>0.18738131458577359</v>
      </c>
      <c r="T120" s="5">
        <f t="shared" si="53"/>
        <v>-1.1239653935517573</v>
      </c>
      <c r="U120" s="5">
        <f t="shared" si="82"/>
        <v>1.1394779343883099</v>
      </c>
      <c r="V120" s="14">
        <f t="shared" si="83"/>
        <v>0.12311629889710621</v>
      </c>
      <c r="W120" s="14">
        <f t="shared" si="84"/>
        <v>0.60653575942672233</v>
      </c>
      <c r="X120" s="8">
        <v>-9.9070470557542372</v>
      </c>
      <c r="Y120" s="8">
        <v>-234.53289540083006</v>
      </c>
      <c r="Z120" s="5">
        <f t="shared" si="102"/>
        <v>-57.31540043977563</v>
      </c>
      <c r="AA120" s="5">
        <f t="shared" si="55"/>
        <v>27.127143496587049</v>
      </c>
      <c r="AB120" s="14">
        <f t="shared" si="85"/>
        <v>19.784317991133278</v>
      </c>
      <c r="AC120" s="14">
        <f t="shared" si="86"/>
        <v>-23.632983105200623</v>
      </c>
      <c r="AD120" s="5">
        <f t="shared" si="87"/>
        <v>6.3090097345704027E-3</v>
      </c>
      <c r="AE120" s="5">
        <f t="shared" si="88"/>
        <v>7.473417154266912E-2</v>
      </c>
      <c r="AF120" s="5">
        <f t="shared" si="89"/>
        <v>-5.5952187509978865E-2</v>
      </c>
      <c r="AG120" s="5">
        <f t="shared" si="90"/>
        <v>0.10826001001008892</v>
      </c>
      <c r="AH120" s="5">
        <f t="shared" si="91"/>
        <v>6.8570206979119669E-2</v>
      </c>
      <c r="AI120" s="5">
        <f t="shared" si="92"/>
        <v>4.1208333075249327E-2</v>
      </c>
      <c r="AJ120" s="5">
        <f t="shared" si="56"/>
        <v>-34.983232892083471</v>
      </c>
      <c r="AK120" s="5">
        <f t="shared" si="57"/>
        <v>3.8123487198684289</v>
      </c>
      <c r="AL120" s="5">
        <f t="shared" si="58"/>
        <v>-35.80328564038733</v>
      </c>
      <c r="AM120" s="5">
        <f t="shared" si="59"/>
        <v>4.6934415238151974</v>
      </c>
      <c r="AN120" s="14">
        <f t="shared" si="93"/>
        <v>19.316542441081225</v>
      </c>
      <c r="AO120" s="5">
        <f t="shared" si="60"/>
        <v>-17.901642820193665</v>
      </c>
      <c r="AP120" s="5">
        <f t="shared" si="61"/>
        <v>7.2567207619075988</v>
      </c>
      <c r="AQ120" s="5">
        <f t="shared" si="62"/>
        <v>-1.2920817234920103</v>
      </c>
      <c r="AR120" s="5">
        <f t="shared" si="63"/>
        <v>-9.2733830569833433</v>
      </c>
      <c r="AS120" s="5">
        <f t="shared" si="64"/>
        <v>16.317143000012763</v>
      </c>
      <c r="AT120" s="14">
        <f t="shared" si="94"/>
        <v>48.314882285691489</v>
      </c>
      <c r="AU120" s="5">
        <f t="shared" si="65"/>
        <v>-29.029702488573676</v>
      </c>
      <c r="AV120" s="5">
        <f t="shared" si="66"/>
        <v>38.621292361922912</v>
      </c>
      <c r="AW120" s="5">
        <f t="shared" si="67"/>
        <v>-6.6686200139080887</v>
      </c>
      <c r="BA120" s="5">
        <f t="shared" si="68"/>
        <v>-1.2920817234920103</v>
      </c>
      <c r="BB120" s="5">
        <f t="shared" si="95"/>
        <v>0.52509835276595174</v>
      </c>
      <c r="BC120" s="5">
        <f t="shared" si="96"/>
        <v>0.38796264678685838</v>
      </c>
      <c r="BD120" s="5">
        <f t="shared" si="97"/>
        <v>7.677853972545015</v>
      </c>
      <c r="BE120" s="5">
        <f t="shared" si="98"/>
        <v>-90.790671693361134</v>
      </c>
    </row>
    <row r="121" spans="1:57" s="5" customFormat="1" x14ac:dyDescent="0.3">
      <c r="A121" s="5">
        <v>95</v>
      </c>
      <c r="B121" s="5">
        <f t="shared" si="99"/>
        <v>0.40488798524799918</v>
      </c>
      <c r="C121" s="5">
        <f t="shared" si="100"/>
        <v>0.12478743405003444</v>
      </c>
      <c r="D121" s="5">
        <f t="shared" si="51"/>
        <v>-0.23644843137106972</v>
      </c>
      <c r="E121" s="8">
        <v>0.99763966037809715</v>
      </c>
      <c r="F121" s="8">
        <v>6.4343929998863902E-2</v>
      </c>
      <c r="G121" s="14">
        <f t="shared" si="72"/>
        <v>-1.429896280033538E-6</v>
      </c>
      <c r="H121" s="14">
        <f t="shared" si="73"/>
        <v>-7.0781465913161146E-6</v>
      </c>
      <c r="I121" s="5">
        <f t="shared" si="74"/>
        <v>-9.6449310542299719E-3</v>
      </c>
      <c r="J121" s="5">
        <f t="shared" si="75"/>
        <v>-0.1496895965154531</v>
      </c>
      <c r="K121" s="8">
        <v>-3.5588602723493188</v>
      </c>
      <c r="L121" s="8">
        <v>1.3547767303163323</v>
      </c>
      <c r="M121" s="6">
        <f t="shared" si="76"/>
        <v>-4.9136370026656513</v>
      </c>
      <c r="N121" s="5">
        <f t="shared" si="77"/>
        <v>-9.6449310542299719E-3</v>
      </c>
      <c r="O121" s="5">
        <f t="shared" si="78"/>
        <v>-0.1496895965154531</v>
      </c>
      <c r="P121" s="5">
        <f t="shared" si="79"/>
        <v>0.1344323651042644</v>
      </c>
      <c r="Q121" s="5">
        <f t="shared" si="80"/>
        <v>-8.6758834855616612E-2</v>
      </c>
      <c r="R121" s="5">
        <f t="shared" si="81"/>
        <v>0.15999736314399185</v>
      </c>
      <c r="S121" s="5">
        <f t="shared" si="101"/>
        <v>-6.2790519529262873E-2</v>
      </c>
      <c r="T121" s="5">
        <f t="shared" si="53"/>
        <v>-0.99856461200855495</v>
      </c>
      <c r="U121" s="5">
        <f t="shared" si="82"/>
        <v>1.0005368227599376</v>
      </c>
      <c r="V121" s="14">
        <f t="shared" si="83"/>
        <v>4.3176068984129817E-2</v>
      </c>
      <c r="W121" s="14">
        <f t="shared" si="84"/>
        <v>0.50707188036325335</v>
      </c>
      <c r="X121" s="8">
        <v>7.5293039963443587</v>
      </c>
      <c r="Y121" s="8">
        <v>-243.49893520205538</v>
      </c>
      <c r="Z121" s="5">
        <f t="shared" si="102"/>
        <v>-58.233781968596269</v>
      </c>
      <c r="AA121" s="5">
        <f t="shared" si="55"/>
        <v>31.023050400671746</v>
      </c>
      <c r="AB121" s="14">
        <f t="shared" si="85"/>
        <v>20.752809450433624</v>
      </c>
      <c r="AC121" s="14">
        <f t="shared" si="86"/>
        <v>-26.288751691211438</v>
      </c>
      <c r="AD121" s="5">
        <f t="shared" si="87"/>
        <v>4.8224655271149859E-3</v>
      </c>
      <c r="AE121" s="5">
        <f t="shared" si="88"/>
        <v>7.4844798257726552E-2</v>
      </c>
      <c r="AF121" s="5">
        <f t="shared" si="89"/>
        <v>-5.757053654976222E-2</v>
      </c>
      <c r="AG121" s="5">
        <f t="shared" si="90"/>
        <v>0.10630664001434914</v>
      </c>
      <c r="AH121" s="5">
        <f t="shared" si="91"/>
        <v>6.7215467603992191E-2</v>
      </c>
      <c r="AI121" s="5">
        <f t="shared" si="92"/>
        <v>4.3382956501103957E-2</v>
      </c>
      <c r="AJ121" s="5">
        <f t="shared" si="56"/>
        <v>-36.431554863088607</v>
      </c>
      <c r="AK121" s="5">
        <f t="shared" si="57"/>
        <v>2.6232737193930324</v>
      </c>
      <c r="AL121" s="5">
        <f t="shared" si="58"/>
        <v>-35.929104496193027</v>
      </c>
      <c r="AM121" s="5">
        <f t="shared" si="59"/>
        <v>3.6075293056546074</v>
      </c>
      <c r="AN121" s="14">
        <f t="shared" si="93"/>
        <v>19.178106613744298</v>
      </c>
      <c r="AO121" s="5">
        <f t="shared" si="60"/>
        <v>-17.964552248096513</v>
      </c>
      <c r="AP121" s="5">
        <f t="shared" si="61"/>
        <v>6.7137646528273036</v>
      </c>
      <c r="AQ121" s="5">
        <f t="shared" si="62"/>
        <v>-1.3121763902037489</v>
      </c>
      <c r="AR121" s="5">
        <f t="shared" si="63"/>
        <v>-10.440335101125106</v>
      </c>
      <c r="AS121" s="5">
        <f t="shared" si="64"/>
        <v>16.446520736224677</v>
      </c>
      <c r="AT121" s="14">
        <f t="shared" si="94"/>
        <v>48.904270110156922</v>
      </c>
      <c r="AU121" s="5">
        <f t="shared" si="65"/>
        <v>-30.49295436944664</v>
      </c>
      <c r="AV121" s="5">
        <f t="shared" si="66"/>
        <v>38.233589536296911</v>
      </c>
      <c r="AW121" s="5">
        <f t="shared" si="67"/>
        <v>-6.7281756575901666</v>
      </c>
      <c r="BA121" s="5">
        <f t="shared" si="68"/>
        <v>-1.3121763902037489</v>
      </c>
      <c r="BB121" s="5">
        <f t="shared" si="95"/>
        <v>0.52967541929803363</v>
      </c>
      <c r="BC121" s="5">
        <f t="shared" si="96"/>
        <v>0.39524305419376921</v>
      </c>
      <c r="BD121" s="5">
        <f t="shared" si="97"/>
        <v>6.4475584649293829</v>
      </c>
      <c r="BE121" s="5">
        <f t="shared" si="98"/>
        <v>-75.074843283214364</v>
      </c>
    </row>
    <row r="122" spans="1:57" s="5" customFormat="1" x14ac:dyDescent="0.3">
      <c r="A122" s="5">
        <v>96</v>
      </c>
      <c r="B122" s="5">
        <f t="shared" si="99"/>
        <v>0.40919530423999917</v>
      </c>
      <c r="C122" s="5">
        <f t="shared" si="100"/>
        <v>0.12398244550963594</v>
      </c>
      <c r="D122" s="5">
        <f t="shared" si="51"/>
        <v>-0.24045084971874661</v>
      </c>
      <c r="E122" s="8">
        <v>0.96850234220223064</v>
      </c>
      <c r="F122" s="8">
        <v>5.2557498989721972E-2</v>
      </c>
      <c r="G122" s="14">
        <f t="shared" si="72"/>
        <v>-1.6335253504667913E-5</v>
      </c>
      <c r="H122" s="14">
        <f t="shared" si="73"/>
        <v>1.2486917853132828E-5</v>
      </c>
      <c r="I122" s="5">
        <f t="shared" si="74"/>
        <v>-7.8799958724419562E-3</v>
      </c>
      <c r="J122" s="5">
        <f t="shared" si="75"/>
        <v>-0.14979287588216703</v>
      </c>
      <c r="K122" s="8">
        <v>-3.4867023808390476</v>
      </c>
      <c r="L122" s="8">
        <v>0.30639447359304228</v>
      </c>
      <c r="M122" s="6">
        <f t="shared" si="76"/>
        <v>-3.7930968544320898</v>
      </c>
      <c r="N122" s="5">
        <f t="shared" si="77"/>
        <v>-7.8799958724419562E-3</v>
      </c>
      <c r="O122" s="5">
        <f t="shared" si="78"/>
        <v>-0.14979287588216703</v>
      </c>
      <c r="P122" s="5">
        <f t="shared" si="79"/>
        <v>0.13186244138207789</v>
      </c>
      <c r="Q122" s="5">
        <f t="shared" si="80"/>
        <v>-9.0657973836579586E-2</v>
      </c>
      <c r="R122" s="5">
        <f t="shared" si="81"/>
        <v>0.16002053514282433</v>
      </c>
      <c r="S122" s="5">
        <f t="shared" si="101"/>
        <v>-0.30901699437489838</v>
      </c>
      <c r="T122" s="5">
        <f t="shared" si="53"/>
        <v>-0.85741587002039366</v>
      </c>
      <c r="U122" s="5">
        <f t="shared" si="82"/>
        <v>0.91140192943361964</v>
      </c>
      <c r="V122" s="14">
        <f t="shared" si="83"/>
        <v>-3.8815330510756696E-2</v>
      </c>
      <c r="W122" s="14">
        <f t="shared" si="84"/>
        <v>0.39523639452300113</v>
      </c>
      <c r="X122" s="8">
        <v>26.296048901000322</v>
      </c>
      <c r="Y122" s="8">
        <v>-239.95781021572336</v>
      </c>
      <c r="Z122" s="5">
        <f t="shared" si="102"/>
        <v>-55.493120807461302</v>
      </c>
      <c r="AA122" s="5">
        <f t="shared" si="55"/>
        <v>34.42970526766581</v>
      </c>
      <c r="AB122" s="14">
        <f t="shared" si="85"/>
        <v>20.330772564986809</v>
      </c>
      <c r="AC122" s="14">
        <f t="shared" si="86"/>
        <v>-27.955177851333293</v>
      </c>
      <c r="AD122" s="5">
        <f t="shared" si="87"/>
        <v>3.9399979362209781E-3</v>
      </c>
      <c r="AE122" s="5">
        <f t="shared" si="88"/>
        <v>7.4896437941083513E-2</v>
      </c>
      <c r="AF122" s="5">
        <f t="shared" si="89"/>
        <v>-5.804305719184466E-2</v>
      </c>
      <c r="AG122" s="5">
        <f t="shared" si="90"/>
        <v>0.1044701324228038</v>
      </c>
      <c r="AH122" s="5">
        <f t="shared" si="91"/>
        <v>6.5923053064286613E-2</v>
      </c>
      <c r="AI122" s="5">
        <f t="shared" si="92"/>
        <v>4.5322743459363227E-2</v>
      </c>
      <c r="AJ122" s="5">
        <f t="shared" si="56"/>
        <v>-35.943230727709157</v>
      </c>
      <c r="AK122" s="5">
        <f t="shared" si="57"/>
        <v>1.9049287457677793</v>
      </c>
      <c r="AL122" s="5">
        <f t="shared" si="58"/>
        <v>-34.021649256370772</v>
      </c>
      <c r="AM122" s="5">
        <f t="shared" si="59"/>
        <v>2.9190581224771091</v>
      </c>
      <c r="AN122" s="14">
        <f t="shared" si="93"/>
        <v>18.164224591015191</v>
      </c>
      <c r="AO122" s="5">
        <f t="shared" si="60"/>
        <v>-17.010824628185386</v>
      </c>
      <c r="AP122" s="5">
        <f t="shared" si="61"/>
        <v>6.3695290612385547</v>
      </c>
      <c r="AQ122" s="5">
        <f t="shared" si="62"/>
        <v>-1.2489542397355622</v>
      </c>
      <c r="AR122" s="5">
        <f t="shared" si="63"/>
        <v>-10.869357577221816</v>
      </c>
      <c r="AS122" s="5">
        <f t="shared" si="64"/>
        <v>15.823006245219135</v>
      </c>
      <c r="AT122" s="14">
        <f t="shared" si="94"/>
        <v>47.777716246072735</v>
      </c>
      <c r="AU122" s="5">
        <f t="shared" si="65"/>
        <v>-30.054053720851563</v>
      </c>
      <c r="AV122" s="5">
        <f t="shared" si="66"/>
        <v>37.141136555501511</v>
      </c>
      <c r="AW122" s="5">
        <f t="shared" si="67"/>
        <v>-6.4669596843969126</v>
      </c>
      <c r="BA122" s="5">
        <f t="shared" si="68"/>
        <v>-1.2489542397355622</v>
      </c>
      <c r="BB122" s="5">
        <f t="shared" si="95"/>
        <v>0.53317774974963505</v>
      </c>
      <c r="BC122" s="5">
        <f t="shared" si="96"/>
        <v>0.40131530836755719</v>
      </c>
      <c r="BD122" s="5">
        <f t="shared" si="97"/>
        <v>4.7374043980705833</v>
      </c>
      <c r="BE122" s="5">
        <f t="shared" si="98"/>
        <v>-57.954250944881899</v>
      </c>
    </row>
    <row r="123" spans="1:57" s="5" customFormat="1" x14ac:dyDescent="0.3">
      <c r="A123" s="5">
        <v>97</v>
      </c>
      <c r="B123" s="5">
        <f t="shared" si="99"/>
        <v>0.41350262323199916</v>
      </c>
      <c r="C123" s="5">
        <f t="shared" si="100"/>
        <v>0.12215330127929097</v>
      </c>
      <c r="D123" s="5">
        <f t="shared" si="51"/>
        <v>-0.24381533400219255</v>
      </c>
      <c r="E123" s="8">
        <v>0.94308903456516358</v>
      </c>
      <c r="F123" s="8">
        <v>4.9175652276231427E-2</v>
      </c>
      <c r="G123" s="14">
        <f t="shared" si="72"/>
        <v>-2.649728032017018E-5</v>
      </c>
      <c r="H123" s="14">
        <f t="shared" si="73"/>
        <v>3.016338249875461E-5</v>
      </c>
      <c r="I123" s="5">
        <f t="shared" si="74"/>
        <v>-7.3733752317758083E-3</v>
      </c>
      <c r="J123" s="5">
        <f t="shared" si="75"/>
        <v>-0.14981866818821823</v>
      </c>
      <c r="K123" s="8">
        <v>-3.3313221808821765</v>
      </c>
      <c r="L123" s="8">
        <v>-0.69523344400511522</v>
      </c>
      <c r="M123" s="6">
        <f t="shared" si="76"/>
        <v>-2.6360887368770611</v>
      </c>
      <c r="N123" s="5">
        <f t="shared" si="77"/>
        <v>-7.3733752317758083E-3</v>
      </c>
      <c r="O123" s="5">
        <f t="shared" si="78"/>
        <v>-0.14981866818821823</v>
      </c>
      <c r="P123" s="5">
        <f t="shared" si="79"/>
        <v>0.12952667651106678</v>
      </c>
      <c r="Q123" s="5">
        <f t="shared" si="80"/>
        <v>-9.3996665813974312E-2</v>
      </c>
      <c r="R123" s="5">
        <f t="shared" si="81"/>
        <v>0.1600391611829633</v>
      </c>
      <c r="S123" s="5">
        <f t="shared" si="101"/>
        <v>-0.53582679497895258</v>
      </c>
      <c r="T123" s="5">
        <f t="shared" si="53"/>
        <v>-0.70274516756659611</v>
      </c>
      <c r="U123" s="5">
        <f t="shared" si="82"/>
        <v>0.88372004885915068</v>
      </c>
      <c r="V123" s="14">
        <f t="shared" si="83"/>
        <v>-0.11853466856313599</v>
      </c>
      <c r="W123" s="14">
        <f t="shared" si="84"/>
        <v>0.27637629414565845</v>
      </c>
      <c r="X123" s="8">
        <v>45.887461465810695</v>
      </c>
      <c r="Y123" s="8">
        <v>-224.40625067269738</v>
      </c>
      <c r="Z123" s="5">
        <f t="shared" si="102"/>
        <v>-49.265622776571519</v>
      </c>
      <c r="AA123" s="5">
        <f t="shared" si="55"/>
        <v>37.293383115279809</v>
      </c>
      <c r="AB123" s="14">
        <f t="shared" si="85"/>
        <v>18.52476029982008</v>
      </c>
      <c r="AC123" s="14">
        <f t="shared" si="86"/>
        <v>-28.579538962291039</v>
      </c>
      <c r="AD123" s="5">
        <f t="shared" si="87"/>
        <v>3.6866876158879042E-3</v>
      </c>
      <c r="AE123" s="5">
        <f t="shared" si="88"/>
        <v>7.4909334094109117E-2</v>
      </c>
      <c r="AF123" s="5">
        <f t="shared" si="89"/>
        <v>-5.7376714383597496E-2</v>
      </c>
      <c r="AG123" s="5">
        <f t="shared" si="90"/>
        <v>0.10283541697248044</v>
      </c>
      <c r="AH123" s="5">
        <f t="shared" si="91"/>
        <v>6.4750089615373305E-2</v>
      </c>
      <c r="AI123" s="5">
        <f t="shared" si="92"/>
        <v>4.6983251215737785E-2</v>
      </c>
      <c r="AJ123" s="5">
        <f t="shared" si="56"/>
        <v>-33.616681691356185</v>
      </c>
      <c r="AK123" s="5">
        <f t="shared" si="57"/>
        <v>1.7270462751671085</v>
      </c>
      <c r="AL123" s="5">
        <f t="shared" si="58"/>
        <v>-30.220196290388067</v>
      </c>
      <c r="AM123" s="5">
        <f t="shared" si="59"/>
        <v>2.7275408878391278</v>
      </c>
      <c r="AN123" s="14">
        <f t="shared" si="93"/>
        <v>16.360784258109231</v>
      </c>
      <c r="AO123" s="5">
        <f t="shared" si="60"/>
        <v>-15.110098145194033</v>
      </c>
      <c r="AP123" s="5">
        <f t="shared" si="61"/>
        <v>6.2737704439195641</v>
      </c>
      <c r="AQ123" s="5">
        <f t="shared" si="62"/>
        <v>-1.1087579583525966</v>
      </c>
      <c r="AR123" s="5">
        <f t="shared" si="63"/>
        <v>-10.512038323598924</v>
      </c>
      <c r="AS123" s="5">
        <f t="shared" si="64"/>
        <v>14.553034174248056</v>
      </c>
      <c r="AT123" s="14">
        <f t="shared" si="94"/>
        <v>45.060193286598754</v>
      </c>
      <c r="AU123" s="5">
        <f t="shared" si="65"/>
        <v>-27.724544133512744</v>
      </c>
      <c r="AV123" s="5">
        <f t="shared" si="66"/>
        <v>35.52141145301723</v>
      </c>
      <c r="AW123" s="5">
        <f t="shared" si="67"/>
        <v>-5.9052466634537524</v>
      </c>
      <c r="BA123" s="5">
        <f t="shared" si="68"/>
        <v>-1.1087579583525966</v>
      </c>
      <c r="BB123" s="5">
        <f t="shared" si="95"/>
        <v>0.53565592451129018</v>
      </c>
      <c r="BC123" s="5">
        <f t="shared" si="96"/>
        <v>0.40612924800022332</v>
      </c>
      <c r="BD123" s="5">
        <f t="shared" si="97"/>
        <v>2.9227843659360855</v>
      </c>
      <c r="BE123" s="5">
        <f t="shared" si="98"/>
        <v>-40.276469078674076</v>
      </c>
    </row>
    <row r="124" spans="1:57" s="5" customFormat="1" x14ac:dyDescent="0.3">
      <c r="A124" s="5">
        <v>98</v>
      </c>
      <c r="B124" s="5">
        <f t="shared" si="99"/>
        <v>0.41780994222399914</v>
      </c>
      <c r="C124" s="5">
        <f t="shared" si="100"/>
        <v>0.11941493321811406</v>
      </c>
      <c r="D124" s="5">
        <f t="shared" si="51"/>
        <v>-0.24648882429441207</v>
      </c>
      <c r="E124" s="8">
        <v>0.92200963942748015</v>
      </c>
      <c r="F124" s="8">
        <v>5.4022252602150711E-2</v>
      </c>
      <c r="G124" s="14">
        <f t="shared" si="72"/>
        <v>-2.3531381019140096E-5</v>
      </c>
      <c r="H124" s="14">
        <f t="shared" si="73"/>
        <v>3.2441432985280683E-5</v>
      </c>
      <c r="I124" s="5">
        <f t="shared" si="74"/>
        <v>-8.0993969967726558E-3</v>
      </c>
      <c r="J124" s="5">
        <f t="shared" si="75"/>
        <v>-0.14978117294335985</v>
      </c>
      <c r="K124" s="8">
        <v>-3.0902176215705341</v>
      </c>
      <c r="L124" s="8">
        <v>-1.609128356197453</v>
      </c>
      <c r="M124" s="6">
        <f t="shared" si="76"/>
        <v>-1.4810892653730812</v>
      </c>
      <c r="N124" s="5">
        <f t="shared" si="77"/>
        <v>-8.0993969967726558E-3</v>
      </c>
      <c r="O124" s="5">
        <f t="shared" si="78"/>
        <v>-0.14978117294335985</v>
      </c>
      <c r="P124" s="5">
        <f t="shared" si="79"/>
        <v>0.1275143302148867</v>
      </c>
      <c r="Q124" s="5">
        <f t="shared" si="80"/>
        <v>-9.6707651351052221E-2</v>
      </c>
      <c r="R124" s="5">
        <f t="shared" si="81"/>
        <v>0.1600383524033781</v>
      </c>
      <c r="S124" s="5">
        <f t="shared" si="101"/>
        <v>-0.72896862742137514</v>
      </c>
      <c r="T124" s="5">
        <f t="shared" si="53"/>
        <v>-0.53699175402065991</v>
      </c>
      <c r="U124" s="5">
        <f t="shared" si="82"/>
        <v>0.90540344800027606</v>
      </c>
      <c r="V124" s="14">
        <f t="shared" si="83"/>
        <v>-0.18910380646797897</v>
      </c>
      <c r="W124" s="14">
        <f t="shared" si="84"/>
        <v>0.15597769316346038</v>
      </c>
      <c r="X124" s="8">
        <v>66.219550446802899</v>
      </c>
      <c r="Y124" s="8">
        <v>-198.0659530316899</v>
      </c>
      <c r="Z124" s="5">
        <f t="shared" si="102"/>
        <v>-39.942584480343378</v>
      </c>
      <c r="AA124" s="5">
        <f t="shared" si="55"/>
        <v>39.568922033178623</v>
      </c>
      <c r="AB124" s="14">
        <f t="shared" si="85"/>
        <v>15.483251556380058</v>
      </c>
      <c r="AC124" s="14">
        <f t="shared" si="86"/>
        <v>-28.209433730575888</v>
      </c>
      <c r="AD124" s="5">
        <f t="shared" si="87"/>
        <v>4.0496984983863279E-3</v>
      </c>
      <c r="AE124" s="5">
        <f t="shared" si="88"/>
        <v>7.4890586471679926E-2</v>
      </c>
      <c r="AF124" s="5">
        <f t="shared" si="89"/>
        <v>-5.5646002420161128E-2</v>
      </c>
      <c r="AG124" s="5">
        <f t="shared" si="90"/>
        <v>0.10144356798432638</v>
      </c>
      <c r="AH124" s="5">
        <f t="shared" si="91"/>
        <v>6.3745399416933787E-2</v>
      </c>
      <c r="AI124" s="5">
        <f t="shared" si="92"/>
        <v>4.8337604959033477E-2</v>
      </c>
      <c r="AJ124" s="5">
        <f t="shared" si="56"/>
        <v>-29.645579044643192</v>
      </c>
      <c r="AK124" s="5">
        <f t="shared" si="57"/>
        <v>1.9920422875561947</v>
      </c>
      <c r="AL124" s="5">
        <f t="shared" si="58"/>
        <v>-24.72503044866016</v>
      </c>
      <c r="AM124" s="5">
        <f t="shared" si="59"/>
        <v>2.9753750342489766</v>
      </c>
      <c r="AN124" s="14">
        <f t="shared" si="93"/>
        <v>13.919848714643544</v>
      </c>
      <c r="AO124" s="5">
        <f t="shared" si="60"/>
        <v>-12.36251522433008</v>
      </c>
      <c r="AP124" s="5">
        <f t="shared" si="61"/>
        <v>6.3976875171244885</v>
      </c>
      <c r="AQ124" s="5">
        <f t="shared" si="62"/>
        <v>-0.89992730988390734</v>
      </c>
      <c r="AR124" s="5">
        <f t="shared" si="63"/>
        <v>-9.4089782089894243</v>
      </c>
      <c r="AS124" s="5">
        <f t="shared" si="64"/>
        <v>12.750953560620539</v>
      </c>
      <c r="AT124" s="14">
        <f t="shared" si="94"/>
        <v>40.994854661771143</v>
      </c>
      <c r="AU124" s="5">
        <f t="shared" si="65"/>
        <v>-23.653289075117389</v>
      </c>
      <c r="AV124" s="5">
        <f t="shared" si="66"/>
        <v>33.482831789869138</v>
      </c>
      <c r="AW124" s="5">
        <f t="shared" si="67"/>
        <v>-5.0757390577892245</v>
      </c>
      <c r="BA124" s="5">
        <f t="shared" si="68"/>
        <v>-0.89992730988390734</v>
      </c>
      <c r="BB124" s="5">
        <f t="shared" si="95"/>
        <v>0.53722487544211317</v>
      </c>
      <c r="BC124" s="5">
        <f t="shared" si="96"/>
        <v>0.4097105452272265</v>
      </c>
      <c r="BD124" s="5">
        <f t="shared" si="97"/>
        <v>1.3328726782851295</v>
      </c>
      <c r="BE124" s="5">
        <f t="shared" si="98"/>
        <v>-22.629377063469104</v>
      </c>
    </row>
    <row r="125" spans="1:57" s="5" customFormat="1" x14ac:dyDescent="0.3">
      <c r="A125" s="5">
        <v>99</v>
      </c>
      <c r="B125" s="5">
        <f t="shared" si="99"/>
        <v>0.42211726121599913</v>
      </c>
      <c r="C125" s="5">
        <f t="shared" si="100"/>
        <v>0.11593940306240216</v>
      </c>
      <c r="D125" s="5">
        <f t="shared" si="51"/>
        <v>-0.2484291580564312</v>
      </c>
      <c r="E125" s="8">
        <v>0.90569852629331737</v>
      </c>
      <c r="F125" s="8">
        <v>6.650520760398633E-2</v>
      </c>
      <c r="G125" s="14">
        <f t="shared" si="72"/>
        <v>-1.0802883533153618E-5</v>
      </c>
      <c r="H125" s="14">
        <f t="shared" si="73"/>
        <v>1.8982005894813136E-5</v>
      </c>
      <c r="I125" s="5">
        <f t="shared" si="74"/>
        <v>-9.9684290487205719E-3</v>
      </c>
      <c r="J125" s="5">
        <f t="shared" si="75"/>
        <v>-0.14966840154922689</v>
      </c>
      <c r="K125" s="8">
        <v>-2.7596948790486624</v>
      </c>
      <c r="L125" s="8">
        <v>-2.3885789748745014</v>
      </c>
      <c r="M125" s="6">
        <f t="shared" si="76"/>
        <v>-0.37111590417416096</v>
      </c>
      <c r="N125" s="5">
        <f t="shared" si="77"/>
        <v>-9.9684290487205719E-3</v>
      </c>
      <c r="O125" s="5">
        <f t="shared" si="78"/>
        <v>-0.14966840154922689</v>
      </c>
      <c r="P125" s="5">
        <f t="shared" si="79"/>
        <v>0.12590783211112275</v>
      </c>
      <c r="Q125" s="5">
        <f t="shared" si="80"/>
        <v>-9.8760756507204311E-2</v>
      </c>
      <c r="R125" s="5">
        <f t="shared" si="81"/>
        <v>0.16002021501297256</v>
      </c>
      <c r="S125" s="5">
        <f t="shared" si="101"/>
        <v>-0.87630668004383749</v>
      </c>
      <c r="T125" s="5">
        <f t="shared" si="53"/>
        <v>-0.36276965973049308</v>
      </c>
      <c r="U125" s="5">
        <f t="shared" si="82"/>
        <v>0.94842776399177087</v>
      </c>
      <c r="V125" s="14">
        <f t="shared" si="83"/>
        <v>-0.24626232891637623</v>
      </c>
      <c r="W125" s="14">
        <f t="shared" si="84"/>
        <v>3.9112840259611037E-2</v>
      </c>
      <c r="X125" s="8">
        <v>87.445715169410491</v>
      </c>
      <c r="Y125" s="8">
        <v>-162.81614071028716</v>
      </c>
      <c r="Z125" s="5">
        <f t="shared" si="102"/>
        <v>-28.109806702665292</v>
      </c>
      <c r="AA125" s="5">
        <f t="shared" si="55"/>
        <v>41.220435413285927</v>
      </c>
      <c r="AB125" s="14">
        <f t="shared" si="85"/>
        <v>11.475549681607479</v>
      </c>
      <c r="AC125" s="14">
        <f t="shared" si="86"/>
        <v>-26.981255677741228</v>
      </c>
      <c r="AD125" s="5">
        <f t="shared" si="87"/>
        <v>4.9842145243602859E-3</v>
      </c>
      <c r="AE125" s="5">
        <f t="shared" si="88"/>
        <v>7.4834200774613446E-2</v>
      </c>
      <c r="AF125" s="5">
        <f t="shared" si="89"/>
        <v>-5.298008556507422E-2</v>
      </c>
      <c r="AG125" s="5">
        <f t="shared" si="90"/>
        <v>0.10029751429857214</v>
      </c>
      <c r="AH125" s="5">
        <f t="shared" si="91"/>
        <v>6.294851461379479E-2</v>
      </c>
      <c r="AI125" s="5">
        <f t="shared" si="92"/>
        <v>4.9370887250654756E-2</v>
      </c>
      <c r="AJ125" s="5">
        <f t="shared" si="56"/>
        <v>-24.311558553379427</v>
      </c>
      <c r="AK125" s="5">
        <f t="shared" si="57"/>
        <v>2.4769257027411293</v>
      </c>
      <c r="AL125" s="5">
        <f t="shared" si="58"/>
        <v>-17.805587705785602</v>
      </c>
      <c r="AM125" s="5">
        <f t="shared" si="59"/>
        <v>3.4827048803456653</v>
      </c>
      <c r="AN125" s="14">
        <f t="shared" si="93"/>
        <v>11.113065628821731</v>
      </c>
      <c r="AO125" s="5">
        <f t="shared" si="60"/>
        <v>-8.9027938528928008</v>
      </c>
      <c r="AP125" s="5">
        <f t="shared" si="61"/>
        <v>6.6513524401728326</v>
      </c>
      <c r="AQ125" s="5">
        <f t="shared" si="62"/>
        <v>-0.63308169520342561</v>
      </c>
      <c r="AR125" s="5">
        <f t="shared" si="63"/>
        <v>-7.6792365659479547</v>
      </c>
      <c r="AS125" s="5">
        <f t="shared" si="64"/>
        <v>10.530710405866309</v>
      </c>
      <c r="AT125" s="14">
        <f t="shared" si="94"/>
        <v>35.968589248836047</v>
      </c>
      <c r="AU125" s="5">
        <f t="shared" si="65"/>
        <v>-18.117877732030344</v>
      </c>
      <c r="AV125" s="5">
        <f t="shared" si="66"/>
        <v>31.072204927212404</v>
      </c>
      <c r="AW125" s="5">
        <f t="shared" si="67"/>
        <v>-4.0240654122300343</v>
      </c>
      <c r="BA125" s="5">
        <f t="shared" si="68"/>
        <v>-0.63308169520342561</v>
      </c>
      <c r="BB125" s="5">
        <f t="shared" si="95"/>
        <v>0.53805666427840126</v>
      </c>
      <c r="BC125" s="5">
        <f t="shared" si="96"/>
        <v>0.41214883216727854</v>
      </c>
      <c r="BD125" s="5">
        <f t="shared" si="97"/>
        <v>0.23494668573152988</v>
      </c>
      <c r="BE125" s="5">
        <f t="shared" si="98"/>
        <v>-5.670233338496244</v>
      </c>
    </row>
    <row r="126" spans="1:57" s="5" customFormat="1" x14ac:dyDescent="0.3">
      <c r="A126" s="5">
        <v>100</v>
      </c>
      <c r="B126" s="5">
        <f t="shared" si="99"/>
        <v>0.42642458020799912</v>
      </c>
      <c r="C126" s="5">
        <f t="shared" si="100"/>
        <v>0.11194509115394445</v>
      </c>
      <c r="D126" s="5">
        <f t="shared" si="51"/>
        <v>-0.24960573506572373</v>
      </c>
      <c r="E126" s="8">
        <v>0.89443022814603368</v>
      </c>
      <c r="F126" s="8">
        <v>8.5638647413229685E-2</v>
      </c>
      <c r="G126" s="14">
        <f t="shared" si="72"/>
        <v>1.2160208629763414E-6</v>
      </c>
      <c r="H126" s="14">
        <f t="shared" si="73"/>
        <v>1.3263613005132235E-6</v>
      </c>
      <c r="I126" s="5">
        <f t="shared" si="74"/>
        <v>-1.2830101070057673E-2</v>
      </c>
      <c r="J126" s="5">
        <f t="shared" si="75"/>
        <v>-0.14945028774322283</v>
      </c>
      <c r="K126" s="8">
        <v>-2.3357048902551045</v>
      </c>
      <c r="L126" s="8">
        <v>-3.0018322634247174</v>
      </c>
      <c r="M126" s="6">
        <f t="shared" si="76"/>
        <v>0.6661273731696129</v>
      </c>
      <c r="N126" s="5">
        <f t="shared" si="77"/>
        <v>-1.2830101070057673E-2</v>
      </c>
      <c r="O126" s="5">
        <f t="shared" si="78"/>
        <v>-0.14945028774322283</v>
      </c>
      <c r="P126" s="5">
        <f t="shared" si="79"/>
        <v>0.12477519222400213</v>
      </c>
      <c r="Q126" s="5">
        <f t="shared" si="80"/>
        <v>-0.1001554473225009</v>
      </c>
      <c r="R126" s="5">
        <f t="shared" si="81"/>
        <v>0.15999988194654061</v>
      </c>
      <c r="S126" s="5">
        <f t="shared" si="101"/>
        <v>-0.96858316112861753</v>
      </c>
      <c r="T126" s="5">
        <f t="shared" si="53"/>
        <v>-0.18282647119828466</v>
      </c>
      <c r="U126" s="5">
        <f t="shared" si="82"/>
        <v>0.98568699828734818</v>
      </c>
      <c r="V126" s="14">
        <f t="shared" si="83"/>
        <v>-0.28602489750605076</v>
      </c>
      <c r="W126" s="14">
        <f t="shared" si="84"/>
        <v>-7.0097744126738692E-2</v>
      </c>
      <c r="X126" s="8">
        <v>109.67046114272306</v>
      </c>
      <c r="Y126" s="8">
        <v>-121.00182930736406</v>
      </c>
      <c r="Z126" s="5">
        <f t="shared" si="102"/>
        <v>-14.510786389221272</v>
      </c>
      <c r="AA126" s="5">
        <f t="shared" si="55"/>
        <v>42.221877903031185</v>
      </c>
      <c r="AB126" s="14">
        <f t="shared" si="85"/>
        <v>6.8460210529705687</v>
      </c>
      <c r="AC126" s="14">
        <f t="shared" si="86"/>
        <v>-25.09216346878079</v>
      </c>
      <c r="AD126" s="5">
        <f t="shared" si="87"/>
        <v>6.4150505350288366E-3</v>
      </c>
      <c r="AE126" s="5">
        <f t="shared" si="88"/>
        <v>7.4725143871611416E-2</v>
      </c>
      <c r="AF126" s="5">
        <f t="shared" si="89"/>
        <v>-4.9558103052374881E-2</v>
      </c>
      <c r="AG126" s="5">
        <f t="shared" si="90"/>
        <v>9.937322726262264E-2</v>
      </c>
      <c r="AH126" s="5">
        <f t="shared" si="91"/>
        <v>6.2388204122432553E-2</v>
      </c>
      <c r="AI126" s="5">
        <f t="shared" si="92"/>
        <v>5.0077060480600191E-2</v>
      </c>
      <c r="AJ126" s="5">
        <f t="shared" si="56"/>
        <v>-17.968146205988738</v>
      </c>
      <c r="AK126" s="5">
        <f t="shared" si="57"/>
        <v>2.8991617848735265</v>
      </c>
      <c r="AL126" s="5">
        <f t="shared" si="58"/>
        <v>-9.8080026380274425</v>
      </c>
      <c r="AM126" s="5">
        <f t="shared" si="59"/>
        <v>4.0103676530082524</v>
      </c>
      <c r="AN126" s="14">
        <f t="shared" si="93"/>
        <v>8.4775583920862836</v>
      </c>
      <c r="AO126" s="5">
        <f t="shared" si="60"/>
        <v>-4.9040013190137213</v>
      </c>
      <c r="AP126" s="5">
        <f t="shared" si="61"/>
        <v>6.9151838265041263</v>
      </c>
      <c r="AQ126" s="5">
        <f t="shared" si="62"/>
        <v>-0.3220909504038344</v>
      </c>
      <c r="AR126" s="5">
        <f t="shared" si="63"/>
        <v>-5.4972360081899456</v>
      </c>
      <c r="AS126" s="5">
        <f t="shared" si="64"/>
        <v>8.000331064657157</v>
      </c>
      <c r="AT126" s="14">
        <f t="shared" si="94"/>
        <v>30.547209942956481</v>
      </c>
      <c r="AU126" s="5">
        <f t="shared" si="65"/>
        <v>-11.500684528841656</v>
      </c>
      <c r="AV126" s="5">
        <f t="shared" si="66"/>
        <v>28.299581104092713</v>
      </c>
      <c r="AW126" s="5">
        <f t="shared" si="67"/>
        <v>-2.8081945124949566</v>
      </c>
      <c r="BA126" s="5">
        <f t="shared" si="68"/>
        <v>-0.3220909504038344</v>
      </c>
      <c r="BB126" s="5">
        <f t="shared" si="95"/>
        <v>0.53836967136194358</v>
      </c>
      <c r="BC126" s="5">
        <f t="shared" si="96"/>
        <v>0.41359447913794145</v>
      </c>
      <c r="BD126" s="5">
        <f t="shared" si="97"/>
        <v>-0.21455359871421029</v>
      </c>
      <c r="BE126" s="5">
        <f t="shared" si="98"/>
        <v>10.177676560201295</v>
      </c>
    </row>
    <row r="127" spans="1:57" s="16" customFormat="1" x14ac:dyDescent="0.3"/>
    <row r="1048550" spans="16384:16384" x14ac:dyDescent="0.3">
      <c r="XFD1048550" t="e" cm="1">
        <f t="array" aca="1" ref="XFD1048550" ca="1">_xludf.Row(_xludf.Index(solver_adj,0,0,1))</f>
        <v>#NAME?</v>
      </c>
    </row>
    <row r="1048551" spans="16384:16384" x14ac:dyDescent="0.3">
      <c r="XFD1048551" t="e" cm="1">
        <f t="array" aca="1" ref="XFD1048551" ca="1">_xludf.Column(_xludf.Index(solver_adj,0,0,1))</f>
        <v>#NAME?</v>
      </c>
    </row>
    <row r="1048552" spans="16384:16384" x14ac:dyDescent="0.3">
      <c r="XFD1048552" t="e" cm="1">
        <f t="array" aca="1" ref="XFD1048552" ca="1">_xludf.Rows(_xludf.Index(solver_adj,0,0,1))</f>
        <v>#NAME?</v>
      </c>
    </row>
    <row r="1048553" spans="16384:16384" x14ac:dyDescent="0.3">
      <c r="XFD1048553" t="e" cm="1">
        <f t="array" aca="1" ref="XFD1048553" ca="1">_xludf.Columns(_xludf.Index(solver_adj,0,0,1))</f>
        <v>#NAME?</v>
      </c>
    </row>
    <row r="1048554" spans="16384:16384" x14ac:dyDescent="0.3">
      <c r="XFD1048554">
        <f>solver_eng</f>
        <v>1</v>
      </c>
    </row>
    <row r="1048555" spans="16384:16384" x14ac:dyDescent="0.3">
      <c r="XFD1048555">
        <f>solver_val</f>
        <v>0</v>
      </c>
    </row>
  </sheetData>
  <conditionalFormatting sqref="G27:H12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27:W12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B27:AC12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12327026-F5CC-4C61-BC1D-0DEC2EBB82AE}">
          <xm:f>simple!1:1048576</xm:f>
        </x15:webExtension>
        <x15:webExtension appRef="{4A813F65-9A4E-422C-8085-90BAD00B68C2}">
          <xm:f>simple!XFD1048550:XFD1048575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astudillo segovia</dc:creator>
  <cp:lastModifiedBy>Nicole Ortiz Reyna</cp:lastModifiedBy>
  <dcterms:created xsi:type="dcterms:W3CDTF">2024-04-27T17:50:57Z</dcterms:created>
  <dcterms:modified xsi:type="dcterms:W3CDTF">2024-07-23T17:56:55Z</dcterms:modified>
</cp:coreProperties>
</file>