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06b796a50d6c86/Desktop/Analysis Projects/Crowdfunding Analysis/"/>
    </mc:Choice>
  </mc:AlternateContent>
  <xr:revisionPtr revIDLastSave="75" documentId="8_{78D06E9C-5262-4A6F-9BD5-CE41DB4DA79C}" xr6:coauthVersionLast="45" xr6:coauthVersionMax="45" xr10:uidLastSave="{1AA4BFC1-28F2-4F36-A377-191DC7A03AD0}"/>
  <bookViews>
    <workbookView xWindow="5880" yWindow="-21720" windowWidth="38640" windowHeight="21240" firstSheet="2" activeTab="4" xr2:uid="{00000000-000D-0000-FFFF-FFFF00000000}"/>
  </bookViews>
  <sheets>
    <sheet name="Category Statistics" sheetId="3" r:id="rId1"/>
    <sheet name="Sheet4" sheetId="4" r:id="rId2"/>
    <sheet name="Outcomes Based on Launch Date" sheetId="8" r:id="rId3"/>
    <sheet name="GB Musical Box Plot" sheetId="22" r:id="rId4"/>
    <sheet name="Kickstarter" sheetId="1" r:id="rId5"/>
    <sheet name="Successful US Kickstarters" sheetId="12" r:id="rId6"/>
    <sheet name="Failed US Kickstarters" sheetId="13" r:id="rId7"/>
    <sheet name="Descriptive Statistics" sheetId="14" r:id="rId8"/>
    <sheet name="Successful US Spaces" sheetId="15" r:id="rId9"/>
    <sheet name="Failed US Spaces" sheetId="16" r:id="rId10"/>
    <sheet name="DS US Spaces" sheetId="17" r:id="rId11"/>
    <sheet name="Successful US Musical" sheetId="18" r:id="rId12"/>
    <sheet name="Failed US Musical" sheetId="19" r:id="rId13"/>
    <sheet name="DS US Musical" sheetId="20" r:id="rId14"/>
    <sheet name="Sheet6" sheetId="21" r:id="rId15"/>
    <sheet name="Edinburgh Research" sheetId="9" r:id="rId16"/>
    <sheet name="Sheet10" sheetId="10" r:id="rId17"/>
    <sheet name="Subcategory Statiscs" sheetId="6" r:id="rId18"/>
  </sheets>
  <definedNames>
    <definedName name="_xlnm._FilterDatabase" localSheetId="4" hidden="1">Kickstarter!$A$1:$T$4115</definedName>
    <definedName name="_xlnm._FilterDatabase" localSheetId="5" hidden="1">'Successful US Kickstarters'!#REF!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solver_adj" localSheetId="16" hidden="1">Sheet10!$C$3</definedName>
    <definedName name="solver_cvg" localSheetId="16" hidden="1">0.0001</definedName>
    <definedName name="solver_drv" localSheetId="16" hidden="1">1</definedName>
    <definedName name="solver_eng" localSheetId="16" hidden="1">1</definedName>
    <definedName name="solver_est" localSheetId="16" hidden="1">1</definedName>
    <definedName name="solver_itr" localSheetId="16" hidden="1">2147483647</definedName>
    <definedName name="solver_mip" localSheetId="16" hidden="1">2147483647</definedName>
    <definedName name="solver_mni" localSheetId="16" hidden="1">30</definedName>
    <definedName name="solver_mrt" localSheetId="16" hidden="1">0.075</definedName>
    <definedName name="solver_msl" localSheetId="16" hidden="1">2</definedName>
    <definedName name="solver_neg" localSheetId="16" hidden="1">1</definedName>
    <definedName name="solver_nod" localSheetId="16" hidden="1">2147483647</definedName>
    <definedName name="solver_num" localSheetId="16" hidden="1">0</definedName>
    <definedName name="solver_nwt" localSheetId="16" hidden="1">1</definedName>
    <definedName name="solver_opt" localSheetId="16" hidden="1">Sheet10!$C$16</definedName>
    <definedName name="solver_pre" localSheetId="16" hidden="1">0.000001</definedName>
    <definedName name="solver_rbv" localSheetId="16" hidden="1">1</definedName>
    <definedName name="solver_rlx" localSheetId="16" hidden="1">2</definedName>
    <definedName name="solver_rsd" localSheetId="16" hidden="1">0</definedName>
    <definedName name="solver_scl" localSheetId="16" hidden="1">1</definedName>
    <definedName name="solver_sho" localSheetId="16" hidden="1">2</definedName>
    <definedName name="solver_ssz" localSheetId="16" hidden="1">100</definedName>
    <definedName name="solver_tim" localSheetId="16" hidden="1">2147483647</definedName>
    <definedName name="solver_tol" localSheetId="16" hidden="1">0.01</definedName>
    <definedName name="solver_typ" localSheetId="16" hidden="1">3</definedName>
    <definedName name="solver_val" localSheetId="16" hidden="1">55</definedName>
    <definedName name="solver_ver" localSheetId="16" hidden="1">3</definedName>
  </definedNames>
  <calcPr calcId="191029"/>
  <pivotCaches>
    <pivotCache cacheId="0" r:id="rId19"/>
    <pivotCache cacheId="1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4" l="1"/>
  <c r="B13" i="14"/>
  <c r="C12" i="14"/>
  <c r="C14" i="14" s="1"/>
  <c r="B12" i="14"/>
  <c r="B14" i="14" s="1"/>
  <c r="C11" i="14"/>
  <c r="B11" i="14"/>
  <c r="C7" i="14"/>
  <c r="C6" i="14"/>
  <c r="C5" i="14"/>
  <c r="C4" i="14"/>
  <c r="B7" i="14"/>
  <c r="B6" i="14"/>
  <c r="B5" i="14"/>
  <c r="B4" i="14"/>
  <c r="D12" i="21"/>
  <c r="D10" i="21"/>
  <c r="D9" i="21"/>
  <c r="D7" i="21"/>
  <c r="D4" i="21"/>
  <c r="D5" i="21"/>
  <c r="D6" i="21"/>
  <c r="D3" i="21"/>
  <c r="C4" i="21"/>
  <c r="C5" i="21"/>
  <c r="C6" i="21"/>
  <c r="C7" i="21"/>
  <c r="C3" i="21"/>
  <c r="B11" i="21"/>
  <c r="B10" i="21"/>
  <c r="C6" i="20"/>
  <c r="B6" i="20"/>
  <c r="C5" i="20"/>
  <c r="B5" i="20"/>
  <c r="C3" i="20"/>
  <c r="B3" i="20"/>
  <c r="C2" i="20"/>
  <c r="B2" i="20"/>
  <c r="C6" i="17"/>
  <c r="B6" i="17"/>
  <c r="C5" i="17"/>
  <c r="B5" i="17"/>
  <c r="C3" i="17"/>
  <c r="C2" i="17"/>
  <c r="B3" i="17"/>
  <c r="B2" i="17"/>
  <c r="B9" i="14"/>
  <c r="C10" i="14"/>
  <c r="C9" i="14"/>
  <c r="C3" i="14"/>
  <c r="C2" i="14"/>
  <c r="B10" i="14"/>
  <c r="B3" i="14"/>
  <c r="B2" i="14"/>
  <c r="D10" i="10" l="1"/>
  <c r="C6" i="10"/>
  <c r="D6" i="10" s="1"/>
  <c r="C7" i="10"/>
  <c r="D7" i="10" s="1"/>
  <c r="C8" i="10"/>
  <c r="D8" i="10" s="1"/>
  <c r="C9" i="10"/>
  <c r="D9" i="10" s="1"/>
  <c r="C10" i="10"/>
  <c r="C14" i="10"/>
  <c r="C12" i="10"/>
  <c r="C13" i="10"/>
  <c r="C11" i="10"/>
  <c r="B8" i="10"/>
  <c r="B9" i="10" s="1"/>
  <c r="B10" i="10" s="1"/>
  <c r="B11" i="10" s="1"/>
  <c r="B12" i="10" s="1"/>
  <c r="B13" i="10" s="1"/>
  <c r="B14" i="10" s="1"/>
  <c r="B7" i="10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6" i="10" l="1"/>
  <c r="C16" i="10"/>
</calcChain>
</file>

<file path=xl/sharedStrings.xml><?xml version="1.0" encoding="utf-8"?>
<sst xmlns="http://schemas.openxmlformats.org/spreadsheetml/2006/main" count="40216" uniqueCount="8402">
  <si>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</si>
  <si>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</si>
  <si>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</si>
  <si>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</si>
  <si>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</si>
  <si>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</si>
  <si>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</si>
  <si>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</si>
  <si>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</si>
  <si>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</si>
  <si>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</si>
  <si>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</si>
  <si>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</si>
  <si>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</si>
  <si>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</si>
  <si>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</si>
  <si>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</si>
  <si>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</si>
  <si>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</si>
  <si>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</si>
  <si>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</si>
  <si>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</si>
  <si>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</si>
  <si>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</si>
  <si>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</si>
  <si>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</si>
  <si>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</si>
  <si>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</si>
  <si>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</si>
  <si>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</si>
  <si>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</si>
  <si>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</si>
  <si>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</si>
  <si>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</si>
  <si>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</si>
  <si>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</si>
  <si>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</si>
  <si>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</si>
  <si>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</si>
  <si>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</si>
  <si>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</si>
  <si>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</si>
  <si>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</si>
  <si>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</si>
  <si>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</si>
  <si>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</si>
  <si>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</si>
  <si>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</si>
  <si>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</si>
  <si>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</si>
  <si>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</si>
  <si>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</si>
  <si>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</si>
  <si>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</si>
  <si>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</si>
  <si>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</si>
  <si>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</si>
  <si>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</si>
  <si>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</si>
  <si>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</si>
  <si>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</si>
  <si>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</si>
  <si>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</si>
  <si>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</si>
  <si>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</si>
  <si>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</si>
  <si>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</si>
  <si>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</si>
  <si>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</si>
  <si>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</si>
  <si>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</si>
  <si>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</si>
  <si>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</si>
  <si>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</si>
  <si>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</si>
  <si>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</si>
  <si>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</si>
  <si>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</si>
  <si>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</si>
  <si>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</si>
  <si>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</si>
  <si>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</si>
  <si>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</si>
  <si>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</si>
  <si>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</si>
  <si>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</si>
  <si>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</si>
  <si>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</si>
  <si>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</si>
  <si>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</si>
  <si>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</si>
  <si>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</si>
  <si>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</si>
  <si>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</si>
  <si>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</si>
  <si>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</si>
  <si>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</si>
  <si>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</si>
  <si>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</si>
  <si>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</si>
  <si>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</si>
  <si>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</si>
  <si>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</si>
  <si>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</si>
  <si>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</si>
  <si>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</si>
  <si>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</si>
  <si>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</si>
  <si>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</si>
  <si>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</si>
  <si>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</si>
  <si>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</si>
  <si>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</si>
  <si>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</si>
  <si>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</si>
  <si>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</si>
  <si>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</si>
  <si>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</si>
  <si>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</si>
  <si>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</si>
  <si>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</si>
  <si>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</si>
  <si>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</si>
  <si>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</si>
  <si>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</si>
  <si>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</si>
  <si>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</si>
  <si>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</si>
  <si>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</si>
  <si>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</si>
  <si>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</si>
  <si>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</si>
  <si>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</si>
  <si>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</si>
  <si>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</si>
  <si>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</si>
  <si>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</si>
  <si>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</si>
  <si>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</si>
  <si>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</si>
  <si>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</si>
  <si>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</si>
  <si>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</si>
  <si>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</si>
  <si>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</si>
  <si>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</si>
  <si>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</si>
  <si>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</si>
  <si>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</si>
  <si>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</si>
  <si>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</si>
  <si>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</si>
  <si>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</si>
  <si>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</si>
  <si>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</si>
  <si>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</si>
  <si>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</si>
  <si>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</si>
  <si>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</si>
  <si>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</si>
  <si>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</si>
  <si>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</si>
  <si>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</si>
  <si>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</si>
  <si>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</si>
  <si>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</si>
  <si>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</si>
  <si>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</si>
  <si>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</si>
  <si>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</si>
  <si>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</si>
  <si>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</si>
  <si>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</si>
  <si>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</si>
  <si>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</si>
  <si>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</si>
  <si>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</si>
  <si>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</si>
  <si>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</si>
  <si>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</si>
  <si>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</si>
  <si>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</si>
  <si>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</si>
  <si>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</si>
  <si>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</si>
  <si>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</si>
  <si>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</si>
  <si>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</si>
  <si>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</si>
  <si>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</si>
  <si>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</si>
  <si>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</si>
  <si>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</si>
  <si>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</si>
  <si>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</si>
  <si>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</si>
  <si>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</si>
  <si>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</si>
  <si>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</si>
  <si>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</si>
  <si>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</si>
  <si>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</si>
  <si>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</si>
  <si>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</si>
  <si>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</si>
  <si>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</si>
  <si>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</si>
  <si>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</si>
  <si>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</si>
  <si>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</si>
  <si>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</si>
  <si>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</si>
  <si>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</si>
  <si>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</si>
  <si>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</si>
  <si>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</si>
  <si>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</si>
  <si>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</si>
  <si>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</si>
  <si>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</si>
  <si>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</si>
  <si>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</si>
  <si>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</si>
  <si>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</si>
  <si>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</si>
  <si>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</si>
  <si>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</si>
  <si>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</si>
  <si>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</si>
  <si>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</si>
  <si>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</si>
  <si>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</si>
  <si>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</si>
  <si>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</si>
  <si>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</si>
  <si>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</si>
  <si>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</si>
  <si>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</si>
  <si>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</si>
  <si>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</si>
  <si>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</si>
  <si>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</si>
  <si>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</si>
  <si>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</si>
  <si>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</si>
  <si>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</si>
  <si>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</si>
  <si>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</si>
  <si>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</si>
  <si>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</si>
  <si>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</si>
  <si>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</si>
  <si>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</si>
  <si>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</si>
  <si>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</si>
  <si>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</si>
  <si>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</si>
  <si>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</si>
  <si>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</si>
  <si>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</si>
  <si>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</si>
  <si>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</si>
  <si>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</si>
  <si>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</si>
  <si>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</si>
  <si>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</si>
  <si>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</si>
  <si>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</si>
  <si>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</si>
  <si>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</si>
  <si>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</si>
  <si>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</si>
  <si>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</si>
  <si>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</si>
  <si>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</si>
  <si>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</si>
  <si>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</si>
  <si>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</si>
  <si>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</si>
  <si>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</si>
  <si>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</si>
  <si>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</si>
  <si>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</si>
  <si>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</si>
  <si>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</si>
  <si>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</si>
  <si>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</si>
  <si>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</si>
  <si>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</si>
  <si>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</si>
  <si>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</si>
  <si>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</si>
  <si>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</si>
  <si>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</si>
  <si>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</si>
  <si>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</si>
  <si>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</si>
  <si>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</si>
  <si>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</si>
  <si>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</si>
  <si>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</si>
  <si>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</si>
  <si>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</si>
  <si>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</si>
  <si>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</si>
  <si>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</si>
  <si>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</si>
  <si>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</si>
  <si>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</si>
  <si>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</si>
  <si>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</si>
  <si>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</si>
  <si>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</si>
  <si>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</si>
  <si>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</si>
  <si>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</si>
  <si>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</si>
  <si>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</si>
  <si>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</si>
  <si>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</si>
  <si>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</si>
  <si>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</si>
  <si>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</si>
  <si>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</si>
  <si>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</si>
  <si>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</si>
  <si>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</si>
  <si>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</si>
  <si>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</si>
  <si>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</si>
  <si>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</si>
  <si>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</si>
  <si>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</si>
  <si>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</si>
  <si>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</si>
  <si>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</si>
  <si>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</si>
  <si>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</si>
  <si>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</si>
  <si>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</si>
  <si>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</si>
  <si>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</si>
  <si>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</si>
  <si>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</si>
  <si>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</si>
  <si>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</si>
  <si>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</si>
  <si>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</si>
  <si>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</si>
  <si>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</si>
  <si>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</si>
  <si>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</si>
  <si>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</si>
  <si>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</si>
  <si>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</si>
  <si>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</si>
  <si>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</si>
  <si>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</si>
  <si>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</si>
  <si>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</si>
  <si>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</si>
  <si>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</si>
  <si>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</si>
  <si>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</si>
  <si>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</si>
  <si>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</si>
  <si>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</si>
  <si>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</si>
  <si>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</si>
  <si>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</si>
  <si>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</si>
  <si>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</si>
  <si>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</si>
  <si>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</si>
  <si>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</si>
  <si>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</si>
  <si>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</si>
  <si>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</si>
  <si>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</si>
  <si>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</si>
  <si>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</si>
  <si>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</si>
  <si>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</si>
  <si>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</si>
  <si>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</si>
  <si>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</si>
  <si>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</si>
  <si>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</si>
  <si>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</si>
  <si>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</si>
  <si>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</si>
  <si>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</si>
  <si>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</si>
  <si>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</si>
  <si>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</si>
  <si>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</si>
  <si>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</si>
  <si>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</si>
  <si>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</si>
  <si>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</si>
  <si>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</si>
  <si>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</si>
  <si>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</si>
  <si>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</si>
  <si>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</si>
  <si>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</si>
  <si>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</si>
  <si>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</si>
  <si>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</si>
  <si>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</si>
  <si>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</si>
  <si>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</si>
  <si>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</si>
  <si>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</si>
  <si>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</si>
  <si>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</si>
  <si>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</si>
  <si>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</si>
  <si>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</si>
  <si>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</si>
  <si>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</si>
  <si>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</si>
  <si>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</si>
  <si>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</si>
  <si>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</si>
  <si>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</si>
  <si>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</si>
  <si>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</si>
  <si>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</si>
  <si>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</si>
  <si>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</si>
  <si>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</si>
  <si>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</si>
  <si>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</si>
  <si>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</si>
  <si>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</si>
  <si>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</si>
  <si>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</si>
  <si>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</si>
  <si>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</si>
  <si>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</si>
  <si>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</si>
  <si>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</si>
  <si>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</si>
  <si>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</si>
  <si>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</si>
  <si>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</si>
  <si>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</si>
  <si>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</si>
  <si>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</si>
  <si>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</si>
  <si>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</si>
  <si>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</si>
  <si>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</si>
  <si>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</si>
  <si>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</si>
  <si>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</si>
  <si>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</si>
  <si>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</si>
  <si>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</si>
  <si>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</si>
  <si>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</si>
  <si>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</si>
  <si>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</si>
  <si>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</si>
  <si>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</si>
  <si>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</si>
  <si>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</si>
  <si>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</si>
  <si>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</si>
  <si>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</si>
  <si>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</si>
  <si>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</si>
  <si>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</si>
  <si>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</si>
  <si>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</si>
  <si>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</si>
  <si>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</si>
  <si>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</si>
  <si>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</si>
  <si>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</si>
  <si>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</si>
  <si>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</si>
  <si>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</si>
  <si>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</si>
  <si>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</si>
  <si>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</si>
  <si>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</si>
  <si>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</si>
  <si>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</si>
  <si>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</si>
  <si>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</si>
  <si>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</si>
  <si>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</si>
  <si>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</si>
  <si>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</si>
  <si>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</si>
  <si>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</si>
  <si>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</si>
  <si>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</si>
  <si>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</si>
  <si>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</si>
  <si>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</si>
  <si>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</si>
  <si>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</si>
  <si>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</si>
  <si>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</si>
  <si>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</si>
  <si>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</si>
  <si>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</si>
  <si>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</si>
  <si>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</si>
  <si>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</si>
  <si>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</si>
  <si>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</si>
  <si>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</si>
  <si>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</si>
  <si>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</si>
  <si>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</si>
  <si>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</si>
  <si>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</si>
  <si>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</si>
  <si>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</si>
  <si>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</si>
  <si>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</si>
  <si>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</si>
  <si>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</si>
  <si>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</si>
  <si>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</si>
  <si>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</si>
  <si>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</si>
  <si>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</si>
  <si>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</si>
  <si>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</si>
  <si>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</si>
  <si>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</si>
  <si>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</si>
  <si>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</si>
  <si>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</si>
  <si>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</si>
  <si>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</si>
  <si>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</si>
  <si>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</si>
  <si>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</si>
  <si>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</si>
  <si>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</si>
  <si>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</si>
  <si>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</si>
  <si>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</si>
  <si>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</si>
  <si>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</si>
  <si>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</si>
  <si>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</si>
  <si>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</si>
  <si>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</si>
  <si>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</si>
  <si>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</si>
  <si>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</si>
  <si>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</si>
  <si>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</si>
  <si>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</si>
  <si>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</si>
  <si>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</si>
  <si>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</si>
  <si>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</si>
  <si>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</si>
  <si>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</si>
  <si>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</si>
  <si>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</si>
  <si>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</si>
  <si>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</si>
  <si>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</si>
  <si>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</si>
  <si>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</si>
  <si>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</si>
  <si>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</si>
  <si>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</si>
  <si>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</si>
  <si>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</si>
  <si>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</si>
  <si>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</si>
  <si>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</si>
  <si>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</si>
  <si>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</si>
  <si>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</si>
  <si>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</si>
  <si>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</si>
  <si>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</si>
  <si>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</si>
  <si>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</si>
  <si>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</si>
  <si>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</si>
  <si>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</si>
  <si>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</si>
  <si>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</si>
  <si>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</si>
  <si>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</si>
  <si>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</si>
  <si>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</si>
  <si>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</si>
  <si>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</si>
  <si>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</si>
  <si>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</si>
  <si>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</si>
  <si>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</si>
  <si>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</si>
  <si>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</si>
  <si>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</si>
  <si>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</si>
  <si>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</si>
  <si>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</si>
  <si>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</si>
  <si>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</si>
  <si>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</si>
  <si>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</si>
  <si>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</si>
  <si>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</si>
  <si>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</si>
  <si>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</si>
  <si>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</si>
  <si>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</si>
  <si>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</si>
  <si>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</si>
  <si>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</si>
  <si>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</si>
  <si>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</si>
  <si>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</si>
  <si>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</si>
  <si>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</si>
  <si>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</si>
  <si>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</si>
  <si>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</si>
  <si>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</si>
  <si>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</si>
  <si>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</si>
  <si>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</si>
  <si>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</si>
  <si>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</si>
  <si>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</si>
  <si>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</si>
  <si>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</si>
  <si>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</si>
  <si>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</si>
  <si>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</si>
  <si>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</si>
  <si>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</si>
  <si>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</si>
  <si>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</si>
  <si>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</si>
  <si>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</si>
  <si>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</si>
  <si>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</si>
  <si>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</si>
  <si>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</si>
  <si>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</si>
  <si>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</si>
  <si>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</si>
  <si>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</si>
  <si>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</si>
  <si>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</si>
  <si>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</si>
  <si>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</si>
  <si>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</si>
  <si>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</si>
  <si>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</si>
  <si>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</si>
  <si>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</si>
  <si>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</si>
  <si>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</si>
  <si>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</si>
  <si>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</si>
  <si>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</si>
  <si>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</si>
  <si>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</si>
  <si>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</si>
  <si>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</si>
  <si>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</si>
  <si>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</si>
  <si>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</si>
  <si>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</si>
  <si>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</si>
  <si>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</si>
  <si>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</si>
  <si>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</si>
  <si>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</si>
  <si>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</si>
  <si>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</si>
  <si>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</si>
  <si>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</si>
  <si>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</si>
  <si>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</si>
  <si>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</si>
  <si>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</si>
  <si>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</si>
  <si>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</si>
  <si>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</si>
  <si>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</si>
  <si>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</si>
  <si>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</si>
  <si>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</si>
  <si>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</si>
  <si>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</si>
  <si>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</si>
  <si>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</si>
  <si>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</si>
  <si>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</si>
  <si>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</si>
  <si>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</si>
  <si>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</si>
  <si>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</si>
  <si>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</si>
  <si>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</si>
  <si>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</si>
  <si>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</si>
  <si>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</si>
  <si>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</si>
  <si>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</si>
  <si>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</si>
  <si>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</si>
  <si>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</si>
  <si>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</si>
  <si>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</si>
  <si>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</si>
  <si>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</si>
  <si>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</si>
  <si>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</si>
  <si>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</si>
  <si>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</si>
  <si>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</si>
  <si>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</si>
  <si>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</si>
  <si>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</si>
  <si>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</si>
  <si>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</si>
  <si>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</si>
  <si>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</si>
  <si>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</si>
  <si>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</si>
  <si>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</si>
  <si>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</si>
  <si>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</si>
  <si>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</si>
  <si>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</si>
  <si>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</si>
  <si>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</si>
  <si>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</si>
  <si>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</si>
  <si>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</si>
  <si>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</si>
  <si>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</si>
  <si>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</si>
  <si>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</si>
  <si>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</si>
  <si>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</si>
  <si>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</si>
  <si>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</si>
  <si>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</si>
  <si>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</si>
  <si>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</si>
  <si>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</si>
  <si>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</si>
  <si>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</si>
  <si>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</si>
  <si>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</si>
  <si>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</si>
  <si>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</si>
  <si>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</si>
  <si>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</si>
  <si>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</si>
  <si>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</si>
  <si>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</si>
  <si>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</si>
  <si>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</si>
  <si>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</si>
  <si>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</si>
  <si>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</si>
  <si>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</si>
  <si>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</si>
  <si>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</si>
  <si>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</si>
  <si>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</si>
  <si>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</si>
  <si>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</si>
  <si>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</si>
  <si>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</si>
  <si>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</si>
  <si>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</si>
  <si>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</si>
  <si>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</si>
  <si>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</si>
  <si>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</si>
  <si>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</si>
  <si>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</si>
  <si>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</si>
  <si>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</si>
  <si>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</si>
  <si>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</si>
  <si>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</si>
  <si>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</si>
  <si>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</si>
  <si>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</si>
  <si>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</si>
  <si>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</si>
  <si>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</si>
  <si>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</si>
  <si>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</si>
  <si>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</si>
  <si>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</si>
  <si>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</si>
  <si>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</si>
  <si>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</si>
  <si>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</si>
  <si>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</si>
  <si>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</si>
  <si>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</si>
  <si>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</si>
  <si>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</si>
  <si>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</si>
  <si>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</si>
  <si>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</si>
  <si>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</si>
  <si>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</si>
  <si>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</si>
  <si>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</si>
  <si>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</si>
  <si>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</si>
  <si>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</si>
  <si>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</si>
  <si>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</si>
  <si>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</si>
  <si>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</si>
  <si>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</si>
  <si>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</si>
  <si>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</si>
  <si>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</si>
  <si>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</si>
  <si>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</si>
  <si>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</si>
  <si>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</si>
  <si>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</si>
  <si>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</si>
  <si>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</si>
  <si>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</si>
  <si>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</si>
  <si>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</si>
  <si>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</si>
  <si>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</si>
  <si>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</si>
  <si>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</si>
  <si>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</si>
  <si>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</si>
  <si>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</si>
  <si>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</si>
  <si>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</si>
  <si>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</si>
  <si>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</si>
  <si>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</si>
  <si>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</si>
  <si>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</si>
  <si>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</si>
  <si>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</si>
  <si>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</si>
  <si>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</si>
  <si>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</si>
  <si>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</si>
  <si>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</si>
  <si>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</si>
  <si>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</si>
  <si>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</si>
  <si>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</si>
  <si>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</si>
  <si>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</si>
  <si>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</si>
  <si>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</si>
  <si>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</si>
  <si>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</si>
  <si>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</si>
  <si>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</si>
  <si>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</si>
  <si>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</si>
  <si>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</si>
  <si>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</si>
  <si>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</si>
  <si>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</si>
  <si>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</si>
  <si>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</si>
  <si>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</si>
  <si>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</si>
  <si>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</si>
  <si>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</si>
  <si>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</si>
  <si>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</si>
  <si>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</si>
  <si>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</si>
  <si>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</si>
  <si>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</si>
  <si>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</si>
  <si>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</si>
  <si>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</si>
  <si>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</si>
  <si>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</si>
  <si>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</si>
  <si>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</si>
  <si>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</si>
  <si>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</si>
  <si>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</si>
  <si>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</si>
  <si>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</si>
  <si>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</si>
  <si>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</si>
  <si>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</si>
  <si>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</si>
  <si>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</si>
  <si>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</si>
  <si>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</si>
  <si>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</si>
  <si>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</si>
  <si>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</si>
  <si>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</si>
  <si>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</si>
  <si>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</si>
  <si>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</si>
  <si>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</si>
  <si>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</si>
  <si>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</si>
  <si>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</si>
  <si>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</si>
  <si>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</si>
  <si>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</si>
  <si>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</si>
  <si>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</si>
  <si>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</si>
  <si>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</si>
  <si>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</si>
  <si>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</si>
  <si>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</si>
  <si>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</si>
  <si>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</si>
  <si>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</si>
  <si>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</si>
  <si>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</si>
  <si>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</si>
  <si>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</si>
  <si>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</si>
  <si>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</si>
  <si>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</si>
  <si>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</si>
  <si>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</si>
  <si>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</si>
  <si>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</si>
  <si>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</si>
  <si>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</si>
  <si>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</si>
  <si>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</si>
  <si>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</si>
  <si>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</si>
  <si>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</si>
  <si>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</si>
  <si>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</si>
  <si>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</si>
  <si>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</si>
  <si>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</si>
  <si>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</si>
  <si>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</si>
  <si>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</si>
  <si>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</si>
  <si>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</si>
  <si>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</si>
  <si>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</si>
  <si>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</si>
  <si>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</si>
  <si>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</si>
  <si>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</si>
  <si>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</si>
  <si>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</si>
  <si>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</si>
  <si>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</si>
  <si>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</si>
  <si>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</si>
  <si>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</si>
  <si>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</si>
  <si>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</si>
  <si>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</si>
  <si>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</si>
  <si>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</si>
  <si>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</si>
  <si>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</si>
  <si>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</si>
  <si>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</si>
  <si>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</si>
  <si>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</si>
  <si>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</si>
  <si>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</si>
  <si>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</si>
  <si>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</si>
  <si>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</si>
  <si>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</si>
  <si>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</si>
  <si>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</si>
  <si>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</si>
  <si>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</si>
  <si>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</si>
  <si>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</si>
  <si>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</si>
  <si>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</si>
  <si>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</si>
  <si>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</si>
  <si>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</si>
  <si>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</si>
  <si>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</si>
  <si>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</si>
  <si>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</si>
  <si>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</si>
  <si>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</si>
  <si>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</si>
  <si>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</si>
  <si>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</si>
  <si>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</si>
  <si>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</si>
  <si>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</si>
  <si>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</si>
  <si>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</si>
  <si>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</si>
  <si>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</si>
  <si>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</si>
  <si>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</si>
  <si>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</si>
  <si>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</si>
  <si>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</si>
  <si>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</si>
  <si>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</si>
  <si>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</si>
  <si>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</si>
  <si>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</si>
  <si>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</si>
  <si>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</si>
  <si>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</si>
  <si>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</si>
  <si>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</si>
  <si>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</si>
  <si>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</si>
  <si>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</si>
  <si>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</si>
  <si>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</si>
  <si>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</si>
  <si>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</si>
  <si>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</si>
  <si>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</si>
  <si>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</si>
  <si>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</si>
  <si>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</si>
  <si>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</si>
  <si>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</si>
  <si>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</si>
  <si>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</si>
  <si>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</si>
  <si>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</si>
  <si>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</si>
  <si>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</si>
  <si>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</si>
  <si>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</si>
  <si>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</si>
  <si>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</si>
  <si>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</si>
  <si>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</si>
  <si>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</si>
  <si>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</si>
  <si>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</si>
  <si>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</si>
  <si>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</si>
  <si>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</si>
  <si>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</si>
  <si>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</si>
  <si>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</si>
  <si>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</si>
  <si>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</si>
  <si>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</si>
  <si>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</si>
  <si>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</si>
  <si>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</si>
  <si>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</si>
  <si>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</si>
  <si>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</si>
  <si>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</si>
  <si>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</si>
  <si>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</si>
  <si>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</si>
  <si>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</si>
  <si>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</si>
  <si>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</si>
  <si>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</si>
  <si>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</si>
  <si>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</si>
  <si>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</si>
  <si>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</si>
  <si>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</si>
  <si>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</si>
  <si>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</si>
  <si>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</si>
  <si>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</si>
  <si>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</si>
  <si>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</si>
  <si>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</si>
  <si>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</si>
  <si>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</si>
  <si>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</si>
  <si>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</si>
  <si>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</si>
  <si>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</si>
  <si>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</si>
  <si>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</si>
  <si>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</si>
  <si>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</si>
  <si>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</si>
  <si>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</si>
  <si>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</si>
  <si>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</si>
  <si>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</si>
  <si>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</si>
  <si>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</si>
  <si>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</si>
  <si>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</si>
  <si>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</si>
  <si>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</si>
  <si>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</si>
  <si>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</si>
  <si>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</si>
  <si>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</si>
  <si>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</si>
  <si>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</si>
  <si>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</si>
  <si>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</si>
  <si>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</si>
  <si>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</si>
  <si>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</si>
  <si>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</si>
  <si>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</si>
  <si>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</si>
  <si>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</si>
  <si>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</si>
  <si>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</si>
  <si>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</si>
  <si>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</si>
  <si>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</si>
  <si>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</si>
  <si>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</si>
  <si>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</si>
  <si>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</si>
  <si>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</si>
  <si>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</si>
  <si>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</si>
  <si>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</si>
  <si>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</si>
  <si>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</si>
  <si>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</si>
  <si>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</si>
  <si>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</si>
  <si>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</si>
  <si>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</si>
  <si>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</si>
  <si>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</si>
  <si>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</si>
  <si>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</si>
  <si>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</si>
  <si>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</si>
  <si>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</si>
  <si>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</si>
  <si>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</si>
  <si>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</si>
  <si>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</si>
  <si>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</si>
  <si>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</si>
  <si>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</si>
  <si>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</si>
  <si>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</si>
  <si>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</si>
  <si>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</si>
  <si>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</si>
  <si>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</si>
  <si>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</si>
  <si>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</si>
  <si>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</si>
  <si>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</si>
  <si>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</si>
  <si>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</si>
  <si>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</si>
  <si>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</si>
  <si>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</si>
  <si>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</si>
  <si>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</si>
  <si>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</si>
  <si>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</si>
  <si>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</si>
  <si>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</si>
  <si>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</si>
  <si>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</si>
  <si>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</si>
  <si>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</si>
  <si>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</si>
  <si>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</si>
  <si>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</si>
  <si>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</si>
  <si>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</si>
  <si>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</si>
  <si>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</si>
  <si>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</si>
  <si>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</si>
  <si>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</si>
  <si>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</si>
  <si>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</si>
  <si>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</si>
  <si>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</si>
  <si>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</si>
  <si>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</si>
  <si>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</si>
  <si>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</si>
  <si>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</si>
  <si>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</si>
  <si>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</si>
  <si>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</si>
  <si>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</si>
  <si>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</si>
  <si>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</si>
  <si>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</si>
  <si>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</si>
  <si>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</si>
  <si>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</si>
  <si>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</si>
  <si>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</si>
  <si>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</si>
  <si>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</si>
  <si>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</si>
  <si>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</si>
  <si>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</si>
  <si>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</si>
  <si>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</si>
  <si>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</si>
  <si>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</si>
  <si>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</si>
  <si>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</si>
  <si>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</si>
  <si>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</si>
  <si>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</si>
  <si>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</si>
  <si>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</si>
  <si>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</si>
  <si>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</si>
  <si>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</si>
  <si>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</si>
  <si>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</si>
  <si>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</si>
  <si>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</si>
  <si>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</si>
  <si>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</si>
  <si>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</si>
  <si>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</si>
  <si>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</si>
  <si>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</si>
  <si>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</si>
  <si>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</si>
  <si>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</si>
  <si>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</si>
  <si>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</si>
  <si>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</si>
  <si>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</si>
  <si>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</si>
  <si>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</si>
  <si>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</si>
  <si>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</si>
  <si>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</si>
  <si>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</si>
  <si>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</si>
  <si>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</si>
  <si>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</si>
  <si>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</si>
  <si>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</si>
  <si>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</si>
  <si>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</si>
  <si>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</si>
  <si>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</si>
  <si>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</si>
  <si>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</si>
  <si>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</si>
  <si>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</si>
  <si>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</si>
  <si>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</si>
  <si>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</si>
  <si>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</si>
  <si>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</si>
  <si>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</si>
  <si>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</si>
  <si>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</si>
  <si>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</si>
  <si>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</si>
  <si>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</si>
  <si>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</si>
  <si>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</si>
  <si>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</si>
  <si>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</si>
  <si>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</si>
  <si>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</si>
  <si>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</si>
  <si>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</si>
  <si>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</si>
  <si>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</si>
  <si>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</si>
  <si>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</si>
  <si>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</si>
  <si>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</si>
  <si>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</si>
  <si>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</si>
  <si>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</si>
  <si>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</si>
  <si>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</si>
  <si>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</si>
  <si>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</si>
  <si>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</si>
  <si>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</si>
  <si>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</si>
  <si>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</si>
  <si>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</si>
  <si>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</si>
  <si>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</si>
  <si>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</si>
  <si>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</si>
  <si>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</si>
  <si>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</si>
  <si>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</si>
  <si>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</si>
  <si>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</si>
  <si>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</si>
  <si>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</si>
  <si>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</si>
  <si>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</si>
  <si>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</si>
  <si>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</si>
  <si>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</si>
  <si>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</si>
  <si>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</si>
  <si>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</si>
  <si>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</si>
  <si>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</si>
  <si>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</si>
  <si>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</si>
  <si>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</si>
  <si>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</si>
  <si>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</si>
  <si>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</si>
  <si>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</si>
  <si>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</si>
  <si>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</si>
  <si>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</si>
  <si>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</si>
  <si>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</si>
  <si>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</si>
  <si>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</si>
  <si>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</si>
  <si>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</si>
  <si>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</si>
  <si>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</si>
  <si>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</si>
  <si>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</si>
  <si>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</si>
  <si>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</si>
  <si>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</si>
  <si>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</si>
  <si>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</si>
  <si>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</si>
  <si>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</si>
  <si>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</si>
  <si>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</si>
  <si>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</si>
  <si>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</si>
  <si>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</si>
  <si>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</si>
  <si>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</si>
  <si>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</si>
  <si>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</si>
  <si>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</si>
  <si>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</si>
  <si>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</si>
  <si>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</si>
  <si>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</si>
  <si>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</si>
  <si>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</si>
  <si>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</si>
  <si>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</si>
  <si>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</si>
  <si>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</si>
  <si>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</si>
  <si>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</si>
  <si>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</si>
  <si>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</si>
  <si>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</si>
  <si>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</si>
  <si>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</si>
  <si>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</si>
  <si>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</si>
  <si>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</si>
  <si>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</si>
  <si>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</si>
  <si>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</si>
  <si>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</si>
  <si>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</si>
  <si>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</si>
  <si>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</si>
  <si>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</si>
  <si>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</si>
  <si>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</si>
  <si>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</si>
  <si>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</si>
  <si>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</si>
  <si>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</si>
  <si>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</si>
  <si>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</si>
  <si>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</si>
  <si>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</si>
  <si>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</si>
  <si>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</si>
  <si>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</si>
  <si>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</si>
  <si>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</si>
  <si>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</si>
  <si>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</si>
  <si>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</si>
  <si>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</si>
  <si>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</si>
  <si>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</si>
  <si>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</si>
  <si>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</si>
  <si>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</si>
  <si>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</si>
  <si>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</si>
  <si>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</si>
  <si>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</si>
  <si>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</si>
  <si>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</si>
  <si>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</si>
  <si>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</si>
  <si>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</si>
  <si>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</si>
  <si>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</si>
  <si>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</si>
  <si>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</si>
  <si>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</si>
  <si>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</si>
  <si>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</si>
  <si>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</si>
  <si>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</si>
  <si>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</si>
  <si>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</si>
  <si>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</si>
  <si>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</si>
  <si>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</si>
  <si>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</si>
  <si>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</si>
  <si>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</si>
  <si>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</si>
  <si>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</si>
  <si>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</si>
  <si>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</si>
  <si>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</si>
  <si>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</si>
  <si>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</si>
  <si>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</si>
  <si>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</si>
  <si>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</si>
  <si>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</si>
  <si>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</si>
  <si>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</si>
  <si>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</si>
  <si>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</si>
  <si>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</si>
  <si>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</si>
  <si>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</si>
  <si>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</si>
  <si>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</si>
  <si>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</si>
  <si>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</si>
  <si>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</si>
  <si>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</si>
  <si>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</si>
  <si>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</si>
  <si>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</si>
  <si>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</si>
  <si>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</si>
  <si>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</si>
  <si>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</si>
  <si>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</si>
  <si>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</si>
  <si>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</si>
  <si>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</si>
  <si>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</si>
  <si>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</si>
  <si>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</si>
  <si>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</si>
  <si>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</si>
  <si>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</si>
  <si>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</si>
  <si>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</si>
  <si>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</si>
  <si>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</si>
  <si>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</si>
  <si>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</si>
  <si>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</si>
  <si>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</si>
  <si>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</si>
  <si>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</si>
  <si>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</si>
  <si>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</si>
  <si>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</si>
  <si>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</si>
  <si>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</si>
  <si>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</si>
  <si>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</si>
  <si>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</si>
  <si>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</si>
  <si>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</si>
  <si>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</si>
  <si>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</si>
  <si>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</si>
  <si>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</si>
  <si>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</si>
  <si>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</si>
  <si>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</si>
  <si>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</si>
  <si>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</si>
  <si>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</si>
  <si>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</si>
  <si>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</si>
  <si>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</si>
  <si>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</si>
  <si>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</si>
  <si>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</si>
  <si>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</si>
  <si>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</si>
  <si>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</si>
  <si>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</si>
  <si>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</si>
  <si>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</si>
  <si>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</si>
  <si>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</si>
  <si>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</si>
  <si>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</si>
  <si>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</si>
  <si>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</si>
  <si>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</si>
  <si>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</si>
  <si>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</si>
  <si>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</si>
  <si>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</si>
  <si>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</si>
  <si>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</si>
  <si>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</si>
  <si>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</si>
  <si>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</si>
  <si>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</si>
  <si>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</si>
  <si>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</si>
  <si>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</si>
  <si>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</si>
  <si>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</si>
  <si>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</si>
  <si>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</si>
  <si>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</si>
  <si>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</si>
  <si>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</si>
  <si>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</si>
  <si>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</si>
  <si>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</si>
  <si>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</si>
  <si>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</si>
  <si>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</si>
  <si>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</si>
  <si>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</si>
  <si>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</si>
  <si>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</si>
  <si>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</si>
  <si>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</si>
  <si>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</si>
  <si>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</si>
  <si>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</si>
  <si>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</si>
  <si>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</si>
  <si>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</si>
  <si>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</si>
  <si>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</si>
  <si>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</si>
  <si>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</si>
  <si>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</si>
  <si>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</si>
  <si>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</si>
  <si>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</si>
  <si>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</si>
  <si>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</si>
  <si>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</si>
  <si>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</si>
  <si>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</si>
  <si>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</si>
  <si>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</si>
  <si>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</si>
  <si>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</si>
  <si>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</si>
  <si>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</si>
  <si>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</si>
  <si>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</si>
  <si>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</si>
  <si>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</si>
  <si>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</si>
  <si>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</si>
  <si>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</si>
  <si>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</si>
  <si>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</si>
  <si>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</si>
  <si>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</si>
  <si>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</si>
  <si>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</si>
  <si>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</si>
  <si>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</si>
  <si>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</si>
  <si>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</si>
  <si>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</si>
  <si>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</si>
  <si>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</si>
  <si>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</si>
  <si>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</si>
  <si>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</si>
  <si>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</si>
  <si>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</si>
  <si>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</si>
  <si>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</si>
  <si>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</si>
  <si>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</si>
  <si>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</si>
  <si>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</si>
  <si>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</si>
  <si>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</si>
  <si>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</si>
  <si>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</si>
  <si>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</si>
  <si>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</si>
  <si>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</si>
  <si>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</si>
  <si>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</si>
  <si>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</si>
  <si>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</si>
  <si>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</si>
  <si>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</si>
  <si>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</si>
  <si>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</si>
  <si>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</si>
  <si>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</si>
  <si>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</si>
  <si>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</si>
  <si>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</si>
  <si>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</si>
  <si>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</si>
  <si>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</si>
  <si>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</si>
  <si>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</si>
  <si>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</si>
  <si>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</si>
  <si>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</si>
  <si>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</si>
  <si>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</si>
  <si>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</si>
  <si>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</si>
  <si>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</si>
  <si>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</si>
  <si>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</si>
  <si>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</si>
  <si>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</si>
  <si>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</si>
  <si>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</si>
  <si>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</si>
  <si>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</si>
  <si>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</si>
  <si>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</si>
  <si>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</si>
  <si>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</si>
  <si>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</si>
  <si>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</si>
  <si>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</si>
  <si>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</si>
  <si>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</si>
  <si>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</si>
  <si>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</si>
  <si>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</si>
  <si>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</si>
  <si>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</si>
  <si>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</si>
  <si>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</si>
  <si>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</si>
  <si>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</si>
  <si>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</si>
  <si>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</si>
  <si>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</si>
  <si>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</si>
  <si>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</si>
  <si>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</si>
  <si>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</si>
  <si>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</si>
  <si>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</si>
  <si>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</si>
  <si>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</si>
  <si>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</si>
  <si>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</si>
  <si>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</si>
  <si>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</si>
  <si>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</si>
  <si>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</si>
  <si>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</si>
  <si>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</si>
  <si>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</si>
  <si>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</si>
  <si>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</si>
  <si>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</si>
  <si>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</si>
  <si>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</si>
  <si>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</si>
  <si>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</si>
  <si>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</si>
  <si>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</si>
  <si>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</si>
  <si>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</si>
  <si>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</si>
  <si>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</si>
  <si>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</si>
  <si>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</si>
  <si>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</si>
  <si>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</si>
  <si>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</si>
  <si>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</si>
  <si>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</si>
  <si>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</si>
  <si>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</si>
  <si>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</si>
  <si>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</si>
  <si>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</si>
  <si>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</si>
  <si>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</si>
  <si>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</si>
  <si>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</si>
  <si>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</si>
  <si>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</si>
  <si>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</si>
  <si>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</si>
  <si>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</si>
  <si>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</si>
  <si>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</si>
  <si>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</si>
  <si>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</si>
  <si>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</si>
  <si>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</si>
  <si>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</si>
  <si>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</si>
  <si>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</si>
  <si>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</si>
  <si>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</si>
  <si>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</si>
  <si>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</si>
  <si>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</si>
  <si>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</si>
  <si>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</si>
  <si>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</si>
  <si>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</si>
  <si>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</si>
  <si>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</si>
  <si>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</si>
  <si>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</si>
  <si>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</si>
  <si>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</si>
  <si>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</si>
  <si>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</si>
  <si>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</si>
  <si>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</si>
  <si>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</si>
  <si>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</si>
  <si>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</si>
  <si>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</si>
  <si>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</si>
  <si>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</si>
  <si>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</si>
  <si>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</si>
  <si>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</si>
  <si>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</si>
  <si>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</si>
  <si>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</si>
  <si>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</si>
  <si>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</si>
  <si>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</si>
  <si>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</si>
  <si>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</si>
  <si>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</si>
  <si>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</si>
  <si>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</si>
  <si>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</si>
  <si>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</si>
  <si>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</si>
  <si>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</si>
  <si>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</si>
  <si>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</si>
  <si>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</si>
  <si>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</si>
  <si>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</si>
  <si>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</si>
  <si>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</si>
  <si>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</si>
  <si>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</si>
  <si>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</si>
  <si>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</si>
  <si>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</si>
  <si>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</si>
  <si>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</si>
  <si>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</si>
  <si>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</si>
  <si>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</si>
  <si>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</si>
  <si>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</si>
  <si>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</si>
  <si>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</si>
  <si>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</si>
  <si>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</si>
  <si>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</si>
  <si>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</si>
  <si>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</si>
  <si>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</si>
  <si>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</si>
  <si>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</si>
  <si>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</si>
  <si>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</si>
  <si>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</si>
  <si>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</si>
  <si>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</si>
  <si>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</si>
  <si>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</si>
  <si>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</si>
  <si>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</si>
  <si>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</si>
  <si>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</si>
  <si>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</si>
  <si>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</si>
  <si>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</si>
  <si>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</si>
  <si>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</si>
  <si>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</si>
  <si>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</si>
  <si>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</si>
  <si>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</si>
  <si>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</si>
  <si>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</si>
  <si>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</si>
  <si>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</si>
  <si>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</si>
  <si>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</si>
  <si>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</si>
  <si>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</si>
  <si>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</si>
  <si>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</si>
  <si>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</si>
  <si>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</si>
  <si>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</si>
  <si>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</si>
  <si>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</si>
  <si>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</si>
  <si>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</si>
  <si>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</si>
  <si>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</si>
  <si>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</si>
  <si>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</si>
  <si>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</si>
  <si>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</si>
  <si>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</si>
  <si>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</si>
  <si>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</si>
  <si>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</si>
  <si>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</si>
  <si>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</si>
  <si>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</si>
  <si>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</si>
  <si>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</si>
  <si>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</si>
  <si>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</si>
  <si>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</si>
  <si>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</si>
  <si>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</si>
  <si>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</si>
  <si>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</si>
  <si>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</si>
  <si>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</si>
  <si>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</si>
  <si>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</si>
  <si>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</si>
  <si>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</si>
  <si>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</si>
  <si>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</si>
  <si>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</si>
  <si>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</si>
  <si>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</si>
  <si>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</si>
  <si>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</si>
  <si>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</si>
  <si>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</si>
  <si>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</si>
  <si>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</si>
  <si>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</si>
  <si>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</si>
  <si>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</si>
  <si>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</si>
  <si>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</si>
  <si>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</si>
  <si>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</si>
  <si>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</si>
  <si>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</si>
  <si>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</si>
  <si>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</si>
  <si>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</si>
  <si>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</si>
  <si>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</si>
  <si>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</si>
  <si>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</si>
  <si>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</si>
  <si>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</si>
  <si>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</si>
  <si>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</si>
  <si>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</si>
  <si>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</si>
  <si>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</si>
  <si>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</si>
  <si>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</si>
  <si>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</si>
  <si>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</si>
  <si>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</si>
  <si>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</si>
  <si>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</si>
  <si>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</si>
  <si>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</si>
  <si>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</si>
  <si>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</si>
  <si>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</si>
  <si>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</si>
  <si>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</si>
  <si>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</si>
  <si>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</si>
  <si>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</si>
  <si>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</si>
  <si>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</si>
  <si>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</si>
  <si>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</si>
  <si>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</si>
  <si>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</si>
  <si>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</si>
  <si>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</si>
  <si>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</si>
  <si>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</si>
  <si>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</si>
  <si>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</si>
  <si>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</si>
  <si>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</si>
  <si>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</si>
  <si>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</si>
  <si>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</si>
  <si>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</si>
  <si>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</si>
  <si>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</si>
  <si>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</si>
  <si>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</si>
  <si>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</si>
  <si>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</si>
  <si>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</si>
  <si>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</si>
  <si>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</si>
  <si>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</si>
  <si>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</si>
  <si>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</si>
  <si>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</si>
  <si>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</si>
  <si>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</si>
  <si>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</si>
  <si>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</si>
  <si>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</si>
  <si>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</si>
  <si>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</si>
  <si>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</si>
  <si>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</si>
  <si>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</si>
  <si>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</si>
  <si>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</si>
  <si>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</si>
  <si>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</si>
  <si>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</si>
  <si>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</si>
  <si>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</si>
  <si>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</si>
  <si>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</si>
  <si>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</si>
  <si>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</si>
  <si>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</si>
  <si>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</si>
  <si>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</si>
  <si>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</si>
  <si>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</si>
  <si>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</si>
  <si>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</si>
  <si>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</si>
  <si>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</si>
  <si>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</si>
  <si>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</si>
  <si>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</si>
  <si>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</si>
  <si>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</si>
  <si>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</si>
  <si>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</si>
  <si>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</si>
  <si>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</si>
  <si>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</si>
  <si>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</si>
  <si>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</si>
  <si>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</si>
  <si>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</si>
  <si>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</si>
  <si>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</si>
  <si>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</si>
  <si>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</si>
  <si>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</si>
  <si>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</si>
  <si>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</si>
  <si>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</si>
  <si>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</si>
  <si>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</si>
  <si>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</si>
  <si>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</si>
  <si>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</si>
  <si>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</si>
  <si>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</si>
  <si>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</si>
  <si>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</si>
  <si>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</si>
  <si>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</si>
  <si>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</si>
  <si>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</si>
  <si>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</si>
  <si>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</si>
  <si>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</si>
  <si>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</si>
  <si>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</si>
  <si>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</si>
  <si>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</si>
  <si>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</si>
  <si>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</si>
  <si>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</si>
  <si>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</si>
  <si>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</si>
  <si>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</si>
  <si>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</si>
  <si>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</si>
  <si>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</si>
  <si>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</si>
  <si>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</si>
  <si>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</si>
  <si>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</si>
  <si>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</si>
  <si>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</si>
  <si>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</si>
  <si>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</si>
  <si>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</si>
  <si>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</si>
  <si>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</si>
  <si>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</si>
  <si>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</si>
  <si>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</si>
  <si>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</si>
  <si>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</si>
  <si>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</si>
  <si>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</si>
  <si>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</si>
  <si>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</si>
  <si>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</si>
  <si>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</si>
  <si>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</si>
  <si>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</si>
  <si>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</si>
  <si>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</si>
  <si>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</si>
  <si>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</si>
  <si>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</si>
  <si>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</si>
  <si>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</si>
  <si>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</si>
  <si>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</si>
  <si>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</si>
  <si>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</si>
  <si>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</si>
  <si>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</si>
  <si>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</si>
  <si>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</si>
  <si>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</si>
  <si>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</si>
  <si>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</si>
  <si>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</si>
  <si>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</si>
  <si>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</si>
  <si>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</si>
  <si>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</si>
  <si>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</si>
  <si>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</si>
  <si>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</si>
  <si>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</si>
  <si>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</si>
  <si>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</si>
  <si>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</si>
  <si>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</si>
  <si>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</si>
  <si>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</si>
  <si>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</si>
  <si>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</si>
  <si>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</si>
  <si>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</si>
  <si>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</si>
  <si>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</si>
  <si>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</si>
  <si>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</si>
  <si>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</si>
  <si>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</si>
  <si>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</si>
  <si>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</si>
  <si>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</si>
  <si>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</si>
  <si>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</si>
  <si>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</si>
  <si>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</si>
  <si>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</si>
  <si>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</si>
  <si>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</si>
  <si>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</si>
  <si>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</si>
  <si>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</si>
  <si>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</si>
  <si>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</si>
  <si>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</si>
  <si>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</si>
  <si>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</si>
  <si>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</si>
  <si>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</si>
  <si>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</si>
  <si>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</si>
  <si>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</si>
  <si>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</si>
  <si>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</si>
  <si>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</si>
  <si>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</si>
  <si>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</si>
  <si>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</si>
  <si>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</si>
  <si>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</si>
  <si>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</si>
  <si>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</si>
  <si>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</si>
  <si>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</si>
  <si>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</si>
  <si>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</si>
  <si>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</si>
  <si>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</si>
  <si>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</si>
  <si>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</si>
  <si>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</si>
  <si>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</si>
  <si>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</si>
  <si>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</si>
  <si>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</si>
  <si>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</si>
  <si>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</si>
  <si>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</si>
  <si>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</si>
  <si>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</si>
  <si>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</si>
  <si>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</si>
  <si>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</si>
  <si>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</si>
  <si>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</si>
  <si>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</si>
  <si>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</si>
  <si>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</si>
  <si>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</si>
  <si>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</si>
  <si>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</si>
  <si>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</si>
  <si>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</si>
  <si>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</si>
  <si>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</si>
  <si>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</si>
  <si>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</si>
  <si>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</si>
  <si>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</si>
  <si>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</si>
  <si>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</si>
  <si>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</si>
  <si>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</si>
  <si>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</si>
  <si>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</si>
  <si>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</si>
  <si>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</si>
  <si>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</si>
  <si>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</si>
  <si>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</si>
  <si>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</si>
  <si>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</si>
  <si>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</si>
  <si>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</si>
  <si>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</si>
  <si>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</si>
  <si>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</si>
  <si>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</si>
  <si>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</si>
  <si>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</si>
  <si>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</si>
  <si>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</si>
  <si>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</si>
  <si>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</si>
  <si>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</si>
  <si>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</si>
  <si>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</si>
  <si>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</si>
  <si>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</si>
  <si>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</si>
  <si>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</si>
  <si>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</si>
  <si>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</si>
  <si>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</si>
  <si>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</si>
  <si>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</si>
  <si>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</si>
  <si>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</si>
  <si>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</si>
  <si>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</si>
  <si>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</si>
  <si>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</si>
  <si>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</si>
  <si>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</si>
  <si>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</si>
  <si>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</si>
  <si>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</si>
  <si>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</si>
  <si>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</si>
  <si>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</si>
  <si>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</si>
  <si>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</si>
  <si>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</si>
  <si>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</si>
  <si>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</si>
  <si>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</si>
  <si>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</si>
  <si>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</si>
  <si>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</si>
  <si>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</si>
  <si>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</si>
  <si>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</si>
  <si>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</si>
  <si>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</si>
  <si>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</si>
  <si>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</si>
  <si>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</si>
  <si>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</si>
  <si>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</si>
  <si>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</si>
  <si>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</si>
  <si>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</si>
  <si>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</si>
  <si>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</si>
  <si>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</si>
  <si>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</si>
  <si>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</si>
  <si>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</si>
  <si>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</si>
  <si>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</si>
  <si>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</si>
  <si>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</si>
  <si>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</si>
  <si>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</si>
  <si>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</si>
  <si>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</si>
  <si>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</si>
  <si>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</si>
  <si>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</si>
  <si>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</si>
  <si>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</si>
  <si>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</si>
  <si>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</si>
  <si>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</si>
  <si>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</si>
  <si>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</si>
  <si>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</si>
  <si>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</si>
  <si>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</si>
  <si>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</si>
  <si>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</si>
  <si>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</si>
  <si>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</si>
  <si>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</si>
  <si>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</si>
  <si>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</si>
  <si>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</si>
  <si>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</si>
  <si>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</si>
  <si>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</si>
  <si>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</si>
  <si>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</si>
  <si>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</si>
  <si>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</si>
  <si>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</si>
  <si>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</si>
  <si>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</si>
  <si>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</si>
  <si>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</si>
  <si>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</si>
  <si>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</si>
  <si>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</si>
  <si>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</si>
  <si>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</si>
  <si>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</si>
  <si>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</si>
  <si>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</si>
  <si>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</si>
  <si>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</si>
  <si>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</si>
  <si>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</si>
  <si>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</si>
  <si>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</si>
  <si>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</si>
  <si>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</si>
  <si>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</si>
  <si>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</si>
  <si>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</si>
  <si>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</si>
  <si>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</si>
  <si>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</si>
  <si>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</si>
  <si>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</si>
  <si>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</si>
  <si>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</si>
  <si>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</si>
  <si>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</si>
  <si>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</si>
  <si>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</si>
  <si>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</si>
  <si>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</si>
  <si>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</si>
  <si>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</si>
  <si>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</si>
  <si>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</si>
  <si>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</si>
  <si>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</si>
  <si>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</si>
  <si>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</si>
  <si>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</si>
  <si>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</si>
  <si>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</si>
  <si>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</si>
  <si>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</si>
  <si>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</si>
  <si>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</si>
  <si>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</si>
  <si>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</si>
  <si>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</si>
  <si>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</si>
  <si>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</si>
  <si>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</si>
  <si>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</si>
  <si>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</si>
  <si>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</si>
  <si>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</si>
  <si>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</si>
  <si>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</si>
  <si>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</si>
  <si>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</si>
  <si>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</si>
  <si>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</si>
  <si>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</si>
  <si>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</si>
  <si>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</si>
  <si>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</si>
  <si>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</si>
  <si>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</si>
  <si>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</si>
  <si>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</si>
  <si>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</si>
  <si>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</si>
  <si>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</si>
  <si>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</si>
  <si>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</si>
  <si>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</si>
  <si>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</si>
  <si>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</si>
  <si>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</si>
  <si>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</si>
  <si>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</si>
  <si>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</si>
  <si>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</si>
  <si>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</si>
  <si>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</si>
  <si>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</si>
  <si>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</si>
  <si>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</si>
  <si>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</si>
  <si>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</si>
  <si>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</si>
  <si>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</si>
  <si>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</si>
  <si>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</si>
  <si>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</si>
  <si>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</si>
  <si>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</si>
  <si>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</si>
  <si>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</si>
  <si>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</si>
  <si>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</si>
  <si>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</si>
  <si>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</si>
  <si>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</si>
  <si>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</si>
  <si>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</si>
  <si>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</si>
  <si>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</si>
  <si>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</si>
  <si>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</si>
  <si>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</si>
  <si>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</si>
  <si>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</si>
  <si>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</si>
  <si>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</si>
  <si>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</si>
  <si>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</si>
  <si>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</si>
  <si>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</si>
  <si>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</si>
  <si>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</si>
  <si>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</si>
  <si>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</si>
  <si>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</si>
  <si>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</si>
  <si>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</si>
  <si>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</si>
  <si>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</si>
  <si>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</si>
  <si>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</si>
  <si>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</si>
  <si>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</si>
  <si>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</si>
  <si>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</si>
  <si>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</si>
  <si>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</si>
  <si>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</si>
  <si>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</si>
  <si>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</si>
  <si>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</si>
  <si>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</si>
  <si>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</si>
  <si>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</si>
  <si>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</si>
  <si>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</si>
  <si>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</si>
  <si>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</si>
  <si>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</si>
  <si>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</si>
  <si>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</si>
  <si>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</si>
  <si>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</si>
  <si>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</si>
  <si>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</si>
  <si>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</si>
  <si>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</si>
  <si>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</si>
  <si>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</si>
  <si>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</si>
  <si>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</si>
  <si>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</si>
  <si>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</si>
  <si>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</si>
  <si>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</si>
  <si>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</si>
  <si>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</si>
  <si>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</si>
  <si>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</si>
  <si>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</si>
  <si>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</si>
  <si>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</si>
  <si>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</si>
  <si>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</si>
  <si>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</si>
  <si>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</si>
  <si>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</si>
  <si>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</si>
  <si>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</si>
  <si>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</si>
  <si>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</si>
  <si>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</si>
  <si>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</si>
  <si>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</si>
  <si>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</si>
  <si>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</si>
  <si>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</si>
  <si>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</si>
  <si>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</si>
  <si>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</si>
  <si>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</si>
  <si>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</si>
  <si>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</si>
  <si>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</si>
  <si>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</si>
  <si>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</si>
  <si>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</si>
  <si>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</si>
  <si>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</si>
  <si>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</si>
  <si>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</si>
  <si>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</si>
  <si>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</si>
  <si>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</si>
  <si>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</si>
  <si>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</si>
  <si>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</si>
  <si>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</si>
  <si>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</si>
  <si>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</si>
  <si>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</si>
  <si>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</si>
  <si>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</si>
  <si>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</si>
  <si>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</si>
  <si>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</si>
  <si>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</si>
  <si>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</si>
  <si>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</si>
  <si>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</si>
  <si>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</si>
  <si>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</si>
  <si>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</si>
  <si>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</si>
  <si>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</si>
  <si>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</si>
  <si>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</si>
  <si>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</si>
  <si>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</si>
  <si>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</si>
  <si>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</si>
  <si>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</si>
  <si>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</si>
  <si>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</si>
  <si>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</si>
  <si>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</si>
  <si>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</si>
  <si>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</si>
  <si>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</si>
  <si>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</si>
  <si>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</si>
  <si>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</si>
  <si>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</si>
  <si>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</si>
  <si>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</si>
  <si>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</si>
  <si>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</si>
  <si>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</si>
  <si>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</si>
  <si>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</si>
  <si>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</si>
  <si>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</si>
  <si>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</si>
  <si>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</si>
  <si>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</si>
  <si>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</si>
  <si>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</si>
  <si>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</si>
  <si>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</si>
  <si>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</si>
  <si>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</si>
  <si>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</si>
  <si>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</si>
  <si>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</si>
  <si>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</si>
  <si>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</si>
  <si>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</si>
  <si>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</si>
  <si>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</si>
  <si>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</si>
  <si>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</si>
  <si>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</si>
  <si>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</si>
  <si>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</si>
  <si>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</si>
  <si>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</si>
  <si>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</si>
  <si>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</si>
  <si>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</si>
  <si>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</si>
  <si>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</si>
  <si>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</si>
  <si>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</si>
  <si>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</si>
  <si>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</si>
  <si>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</si>
  <si>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</si>
  <si>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</si>
  <si>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</si>
  <si>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</si>
  <si>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</si>
  <si>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</si>
  <si>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</si>
  <si>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</si>
  <si>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</si>
  <si>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</si>
  <si>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</si>
  <si>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</si>
  <si>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</si>
  <si>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</si>
  <si>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</si>
  <si>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</si>
  <si>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</si>
  <si>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</si>
  <si>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</si>
  <si>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</si>
  <si>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</si>
  <si>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</si>
  <si>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</si>
  <si>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</si>
  <si>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</si>
  <si>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</si>
  <si>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</si>
  <si>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</si>
  <si>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</si>
  <si>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</si>
  <si>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</si>
  <si>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</si>
  <si>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</si>
  <si>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</si>
  <si>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</si>
  <si>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</si>
  <si>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</si>
  <si>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</si>
  <si>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</si>
  <si>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</si>
  <si>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</si>
  <si>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</si>
  <si>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</si>
  <si>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</si>
  <si>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</si>
  <si>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</si>
  <si>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</si>
  <si>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</si>
  <si>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</si>
  <si>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</si>
  <si>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</si>
  <si>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</si>
  <si>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</si>
  <si>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</si>
  <si>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</si>
  <si>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</si>
  <si>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</si>
  <si>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</si>
  <si>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</si>
  <si>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</si>
  <si>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</si>
  <si>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</si>
  <si>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</si>
  <si>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</si>
  <si>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</si>
  <si>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</si>
  <si>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</si>
  <si>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</si>
  <si>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</si>
  <si>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</si>
  <si>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</si>
  <si>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</si>
  <si>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</si>
  <si>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</si>
  <si>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</si>
  <si>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</si>
  <si>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</si>
  <si>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</si>
  <si>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</si>
  <si>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</si>
  <si>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</si>
  <si>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</si>
  <si>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</si>
  <si>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</si>
  <si>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</si>
  <si>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</si>
  <si>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</si>
  <si>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</si>
  <si>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</si>
  <si>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</si>
  <si>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</si>
  <si>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</si>
  <si>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</si>
  <si>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</si>
  <si>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</si>
  <si>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</si>
  <si>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</si>
  <si>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</si>
  <si>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</si>
  <si>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</si>
  <si>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</si>
  <si>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</si>
  <si>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</si>
  <si>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</si>
  <si>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</si>
  <si>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</si>
  <si>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</si>
  <si>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</si>
  <si>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</si>
  <si>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</si>
  <si>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</si>
  <si>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</si>
  <si>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</si>
  <si>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</si>
  <si>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</si>
  <si>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</si>
  <si>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</si>
  <si>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</si>
  <si>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</si>
  <si>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</si>
  <si>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</si>
  <si>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</si>
  <si>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</si>
  <si>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</si>
  <si>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</si>
  <si>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</si>
  <si>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</si>
  <si>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</si>
  <si>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</si>
  <si>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</si>
  <si>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</si>
  <si>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</si>
  <si>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</si>
  <si>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</si>
  <si>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</si>
  <si>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</si>
  <si>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</si>
  <si>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</si>
  <si>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</si>
  <si>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</si>
  <si>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</si>
  <si>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</si>
  <si>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</si>
  <si>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</si>
  <si>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</si>
  <si>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</si>
  <si>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</si>
  <si>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</si>
  <si>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</si>
  <si>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</si>
  <si>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</si>
  <si>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</si>
  <si>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</si>
  <si>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</si>
  <si>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</si>
  <si>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</si>
  <si>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</si>
  <si>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</si>
  <si>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</si>
  <si>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</si>
  <si>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</si>
  <si>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</si>
  <si>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</si>
  <si>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</si>
  <si>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</si>
  <si>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</si>
  <si>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</si>
  <si>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</si>
  <si>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</si>
  <si>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</si>
  <si>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</si>
  <si>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</si>
  <si>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</si>
  <si>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</si>
  <si>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</si>
  <si>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</si>
  <si>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</si>
  <si>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</si>
  <si>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</si>
  <si>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</si>
  <si>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</si>
  <si>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</si>
  <si>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</si>
  <si>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</si>
  <si>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</si>
  <si>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</si>
  <si>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</si>
  <si>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</si>
  <si>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</si>
  <si>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</si>
  <si>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</si>
  <si>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</si>
  <si>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</si>
  <si>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</si>
  <si>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</si>
  <si>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</si>
  <si>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</si>
  <si>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</si>
  <si>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</si>
  <si>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</si>
  <si>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</si>
  <si>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</si>
  <si>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</si>
  <si>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</si>
  <si>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</si>
  <si>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</si>
  <si>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</si>
  <si>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</si>
  <si>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</si>
  <si>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</si>
  <si>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</si>
  <si>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</si>
  <si>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</si>
  <si>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</si>
  <si>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</si>
  <si>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</si>
  <si>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</si>
  <si>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</si>
  <si>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</si>
  <si>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</si>
  <si>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</si>
  <si>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</si>
  <si>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</si>
  <si>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</si>
  <si>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</si>
  <si>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</si>
  <si>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</si>
  <si>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</si>
  <si>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</si>
  <si>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</si>
  <si>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</si>
  <si>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</si>
  <si>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</si>
  <si>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</si>
  <si>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</si>
  <si>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</si>
  <si>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</si>
  <si>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</si>
  <si>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</si>
  <si>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</si>
  <si>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</si>
  <si>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</si>
  <si>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</si>
  <si>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</si>
  <si>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</si>
  <si>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</si>
  <si>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</si>
  <si>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</si>
  <si>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</si>
  <si>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</si>
  <si>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</si>
  <si>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</si>
  <si>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</si>
  <si>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</si>
  <si>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</si>
  <si>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</si>
  <si>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</si>
  <si>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</si>
  <si>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</si>
  <si>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</si>
  <si>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</si>
  <si>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</si>
  <si>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</si>
  <si>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</si>
  <si>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</si>
  <si>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</si>
  <si>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</si>
  <si>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</si>
  <si>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</si>
  <si>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</si>
  <si>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</si>
  <si>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</si>
  <si>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</si>
  <si>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</si>
  <si>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</si>
  <si>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</si>
  <si>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</si>
  <si>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</si>
  <si>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</si>
  <si>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</si>
  <si>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</si>
  <si>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</si>
  <si>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</si>
  <si>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</si>
  <si>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</si>
  <si>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</si>
  <si>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</si>
  <si>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</si>
  <si>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</si>
  <si>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</si>
  <si>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</si>
  <si>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</si>
  <si>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</si>
  <si>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</si>
  <si>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</si>
  <si>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</si>
  <si>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</si>
  <si>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</si>
  <si>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</si>
  <si>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</si>
  <si>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</si>
  <si>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</si>
  <si>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</si>
  <si>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</si>
  <si>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</si>
  <si>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</si>
  <si>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</si>
  <si>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</si>
  <si>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</si>
  <si>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</si>
  <si>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</si>
  <si>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</si>
  <si>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</si>
  <si>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</si>
  <si>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</si>
  <si>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</si>
  <si>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</si>
  <si>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</si>
  <si>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</si>
  <si>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</si>
  <si>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</si>
  <si>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</si>
  <si>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</si>
  <si>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</si>
  <si>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</si>
  <si>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</si>
  <si>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</si>
  <si>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</si>
  <si>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</si>
  <si>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</si>
  <si>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</si>
  <si>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</si>
  <si>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</si>
  <si>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</si>
  <si>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</si>
  <si>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</si>
  <si>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</si>
  <si>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</si>
  <si>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</si>
  <si>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</si>
  <si>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</si>
  <si>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</si>
  <si>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</si>
  <si>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</si>
  <si>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</si>
  <si>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</si>
  <si>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</si>
  <si>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</si>
  <si>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</si>
  <si>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</si>
  <si>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</si>
  <si>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</si>
  <si>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</si>
  <si>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</si>
  <si>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</si>
  <si>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</si>
  <si>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</si>
  <si>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</si>
  <si>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</si>
  <si>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</si>
  <si>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</si>
  <si>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</si>
  <si>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</si>
  <si>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</si>
  <si>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</si>
  <si>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</si>
  <si>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</si>
  <si>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</si>
  <si>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</si>
  <si>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</si>
  <si>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</si>
  <si>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</si>
  <si>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</si>
  <si>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</si>
  <si>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</si>
  <si>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</si>
  <si>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</si>
  <si>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</si>
  <si>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</si>
  <si>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</si>
  <si>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</si>
  <si>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</si>
  <si>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</si>
  <si>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</si>
  <si>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</si>
  <si>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</si>
  <si>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</si>
  <si>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</si>
  <si>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</si>
  <si>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</si>
  <si>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</si>
  <si>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</si>
  <si>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</si>
  <si>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</si>
  <si>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</si>
  <si>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</si>
  <si>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</si>
  <si>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</si>
  <si>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</si>
  <si>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</si>
  <si>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</si>
  <si>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</si>
  <si>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</si>
  <si>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</si>
  <si>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</si>
  <si>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</si>
  <si>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</si>
  <si>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</si>
  <si>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</si>
  <si>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</si>
  <si>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</si>
  <si>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</si>
  <si>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</si>
  <si>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</si>
  <si>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</si>
  <si>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</si>
  <si>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</si>
  <si>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</si>
  <si>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</si>
  <si>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</si>
  <si>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</si>
  <si>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</si>
  <si>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</si>
  <si>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</si>
  <si>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</si>
  <si>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</si>
  <si>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</si>
  <si>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</si>
  <si>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</si>
  <si>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</si>
  <si>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</si>
  <si>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</si>
  <si>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</si>
  <si>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</si>
  <si>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</si>
  <si>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</si>
  <si>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</si>
  <si>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</si>
  <si>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</si>
  <si>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</si>
  <si>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</si>
  <si>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</si>
  <si>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</si>
  <si>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</si>
  <si>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</si>
  <si>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</si>
  <si>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</si>
  <si>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</si>
  <si>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</si>
  <si>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</si>
  <si>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</si>
  <si>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</si>
  <si>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</si>
  <si>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</si>
  <si>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</si>
  <si>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</si>
  <si>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</si>
  <si>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</si>
  <si>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</si>
  <si>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</si>
  <si>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</si>
  <si>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</si>
  <si>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</si>
  <si>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</si>
  <si>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</si>
  <si>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</si>
  <si>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</si>
  <si>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</si>
  <si>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</si>
  <si>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</si>
  <si>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</si>
  <si>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</si>
  <si>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</si>
  <si>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</si>
  <si>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</si>
  <si>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</si>
  <si>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</si>
  <si>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</si>
  <si>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</si>
  <si>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</si>
  <si>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</si>
  <si>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</si>
  <si>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</si>
  <si>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</si>
  <si>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</si>
  <si>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</si>
  <si>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</si>
  <si>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</si>
  <si>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</si>
  <si>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</si>
  <si>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</si>
  <si>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</si>
  <si>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</si>
  <si>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</si>
  <si>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</si>
  <si>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</si>
  <si>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</si>
  <si>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</si>
  <si>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</si>
  <si>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</si>
  <si>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</si>
  <si>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</si>
  <si>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</si>
  <si>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</si>
  <si>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</si>
  <si>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</si>
  <si>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</si>
  <si>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</si>
  <si>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</si>
  <si>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</si>
  <si>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</si>
  <si>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</si>
  <si>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</si>
  <si>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</si>
  <si>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</si>
  <si>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</si>
  <si>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</si>
  <si>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</si>
  <si>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</si>
  <si>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</si>
  <si>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</si>
  <si>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</si>
  <si>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</si>
  <si>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</si>
  <si>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</si>
  <si>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</si>
  <si>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</si>
  <si>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</si>
  <si>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</si>
  <si>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</si>
  <si>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</si>
  <si>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</si>
  <si>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</si>
  <si>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</si>
  <si>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</si>
  <si>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</si>
  <si>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</si>
  <si>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</si>
  <si>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</si>
  <si>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</si>
  <si>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</si>
  <si>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</si>
  <si>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</si>
  <si>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</si>
  <si>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</si>
  <si>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</si>
  <si>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</si>
  <si>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</si>
  <si>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</si>
  <si>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</si>
  <si>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</si>
  <si>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</si>
  <si>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</si>
  <si>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</si>
  <si>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</si>
  <si>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</si>
  <si>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</si>
  <si>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</si>
  <si>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</si>
  <si>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</si>
  <si>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</si>
  <si>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</si>
  <si>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</si>
  <si>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</si>
  <si>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</si>
  <si>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</si>
  <si>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</si>
  <si>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</si>
  <si>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</si>
  <si>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</si>
  <si>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</si>
  <si>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</si>
  <si>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</si>
  <si>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</si>
  <si>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</si>
  <si>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</si>
  <si>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</si>
  <si>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</si>
  <si>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</si>
  <si>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</si>
  <si>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</si>
  <si>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</si>
  <si>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</si>
  <si>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</si>
  <si>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</si>
  <si>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</si>
  <si>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</si>
  <si>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</si>
  <si>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</si>
  <si>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</si>
  <si>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</si>
  <si>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</si>
  <si>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</si>
  <si>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</si>
  <si>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</si>
  <si>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</si>
  <si>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</si>
  <si>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</si>
  <si>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</si>
  <si>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</si>
  <si>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</si>
  <si>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</si>
  <si>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</si>
  <si>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</si>
  <si>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</si>
  <si>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</si>
  <si>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</si>
  <si>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</si>
  <si>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</si>
  <si>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</si>
  <si>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</si>
  <si>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</si>
  <si>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</si>
  <si>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</si>
  <si>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</si>
  <si>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</si>
  <si>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</si>
  <si>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</si>
  <si>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</si>
  <si>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</si>
  <si>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</si>
  <si>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</si>
  <si>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</si>
  <si>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</si>
  <si>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</si>
  <si>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</si>
  <si>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</si>
  <si>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</si>
  <si>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</si>
  <si>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</si>
  <si>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</si>
  <si>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</si>
  <si>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</si>
  <si>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</si>
  <si>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</si>
  <si>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</si>
  <si>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</si>
  <si>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</si>
  <si>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</si>
  <si>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</si>
  <si>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</si>
  <si>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</si>
  <si>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</si>
  <si>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</si>
  <si>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</si>
  <si>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</si>
  <si>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</si>
  <si>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</si>
  <si>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</si>
  <si>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</si>
  <si>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</si>
  <si>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</si>
  <si>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</si>
  <si>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</si>
  <si>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</si>
  <si>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</si>
  <si>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</si>
  <si>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</si>
  <si>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</si>
  <si>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</si>
  <si>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</si>
  <si>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</si>
  <si>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</si>
  <si>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</si>
  <si>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</si>
  <si>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</si>
  <si>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</si>
  <si>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</si>
  <si>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</si>
  <si>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</si>
  <si>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</si>
  <si>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</si>
  <si>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</si>
  <si>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</si>
  <si>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</si>
  <si>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</si>
  <si>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</si>
  <si>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</si>
  <si>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</si>
  <si>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</si>
  <si>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</si>
  <si>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</si>
  <si>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</si>
  <si>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</si>
  <si>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</si>
  <si>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</si>
  <si>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</si>
  <si>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</si>
  <si>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</si>
  <si>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</si>
  <si>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</si>
  <si>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</si>
  <si>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</si>
  <si>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</si>
  <si>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</si>
  <si>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</si>
  <si>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</si>
  <si>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</si>
  <si>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</si>
  <si>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</si>
  <si>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</si>
  <si>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</si>
  <si>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</si>
  <si>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</si>
  <si>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</si>
  <si>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</si>
  <si>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</si>
  <si>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</si>
  <si>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</si>
  <si>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</si>
  <si>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</si>
  <si>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</si>
  <si>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</si>
  <si>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</si>
  <si>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</si>
  <si>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</si>
  <si>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</si>
  <si>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</si>
  <si>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</si>
  <si>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</si>
  <si>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</si>
  <si>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</si>
  <si>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</si>
  <si>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</si>
  <si>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</si>
  <si>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</si>
  <si>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</si>
  <si>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</si>
  <si>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</si>
  <si>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</si>
  <si>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</si>
  <si>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</si>
  <si>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</si>
  <si>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</si>
  <si>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</si>
  <si>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</si>
  <si>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</si>
  <si>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</si>
  <si>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</si>
  <si>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</si>
  <si>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</si>
  <si>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</si>
  <si>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</si>
  <si>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</si>
  <si>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</si>
  <si>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</si>
  <si>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</si>
  <si>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</si>
  <si>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</si>
  <si>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</si>
  <si>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</si>
  <si>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</si>
  <si>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</si>
  <si>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</si>
  <si>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</si>
  <si>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</si>
  <si>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</si>
  <si>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</si>
  <si>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</si>
  <si>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</si>
  <si>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</si>
  <si>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</si>
  <si>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</si>
  <si>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</si>
  <si>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</si>
  <si>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</si>
  <si>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</si>
  <si>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</si>
  <si>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</si>
  <si>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</si>
  <si>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</si>
  <si>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</si>
  <si>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</si>
  <si>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</si>
  <si>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</si>
  <si>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</si>
  <si>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</si>
  <si>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</si>
  <si>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</si>
  <si>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</si>
  <si>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</si>
  <si>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</si>
  <si>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</si>
  <si>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</si>
  <si>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</si>
  <si>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</si>
  <si>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</si>
  <si>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</si>
  <si>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</si>
  <si>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</si>
  <si>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</si>
  <si>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</si>
  <si>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</si>
  <si>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</si>
  <si>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</si>
  <si>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</si>
  <si>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</si>
  <si>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</si>
  <si>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</si>
  <si>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</si>
  <si>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</si>
  <si>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</si>
  <si>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</si>
  <si>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</si>
  <si>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</si>
  <si>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</si>
  <si>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</si>
  <si>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</si>
  <si>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</si>
  <si>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</si>
  <si>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</si>
  <si>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</si>
  <si>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</si>
  <si>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</si>
  <si>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</si>
  <si>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</si>
  <si>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</si>
  <si>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</si>
  <si>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</si>
  <si>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</si>
  <si>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</si>
  <si>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</si>
  <si>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</si>
  <si>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</si>
  <si>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</si>
  <si>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</si>
  <si>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</si>
  <si>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</si>
  <si>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</si>
  <si>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</si>
  <si>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</si>
  <si>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</si>
  <si>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</si>
  <si>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</si>
  <si>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</si>
  <si>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</si>
  <si>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</si>
  <si>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</si>
  <si>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</si>
  <si>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</si>
  <si>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</si>
  <si>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</si>
  <si>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</si>
  <si>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</si>
  <si>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</si>
  <si>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</si>
  <si>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</si>
  <si>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</si>
  <si>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</si>
  <si>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</si>
  <si>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</si>
  <si>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</si>
  <si>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</si>
  <si>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</si>
  <si>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</si>
  <si>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</si>
  <si>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</si>
  <si>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</si>
  <si>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</si>
  <si>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</si>
  <si>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</si>
  <si>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</si>
  <si>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</si>
  <si>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</si>
  <si>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</si>
  <si>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</si>
  <si>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</si>
  <si>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</si>
  <si>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</si>
  <si>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</si>
  <si>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</si>
  <si>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</si>
  <si>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</si>
  <si>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</si>
  <si>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</si>
  <si>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</si>
  <si>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</si>
  <si>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</si>
  <si>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</si>
  <si>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</si>
  <si>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</si>
  <si>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</si>
  <si>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</si>
  <si>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</si>
  <si>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</si>
  <si>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</si>
  <si>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</si>
  <si>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</si>
  <si>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</si>
  <si>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</si>
  <si>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</si>
  <si>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</si>
  <si>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</si>
  <si>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</si>
  <si>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</si>
  <si>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</si>
  <si>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</si>
  <si>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</si>
  <si>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</si>
  <si>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</si>
  <si>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</si>
  <si>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</si>
  <si>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</si>
  <si>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</si>
  <si>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</si>
  <si>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</si>
  <si>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</si>
  <si>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</si>
  <si>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</si>
  <si>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</si>
  <si>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</si>
  <si>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</si>
  <si>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</si>
  <si>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</si>
  <si>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</si>
  <si>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</si>
  <si>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</si>
  <si>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</si>
  <si>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</si>
  <si>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</si>
  <si>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</si>
  <si>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</si>
  <si>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</si>
  <si>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</si>
  <si>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</si>
  <si>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</si>
  <si>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</si>
  <si>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</si>
  <si>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</si>
  <si>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</si>
  <si>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</si>
  <si>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</si>
  <si>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</si>
  <si>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</si>
  <si>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</si>
  <si>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</si>
  <si>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</si>
  <si>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</si>
  <si>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</si>
  <si>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</si>
  <si>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</si>
  <si>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</si>
  <si>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</si>
  <si>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</si>
  <si>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</si>
  <si>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</si>
  <si>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</si>
  <si>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</si>
  <si>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</si>
  <si>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</si>
  <si>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</si>
  <si>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</si>
  <si>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</si>
  <si>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</si>
  <si>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</si>
  <si>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</si>
  <si>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</si>
  <si>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</si>
  <si>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</si>
  <si>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</si>
  <si>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</si>
  <si>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</si>
  <si>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</si>
  <si>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</si>
  <si>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</si>
  <si>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</si>
  <si>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</si>
  <si>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</si>
  <si>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</si>
  <si>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</si>
  <si>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</si>
  <si>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</si>
  <si>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</si>
  <si>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</si>
  <si>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</si>
  <si>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</si>
  <si>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</si>
  <si>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</si>
  <si>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</si>
  <si>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</si>
  <si>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</si>
  <si>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</si>
  <si>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</si>
  <si>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</si>
  <si>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</si>
  <si>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</si>
  <si>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</si>
  <si>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</si>
  <si>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</si>
  <si>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</si>
  <si>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</si>
  <si>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</si>
  <si>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</si>
  <si>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</si>
  <si>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</si>
  <si>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</si>
  <si>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</si>
  <si>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</si>
  <si>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</si>
  <si>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</si>
  <si>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</si>
  <si>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</si>
  <si>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</si>
  <si>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</si>
  <si>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</si>
  <si>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</si>
  <si>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</si>
  <si>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</si>
  <si>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</si>
  <si>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</si>
  <si>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</si>
  <si>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</si>
  <si>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</si>
  <si>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</si>
  <si>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</si>
  <si>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</si>
  <si>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</si>
  <si>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</si>
  <si>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</si>
  <si>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</si>
  <si>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</si>
  <si>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</si>
  <si>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</si>
  <si>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</si>
  <si>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</si>
  <si>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</si>
  <si>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</si>
  <si>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</si>
  <si>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</si>
  <si>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</si>
  <si>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</si>
  <si>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</si>
  <si>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</si>
  <si>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</si>
  <si>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</si>
  <si>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</si>
  <si>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</si>
  <si>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</si>
  <si>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</si>
  <si>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</si>
  <si>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</si>
  <si>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</si>
  <si>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</si>
  <si>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</si>
  <si>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</si>
  <si>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</si>
  <si>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</si>
  <si>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</si>
  <si>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</si>
  <si>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</si>
  <si>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</si>
  <si>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</si>
  <si>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</si>
  <si>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</si>
  <si>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</si>
  <si>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</si>
  <si>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</si>
  <si>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</si>
  <si>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</si>
  <si>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</si>
  <si>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</si>
  <si>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</si>
  <si>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</si>
  <si>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</si>
  <si>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</si>
  <si>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</si>
  <si>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</si>
  <si>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</si>
  <si>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</si>
  <si>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</si>
  <si>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</si>
  <si>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</si>
  <si>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</si>
  <si>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</si>
  <si>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</si>
  <si>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</si>
  <si>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</si>
  <si>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</si>
  <si>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</si>
  <si>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</si>
  <si>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</si>
  <si>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</si>
  <si>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</si>
  <si>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</si>
  <si>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</si>
  <si>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</si>
  <si>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</si>
  <si>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</si>
  <si>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</si>
  <si>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</si>
  <si>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</si>
  <si>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</si>
  <si>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</si>
  <si>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</si>
  <si>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</si>
  <si>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</si>
  <si>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</si>
  <si>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</si>
  <si>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</si>
  <si>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</si>
  <si>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</si>
  <si>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</si>
  <si>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</si>
  <si>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</si>
  <si>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</si>
  <si>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</si>
  <si>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</si>
  <si>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</si>
  <si>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</si>
  <si>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</si>
  <si>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</si>
  <si>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</si>
  <si>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</si>
  <si>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</si>
  <si>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</si>
  <si>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</si>
  <si>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</si>
  <si>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</si>
  <si>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</si>
  <si>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</si>
  <si>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</si>
  <si>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</si>
  <si>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</si>
  <si>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</si>
  <si>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</si>
  <si>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</si>
  <si>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</si>
  <si>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</si>
  <si>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</si>
  <si>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</si>
  <si>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</si>
  <si>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</si>
  <si>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</si>
  <si>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</si>
  <si>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</si>
  <si>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</si>
  <si>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</si>
  <si>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</si>
  <si>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</si>
  <si>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</si>
  <si>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</si>
  <si>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</si>
  <si>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</si>
  <si>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</si>
  <si>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</si>
  <si>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</si>
  <si>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</si>
  <si>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</si>
  <si>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</si>
  <si>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</si>
  <si>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</si>
  <si>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</si>
  <si>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</si>
  <si>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</si>
  <si>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</si>
  <si>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</si>
  <si>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</si>
  <si>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</si>
  <si>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</si>
  <si>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</si>
  <si>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</si>
  <si>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</si>
  <si>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</si>
  <si>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</si>
  <si>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</si>
  <si>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</si>
  <si>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</si>
  <si>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</si>
  <si>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</si>
  <si>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</si>
  <si>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</si>
  <si>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</si>
  <si>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</si>
  <si>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</si>
  <si>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</si>
  <si>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</si>
  <si>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</si>
  <si>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</si>
  <si>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</si>
  <si>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</si>
  <si>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</si>
  <si>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</si>
  <si>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</si>
  <si>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</si>
  <si>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</si>
  <si>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</si>
  <si>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</si>
  <si>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</si>
  <si>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</si>
  <si>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</si>
  <si>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</si>
  <si>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</si>
  <si>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</si>
  <si>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</si>
  <si>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</si>
  <si>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</si>
  <si>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</si>
  <si>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</si>
  <si>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</si>
  <si>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</si>
  <si>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</si>
  <si>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</si>
  <si>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</si>
  <si>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</si>
  <si>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</si>
  <si>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</si>
  <si>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</si>
  <si>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</si>
  <si>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</si>
  <si>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</si>
  <si>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</si>
  <si>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</si>
  <si>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</si>
  <si>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</si>
  <si>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</si>
  <si>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</si>
  <si>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</si>
  <si>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</si>
  <si>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</si>
  <si>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</si>
  <si>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</si>
  <si>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</si>
  <si>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</si>
  <si>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</si>
  <si>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</si>
  <si>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</si>
  <si>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</si>
  <si>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</si>
  <si>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</si>
  <si>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</si>
  <si>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</si>
  <si>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</si>
  <si>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</si>
  <si>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</si>
  <si>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</si>
  <si>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</si>
  <si>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</si>
  <si>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</si>
  <si>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</si>
  <si>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</si>
  <si>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</si>
  <si>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</si>
  <si>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</si>
  <si>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</si>
  <si>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</si>
  <si>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</si>
  <si>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</si>
  <si>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</si>
  <si>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</si>
  <si>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</si>
  <si>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</si>
  <si>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</si>
  <si>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</si>
  <si>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</si>
  <si>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</si>
  <si>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</si>
  <si>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</si>
  <si>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</si>
  <si>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</si>
  <si>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</si>
  <si>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</si>
  <si>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</si>
  <si>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</si>
  <si>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</si>
  <si>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</si>
  <si>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</si>
  <si>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</si>
  <si>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</si>
  <si>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</si>
  <si>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</si>
  <si>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</si>
  <si>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</si>
  <si>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</si>
  <si>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</si>
  <si>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</si>
  <si>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</si>
  <si>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</si>
  <si>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</si>
  <si>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</si>
  <si>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</si>
  <si>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</si>
  <si>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</si>
  <si>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</si>
  <si>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</si>
  <si>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</si>
  <si>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</si>
  <si>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</si>
  <si>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</si>
  <si>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</si>
  <si>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</si>
  <si>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</si>
  <si>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</si>
  <si>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</si>
  <si>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</si>
  <si>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</si>
  <si>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</si>
  <si>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</si>
  <si>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</si>
  <si>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</si>
  <si>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</si>
  <si>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</si>
  <si>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</si>
  <si>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</si>
  <si>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</si>
  <si>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</si>
  <si>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</si>
  <si>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</si>
  <si>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</si>
  <si>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</si>
  <si>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</si>
  <si>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</si>
  <si>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</si>
  <si>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</si>
  <si>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</si>
  <si>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</si>
  <si>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</si>
  <si>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</si>
  <si>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</si>
  <si>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</si>
  <si>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</si>
  <si>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</si>
  <si>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</si>
  <si>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</si>
  <si>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</si>
  <si>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</si>
  <si>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</si>
  <si>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</si>
  <si>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</si>
  <si>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</si>
  <si>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</si>
  <si>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</si>
  <si>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</si>
  <si>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</si>
  <si>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</si>
  <si>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</si>
  <si>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</si>
  <si>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</si>
  <si>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</si>
  <si>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</si>
  <si>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</si>
  <si>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</si>
  <si>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</si>
  <si>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</si>
  <si>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</si>
  <si>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</si>
  <si>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</si>
  <si>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</si>
  <si>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</si>
  <si>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</si>
  <si>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</si>
  <si>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</si>
  <si>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</si>
  <si>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</si>
  <si>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</si>
  <si>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</si>
  <si>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</si>
  <si>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</si>
  <si>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</si>
  <si>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</si>
  <si>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</si>
  <si>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</si>
  <si>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</si>
  <si>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</si>
  <si>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</si>
  <si>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</si>
  <si>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</si>
  <si>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</si>
  <si>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</si>
  <si>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</si>
  <si>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</si>
  <si>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</si>
  <si>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</si>
  <si>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</si>
  <si>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</si>
  <si>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</si>
  <si>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</si>
  <si>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</si>
  <si>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</si>
  <si>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</si>
  <si>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</si>
  <si>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</si>
  <si>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</si>
  <si>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</si>
  <si>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</si>
  <si>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</si>
  <si>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</si>
  <si>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</si>
  <si>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</si>
  <si>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</si>
  <si>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</si>
  <si>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</si>
  <si>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</si>
  <si>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</si>
  <si>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</si>
  <si>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</si>
  <si>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</si>
  <si>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</si>
  <si>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</si>
  <si>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</si>
  <si>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</si>
  <si>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</si>
  <si>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</si>
  <si>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</si>
  <si>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</si>
  <si>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</si>
  <si>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</si>
  <si>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</si>
  <si>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</si>
  <si>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</si>
  <si>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</si>
  <si>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</si>
  <si>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</si>
  <si>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</si>
  <si>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</si>
  <si>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</si>
  <si>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</si>
  <si>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</si>
  <si>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</si>
  <si>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</si>
  <si>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</si>
  <si>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</si>
  <si>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</si>
  <si>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</si>
  <si>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</si>
  <si>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</si>
  <si>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</si>
  <si>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</si>
  <si>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</si>
  <si>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</si>
  <si>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</si>
  <si>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</si>
  <si>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</si>
  <si>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</si>
  <si>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</si>
  <si>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</si>
  <si>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</si>
  <si>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</si>
  <si>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</si>
  <si>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</si>
  <si>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</si>
  <si>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</si>
  <si>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</si>
  <si>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</si>
  <si>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</si>
  <si>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</si>
  <si>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</si>
  <si>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</si>
  <si>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</si>
  <si>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</si>
  <si>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</si>
  <si>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</si>
  <si>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</si>
  <si>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</si>
  <si>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</si>
  <si>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</si>
  <si>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</si>
  <si>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</si>
  <si>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</si>
  <si>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</si>
  <si>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</si>
  <si>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</si>
  <si>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</si>
  <si>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</si>
  <si>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</si>
  <si>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</si>
  <si>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</si>
  <si>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</si>
  <si>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</si>
  <si>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</si>
  <si>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</si>
  <si>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</si>
  <si>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</si>
  <si>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</si>
  <si>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</si>
  <si>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</si>
  <si>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</si>
  <si>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</si>
  <si>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</si>
  <si>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</si>
  <si>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</si>
  <si>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</si>
  <si>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</si>
  <si>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</si>
  <si>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</si>
  <si>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</si>
  <si>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</si>
  <si>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</si>
  <si>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</si>
  <si>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</si>
  <si>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</si>
  <si>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</si>
  <si>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</si>
  <si>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</si>
  <si>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</si>
  <si>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</si>
  <si>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</si>
  <si>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</si>
  <si>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</si>
  <si>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</si>
  <si>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</si>
  <si>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</si>
  <si>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</si>
  <si>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</si>
  <si>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</si>
  <si>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</si>
  <si>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</si>
  <si>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</si>
  <si>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</si>
  <si>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</si>
  <si>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</si>
  <si>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</si>
  <si>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</si>
  <si>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</si>
  <si>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</si>
  <si>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</si>
  <si>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</si>
  <si>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</si>
  <si>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</si>
  <si>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</si>
  <si>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</si>
  <si>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</si>
  <si>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</si>
  <si>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</si>
  <si>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</si>
  <si>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</si>
  <si>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</si>
  <si>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</si>
  <si>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</si>
  <si>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</si>
  <si>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</si>
  <si>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</si>
  <si>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</si>
  <si>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</si>
  <si>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</si>
  <si>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</si>
  <si>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</si>
  <si>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</si>
  <si>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</si>
  <si>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</si>
  <si>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</si>
  <si>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</si>
  <si>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</si>
  <si>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</si>
  <si>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</si>
  <si>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</si>
  <si>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</si>
  <si>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</si>
  <si>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</si>
  <si>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</si>
  <si>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</si>
  <si>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</si>
  <si>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</si>
  <si>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</si>
  <si>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</si>
  <si>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</si>
  <si>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</si>
  <si>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</si>
  <si>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</si>
  <si>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</si>
  <si>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</si>
  <si>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</si>
  <si>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</si>
  <si>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</si>
  <si>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</si>
  <si>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</si>
  <si>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</si>
  <si>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</si>
  <si>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</si>
  <si>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</si>
  <si>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</si>
  <si>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</si>
  <si>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</si>
  <si>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</si>
  <si>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</si>
  <si>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</si>
  <si>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</si>
  <si>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</si>
  <si>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</si>
  <si>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</si>
  <si>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</si>
  <si>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</si>
  <si>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</si>
  <si>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</si>
  <si>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</si>
  <si>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</si>
  <si>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</si>
  <si>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</si>
  <si>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</si>
  <si>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</si>
  <si>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</si>
  <si>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</si>
  <si>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</si>
  <si>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</si>
  <si>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</si>
  <si>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</si>
  <si>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</si>
  <si>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</si>
  <si>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</si>
  <si>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</si>
  <si>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</si>
  <si>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</si>
  <si>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</si>
  <si>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</si>
  <si>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</si>
  <si>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</si>
  <si>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</si>
  <si>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</si>
  <si>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</si>
  <si>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</si>
  <si>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</si>
  <si>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</si>
  <si>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</si>
  <si>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</si>
  <si>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</si>
  <si>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</si>
  <si>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</si>
  <si>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</si>
  <si>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</si>
  <si>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</si>
  <si>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</si>
  <si>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</si>
  <si>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</si>
  <si>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</si>
  <si>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</si>
  <si>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</si>
  <si>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</si>
  <si>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</si>
  <si>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</si>
  <si>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</si>
  <si>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</si>
  <si>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</si>
  <si>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</si>
  <si>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</si>
  <si>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</si>
  <si>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</si>
  <si>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</si>
  <si>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</si>
  <si>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</si>
  <si>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</si>
  <si>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</si>
  <si>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</si>
  <si>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</si>
  <si>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</si>
  <si>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</si>
  <si>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</si>
  <si>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</si>
  <si>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</si>
  <si>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</si>
  <si>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</si>
  <si>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</si>
  <si>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</si>
  <si>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</si>
  <si>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</si>
  <si>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</si>
  <si>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</si>
  <si>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</si>
  <si>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</si>
  <si>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</si>
  <si>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</si>
  <si>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</si>
  <si>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</si>
  <si>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</si>
  <si>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</si>
  <si>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</si>
  <si>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</si>
  <si>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</si>
  <si>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</si>
  <si>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</si>
  <si>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</si>
  <si>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</si>
  <si>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</si>
  <si>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</si>
  <si>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</si>
  <si>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</si>
  <si>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</si>
  <si>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</si>
  <si>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</si>
  <si>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</si>
  <si>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</si>
  <si>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</si>
  <si>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</si>
  <si>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</si>
  <si>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</si>
  <si>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</si>
  <si>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</si>
  <si>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</si>
  <si>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</si>
  <si>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</si>
  <si>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</si>
  <si>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</si>
  <si>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</si>
  <si>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</si>
  <si>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</si>
  <si>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</si>
  <si>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</si>
  <si>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</si>
  <si>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</si>
  <si>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</si>
  <si>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</si>
  <si>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</si>
  <si>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</si>
  <si>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</si>
  <si>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</si>
  <si>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</si>
  <si>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</si>
  <si>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</si>
  <si>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</si>
  <si>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</si>
  <si>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</si>
  <si>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</si>
  <si>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</si>
  <si>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</si>
  <si>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</si>
  <si>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</si>
  <si>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</si>
  <si>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</si>
  <si>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</si>
  <si>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</si>
  <si>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</si>
  <si>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</si>
  <si>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</si>
  <si>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</si>
  <si>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</si>
  <si>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</si>
  <si>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</si>
  <si>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</si>
  <si>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</si>
  <si>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</si>
  <si>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</si>
  <si>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</si>
  <si>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</si>
  <si>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</si>
  <si>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</si>
  <si>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</si>
  <si>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</si>
  <si>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</si>
  <si>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</si>
  <si>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</si>
  <si>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</si>
  <si>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</si>
  <si>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</si>
  <si>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</si>
  <si>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</si>
  <si>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</si>
  <si>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</si>
  <si>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</si>
  <si>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</si>
  <si>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</si>
  <si>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</si>
  <si>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</si>
  <si>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</si>
  <si>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</si>
  <si>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</si>
  <si>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</si>
  <si>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</si>
  <si>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</si>
  <si>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</si>
  <si>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</si>
  <si>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</si>
  <si>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</si>
  <si>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</si>
  <si>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</si>
  <si>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</si>
  <si>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</si>
  <si>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</si>
  <si>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</si>
  <si>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</si>
  <si>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</si>
  <si>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</si>
  <si>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</si>
  <si>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</si>
  <si>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</si>
  <si>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</si>
  <si>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</si>
  <si>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</si>
  <si>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</si>
  <si>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</si>
  <si>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</si>
  <si>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</si>
  <si>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</si>
  <si>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</si>
  <si>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</si>
  <si>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</si>
  <si>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</si>
  <si>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</si>
  <si>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</si>
  <si>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</si>
  <si>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</si>
  <si>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</si>
  <si>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</si>
  <si>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</si>
  <si>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</si>
  <si>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</si>
  <si>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</si>
  <si>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</si>
  <si>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</si>
  <si>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</si>
  <si>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</si>
  <si>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</si>
  <si>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</si>
  <si>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</si>
  <si>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</si>
  <si>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</si>
  <si>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</si>
  <si>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</si>
  <si>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</si>
  <si>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</si>
  <si>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</si>
  <si>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</si>
  <si>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</si>
  <si>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</si>
  <si>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</si>
  <si>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</si>
  <si>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</si>
  <si>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</si>
  <si>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</si>
  <si>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</si>
  <si>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</si>
  <si>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</si>
  <si>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</si>
  <si>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</si>
  <si>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</si>
  <si>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</si>
  <si>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</si>
  <si>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</si>
  <si>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</si>
  <si>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</si>
  <si>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</si>
  <si>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</si>
  <si>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</si>
  <si>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</si>
  <si>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</si>
  <si>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</si>
  <si>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</si>
  <si>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</si>
  <si>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</si>
  <si>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</si>
  <si>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</si>
  <si>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</si>
  <si>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</si>
  <si>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</si>
  <si>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</si>
  <si>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</si>
  <si>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</si>
  <si>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</si>
  <si>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</si>
  <si>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</si>
  <si>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</si>
  <si>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</si>
  <si>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</si>
  <si>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</si>
  <si>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</si>
  <si>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</si>
  <si>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</si>
  <si>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</si>
  <si>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</si>
  <si>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</si>
  <si>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</si>
  <si>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</si>
  <si>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</si>
  <si>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</si>
  <si>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</si>
  <si>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</si>
  <si>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</si>
  <si>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</si>
  <si>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</si>
  <si>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</si>
  <si>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</si>
  <si>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</si>
  <si>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</si>
  <si>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</si>
  <si>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</si>
  <si>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</si>
  <si>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</si>
  <si>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</si>
  <si>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</si>
  <si>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</si>
  <si>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</si>
  <si>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</si>
  <si>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</si>
  <si>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</si>
  <si>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</si>
  <si>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</si>
  <si>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</si>
  <si>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</si>
  <si>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</si>
  <si>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</si>
  <si>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</si>
  <si>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</si>
  <si>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</si>
  <si>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</si>
  <si>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</si>
  <si>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</si>
  <si>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</si>
  <si>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</si>
  <si>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</si>
  <si>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</si>
  <si>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</si>
  <si>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</si>
  <si>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</si>
  <si>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</si>
  <si>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</si>
  <si>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</si>
  <si>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</si>
  <si>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</si>
  <si>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</si>
  <si>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</si>
  <si>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</si>
  <si>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</si>
  <si>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</si>
  <si>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</si>
  <si>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</si>
  <si>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</si>
  <si>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</si>
  <si>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</si>
  <si>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</si>
  <si>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</si>
  <si>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</si>
  <si>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</si>
  <si>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</si>
  <si>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</si>
  <si>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</si>
  <si>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</si>
  <si>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</si>
  <si>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</si>
  <si>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</si>
  <si>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</si>
  <si>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</si>
  <si>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</si>
  <si>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</si>
  <si>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</si>
  <si>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</si>
  <si>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</si>
  <si>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</si>
  <si>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</si>
  <si>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</si>
  <si>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</si>
  <si>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</si>
  <si>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</si>
  <si>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</si>
  <si>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</si>
  <si>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</si>
  <si>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</si>
  <si>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</si>
  <si>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</si>
  <si>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</si>
  <si>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</si>
  <si>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</si>
  <si>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</si>
  <si>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</si>
  <si>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</si>
  <si>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</si>
  <si>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</si>
  <si>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</si>
  <si>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</si>
  <si>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</si>
  <si>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</si>
  <si>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</si>
  <si>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</si>
  <si>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</si>
  <si>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</si>
  <si>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</si>
  <si>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</si>
  <si>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</si>
  <si>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</si>
  <si>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</si>
  <si>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</si>
  <si>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</si>
  <si>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</si>
  <si>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</si>
  <si>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</si>
  <si>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</si>
  <si>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</si>
  <si>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</si>
  <si>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</si>
  <si>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</si>
  <si>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</si>
  <si>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</si>
  <si>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</si>
  <si>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</si>
  <si>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</si>
  <si>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</si>
  <si>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</si>
  <si>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</si>
  <si>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</si>
  <si>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</si>
  <si>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</si>
  <si>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</si>
  <si>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</si>
  <si>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</si>
  <si>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</si>
  <si>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</si>
  <si>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</si>
  <si>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</si>
  <si>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</si>
  <si>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</si>
  <si>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</si>
  <si>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</si>
  <si>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</si>
  <si>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</si>
  <si>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</si>
  <si>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</si>
  <si>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</si>
  <si>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</si>
  <si>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</si>
  <si>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</si>
  <si>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</si>
  <si>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</si>
  <si>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</si>
  <si>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</si>
  <si>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</si>
  <si>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</si>
  <si>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</si>
  <si>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</si>
  <si>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</si>
  <si>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</si>
  <si>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</si>
  <si>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</si>
  <si>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</si>
  <si>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</si>
  <si>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</si>
  <si>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</si>
  <si>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</si>
  <si>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</si>
  <si>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</si>
  <si>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</si>
  <si>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</si>
  <si>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</si>
  <si>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</si>
  <si>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</si>
  <si>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</si>
  <si>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</si>
  <si>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</si>
  <si>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</si>
  <si>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</si>
  <si>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</si>
  <si>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</si>
  <si>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</si>
  <si>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</si>
  <si>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</si>
  <si>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</si>
  <si>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</si>
  <si>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</si>
  <si>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</si>
  <si>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</si>
  <si>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</si>
  <si>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</si>
  <si>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</si>
  <si>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</si>
  <si>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</si>
  <si>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</si>
  <si>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</si>
  <si>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</si>
  <si>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</si>
  <si>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</si>
  <si>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</si>
  <si>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</si>
  <si>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</si>
  <si>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</si>
  <si>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</si>
  <si>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</si>
  <si>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</si>
  <si>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</si>
  <si>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</si>
  <si>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</si>
  <si>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</si>
  <si>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</si>
  <si>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</si>
  <si>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</si>
  <si>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</si>
  <si>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</si>
  <si>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</si>
  <si>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</si>
  <si>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</si>
  <si>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</si>
  <si>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</si>
  <si>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</si>
  <si>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</si>
  <si>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</si>
  <si>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</si>
  <si>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</si>
  <si>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</si>
  <si>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</si>
  <si>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</si>
  <si>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</si>
  <si>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</si>
  <si>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</si>
  <si>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</si>
  <si>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</si>
  <si>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</si>
  <si>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</si>
  <si>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</si>
  <si>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</si>
  <si>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</si>
  <si>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</si>
  <si>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</si>
  <si>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</si>
  <si>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</si>
  <si>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</si>
  <si>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</si>
  <si>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</si>
  <si>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</si>
  <si>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</si>
  <si>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</si>
  <si>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</si>
  <si>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</si>
  <si>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</si>
  <si>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</si>
  <si>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</si>
  <si>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</si>
  <si>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</si>
  <si>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</si>
  <si>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</si>
  <si>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</si>
  <si>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</si>
  <si>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</si>
  <si>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</si>
  <si>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</si>
  <si>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</si>
  <si>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</si>
  <si>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</si>
  <si>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</si>
  <si>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</si>
  <si>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</si>
  <si>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</si>
  <si>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</si>
  <si>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</si>
  <si>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</si>
  <si>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</si>
  <si>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</si>
  <si>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</si>
  <si>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</si>
  <si>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</si>
  <si>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</si>
  <si>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</si>
  <si>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</si>
  <si>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</si>
  <si>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</si>
  <si>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</si>
  <si>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</si>
  <si>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</si>
  <si>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</si>
  <si>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</si>
  <si>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</si>
  <si>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</si>
  <si>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</si>
  <si>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</si>
  <si>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</si>
  <si>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</si>
  <si>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</si>
  <si>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</si>
  <si>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</si>
  <si>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</si>
  <si>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</si>
  <si>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</si>
  <si>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</si>
  <si>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</si>
  <si>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</si>
  <si>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</si>
  <si>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</si>
  <si>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</si>
  <si>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</si>
  <si>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</si>
  <si>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</si>
  <si>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</si>
  <si>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</si>
  <si>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</si>
  <si>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</si>
  <si>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</si>
  <si>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</si>
  <si>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</si>
  <si>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</si>
  <si>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</si>
  <si>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</si>
  <si>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</si>
  <si>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</si>
  <si>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</si>
  <si>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</si>
  <si>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</si>
  <si>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</si>
  <si>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</si>
  <si>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</si>
  <si>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</si>
  <si>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</si>
  <si>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</si>
  <si>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</si>
  <si>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</si>
  <si>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</si>
  <si>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</si>
  <si>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</si>
  <si>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</si>
  <si>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</si>
  <si>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</si>
  <si>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</si>
  <si>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</si>
  <si>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</si>
  <si>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</si>
  <si>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</si>
  <si>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</si>
  <si>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</si>
  <si>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</si>
  <si>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</si>
  <si>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</si>
  <si>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</si>
  <si>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</si>
  <si>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</si>
  <si>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</si>
  <si>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</si>
  <si>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</si>
  <si>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</si>
  <si>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</si>
  <si>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</si>
  <si>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</si>
  <si>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</si>
  <si>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</si>
  <si>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</si>
  <si>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</si>
  <si>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</si>
  <si>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</si>
  <si>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</si>
  <si>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</si>
  <si>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</si>
  <si>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</si>
  <si>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</si>
  <si>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</si>
  <si>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</si>
  <si>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</si>
  <si>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</si>
  <si>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</si>
  <si>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</si>
  <si>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</si>
  <si>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</si>
  <si>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</si>
  <si>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</si>
  <si>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</si>
  <si>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</si>
  <si>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</si>
  <si>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</si>
  <si>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</si>
  <si>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</si>
  <si>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</si>
  <si>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</si>
  <si>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</si>
  <si>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</si>
  <si>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</si>
  <si>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</si>
  <si>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</si>
  <si>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</si>
  <si>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</si>
  <si>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</si>
  <si>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</si>
  <si>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</si>
  <si>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</si>
  <si>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</si>
  <si>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</si>
  <si>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</si>
  <si>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</si>
  <si>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</si>
  <si>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</si>
  <si>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</si>
  <si>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</si>
  <si>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</si>
  <si>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</si>
  <si>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</si>
  <si>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</si>
  <si>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</si>
  <si>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</si>
  <si>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</si>
  <si>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</si>
  <si>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</si>
  <si>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</si>
  <si>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</si>
  <si>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</si>
  <si>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</si>
  <si>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</si>
  <si>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</si>
  <si>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</si>
  <si>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</si>
  <si>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</si>
  <si>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</si>
  <si>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</si>
  <si>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</si>
  <si>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</si>
  <si>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</si>
  <si>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</si>
  <si>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</si>
  <si>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</si>
  <si>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</si>
  <si>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</si>
  <si>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</si>
  <si>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</si>
  <si>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</si>
  <si>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</si>
  <si>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</si>
  <si>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</si>
  <si>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</si>
  <si>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</si>
  <si>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</si>
  <si>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</si>
  <si>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</si>
  <si>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</si>
  <si>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</si>
  <si>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</si>
  <si>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</si>
  <si>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</si>
  <si>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</si>
  <si>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</si>
  <si>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</si>
  <si>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</si>
  <si>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</si>
  <si>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</si>
  <si>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</si>
  <si>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</si>
  <si>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</si>
  <si>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</si>
  <si>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</si>
  <si>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</si>
  <si>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</si>
  <si>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</si>
  <si>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</si>
  <si>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</si>
  <si>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</si>
  <si>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</si>
  <si>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</si>
  <si>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</si>
  <si>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</si>
  <si>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</si>
  <si>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</si>
  <si>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</si>
  <si>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</si>
  <si>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</si>
  <si>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</si>
  <si>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</si>
  <si>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</si>
  <si>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</si>
  <si>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</si>
  <si>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</si>
  <si>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</si>
  <si>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</si>
  <si>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</si>
  <si>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</si>
  <si>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</si>
  <si>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</si>
  <si>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</si>
  <si>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</si>
  <si>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</si>
  <si>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</si>
  <si>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</si>
  <si>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</si>
  <si>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</si>
  <si>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</si>
  <si>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</si>
  <si>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</si>
  <si>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</si>
  <si>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</si>
  <si>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</si>
  <si>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</si>
  <si>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</si>
  <si>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</si>
  <si>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</si>
  <si>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</si>
  <si>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</si>
  <si>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</si>
  <si>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</si>
  <si>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</si>
  <si>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</si>
  <si>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</si>
  <si>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</si>
  <si>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</si>
  <si>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</si>
  <si>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</si>
  <si>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</si>
  <si>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</si>
  <si>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</si>
  <si>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</si>
  <si>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</si>
  <si>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</si>
  <si>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</si>
  <si>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</si>
  <si>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</si>
  <si>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</si>
  <si>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</si>
  <si>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</si>
  <si>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</si>
  <si>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</si>
  <si>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</si>
  <si>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</si>
  <si>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</si>
  <si>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</si>
  <si>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</si>
  <si>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</si>
  <si>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</si>
  <si>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</si>
  <si>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</si>
  <si>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</si>
  <si>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</si>
  <si>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</si>
  <si>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</si>
  <si>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</si>
  <si>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</si>
  <si>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</si>
  <si>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</si>
  <si>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</si>
  <si>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</si>
  <si>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</si>
  <si>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</si>
  <si>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</si>
  <si>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</si>
  <si>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</si>
  <si>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</si>
  <si>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</si>
  <si>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</si>
  <si>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</si>
  <si>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</si>
  <si>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</si>
  <si>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</si>
  <si>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</si>
  <si>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</si>
  <si>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</si>
  <si>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</si>
  <si>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</si>
  <si>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</si>
  <si>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</si>
  <si>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</si>
  <si>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</si>
  <si>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</si>
  <si>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</si>
  <si>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</si>
  <si>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</si>
  <si>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</si>
  <si>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</si>
  <si>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</si>
  <si>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</si>
  <si>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</si>
  <si>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</si>
  <si>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</si>
  <si>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</si>
  <si>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</si>
  <si>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</si>
  <si>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</si>
  <si>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</si>
  <si>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</si>
  <si>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</si>
  <si>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</si>
  <si>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</si>
  <si>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</si>
  <si>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</si>
  <si>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</si>
  <si>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</si>
  <si>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</si>
  <si>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</si>
  <si>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</si>
  <si>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</si>
  <si>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</si>
  <si>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</si>
  <si>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</si>
  <si>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</si>
  <si>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</si>
  <si>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</si>
  <si>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</si>
  <si>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</si>
  <si>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</si>
  <si>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</si>
  <si>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</si>
  <si>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</si>
  <si>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</si>
  <si>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</si>
  <si>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</si>
  <si>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</si>
  <si>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</si>
  <si>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</si>
  <si>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</si>
  <si>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</si>
  <si>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</si>
  <si>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</si>
  <si>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</si>
  <si>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</si>
  <si>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</si>
  <si>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</si>
  <si>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</si>
  <si>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</si>
  <si>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</si>
  <si>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</si>
  <si>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</si>
  <si>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</si>
  <si>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</si>
  <si>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</si>
  <si>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</si>
  <si>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</si>
  <si>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</si>
  <si>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</si>
  <si>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</si>
  <si>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</si>
  <si>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</si>
  <si>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</si>
  <si>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</si>
  <si>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</si>
  <si>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</si>
  <si>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</si>
  <si>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</si>
  <si>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</si>
  <si>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</si>
  <si>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</si>
  <si>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</si>
  <si>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</si>
  <si>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</si>
  <si>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</si>
  <si>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</si>
  <si>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</si>
  <si>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</si>
  <si>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</si>
  <si>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</si>
  <si>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</si>
  <si>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</si>
  <si>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</si>
  <si>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</si>
  <si>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</si>
  <si>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</si>
  <si>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</si>
  <si>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</si>
  <si>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</si>
  <si>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</si>
  <si>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</si>
  <si>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</si>
  <si>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</si>
  <si>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</si>
  <si>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</si>
  <si>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</si>
  <si>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</si>
  <si>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</si>
  <si>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</si>
  <si>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</si>
  <si>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</si>
  <si>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</si>
  <si>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</si>
  <si>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</si>
  <si>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</si>
  <si>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</si>
  <si>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</si>
  <si>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</si>
  <si>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</si>
  <si>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</si>
  <si>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</si>
  <si>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</si>
  <si>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</si>
  <si>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</si>
  <si>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</si>
  <si>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</si>
  <si>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</si>
  <si>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</si>
  <si>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</si>
  <si>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</si>
  <si>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</si>
  <si>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</si>
  <si>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</si>
  <si>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</si>
  <si>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</si>
  <si>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</si>
  <si>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</si>
  <si>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</si>
  <si>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</si>
  <si>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</si>
  <si>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</si>
  <si>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</si>
  <si>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</si>
  <si>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</si>
  <si>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</si>
  <si>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</si>
  <si>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</si>
  <si>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</si>
  <si>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</si>
  <si>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</si>
  <si>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</si>
  <si>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</si>
  <si>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</si>
  <si>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</si>
  <si>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</si>
  <si>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</si>
  <si>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</si>
  <si>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</si>
  <si>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</si>
  <si>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</si>
  <si>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</si>
  <si>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</si>
  <si>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</si>
  <si>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</si>
  <si>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</si>
  <si>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</si>
  <si>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</si>
  <si>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</si>
  <si>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</si>
  <si>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</si>
  <si>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</si>
  <si>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</si>
  <si>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</si>
  <si>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</si>
  <si>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</si>
  <si>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</si>
  <si>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</si>
  <si>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</si>
  <si>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</si>
  <si>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</si>
  <si>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</si>
  <si>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</si>
  <si>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</si>
  <si>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</si>
  <si>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</si>
  <si>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</si>
  <si>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</si>
  <si>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</si>
  <si>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</si>
  <si>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</si>
  <si>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</si>
  <si>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</si>
  <si>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</si>
  <si>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</si>
  <si>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</si>
  <si>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</si>
  <si>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</si>
  <si>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</si>
  <si>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</si>
  <si>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</si>
  <si>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</si>
  <si>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</si>
  <si>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</si>
  <si>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</si>
  <si>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</si>
  <si>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</si>
  <si>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</si>
  <si>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</si>
  <si>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</si>
  <si>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</si>
  <si>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</si>
  <si>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</si>
  <si>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</si>
  <si>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</si>
  <si>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</si>
  <si>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</si>
  <si>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</si>
  <si>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</si>
  <si>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</si>
  <si>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</si>
  <si>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</si>
  <si>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</si>
  <si>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</si>
  <si>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</si>
  <si>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</si>
  <si>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</si>
  <si>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</si>
  <si>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</si>
  <si>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</si>
  <si>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</si>
  <si>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</si>
  <si>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</si>
  <si>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</si>
  <si>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</si>
  <si>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</si>
  <si>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</si>
  <si>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</si>
  <si>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</si>
  <si>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</si>
  <si>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</si>
  <si>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</si>
  <si>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</si>
  <si>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</si>
  <si>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</si>
  <si>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</si>
  <si>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</si>
  <si>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</si>
  <si>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</si>
  <si>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</si>
  <si>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</si>
  <si>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</si>
  <si>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</si>
  <si>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</si>
  <si>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</si>
  <si>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</si>
  <si>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</si>
  <si>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</si>
  <si>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</si>
  <si>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</si>
  <si>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</si>
  <si>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</si>
  <si>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</si>
  <si>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</si>
  <si>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</si>
  <si>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</si>
  <si>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</si>
  <si>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</si>
  <si>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</si>
  <si>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</si>
  <si>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</si>
  <si>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</si>
  <si>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</si>
  <si>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</si>
  <si>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</si>
  <si>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</si>
  <si>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</si>
  <si>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</si>
  <si>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</si>
  <si>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</si>
  <si>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</si>
  <si>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</si>
  <si>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</si>
  <si>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</si>
  <si>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</si>
  <si>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</si>
  <si>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</si>
  <si>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</si>
  <si>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</si>
  <si>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</si>
  <si>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</si>
  <si>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</si>
  <si>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</si>
  <si>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</si>
  <si>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</si>
  <si>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</si>
  <si>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</si>
  <si>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</si>
  <si>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</si>
  <si>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</si>
  <si>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</si>
  <si>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</si>
  <si>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</si>
  <si>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</si>
  <si>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</si>
  <si>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</si>
  <si>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</si>
  <si>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</si>
  <si>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</si>
  <si>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</si>
  <si>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</si>
  <si>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</si>
  <si>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</si>
  <si>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</si>
  <si>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</si>
  <si>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</si>
  <si>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</si>
  <si>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</si>
  <si>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</si>
  <si>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</si>
  <si>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</si>
  <si>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</si>
  <si>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</si>
  <si>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</si>
  <si>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</si>
  <si>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</si>
  <si>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</si>
  <si>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</si>
  <si>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</si>
  <si>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</si>
  <si>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</si>
  <si>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</si>
  <si>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</si>
  <si>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</si>
  <si>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</si>
  <si>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</si>
  <si>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</si>
  <si>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</si>
  <si>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</si>
  <si>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</si>
  <si>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</si>
  <si>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</si>
  <si>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</si>
  <si>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</si>
  <si>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</si>
  <si>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</si>
  <si>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</si>
  <si>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</si>
  <si>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</si>
  <si>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</si>
  <si>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</si>
  <si>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</si>
  <si>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</si>
  <si>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</si>
  <si>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</si>
  <si>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</si>
  <si>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</si>
  <si>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</si>
  <si>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</si>
  <si>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</si>
  <si>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</si>
  <si>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</si>
  <si>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</si>
  <si>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</si>
  <si>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</si>
  <si>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</si>
  <si>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</si>
  <si>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</si>
  <si>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</si>
  <si>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</si>
  <si>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</si>
  <si>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</si>
  <si>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</si>
  <si>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</si>
  <si>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</si>
  <si>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</si>
  <si>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</si>
  <si>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</si>
  <si>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</si>
  <si>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</si>
  <si>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</si>
  <si>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</si>
  <si>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</si>
  <si>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</si>
  <si>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</si>
  <si>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</si>
  <si>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</si>
  <si>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</si>
  <si>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</si>
  <si>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</si>
  <si>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</si>
  <si>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</si>
  <si>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</si>
  <si>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</si>
  <si>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</si>
  <si>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</si>
  <si>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</si>
  <si>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</si>
  <si>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</si>
  <si>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</si>
  <si>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</si>
  <si>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</si>
  <si>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</si>
  <si>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</si>
  <si>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</si>
  <si>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</si>
  <si>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</si>
  <si>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</si>
  <si>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</si>
  <si>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</si>
  <si>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</si>
  <si>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</si>
  <si>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</si>
  <si>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</si>
  <si>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</si>
  <si>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</si>
  <si>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</si>
  <si>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</si>
  <si>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</si>
  <si>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</si>
  <si>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</si>
  <si>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</si>
  <si>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</si>
  <si>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</si>
  <si>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</si>
  <si>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</si>
  <si>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</si>
  <si>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</si>
  <si>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</si>
  <si>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</si>
  <si>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</si>
  <si>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</si>
  <si>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</si>
  <si>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</si>
  <si>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</si>
  <si>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</si>
  <si>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</si>
  <si>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</si>
  <si>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</si>
  <si>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</si>
  <si>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</si>
  <si>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</si>
  <si>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</si>
  <si>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</si>
  <si>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</si>
  <si>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</si>
  <si>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</si>
  <si>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</si>
  <si>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</si>
  <si>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</si>
  <si>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</si>
  <si>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</si>
  <si>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</si>
  <si>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</si>
  <si>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</si>
  <si>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</si>
  <si>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</si>
  <si>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</si>
  <si>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</si>
  <si>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</si>
  <si>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</si>
  <si>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</si>
  <si>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</si>
  <si>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</si>
  <si>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</si>
  <si>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</si>
  <si>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</si>
  <si>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</si>
  <si>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</si>
  <si>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</si>
  <si>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</si>
  <si>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</si>
  <si>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</si>
  <si>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</si>
  <si>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</si>
  <si>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</si>
  <si>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</si>
  <si>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</si>
  <si>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</si>
  <si>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</si>
  <si>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</si>
  <si>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</si>
  <si>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</si>
  <si>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</si>
  <si>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</si>
  <si>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</si>
  <si>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</si>
  <si>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</si>
  <si>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</si>
  <si>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</si>
  <si>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</si>
  <si>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</si>
  <si>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</si>
  <si>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</si>
  <si>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</si>
  <si>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</si>
  <si>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</si>
  <si>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</si>
  <si>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</si>
  <si>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</si>
  <si>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</si>
  <si>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</si>
  <si>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</si>
  <si>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</si>
  <si>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</si>
  <si>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</si>
  <si>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</si>
  <si>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</si>
  <si>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</si>
  <si>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</si>
  <si>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</si>
  <si>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</si>
  <si>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</si>
  <si>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</si>
  <si>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</si>
  <si>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</si>
  <si>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</si>
  <si>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</si>
  <si>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</si>
  <si>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</si>
  <si>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</si>
  <si>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</si>
  <si>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</si>
  <si>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</si>
  <si>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</si>
  <si>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</si>
  <si>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</si>
  <si>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</si>
  <si>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</si>
  <si>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</si>
  <si>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</si>
  <si>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</si>
  <si>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</si>
  <si>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</si>
  <si>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</si>
  <si>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</si>
  <si>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</si>
  <si>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</si>
  <si>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</si>
  <si>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</si>
  <si>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</si>
  <si>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</si>
  <si>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</si>
  <si>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</si>
  <si>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</si>
  <si>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</si>
  <si>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</si>
  <si>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</si>
  <si>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</si>
  <si>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</si>
  <si>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</si>
  <si>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</si>
  <si>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</si>
  <si>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</si>
  <si>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</si>
  <si>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</si>
  <si>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</si>
  <si>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</si>
  <si>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</si>
  <si>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</si>
  <si>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</si>
  <si>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</si>
  <si>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</si>
  <si>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</si>
  <si>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</si>
  <si>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</si>
  <si>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</si>
  <si>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</si>
  <si>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</si>
  <si>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</si>
  <si>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</si>
  <si>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</si>
  <si>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</si>
  <si>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</si>
  <si>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</si>
  <si>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</si>
  <si>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</si>
  <si>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</si>
  <si>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</si>
  <si>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</si>
  <si>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</si>
  <si>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</si>
  <si>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</si>
  <si>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</si>
  <si>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</si>
  <si>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</si>
  <si>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</si>
  <si>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</si>
  <si>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</si>
  <si>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</si>
  <si>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</si>
  <si>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</si>
  <si>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</si>
  <si>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</si>
  <si>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</si>
  <si>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</si>
  <si>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</si>
  <si>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</si>
  <si>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</si>
  <si>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</si>
  <si>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</si>
  <si>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</si>
  <si>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</si>
  <si>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</si>
  <si>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</si>
  <si>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</si>
  <si>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</si>
  <si>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</si>
  <si>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</si>
  <si>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</si>
  <si>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</si>
  <si>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</si>
  <si>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</si>
  <si>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</si>
  <si>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</si>
  <si>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</si>
  <si>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</si>
  <si>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</si>
  <si>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</si>
  <si>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</si>
  <si>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</si>
  <si>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</si>
  <si>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</si>
  <si>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</si>
  <si>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</si>
  <si>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</si>
  <si>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</si>
  <si>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</si>
  <si>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</si>
  <si>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</si>
  <si>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</si>
  <si>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</si>
  <si>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</si>
  <si>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</si>
  <si>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</si>
  <si>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</si>
  <si>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</si>
  <si>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</si>
  <si>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</si>
  <si>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</si>
  <si>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</si>
  <si>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</si>
  <si>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</si>
  <si>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</si>
  <si>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</si>
  <si>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</si>
  <si>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</si>
  <si>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</si>
  <si>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</si>
  <si>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</si>
  <si>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</si>
  <si>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</si>
  <si>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</si>
  <si>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</si>
  <si>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</si>
  <si>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</si>
  <si>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</si>
  <si>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</si>
  <si>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</si>
  <si>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</si>
  <si>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</si>
  <si>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</si>
  <si>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</si>
  <si>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</si>
  <si>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</si>
  <si>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</si>
  <si>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</si>
  <si>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</si>
  <si>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</si>
  <si>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</si>
  <si>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</si>
  <si>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</si>
  <si>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</si>
  <si>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</si>
  <si>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</si>
  <si>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</si>
  <si>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</si>
  <si>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</si>
  <si>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</si>
  <si>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</si>
  <si>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</si>
  <si>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</si>
  <si>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</si>
  <si>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</si>
  <si>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</si>
  <si>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</si>
  <si>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</si>
  <si>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</si>
  <si>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</si>
  <si>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</si>
  <si>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</si>
  <si>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</si>
  <si>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</si>
  <si>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</si>
  <si>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</si>
  <si>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</si>
  <si>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</si>
  <si>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</si>
  <si>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</si>
  <si>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</si>
  <si>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</si>
  <si>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</si>
  <si>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</si>
  <si>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</si>
  <si>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</si>
  <si>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</si>
  <si>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</si>
  <si>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</si>
  <si>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</si>
  <si>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</si>
  <si>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</si>
  <si>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</si>
  <si>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</si>
  <si>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</si>
  <si>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</si>
  <si>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</si>
  <si>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</si>
  <si>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</si>
  <si>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</si>
  <si>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</si>
  <si>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</si>
  <si>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</si>
  <si>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</si>
  <si>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</si>
  <si>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</si>
  <si>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</si>
  <si>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</si>
  <si>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</si>
  <si>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</si>
  <si>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</si>
  <si>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</si>
  <si>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</si>
  <si>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</si>
  <si>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</si>
  <si>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</si>
  <si>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</si>
  <si>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</si>
  <si>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</si>
  <si>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</si>
  <si>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</si>
  <si>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</si>
  <si>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</si>
  <si>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</si>
  <si>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</si>
  <si>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</si>
  <si>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</si>
  <si>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</si>
  <si>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</si>
  <si>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</si>
  <si>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</si>
  <si>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</si>
  <si>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</si>
  <si>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</si>
  <si>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</si>
  <si>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</si>
  <si>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</si>
  <si>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</si>
  <si>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</si>
  <si>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</si>
  <si>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</si>
  <si>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</si>
  <si>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</si>
  <si>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</si>
  <si>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</si>
  <si>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</si>
  <si>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</si>
  <si>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</si>
  <si>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</si>
  <si>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</si>
  <si>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</si>
  <si>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</si>
  <si>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</si>
  <si>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</si>
  <si>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</si>
  <si>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</si>
  <si>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</si>
  <si>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</si>
  <si>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</si>
  <si>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</si>
  <si>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</si>
  <si>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</si>
  <si>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</si>
  <si>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</si>
  <si>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</si>
  <si>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</si>
  <si>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</si>
  <si>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</si>
  <si>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</si>
  <si>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</si>
  <si>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</si>
  <si>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</si>
  <si>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</si>
  <si>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</si>
  <si>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</si>
  <si>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</si>
  <si>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</si>
  <si>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</si>
  <si>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</si>
  <si>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</si>
  <si>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</si>
  <si>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</si>
  <si>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</si>
  <si>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</si>
  <si>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</si>
  <si>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</si>
  <si>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</si>
  <si>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</si>
  <si>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</si>
  <si>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</si>
  <si>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</si>
  <si>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</si>
  <si>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</si>
  <si>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</si>
  <si>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</si>
  <si>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</si>
  <si>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</si>
  <si>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</si>
  <si>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</si>
  <si>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</si>
  <si>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</si>
  <si>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</si>
  <si>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</si>
  <si>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</si>
  <si>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</si>
  <si>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</si>
  <si>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</si>
  <si>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</si>
  <si>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</si>
  <si>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</si>
  <si>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</si>
  <si>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</si>
  <si>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</si>
  <si>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</si>
  <si>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</si>
  <si>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</si>
  <si>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</si>
  <si>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</si>
  <si>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</si>
  <si>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</si>
  <si>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</si>
  <si>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</si>
  <si>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</si>
  <si>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</si>
  <si>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</si>
  <si>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</si>
  <si>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</si>
  <si>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</si>
  <si>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</si>
  <si>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</si>
  <si>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</si>
  <si>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</si>
  <si>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</si>
  <si>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</si>
  <si>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</si>
  <si>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</si>
  <si>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</si>
  <si>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</si>
  <si>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</si>
  <si>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</si>
  <si>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</si>
  <si>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</si>
  <si>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</si>
  <si>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</si>
  <si>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</si>
  <si>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</si>
  <si>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</si>
  <si>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</si>
  <si>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</si>
  <si>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</si>
  <si>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</si>
  <si>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</si>
  <si>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</si>
  <si>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</si>
  <si>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</si>
  <si>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</si>
  <si>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</si>
  <si>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</si>
  <si>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</si>
  <si>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</si>
  <si>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</si>
  <si>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</si>
  <si>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</si>
  <si>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</si>
  <si>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</si>
  <si>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</si>
  <si>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</si>
  <si>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</si>
  <si>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</si>
  <si>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</si>
  <si>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</si>
  <si>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</si>
  <si>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</si>
  <si>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</si>
  <si>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</si>
  <si>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</si>
  <si>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</si>
  <si>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</si>
  <si>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</si>
  <si>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</si>
  <si>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</si>
  <si>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</si>
  <si>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</si>
  <si>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</si>
  <si>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</si>
  <si>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</si>
  <si>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</si>
  <si>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</si>
  <si>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</si>
  <si>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</si>
  <si>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</si>
  <si>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</si>
  <si>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</si>
  <si>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</si>
  <si>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</si>
  <si>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</si>
  <si>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</si>
  <si>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</si>
  <si>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</si>
  <si>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</si>
  <si>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</si>
  <si>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</si>
  <si>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</si>
  <si>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</si>
  <si>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</si>
  <si>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</si>
  <si>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</si>
  <si>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</si>
  <si>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</si>
  <si>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</si>
  <si>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</si>
  <si>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</si>
  <si>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</si>
  <si>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</si>
  <si>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</si>
  <si>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</si>
  <si>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</si>
  <si>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</si>
  <si>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</si>
  <si>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</si>
  <si>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</si>
  <si>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</si>
  <si>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</si>
  <si>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</si>
  <si>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</si>
  <si>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</si>
  <si>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</si>
  <si>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</si>
  <si>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</si>
  <si>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</si>
  <si>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</si>
  <si>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</si>
  <si>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</si>
  <si>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</si>
  <si>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</si>
  <si>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</si>
  <si>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</si>
  <si>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</si>
  <si>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</si>
  <si>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</si>
  <si>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</si>
  <si>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</si>
  <si>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</si>
  <si>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</si>
  <si>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</si>
  <si>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</si>
  <si>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</si>
  <si>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</si>
  <si>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</si>
  <si>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</si>
  <si>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</si>
  <si>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</si>
  <si>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</si>
  <si>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</si>
  <si>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</si>
  <si>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</si>
  <si>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</si>
  <si>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</si>
  <si>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</si>
  <si>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</si>
  <si>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</si>
  <si>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</si>
  <si>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</si>
  <si>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</si>
  <si>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</si>
  <si>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</si>
  <si>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</si>
  <si>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</si>
  <si>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</si>
  <si>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</si>
  <si>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</si>
  <si>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</si>
  <si>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</si>
  <si>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</si>
  <si>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</si>
  <si>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</si>
  <si>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</si>
  <si>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</si>
  <si>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</si>
  <si>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</si>
  <si>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</si>
  <si>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</si>
  <si>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</si>
  <si>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</si>
  <si>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</si>
  <si>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</si>
  <si>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</si>
  <si>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</si>
  <si>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</si>
  <si>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</si>
  <si>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</si>
  <si>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</si>
  <si>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</si>
  <si>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</si>
  <si>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</si>
  <si>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</si>
  <si>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</si>
  <si>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</si>
  <si>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</si>
  <si>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</si>
  <si>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</si>
  <si>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</si>
  <si>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</si>
  <si>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</si>
  <si>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</si>
  <si>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</si>
  <si>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</si>
  <si>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</si>
  <si>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</si>
  <si>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</si>
  <si>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</si>
  <si>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</si>
  <si>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</si>
  <si>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</si>
  <si>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</si>
  <si>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</si>
  <si>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</si>
  <si>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</si>
  <si>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</si>
  <si>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</si>
  <si>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</si>
  <si>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</si>
  <si>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</si>
  <si>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</si>
  <si>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</si>
  <si>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</si>
  <si>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</si>
  <si>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</si>
  <si>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</si>
  <si>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</si>
  <si>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</si>
  <si>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</si>
  <si>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</si>
  <si>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</si>
  <si>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</si>
  <si>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</si>
  <si>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</si>
  <si>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</si>
  <si>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</si>
  <si>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</si>
  <si>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</si>
  <si>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</si>
  <si>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</si>
  <si>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</si>
  <si>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</si>
  <si>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</si>
  <si>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</si>
  <si>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</si>
  <si>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</si>
  <si>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</si>
  <si>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</si>
  <si>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</si>
  <si>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</si>
  <si>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</si>
  <si>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</si>
  <si>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</si>
  <si>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</si>
  <si>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</si>
  <si>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</si>
  <si>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</si>
  <si>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</si>
  <si>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</si>
  <si>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</si>
  <si>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</si>
  <si>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</si>
  <si>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</si>
  <si>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</si>
  <si>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</si>
  <si>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</si>
  <si>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</si>
  <si>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</si>
  <si>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</si>
  <si>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</si>
  <si>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</si>
  <si>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</si>
  <si>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</si>
  <si>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</si>
  <si>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</si>
  <si>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</si>
  <si>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</si>
  <si>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</si>
  <si>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</si>
  <si>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</si>
  <si>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</si>
  <si>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</si>
  <si>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</si>
  <si>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</si>
  <si>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</si>
  <si>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</si>
  <si>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</si>
  <si>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</si>
  <si>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</si>
  <si>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</si>
  <si>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</si>
  <si>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</si>
  <si>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</si>
  <si>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</si>
  <si>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</si>
  <si>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</si>
  <si>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</si>
  <si>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</si>
  <si>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</si>
  <si>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</si>
  <si>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</si>
  <si>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</si>
  <si>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</si>
  <si>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</si>
  <si>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</si>
  <si>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</si>
  <si>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</si>
  <si>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</si>
  <si>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</si>
  <si>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</si>
  <si>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</si>
  <si>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</si>
  <si>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</si>
  <si>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</si>
  <si>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</si>
  <si>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</si>
  <si>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</si>
  <si>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</si>
  <si>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</si>
  <si>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</si>
  <si>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</si>
  <si>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</si>
  <si>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</si>
  <si>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</si>
  <si>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</si>
  <si>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</si>
  <si>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</si>
  <si>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</si>
  <si>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</si>
  <si>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</si>
  <si>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</si>
  <si>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</si>
  <si>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</si>
  <si>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</si>
  <si>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</si>
  <si>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</si>
  <si>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</si>
  <si>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</si>
  <si>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</si>
  <si>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</si>
  <si>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</si>
  <si>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</si>
  <si>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</si>
  <si>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</si>
  <si>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</si>
  <si>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</si>
  <si>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</si>
  <si>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</si>
  <si>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</si>
  <si>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</si>
  <si>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</si>
  <si>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</si>
  <si>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</si>
  <si>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</si>
  <si>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</si>
  <si>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</si>
  <si>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</si>
  <si>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</si>
  <si>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</si>
  <si>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</si>
  <si>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</si>
  <si>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</si>
  <si>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</si>
  <si>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</si>
  <si>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</si>
  <si>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</si>
  <si>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</si>
  <si>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</si>
  <si>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</si>
  <si>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</si>
  <si>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</si>
  <si>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</si>
  <si>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</si>
  <si>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</si>
  <si>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</si>
  <si>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</si>
  <si>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</si>
  <si>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</si>
  <si>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</si>
  <si>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</si>
  <si>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</si>
  <si>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</si>
  <si>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</si>
  <si>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</si>
  <si>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</si>
  <si>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</si>
  <si>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</si>
  <si>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</si>
  <si>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</si>
  <si>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</si>
  <si>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</si>
  <si>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</si>
  <si>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</si>
  <si>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</si>
  <si>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</si>
  <si>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</si>
  <si>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</si>
  <si>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</si>
  <si>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</si>
  <si>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</si>
  <si>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</si>
  <si>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</si>
  <si>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</si>
  <si>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</si>
  <si>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</si>
  <si>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</si>
  <si>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</si>
  <si>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</si>
  <si>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</si>
  <si>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</si>
  <si>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</si>
  <si>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</si>
  <si>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</si>
  <si>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</si>
  <si>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</si>
  <si>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</si>
  <si>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</si>
  <si>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</si>
  <si>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</si>
  <si>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</si>
  <si>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</si>
  <si>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</si>
  <si>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</si>
  <si>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</si>
  <si>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</si>
  <si>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</si>
  <si>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</si>
  <si>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</si>
  <si>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</si>
  <si>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</si>
  <si>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</si>
  <si>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</si>
  <si>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</si>
  <si>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</si>
  <si>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</si>
  <si>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</si>
  <si>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</si>
  <si>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</si>
  <si>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</si>
  <si>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</si>
  <si>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</si>
  <si>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</si>
  <si>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</si>
  <si>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</si>
  <si>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</si>
  <si>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</si>
  <si>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</si>
  <si>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</si>
  <si>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</si>
  <si>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</si>
  <si>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</si>
  <si>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</si>
  <si>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</si>
  <si>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</si>
  <si>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</si>
  <si>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</si>
  <si>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</si>
  <si>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</si>
  <si>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</si>
  <si>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</si>
  <si>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</si>
  <si>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</si>
  <si>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</si>
  <si>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</si>
  <si>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</si>
  <si>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</si>
  <si>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</si>
  <si>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</si>
  <si>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</si>
  <si>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</si>
  <si>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</si>
  <si>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</si>
  <si>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</si>
  <si>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</si>
  <si>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</si>
  <si>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</si>
  <si>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</si>
  <si>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</si>
  <si>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</si>
  <si>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</si>
  <si>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</si>
  <si>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</si>
  <si>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</si>
  <si>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</si>
  <si>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</si>
  <si>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</si>
  <si>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</si>
  <si>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</si>
  <si>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</si>
  <si>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</si>
  <si>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</si>
  <si>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</si>
  <si>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</si>
  <si>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</si>
  <si>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</si>
  <si>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</si>
  <si>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</si>
  <si>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</si>
  <si>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</si>
  <si>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</si>
  <si>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</si>
  <si>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</si>
  <si>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</si>
  <si>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</si>
  <si>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</si>
  <si>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</si>
  <si>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</si>
  <si>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</si>
  <si>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</si>
  <si>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</si>
  <si>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</si>
  <si>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</si>
  <si>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</si>
  <si>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</si>
  <si>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</si>
  <si>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</si>
  <si>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</si>
  <si>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</si>
  <si>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</si>
  <si>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</si>
  <si>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</si>
  <si>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</si>
  <si>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</si>
  <si>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</si>
  <si>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</si>
  <si>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</si>
  <si>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</si>
  <si>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</si>
  <si>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</si>
  <si>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</si>
  <si>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</si>
  <si>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</si>
  <si>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</si>
  <si>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</si>
  <si>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</si>
  <si>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</si>
  <si>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</si>
  <si>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</si>
  <si>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</si>
  <si>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</si>
  <si>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</si>
  <si>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</si>
  <si>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</si>
  <si>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</si>
  <si>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</si>
  <si>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</si>
  <si>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</si>
  <si>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</si>
  <si>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</si>
  <si>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</si>
  <si>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</si>
  <si>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</si>
  <si>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</si>
  <si>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</si>
  <si>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</si>
  <si>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</si>
  <si>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</si>
  <si>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</si>
  <si>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</si>
  <si>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</si>
  <si>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</si>
  <si>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</si>
  <si>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</si>
  <si>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</si>
  <si>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</si>
  <si>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</si>
  <si>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</si>
  <si>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</si>
  <si>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</si>
  <si>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</si>
  <si>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</si>
  <si>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</si>
  <si>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</si>
  <si>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</si>
  <si>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</si>
  <si>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</si>
  <si>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</si>
  <si>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</si>
  <si>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</si>
  <si>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</si>
  <si>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</si>
  <si>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</si>
  <si>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</si>
  <si>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</si>
  <si>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</si>
  <si>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</si>
  <si>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</si>
  <si>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</si>
  <si>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</si>
  <si>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</si>
  <si>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</si>
  <si>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</si>
  <si>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</si>
  <si>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</si>
  <si>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</si>
  <si>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</si>
  <si>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</si>
  <si>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</si>
  <si>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</si>
  <si>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</si>
  <si>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</si>
  <si>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</si>
  <si>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</si>
  <si>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</si>
  <si>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</si>
  <si>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</si>
  <si>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</si>
  <si>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</si>
  <si>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</si>
  <si>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</si>
  <si>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</si>
  <si>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</si>
  <si>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</si>
  <si>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</si>
  <si>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</si>
  <si>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</si>
  <si>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</si>
  <si>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</si>
  <si>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</si>
  <si>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</si>
  <si>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</si>
  <si>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</si>
  <si>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</si>
  <si>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</si>
  <si>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</si>
  <si>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</si>
  <si>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</si>
  <si>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</si>
  <si>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</si>
  <si>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</si>
  <si>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</si>
  <si>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</si>
  <si>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</si>
  <si>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</si>
  <si>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</si>
  <si>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</si>
  <si>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</si>
  <si>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</si>
  <si>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</si>
  <si>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</si>
  <si>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</si>
  <si>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</si>
  <si>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</si>
  <si>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</si>
  <si>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</si>
  <si>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</si>
  <si>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</si>
  <si>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</si>
  <si>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</si>
  <si>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</si>
  <si>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</si>
  <si>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</si>
  <si>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</si>
  <si>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</si>
  <si>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</si>
  <si>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</si>
  <si>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</si>
  <si>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</si>
  <si>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</si>
  <si>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</si>
  <si>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</si>
  <si>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</si>
  <si>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</si>
  <si>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</si>
  <si>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</si>
  <si>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</si>
  <si>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</si>
  <si>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</si>
  <si>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</si>
  <si>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</si>
  <si>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</si>
  <si>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</si>
  <si>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</si>
  <si>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</si>
  <si>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</si>
  <si>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</si>
  <si>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</si>
  <si>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</si>
  <si>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</si>
  <si>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</si>
  <si>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</si>
  <si>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</si>
  <si>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</si>
  <si>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</si>
  <si>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</si>
  <si>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</si>
  <si>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</si>
  <si>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</si>
  <si>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</si>
  <si>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</si>
  <si>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</si>
  <si>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</si>
  <si>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</si>
  <si>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</si>
  <si>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</si>
  <si>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</si>
  <si>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</si>
  <si>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</si>
  <si>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</si>
  <si>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</si>
  <si>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</si>
  <si>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</si>
  <si>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</si>
  <si>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</si>
  <si>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</si>
  <si>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</si>
  <si>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</si>
  <si>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</si>
  <si>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</si>
  <si>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</si>
  <si>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</si>
  <si>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</si>
  <si>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</si>
  <si>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</si>
  <si>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</si>
  <si>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</si>
  <si>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</si>
  <si>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</si>
  <si>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</si>
  <si>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</si>
  <si>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</si>
  <si>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</si>
  <si>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</si>
  <si>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</si>
  <si>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</si>
  <si>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</si>
  <si>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</si>
  <si>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</si>
  <si>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</si>
  <si>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</si>
  <si>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</si>
  <si>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</si>
  <si>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</si>
  <si>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</si>
  <si>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</si>
  <si>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</si>
  <si>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</si>
  <si>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</si>
  <si>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</si>
  <si>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</si>
  <si>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</si>
  <si>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</si>
  <si>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</si>
  <si>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</si>
  <si>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</si>
  <si>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</si>
  <si>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</si>
  <si>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</si>
  <si>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</si>
  <si>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</si>
  <si>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</si>
  <si>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</si>
  <si>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</si>
  <si>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</si>
  <si>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</si>
  <si>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</si>
  <si>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</si>
  <si>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</si>
  <si>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</si>
  <si>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</si>
  <si>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</si>
  <si>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</si>
  <si>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</si>
  <si>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</si>
  <si>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</si>
  <si>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</si>
  <si>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</si>
  <si>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</si>
  <si>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</si>
  <si>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</si>
  <si>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</si>
  <si>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</si>
  <si>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</si>
  <si>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</si>
  <si>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</si>
  <si>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</si>
  <si>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</si>
  <si>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</si>
  <si>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</si>
  <si>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</si>
  <si>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</si>
  <si>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</si>
  <si>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</si>
  <si>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</si>
  <si>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</si>
  <si>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</si>
  <si>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</si>
  <si>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</si>
  <si>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</si>
  <si>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</si>
  <si>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</si>
  <si>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</si>
  <si>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</si>
  <si>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</si>
  <si>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</si>
  <si>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</si>
  <si>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</si>
  <si>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</si>
  <si>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</si>
  <si>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</si>
  <si>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</si>
  <si>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</si>
  <si>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</si>
  <si>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</si>
  <si>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</si>
  <si>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</si>
  <si>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</si>
  <si>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</si>
  <si>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</si>
  <si>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</si>
  <si>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</si>
  <si>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</si>
  <si>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</si>
  <si>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</si>
  <si>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</si>
  <si>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</si>
  <si>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</si>
  <si>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</si>
  <si>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</si>
  <si>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</si>
  <si>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</si>
  <si>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</si>
  <si>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</si>
  <si>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</si>
  <si>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</si>
  <si>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</si>
  <si>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</si>
  <si>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</si>
  <si>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</si>
  <si>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</si>
  <si>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</si>
  <si>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</si>
  <si>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</si>
  <si>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</si>
  <si>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</si>
  <si>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</si>
  <si>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</si>
  <si>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</si>
  <si>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</si>
  <si>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</si>
  <si>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</si>
  <si>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</si>
  <si>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</si>
  <si>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</si>
  <si>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</si>
  <si>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</si>
  <si>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</si>
  <si>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</si>
  <si>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</si>
  <si>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</si>
  <si>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</si>
  <si>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</si>
  <si>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</si>
  <si>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</si>
  <si>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</si>
  <si>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</si>
  <si>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</si>
  <si>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</si>
  <si>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</si>
  <si>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</si>
  <si>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</si>
  <si>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</si>
  <si>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</si>
  <si>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</si>
  <si>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</si>
  <si>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</si>
  <si>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</si>
  <si>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</si>
  <si>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</si>
  <si>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</si>
  <si>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</si>
  <si>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</si>
  <si>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</si>
  <si>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</si>
  <si>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</si>
  <si>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</si>
  <si>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</si>
  <si>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</si>
  <si>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</si>
  <si>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</si>
  <si>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</si>
  <si>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</si>
  <si>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</si>
  <si>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</si>
  <si>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</si>
  <si>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</si>
  <si>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</si>
  <si>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</si>
  <si>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</si>
  <si>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</si>
  <si>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</si>
  <si>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</si>
  <si>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</si>
  <si>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</si>
  <si>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</si>
  <si>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</si>
  <si>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</si>
  <si>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</si>
  <si>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</si>
  <si>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</si>
  <si>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</si>
  <si>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</si>
  <si>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</si>
  <si>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</si>
  <si>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</si>
  <si>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</si>
  <si>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</si>
  <si>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</si>
  <si>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</si>
  <si>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</si>
  <si>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</si>
  <si>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</si>
  <si>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</si>
  <si>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</si>
  <si>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</si>
  <si>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</si>
  <si>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</si>
  <si>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</si>
  <si>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</si>
  <si>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</si>
  <si>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</si>
  <si>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</si>
  <si>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</si>
  <si>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</si>
  <si>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</si>
  <si>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</si>
  <si>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</si>
  <si>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</si>
  <si>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</si>
  <si>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</si>
  <si>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</si>
  <si>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</si>
  <si>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</si>
  <si>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</si>
  <si>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</si>
  <si>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</si>
  <si>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</si>
  <si>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</si>
  <si>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</si>
  <si>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</si>
  <si>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</si>
  <si>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</si>
  <si>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</si>
  <si>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</si>
  <si>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</si>
  <si>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</si>
  <si>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</si>
  <si>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</si>
  <si>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</si>
  <si>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</si>
  <si>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</si>
  <si>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</si>
  <si>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</si>
  <si>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</si>
  <si>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</si>
  <si>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</si>
  <si>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</si>
  <si>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</si>
  <si>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</si>
  <si>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</si>
  <si>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</si>
  <si>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</si>
  <si>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</si>
  <si>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</si>
  <si>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</si>
  <si>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</si>
  <si>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</si>
  <si>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</si>
  <si>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</si>
  <si>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</si>
  <si>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</si>
  <si>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</si>
  <si>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</si>
  <si>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</si>
  <si>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</si>
  <si>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</si>
  <si>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</si>
  <si>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</si>
  <si>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</si>
  <si>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</si>
  <si>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</si>
  <si>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</si>
  <si>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</si>
  <si>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</si>
  <si>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</si>
  <si>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</si>
  <si>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</si>
  <si>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</si>
  <si>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</si>
  <si>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</si>
  <si>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</si>
  <si>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</si>
  <si>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</si>
  <si>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</si>
  <si>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</si>
  <si>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</si>
  <si>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</si>
  <si>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</si>
  <si>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</si>
  <si>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</si>
  <si>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</si>
  <si>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</si>
  <si>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</si>
  <si>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</si>
  <si>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</si>
  <si>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</si>
  <si>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</si>
  <si>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</si>
  <si>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</si>
  <si>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</si>
  <si>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</si>
  <si>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</si>
  <si>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</si>
  <si>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</si>
  <si>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</si>
  <si>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</si>
  <si>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</si>
  <si>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</si>
  <si>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</si>
  <si>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</si>
  <si>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</si>
  <si>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</si>
  <si>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</si>
  <si>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</si>
  <si>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</si>
  <si>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</si>
  <si>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</si>
  <si>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</si>
  <si>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</si>
  <si>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</si>
  <si>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</si>
  <si>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</si>
  <si>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</si>
  <si>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</si>
  <si>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</si>
  <si>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</si>
  <si>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</si>
  <si>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</si>
  <si>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</si>
  <si>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</si>
  <si>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</si>
  <si>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</si>
  <si>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</si>
  <si>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</si>
  <si>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</si>
  <si>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</si>
  <si>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</si>
  <si>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</si>
  <si>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</si>
  <si>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</si>
  <si>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</si>
  <si>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</si>
  <si>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</si>
  <si>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</si>
  <si>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</si>
  <si>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</si>
  <si>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</si>
  <si>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</si>
  <si>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</si>
  <si>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</si>
  <si>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</si>
  <si>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</si>
  <si>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</si>
  <si>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</si>
  <si>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</si>
  <si>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</si>
  <si>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</si>
  <si>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</si>
  <si>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</si>
  <si>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</si>
  <si>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</si>
  <si>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</si>
  <si>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</si>
  <si>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</si>
  <si>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</si>
  <si>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</si>
  <si>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</si>
  <si>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</si>
  <si>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</si>
  <si>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</si>
  <si>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</si>
  <si>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</si>
  <si>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</si>
  <si>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</si>
  <si>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</si>
  <si>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</si>
  <si>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</si>
  <si>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</si>
  <si>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</si>
  <si>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</si>
  <si>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</si>
  <si>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</si>
  <si>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</si>
  <si>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</si>
  <si>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</si>
  <si>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</si>
  <si>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</si>
  <si>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</si>
  <si>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</si>
  <si>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</si>
  <si>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</si>
  <si>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</si>
  <si>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</si>
  <si>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</si>
  <si>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</si>
  <si>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</si>
  <si>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</si>
  <si>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</si>
  <si>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</si>
  <si>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</si>
  <si>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</si>
  <si>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</si>
  <si>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</si>
  <si>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</si>
  <si>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</si>
  <si>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</si>
  <si>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</si>
  <si>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</si>
  <si>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</si>
  <si>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</si>
  <si>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</si>
  <si>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</si>
  <si>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</si>
  <si>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</si>
  <si>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</si>
  <si>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</si>
  <si>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</si>
  <si>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</si>
  <si>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</si>
  <si>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</si>
  <si>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</si>
  <si>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</si>
  <si>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</si>
  <si>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</si>
  <si>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</si>
  <si>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</si>
  <si>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</si>
  <si>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</si>
  <si>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</si>
  <si>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</si>
  <si>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</si>
  <si>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</si>
  <si>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</si>
  <si>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</si>
  <si>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</si>
  <si>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</si>
  <si>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</si>
  <si>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</si>
  <si>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</si>
  <si>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</si>
  <si>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</si>
  <si>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</si>
  <si>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</si>
  <si>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</si>
  <si>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</si>
  <si>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</si>
  <si>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</si>
  <si>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</si>
  <si>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</si>
  <si>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</si>
  <si>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</si>
  <si>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</si>
  <si>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</si>
  <si>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</si>
  <si>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</si>
  <si>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</si>
  <si>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</si>
  <si>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</si>
  <si>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</si>
  <si>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</si>
  <si>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</si>
  <si>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</si>
  <si>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</si>
  <si>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</si>
  <si>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</si>
  <si>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</si>
  <si>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</si>
  <si>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</si>
  <si>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</si>
  <si>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</si>
  <si>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</si>
  <si>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</si>
  <si>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</si>
  <si>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</si>
  <si>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</si>
  <si>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</si>
  <si>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</si>
  <si>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</si>
  <si>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</si>
  <si>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</si>
  <si>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</si>
  <si>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</si>
  <si>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</si>
  <si>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</si>
  <si>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</si>
  <si>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</si>
  <si>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</si>
  <si>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</si>
  <si>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</si>
  <si>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</si>
  <si>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</si>
  <si>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</si>
  <si>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</si>
  <si>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</si>
  <si>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</si>
  <si>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</si>
  <si>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</si>
  <si>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</si>
  <si>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</si>
  <si>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</si>
  <si>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</si>
  <si>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</si>
  <si>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</si>
  <si>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</si>
  <si>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</si>
  <si>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</si>
  <si>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</si>
  <si>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</si>
  <si>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</si>
  <si>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</si>
  <si>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</si>
  <si>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</si>
  <si>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</si>
  <si>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</si>
  <si>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</si>
  <si>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</si>
  <si>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</si>
  <si>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</si>
  <si>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</si>
  <si>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</si>
  <si>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</si>
  <si>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</si>
  <si>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</si>
  <si>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</si>
  <si>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</si>
  <si>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</si>
  <si>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</si>
  <si>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</si>
  <si>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</si>
  <si>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</si>
  <si>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</si>
  <si>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</si>
  <si>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</si>
  <si>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</si>
  <si>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</si>
  <si>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</si>
  <si>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</si>
  <si>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</si>
  <si>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</si>
  <si>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</si>
  <si>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</si>
  <si>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</si>
  <si>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</si>
  <si>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</si>
  <si>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</si>
  <si>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</si>
  <si>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</si>
  <si>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</si>
  <si>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</si>
  <si>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</si>
  <si>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</si>
  <si>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</si>
  <si>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</si>
  <si>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</si>
  <si>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</si>
  <si>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</si>
  <si>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</si>
  <si>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</si>
  <si>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</si>
  <si>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</si>
  <si>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</si>
  <si>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</si>
  <si>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</si>
  <si>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</si>
  <si>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</si>
  <si>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</si>
  <si>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</si>
  <si>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</si>
  <si>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</si>
  <si>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</si>
  <si>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</si>
  <si>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</si>
  <si>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</si>
  <si>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</si>
  <si>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</si>
  <si>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</si>
  <si>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</si>
  <si>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</si>
  <si>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</si>
  <si>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</si>
  <si>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</si>
  <si>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</si>
  <si>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</si>
  <si>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</si>
  <si>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</si>
  <si>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</si>
  <si>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</si>
  <si>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</si>
  <si>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</si>
  <si>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</si>
  <si>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</si>
  <si>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</si>
  <si>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</si>
  <si>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</si>
  <si>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</si>
  <si>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</si>
  <si>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</si>
  <si>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</si>
  <si>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</si>
  <si>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</si>
  <si>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</si>
  <si>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</si>
  <si>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</si>
  <si>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</si>
  <si>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</si>
  <si>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</si>
  <si>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</si>
  <si>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</si>
  <si>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</si>
  <si>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</si>
  <si>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</si>
  <si>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</si>
  <si>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</si>
  <si>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</si>
  <si>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</si>
  <si>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</si>
  <si>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</si>
  <si>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</si>
  <si>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</si>
  <si>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</si>
  <si>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</si>
  <si>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</si>
  <si>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</si>
  <si>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</si>
  <si>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</si>
  <si>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</si>
  <si>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</si>
  <si>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</si>
  <si>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</si>
  <si>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</si>
  <si>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</si>
  <si>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</si>
  <si>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</si>
  <si>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</si>
  <si>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</si>
  <si>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</si>
  <si>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</si>
  <si>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</si>
  <si>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</si>
  <si>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</si>
  <si>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</si>
  <si>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</si>
  <si>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</si>
  <si>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</si>
  <si>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</si>
  <si>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</si>
  <si>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</si>
  <si>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</si>
  <si>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</si>
  <si>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</si>
  <si>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</si>
  <si>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</si>
  <si>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</si>
  <si>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</si>
  <si>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</si>
  <si>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</si>
  <si>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</si>
  <si>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</si>
  <si>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</si>
  <si>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</si>
  <si>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</si>
  <si>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</si>
  <si>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</si>
  <si>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</si>
  <si>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</si>
  <si>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</si>
  <si>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</si>
  <si>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</si>
  <si>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</si>
  <si>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</si>
  <si>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</si>
  <si>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</si>
  <si>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</si>
  <si>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</si>
  <si>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</si>
  <si>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</si>
  <si>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</si>
  <si>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</si>
  <si>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</si>
  <si>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</si>
  <si>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</si>
  <si>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</si>
  <si>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</si>
  <si>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</si>
  <si>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</si>
  <si>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</si>
  <si>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</si>
  <si>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</si>
  <si>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</si>
  <si>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</si>
  <si>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</si>
  <si>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</si>
  <si>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</si>
  <si>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</si>
  <si>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</si>
  <si>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</si>
  <si>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</si>
  <si>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</si>
  <si>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</si>
  <si>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</si>
  <si>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</si>
  <si>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</si>
  <si>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</si>
  <si>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</si>
  <si>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</si>
  <si>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</si>
  <si>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</si>
  <si>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</si>
  <si>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</si>
  <si>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</si>
  <si>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</si>
  <si>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</si>
  <si>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</si>
  <si>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</si>
  <si>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</si>
  <si>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</si>
  <si>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</si>
  <si>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</si>
  <si>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</si>
  <si>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</si>
  <si>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</si>
  <si>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</si>
  <si>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</si>
  <si>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</si>
  <si>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</si>
  <si>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</si>
  <si>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</si>
  <si>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</si>
  <si>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</si>
  <si>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</si>
  <si>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</si>
  <si>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</si>
  <si>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</si>
  <si>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</si>
  <si>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</si>
  <si>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</si>
  <si>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</si>
  <si>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</si>
  <si>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</si>
  <si>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</si>
  <si>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</si>
  <si>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</si>
  <si>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</si>
  <si>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</si>
  <si>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</si>
  <si>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</si>
  <si>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</si>
  <si>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</si>
  <si>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</si>
  <si>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</si>
  <si>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</si>
  <si>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</si>
  <si>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</si>
  <si>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</si>
  <si>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</si>
  <si>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</si>
  <si>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</si>
  <si>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</si>
  <si>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</si>
  <si>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</si>
  <si>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</si>
  <si>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</si>
  <si>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</si>
  <si>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</si>
  <si>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</si>
  <si>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</si>
  <si>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</si>
  <si>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</si>
  <si>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</si>
  <si>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</si>
  <si>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</si>
  <si>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</si>
  <si>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</si>
  <si>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</si>
  <si>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</si>
  <si>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</si>
  <si>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</si>
  <si>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</si>
  <si>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</si>
  <si>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</si>
  <si>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</si>
  <si>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</si>
  <si>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</si>
  <si>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</si>
  <si>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</si>
  <si>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</si>
  <si>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</si>
  <si>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</si>
  <si>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</si>
  <si>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</si>
  <si>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</si>
  <si>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</si>
  <si>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</si>
  <si>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</si>
  <si>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</si>
  <si>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</si>
  <si>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</si>
  <si>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</si>
  <si>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</si>
  <si>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</si>
  <si>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</si>
  <si>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</si>
  <si>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</si>
  <si>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</si>
  <si>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</si>
  <si>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</si>
  <si>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</si>
  <si>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</si>
  <si>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</si>
  <si>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</si>
  <si>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</si>
  <si>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</si>
  <si>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</si>
  <si>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</si>
  <si>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</si>
  <si>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</si>
  <si>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</si>
  <si>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</si>
  <si>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</si>
  <si>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</si>
  <si>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</si>
  <si>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</si>
  <si>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</si>
  <si>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</si>
  <si>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</si>
  <si>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</si>
  <si>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</si>
  <si>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</si>
  <si>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</si>
  <si>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</si>
  <si>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</si>
  <si>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</si>
  <si>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</si>
  <si>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</si>
  <si>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</si>
  <si>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</si>
  <si>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</si>
  <si>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</si>
  <si>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</si>
  <si>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</si>
  <si>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</si>
  <si>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</si>
  <si>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</si>
  <si>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</si>
  <si>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</si>
  <si>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</si>
  <si>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</si>
  <si>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</si>
  <si>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</si>
  <si>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</si>
  <si>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</si>
  <si>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</si>
  <si>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</si>
  <si>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</si>
  <si>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</si>
  <si>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</si>
  <si>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</si>
  <si>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</si>
  <si>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</si>
  <si>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</si>
  <si>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</si>
  <si>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</si>
  <si>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</si>
  <si>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</si>
  <si>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</si>
  <si>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</si>
  <si>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</si>
  <si>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</si>
  <si>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</si>
  <si>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</si>
  <si>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</si>
  <si>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</si>
  <si>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</si>
  <si>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</si>
  <si>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</si>
  <si>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</si>
  <si>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</si>
  <si>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</si>
  <si>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</si>
  <si>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</si>
  <si>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</si>
  <si>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</si>
  <si>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</si>
  <si>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</si>
  <si>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</si>
  <si>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</si>
  <si>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</si>
  <si>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</si>
  <si>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</si>
  <si>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</si>
  <si>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</si>
  <si>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</si>
  <si>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</si>
  <si>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</si>
  <si>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</si>
  <si>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</si>
  <si>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</si>
  <si>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</si>
  <si>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</si>
  <si>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</si>
  <si>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</si>
  <si>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</si>
  <si>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</si>
  <si>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</si>
  <si>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</si>
  <si>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</si>
  <si>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</si>
  <si>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</si>
  <si>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</si>
  <si>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</si>
  <si>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</si>
  <si>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</si>
  <si>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</si>
  <si>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</si>
  <si>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</si>
  <si>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</si>
  <si>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</si>
  <si>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</si>
  <si>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</si>
  <si>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</si>
  <si>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</si>
  <si>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</si>
  <si>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</si>
  <si>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</si>
  <si>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</si>
  <si>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</si>
  <si>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</si>
  <si>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</si>
  <si>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</si>
  <si>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</si>
  <si>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</si>
  <si>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</si>
  <si>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</si>
  <si>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</si>
  <si>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</si>
  <si>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</si>
  <si>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</si>
  <si>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</si>
  <si>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</si>
  <si>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</si>
  <si>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</si>
  <si>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</si>
  <si>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</si>
  <si>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</si>
  <si>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</si>
  <si>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</si>
  <si>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</si>
  <si>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</si>
  <si>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</si>
  <si>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</si>
  <si>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</si>
  <si>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</si>
  <si>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</si>
  <si>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</si>
  <si>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</si>
  <si>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</si>
  <si>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</si>
  <si>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</si>
  <si>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</si>
  <si>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</si>
  <si>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</si>
  <si>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</si>
  <si>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</si>
  <si>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</si>
  <si>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</si>
  <si>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</si>
  <si>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</si>
  <si>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</si>
  <si>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</si>
  <si>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</si>
  <si>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</si>
  <si>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</si>
  <si>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</si>
  <si>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</si>
  <si>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</si>
  <si>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</si>
  <si>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</si>
  <si>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</si>
  <si>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</si>
  <si>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</si>
  <si>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</si>
  <si>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</si>
  <si>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</si>
  <si>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</si>
  <si>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</si>
  <si>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</si>
  <si>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</si>
  <si>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</si>
  <si>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</si>
  <si>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</si>
  <si>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</si>
  <si>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</si>
  <si>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</si>
  <si>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</si>
  <si>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</si>
  <si>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</si>
  <si>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</si>
  <si>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</si>
  <si>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</si>
  <si>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</si>
  <si>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</si>
  <si>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</si>
  <si>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</si>
  <si>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</si>
  <si>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</si>
  <si>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</si>
  <si>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</si>
  <si>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</si>
  <si>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</si>
  <si>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</si>
  <si>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</si>
  <si>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</si>
  <si>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</si>
  <si>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</si>
  <si>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</si>
  <si>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</si>
  <si>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</si>
  <si>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</si>
  <si>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</si>
  <si>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</si>
  <si>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</si>
  <si>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</si>
  <si>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</si>
  <si>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</si>
  <si>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</si>
  <si>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</si>
  <si>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</si>
  <si>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</si>
  <si>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</si>
  <si>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</si>
  <si>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</si>
  <si>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</si>
  <si>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</si>
  <si>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</si>
  <si>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</si>
  <si>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</si>
  <si>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</si>
  <si>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</si>
  <si>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</si>
  <si>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</si>
  <si>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</si>
  <si>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</si>
  <si>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</si>
  <si>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</si>
  <si>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</si>
  <si>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</si>
  <si>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</si>
  <si>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</si>
  <si>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</si>
  <si>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</si>
  <si>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</si>
  <si>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</si>
  <si>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</si>
  <si>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</si>
  <si>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</si>
  <si>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</si>
  <si>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</si>
  <si>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</si>
  <si>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</si>
  <si>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</si>
  <si>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</si>
  <si>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</si>
  <si>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</si>
  <si>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</si>
  <si>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</si>
  <si>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</si>
  <si>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</si>
  <si>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</si>
  <si>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</si>
  <si>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</si>
  <si>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</si>
  <si>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</si>
  <si>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</si>
  <si>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</si>
  <si>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</si>
  <si>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</si>
  <si>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</si>
  <si>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</si>
  <si>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</si>
  <si>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</si>
  <si>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</si>
  <si>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</si>
  <si>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</si>
  <si>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</si>
  <si>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</si>
  <si>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</si>
  <si>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</si>
  <si>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</si>
  <si>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</si>
  <si>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</si>
  <si>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</si>
  <si>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</si>
  <si>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</si>
  <si>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</si>
  <si>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</si>
  <si>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</si>
  <si>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</si>
  <si>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</si>
  <si>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</si>
  <si>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</si>
  <si>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</si>
  <si>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</si>
  <si>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</si>
  <si>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</si>
  <si>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</si>
  <si>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</si>
  <si>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</si>
  <si>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</si>
  <si>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</si>
  <si>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</si>
  <si>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</si>
  <si>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</si>
  <si>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</si>
  <si>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</si>
  <si>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</si>
  <si>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</si>
  <si>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</si>
  <si>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</si>
  <si>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</si>
  <si>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</si>
  <si>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</si>
  <si>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</si>
  <si>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</si>
  <si>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</si>
  <si>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</si>
  <si>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</si>
  <si>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</si>
  <si>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</si>
  <si>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</si>
  <si>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</si>
  <si>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</si>
  <si>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</si>
  <si>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</si>
  <si>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</si>
  <si>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</si>
  <si>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</si>
  <si>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</si>
  <si>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</si>
  <si>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</si>
  <si>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</si>
  <si>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</si>
  <si>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</si>
  <si>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</si>
  <si>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</si>
  <si>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</si>
  <si>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</si>
  <si>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</si>
  <si>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</si>
  <si>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</si>
  <si>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</si>
  <si>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</si>
  <si>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</si>
  <si>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</si>
  <si>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</si>
  <si>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</si>
  <si>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</si>
  <si>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</si>
  <si>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</si>
  <si>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</si>
  <si>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</si>
  <si>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</si>
  <si>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</si>
  <si>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</si>
  <si>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</si>
  <si>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</si>
  <si>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</si>
  <si>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</si>
  <si>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</si>
  <si>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</si>
  <si>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</si>
  <si>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</si>
  <si>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</si>
  <si>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</si>
  <si>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</si>
  <si>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</si>
  <si>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</si>
  <si>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</si>
  <si>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</si>
  <si>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</si>
  <si>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</si>
  <si>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</si>
  <si>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</si>
  <si>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</si>
  <si>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</si>
  <si>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</si>
  <si>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</si>
  <si>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</si>
  <si>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</si>
  <si>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</si>
  <si>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</si>
  <si>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</si>
  <si>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</si>
  <si>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</si>
  <si>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</si>
  <si>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</si>
  <si>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</si>
  <si>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</si>
  <si>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</si>
  <si>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</si>
  <si>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</si>
  <si>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</si>
  <si>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</si>
  <si>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</si>
  <si>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</si>
  <si>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</si>
  <si>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</si>
  <si>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</si>
  <si>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</si>
  <si>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</si>
  <si>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</si>
  <si>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</si>
  <si>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</si>
  <si>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</si>
  <si>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</si>
  <si>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</si>
  <si>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</si>
  <si>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</si>
  <si>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</si>
  <si>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</si>
  <si>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</si>
  <si>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</si>
  <si>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</si>
  <si>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</si>
  <si>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</si>
  <si>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</si>
  <si>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</si>
  <si>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</si>
  <si>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</si>
  <si>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</si>
  <si>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</si>
  <si>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</si>
  <si>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</si>
  <si>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</si>
  <si>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</si>
  <si>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</si>
  <si>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</si>
  <si>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</si>
  <si>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</si>
  <si>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</si>
  <si>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</si>
  <si>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</si>
  <si>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</si>
  <si>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</si>
  <si>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</si>
  <si>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</si>
  <si>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</si>
  <si>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</si>
  <si>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</si>
  <si>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</si>
  <si>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</si>
  <si>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</si>
  <si>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</si>
  <si>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</si>
  <si>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</si>
  <si>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</si>
  <si>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</si>
  <si>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</si>
  <si>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</si>
  <si>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</si>
  <si>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</si>
  <si>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</si>
  <si>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</si>
  <si>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</si>
  <si>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</si>
  <si>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</si>
  <si>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</si>
  <si>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</si>
  <si>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</si>
  <si>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</si>
  <si>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</si>
  <si>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</si>
  <si>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</si>
  <si>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</si>
  <si>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</si>
  <si>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</si>
  <si>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</si>
  <si>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</si>
  <si>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</si>
  <si>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</si>
  <si>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</si>
  <si>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</si>
  <si>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</si>
  <si>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</si>
  <si>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</si>
  <si>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</si>
  <si>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</si>
  <si>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</si>
  <si>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</si>
  <si>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</si>
  <si>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</si>
  <si>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</si>
  <si>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</si>
  <si>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</si>
  <si>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</si>
  <si>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</si>
  <si>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</si>
  <si>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</si>
  <si>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</si>
  <si>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</si>
  <si>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</si>
  <si>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</si>
  <si>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</si>
  <si>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</si>
  <si>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</si>
  <si>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</si>
  <si>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</si>
  <si>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</si>
  <si>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</si>
  <si>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</si>
  <si>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</si>
  <si>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</si>
  <si>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</si>
  <si>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</si>
  <si>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</si>
  <si>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</si>
  <si>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</si>
  <si>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</si>
  <si>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</si>
  <si>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</si>
  <si>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</si>
  <si>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</si>
  <si>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</si>
  <si>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</si>
  <si>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</si>
  <si>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</si>
  <si>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</si>
  <si>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</si>
  <si>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</si>
  <si>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</si>
  <si>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</si>
  <si>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</si>
  <si>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</si>
  <si>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</si>
  <si>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</si>
  <si>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</si>
  <si>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</si>
  <si>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</si>
  <si>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</si>
  <si>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</si>
  <si>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</si>
  <si>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</si>
  <si>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</si>
  <si>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</si>
  <si>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</si>
  <si>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</si>
  <si>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</si>
  <si>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</si>
  <si>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</si>
  <si>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</si>
  <si>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</si>
  <si>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</si>
  <si>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</si>
  <si>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</si>
  <si>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</si>
  <si>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</si>
  <si>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</si>
  <si>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</si>
  <si>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</si>
  <si>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</si>
  <si>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</si>
  <si>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</si>
  <si>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</si>
  <si>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</si>
  <si>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</si>
  <si>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</si>
  <si>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</si>
  <si>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</si>
  <si>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</si>
  <si>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</si>
  <si>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</si>
  <si>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</si>
  <si>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</si>
  <si>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</si>
  <si>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</si>
  <si>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</si>
  <si>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</si>
  <si>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</si>
  <si>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</si>
  <si>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</si>
  <si>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</si>
  <si>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</si>
  <si>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</si>
  <si>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</si>
  <si>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</si>
  <si>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</si>
  <si>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</si>
  <si>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</si>
  <si>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</si>
  <si>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</si>
  <si>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</si>
  <si>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</si>
  <si>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</si>
  <si>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</si>
  <si>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</si>
  <si>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</si>
  <si>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</si>
  <si>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</si>
  <si>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</si>
  <si>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</si>
  <si>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</si>
  <si>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</si>
  <si>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</si>
  <si>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</si>
  <si>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</si>
  <si>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</si>
  <si>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</si>
  <si>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</si>
  <si>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</si>
  <si>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</si>
  <si>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</si>
  <si>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</si>
  <si>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</si>
  <si>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</si>
  <si>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</si>
  <si>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</si>
  <si>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</si>
  <si>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</si>
  <si>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</si>
  <si>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</si>
  <si>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</si>
  <si>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</si>
  <si>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</si>
  <si>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</si>
  <si>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</si>
  <si>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</si>
  <si>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</si>
  <si>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</si>
  <si>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</si>
  <si>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</si>
  <si>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</si>
  <si>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</si>
  <si>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</si>
  <si>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</si>
  <si>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</si>
  <si>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</si>
  <si>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</si>
  <si>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</si>
  <si>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</si>
  <si>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</si>
  <si>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</si>
  <si>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</si>
  <si>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</si>
  <si>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</si>
  <si>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</si>
  <si>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</si>
  <si>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</si>
  <si>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</si>
  <si>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</si>
  <si>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</si>
  <si>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</si>
  <si>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</si>
  <si>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</si>
  <si>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</si>
  <si>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</si>
  <si>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</si>
  <si>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</si>
  <si>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</si>
  <si>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</si>
  <si>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</si>
  <si>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</si>
  <si>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</si>
  <si>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</si>
  <si>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</si>
  <si>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</si>
  <si>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</si>
  <si>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</si>
  <si>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</si>
  <si>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</si>
  <si>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</si>
  <si>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</si>
  <si>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</si>
  <si>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</si>
  <si>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</si>
  <si>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</si>
  <si>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</si>
  <si>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</si>
  <si>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</si>
  <si>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</si>
  <si>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</si>
  <si>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</si>
  <si>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</si>
  <si>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</si>
  <si>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</si>
  <si>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</si>
  <si>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</si>
  <si>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</si>
  <si>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</si>
  <si>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</si>
  <si>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</si>
  <si>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</si>
  <si>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</si>
  <si>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</si>
  <si>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</si>
  <si>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</si>
  <si>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</si>
  <si>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</si>
  <si>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</si>
  <si>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</si>
  <si>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</si>
  <si>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</si>
  <si>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</si>
  <si>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</si>
  <si>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</si>
  <si>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</si>
  <si>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</si>
  <si>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</si>
  <si>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</si>
  <si>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</si>
  <si>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</si>
  <si>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</si>
  <si>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</si>
  <si>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</si>
  <si>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</si>
  <si>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</si>
  <si>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</si>
  <si>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</si>
  <si>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</si>
  <si>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</si>
  <si>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</si>
  <si>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</si>
  <si>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</si>
  <si>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</si>
  <si>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</si>
  <si>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</si>
  <si>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</si>
  <si>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</si>
  <si>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</si>
  <si>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</si>
  <si>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</si>
  <si>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</si>
  <si>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</si>
  <si>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</si>
  <si>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</si>
  <si>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</si>
  <si>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</si>
  <si>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</si>
  <si>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</si>
  <si>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</si>
  <si>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</si>
  <si>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</si>
  <si>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</si>
  <si>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</si>
  <si>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</si>
  <si>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</si>
  <si>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</si>
  <si>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</si>
  <si>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</si>
  <si>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</si>
  <si>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</si>
  <si>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</si>
  <si>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</si>
  <si>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</si>
  <si>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</si>
  <si>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</si>
  <si>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</si>
  <si>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</si>
  <si>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</si>
  <si>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</si>
  <si>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</si>
  <si>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</si>
  <si>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</si>
  <si>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</si>
  <si>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</si>
  <si>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</si>
  <si>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</si>
  <si>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</si>
  <si>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</si>
  <si>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</si>
  <si>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</si>
  <si>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</si>
  <si>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</si>
  <si>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</si>
  <si>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</si>
  <si>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</si>
  <si>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</si>
  <si>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</si>
  <si>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</si>
  <si>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</si>
  <si>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</si>
  <si>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</si>
  <si>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</si>
  <si>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</si>
  <si>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</si>
  <si>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</si>
  <si>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</si>
  <si>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</si>
  <si>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</si>
  <si>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</si>
  <si>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</si>
  <si>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</si>
  <si>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</si>
  <si>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</si>
  <si>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</si>
  <si>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</si>
  <si>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</si>
  <si>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</si>
  <si>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</si>
  <si>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</si>
  <si>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</si>
  <si>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</si>
  <si>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</si>
  <si>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</si>
  <si>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</si>
  <si>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</si>
  <si>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</si>
  <si>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</si>
  <si>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</si>
  <si>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</si>
  <si>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</si>
  <si>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</si>
  <si>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</si>
  <si>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</si>
  <si>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</si>
  <si>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</si>
  <si>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</si>
  <si>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</si>
  <si>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</si>
  <si>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</si>
  <si>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</si>
  <si>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</si>
  <si>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</si>
  <si>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</si>
  <si>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</si>
  <si>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</si>
  <si>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</si>
  <si>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</si>
  <si>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</si>
  <si>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</si>
  <si>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</si>
  <si>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</si>
  <si>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</si>
  <si>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</si>
  <si>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</si>
  <si>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</si>
  <si>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</si>
  <si>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</si>
  <si>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</si>
  <si>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</si>
  <si>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</si>
  <si>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</si>
  <si>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</si>
  <si>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</si>
  <si>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</si>
  <si>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</si>
  <si>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</si>
  <si>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</si>
  <si>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</si>
  <si>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</si>
  <si>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</si>
  <si>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</si>
  <si>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</si>
  <si>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</si>
  <si>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</si>
  <si>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</si>
  <si>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</si>
  <si>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</si>
  <si>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</si>
  <si>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</si>
  <si>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</si>
  <si>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</si>
  <si>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</si>
  <si>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</si>
  <si>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</si>
  <si>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</si>
  <si>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</si>
  <si>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</si>
  <si>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</si>
  <si>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</si>
  <si>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</si>
  <si>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</si>
  <si>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</si>
  <si>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</si>
  <si>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</si>
  <si>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</si>
  <si>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</si>
  <si>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</si>
  <si>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</si>
  <si>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</si>
  <si>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</si>
  <si>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</si>
  <si>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</si>
  <si>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</si>
  <si>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</si>
  <si>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</si>
  <si>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</si>
  <si>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</si>
  <si>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</si>
  <si>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</si>
  <si>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</si>
  <si>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</si>
  <si>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</si>
  <si>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</si>
  <si>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</si>
  <si>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</si>
  <si>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</si>
  <si>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</si>
  <si>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</si>
  <si>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</si>
  <si>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</si>
  <si>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</si>
  <si>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</si>
  <si>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</si>
  <si>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</si>
  <si>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</si>
  <si>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</si>
  <si>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</si>
  <si>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</si>
  <si>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</si>
  <si>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</si>
  <si>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</si>
  <si>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</si>
  <si>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</si>
  <si>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</si>
  <si>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</si>
  <si>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</si>
  <si>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</si>
  <si>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</si>
  <si>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</si>
  <si>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</si>
  <si>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</si>
  <si>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</si>
  <si>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</si>
  <si>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</si>
  <si>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</si>
  <si>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</si>
  <si>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</si>
  <si>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</si>
  <si>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</si>
  <si>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</si>
  <si>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</si>
  <si>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</si>
  <si>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</si>
  <si>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</si>
  <si>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</si>
  <si>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</si>
  <si>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</si>
  <si>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</si>
  <si>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</si>
  <si>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</si>
  <si>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</si>
  <si>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</si>
  <si>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</si>
  <si>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</si>
  <si>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</si>
  <si>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</si>
  <si>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</si>
  <si>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</si>
  <si>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</si>
  <si>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</si>
  <si>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</si>
  <si>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</si>
  <si>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</si>
  <si>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</si>
  <si>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</si>
  <si>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</si>
  <si>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</si>
  <si>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</si>
  <si>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</si>
  <si>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</si>
  <si>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</si>
  <si>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</si>
  <si>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</si>
  <si>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</si>
  <si>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</si>
  <si>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</si>
  <si>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</si>
  <si>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</si>
  <si>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</si>
  <si>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</si>
  <si>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</si>
  <si>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</si>
  <si>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</si>
  <si>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</si>
  <si>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</si>
  <si>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</si>
  <si>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</si>
  <si>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</si>
  <si>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</si>
  <si>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</si>
  <si>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</si>
  <si>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</si>
  <si>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</si>
  <si>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</si>
  <si>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</si>
  <si>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</si>
  <si>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</si>
  <si>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</si>
  <si>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</si>
  <si>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</si>
  <si>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</si>
  <si>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</si>
  <si>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</si>
  <si>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</si>
  <si>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</si>
  <si>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</si>
  <si>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</si>
  <si>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</si>
  <si>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</si>
  <si>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</si>
  <si>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</si>
  <si>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</si>
  <si>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</si>
  <si>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</si>
  <si>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</si>
  <si>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</si>
  <si>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</si>
  <si>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</si>
  <si>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</si>
  <si>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</si>
  <si>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</si>
  <si>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</si>
  <si>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</si>
  <si>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Sum of pledged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</si>
  <si>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</si>
  <si>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</si>
  <si>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</si>
  <si>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</si>
  <si>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</si>
  <si>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</si>
  <si>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</si>
  <si>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</si>
  <si>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</si>
  <si>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</si>
  <si>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</si>
  <si>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</si>
  <si>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</si>
  <si>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</si>
  <si>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</si>
  <si>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</si>
  <si>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</si>
  <si>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</si>
  <si>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</si>
  <si>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Median</t>
  </si>
  <si>
    <t>Step</t>
  </si>
  <si>
    <t>Skew</t>
  </si>
  <si>
    <t>Mean Goal</t>
  </si>
  <si>
    <t>Median Goal</t>
  </si>
  <si>
    <t>Mean Pledged</t>
  </si>
  <si>
    <t>Median Pledged</t>
  </si>
  <si>
    <t>Successful</t>
  </si>
  <si>
    <t>Failed</t>
  </si>
  <si>
    <t>Average</t>
  </si>
  <si>
    <t>Count</t>
  </si>
  <si>
    <t>Total</t>
  </si>
  <si>
    <t>std dv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</si>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</sst>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B2B2B"/>
      <name val="Arial"/>
      <family val="2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42" fontId="0" fillId="0" borderId="0" xfId="0" applyNumberFormat="1"/>
    <xf numFmtId="42" fontId="3" fillId="0" borderId="0" xfId="0" applyNumberFormat="1" applyFont="1"/>
  </cellXfs>
  <cellStyles count="1">
    <cellStyle name="Normal" xfId="0" builtinId="0"/>
  </cellStyles>
  <dxfs count="28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v2.xlsx]Category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737588652482275"/>
          <c:y val="5.61042416202443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B-4DBA-B86B-E32BBD9571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B-4DBA-B86B-E32BBD9571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B-4DBA-B86B-E32BBD9571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0B-4DBA-B86B-E32BBD957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1479312"/>
        <c:axId val="501479968"/>
      </c:barChart>
      <c:catAx>
        <c:axId val="50147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79968"/>
        <c:crosses val="autoZero"/>
        <c:auto val="1"/>
        <c:lblAlgn val="ctr"/>
        <c:lblOffset val="100"/>
        <c:noMultiLvlLbl val="0"/>
      </c:catAx>
      <c:valAx>
        <c:axId val="5014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7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v2.xlsx]Outcomes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37464836352591385"/>
          <c:y val="6.56091009151715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B-42AA-B308-0705EB59FE8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AB-42AA-B308-0705EB59FE8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AB-42AA-B308-0705EB59FE8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AB-42AA-B308-0705EB59F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941648"/>
        <c:axId val="964940336"/>
      </c:lineChart>
      <c:catAx>
        <c:axId val="96494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940336"/>
        <c:crosses val="autoZero"/>
        <c:auto val="1"/>
        <c:lblAlgn val="ctr"/>
        <c:lblOffset val="100"/>
        <c:noMultiLvlLbl val="0"/>
      </c:catAx>
      <c:valAx>
        <c:axId val="96494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94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v2.xlsx]Subcategory Statiscs!PivotTable5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7-4A01-8D92-3DD766A7F1DD}"/>
            </c:ext>
          </c:extLst>
        </c:ser>
        <c:ser>
          <c:idx val="1"/>
          <c:order val="1"/>
          <c:tx>
            <c:strRef>
              <c:f>'Subcategory Statiscs'!$C$4:$C$5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37-4A01-8D92-3DD766A7F1DD}"/>
            </c:ext>
          </c:extLst>
        </c:ser>
        <c:ser>
          <c:idx val="2"/>
          <c:order val="2"/>
          <c:tx>
            <c:strRef>
              <c:f>'Subcategory Statiscs'!$D$4:$D$5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37-4A01-8D92-3DD766A7F1DD}"/>
            </c:ext>
          </c:extLst>
        </c:ser>
        <c:ser>
          <c:idx val="3"/>
          <c:order val="3"/>
          <c:tx>
            <c:strRef>
              <c:f>'Subcategory Statiscs'!$E$4:$E$5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37-4A01-8D92-3DD766A7F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6742288"/>
        <c:axId val="956739664"/>
      </c:barChart>
      <c:catAx>
        <c:axId val="95674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39664"/>
        <c:crosses val="autoZero"/>
        <c:auto val="1"/>
        <c:lblAlgn val="ctr"/>
        <c:lblOffset val="100"/>
        <c:noMultiLvlLbl val="0"/>
      </c:catAx>
      <c:valAx>
        <c:axId val="95673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9FAF02A-56D2-4EBA-9149-71717886588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4EA13DD-F5B5-4512-8159-1C838A1DC6D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48E662-FDFF-44CC-8241-617B90231BEF}">
  <sheetPr/>
  <sheetViews>
    <sheetView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638174</xdr:colOff>
      <xdr:row>1</xdr:row>
      <xdr:rowOff>152398</xdr:rowOff>
    </xdr:from>
    <xdr:to>
      <xdr:col>17</xdr:col>
      <xdr:colOff>552450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7EA24-8CD4-4758-8859-3490CEEDB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171450</xdr:rowOff>
    </xdr:from>
    <xdr:to>
      <xdr:col>22</xdr:col>
      <xdr:colOff>371475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EFC48-B46D-44EB-BBBD-D29063DF9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7322209" cy="125597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EF6E9D-BFB2-4C1A-8C7F-0284A69E92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F3722E9-2AE7-4E63-AD09-6E50D1F4D3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22209" cy="125597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171448</xdr:rowOff>
    </xdr:from>
    <xdr:to>
      <xdr:col>24</xdr:col>
      <xdr:colOff>19050</xdr:colOff>
      <xdr:row>47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9CA57-9DDC-47C1-9AAF-1343230C9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Vieira Santos Filho" refreshedDate="44100.643912731481" createdVersion="6" refreshedVersion="6" minRefreshableVersion="3" recordCount="4114" xr:uid="{5B1BB0F1-9B70-40B9-B3A0-309FDDE176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Vieira Santos Filho" refreshedDate="44100.740630208333" createdVersion="6" refreshedVersion="6" minRefreshableVersion="3" recordCount="4114" xr:uid="{5C987960-992C-4A38-BEC0-28CD6AF51BD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83754-1110-4FCC-9F15-D0A8C1075A9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37B01-3F11-414B-B721-2724431FFFB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18">
    <pivotField showAll="0"/>
    <pivotField showAll="0"/>
    <pivotField showAll="0"/>
    <pivotField numFmtId="44" showAll="0"/>
    <pivotField dataField="1" numFmtId="164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A5509-0FED-4C56-AC45-4393380361CB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1AB32-5140-4455-9BBC-FA40670B2E9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16C0F-A9D3-4435-83DA-B53F714CB094}">
  <dimension ref="A1:F14"/>
  <sheetViews>
    <sheetView workbookViewId="0">
      <selection activeCell="E12" sqref="E12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8363</v>
      </c>
      <c r="B3" s="11" t="s">
        <v>8360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4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4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4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4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4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4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4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4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4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D293-5AA1-4ACB-9AFD-1FB0C55C7933}">
  <dimension ref="A3:F26"/>
  <sheetViews>
    <sheetView workbookViewId="0">
      <selection activeCell="A3" sqref="A3"/>
    </sheetView>
  </sheetViews>
  <sheetFormatPr defaultRowHeight="14.25" x14ac:dyDescent="0.45"/>
  <cols>
    <col min="1" max="1" width="13.9296875" bestFit="1" customWidth="1"/>
    <col min="2" max="2" width="15.265625" bestFit="1" customWidth="1"/>
    <col min="3" max="3" width="10.73046875" bestFit="1" customWidth="1"/>
    <col min="4" max="4" width="9.73046875" bestFit="1" customWidth="1"/>
    <col min="5" max="6" width="11.73046875" bestFit="1" customWidth="1"/>
    <col min="7" max="7" width="11.796875" bestFit="1" customWidth="1"/>
    <col min="8" max="8" width="6.06640625" bestFit="1" customWidth="1"/>
    <col min="9" max="9" width="14.46484375" bestFit="1" customWidth="1"/>
    <col min="10" max="10" width="4.73046875" bestFit="1" customWidth="1"/>
    <col min="11" max="11" width="6.19921875" bestFit="1" customWidth="1"/>
    <col min="12" max="12" width="10.06640625" bestFit="1" customWidth="1"/>
    <col min="13" max="13" width="7.265625" bestFit="1" customWidth="1"/>
    <col min="14" max="14" width="8.73046875" bestFit="1" customWidth="1"/>
    <col min="15" max="15" width="9" bestFit="1" customWidth="1"/>
    <col min="16" max="16" width="3.9296875" bestFit="1" customWidth="1"/>
    <col min="17" max="17" width="11.53125" bestFit="1" customWidth="1"/>
    <col min="18" max="18" width="5.6640625" bestFit="1" customWidth="1"/>
    <col min="19" max="19" width="12.59765625" bestFit="1" customWidth="1"/>
    <col min="20" max="20" width="7.1328125" bestFit="1" customWidth="1"/>
    <col min="21" max="21" width="6.33203125" bestFit="1" customWidth="1"/>
    <col min="22" max="22" width="9.3984375" bestFit="1" customWidth="1"/>
    <col min="23" max="23" width="6.73046875" bestFit="1" customWidth="1"/>
    <col min="24" max="24" width="10.73046875" bestFit="1" customWidth="1"/>
    <col min="25" max="25" width="6.06640625" bestFit="1" customWidth="1"/>
    <col min="26" max="26" width="5.1328125" bestFit="1" customWidth="1"/>
    <col min="27" max="27" width="4.06640625" bestFit="1" customWidth="1"/>
    <col min="28" max="28" width="14.73046875" bestFit="1" customWidth="1"/>
    <col min="29" max="29" width="10.19921875" bestFit="1" customWidth="1"/>
    <col min="30" max="30" width="4.33203125" bestFit="1" customWidth="1"/>
    <col min="31" max="31" width="12.86328125" bestFit="1" customWidth="1"/>
    <col min="32" max="32" width="5.9296875" bestFit="1" customWidth="1"/>
    <col min="33" max="33" width="10.19921875" bestFit="1" customWidth="1"/>
    <col min="34" max="34" width="15.6640625" bestFit="1" customWidth="1"/>
    <col min="35" max="35" width="6.33203125" bestFit="1" customWidth="1"/>
    <col min="36" max="36" width="13.796875" bestFit="1" customWidth="1"/>
    <col min="37" max="37" width="9.1328125" bestFit="1" customWidth="1"/>
    <col min="38" max="38" width="10.59765625" bestFit="1" customWidth="1"/>
    <col min="39" max="39" width="11.265625" bestFit="1" customWidth="1"/>
    <col min="40" max="40" width="9.3984375" bestFit="1" customWidth="1"/>
    <col min="41" max="41" width="4.46484375" bestFit="1" customWidth="1"/>
    <col min="42" max="42" width="10.86328125" bestFit="1" customWidth="1"/>
    <col min="43" max="43" width="10.46484375" bestFit="1" customWidth="1"/>
    <col min="44" max="45" width="4.73046875" bestFit="1" customWidth="1"/>
    <col min="46" max="46" width="3.73046875" bestFit="1" customWidth="1"/>
    <col min="47" max="49" width="4.73046875" bestFit="1" customWidth="1"/>
    <col min="50" max="50" width="1.796875" bestFit="1" customWidth="1"/>
    <col min="51" max="52" width="3.73046875" bestFit="1" customWidth="1"/>
    <col min="53" max="53" width="4.73046875" bestFit="1" customWidth="1"/>
    <col min="54" max="54" width="2.73046875" bestFit="1" customWidth="1"/>
    <col min="55" max="59" width="5.73046875" bestFit="1" customWidth="1"/>
    <col min="60" max="60" width="4.73046875" bestFit="1" customWidth="1"/>
    <col min="61" max="72" width="5.73046875" bestFit="1" customWidth="1"/>
    <col min="73" max="73" width="2.73046875" bestFit="1" customWidth="1"/>
    <col min="74" max="74" width="5.73046875" bestFit="1" customWidth="1"/>
    <col min="75" max="75" width="4.73046875" bestFit="1" customWidth="1"/>
    <col min="76" max="76" width="5.73046875" bestFit="1" customWidth="1"/>
    <col min="77" max="77" width="4.73046875" bestFit="1" customWidth="1"/>
    <col min="78" max="80" width="5.73046875" bestFit="1" customWidth="1"/>
    <col min="81" max="81" width="4.73046875" bestFit="1" customWidth="1"/>
    <col min="82" max="82" width="2.73046875" bestFit="1" customWidth="1"/>
    <col min="83" max="89" width="5.73046875" bestFit="1" customWidth="1"/>
    <col min="90" max="90" width="4.73046875" bestFit="1" customWidth="1"/>
    <col min="91" max="91" width="2.73046875" bestFit="1" customWidth="1"/>
    <col min="92" max="97" width="5.73046875" bestFit="1" customWidth="1"/>
    <col min="98" max="98" width="2.73046875" bestFit="1" customWidth="1"/>
    <col min="99" max="101" width="5.73046875" bestFit="1" customWidth="1"/>
    <col min="102" max="102" width="4.73046875" bestFit="1" customWidth="1"/>
    <col min="103" max="104" width="5.73046875" bestFit="1" customWidth="1"/>
    <col min="105" max="105" width="4.73046875" bestFit="1" customWidth="1"/>
    <col min="106" max="111" width="5.73046875" bestFit="1" customWidth="1"/>
    <col min="112" max="112" width="2.73046875" bestFit="1" customWidth="1"/>
    <col min="113" max="113" width="4.73046875" bestFit="1" customWidth="1"/>
    <col min="114" max="116" width="5.73046875" bestFit="1" customWidth="1"/>
    <col min="117" max="117" width="4.73046875" bestFit="1" customWidth="1"/>
    <col min="118" max="122" width="5.73046875" bestFit="1" customWidth="1"/>
    <col min="123" max="123" width="2.73046875" bestFit="1" customWidth="1"/>
    <col min="124" max="124" width="4.73046875" bestFit="1" customWidth="1"/>
    <col min="125" max="127" width="5.73046875" bestFit="1" customWidth="1"/>
    <col min="128" max="128" width="4.73046875" bestFit="1" customWidth="1"/>
    <col min="129" max="135" width="5.73046875" bestFit="1" customWidth="1"/>
    <col min="136" max="136" width="2.73046875" bestFit="1" customWidth="1"/>
    <col min="137" max="139" width="5.73046875" bestFit="1" customWidth="1"/>
    <col min="140" max="140" width="4.73046875" bestFit="1" customWidth="1"/>
    <col min="141" max="145" width="5.73046875" bestFit="1" customWidth="1"/>
    <col min="146" max="146" width="4.73046875" bestFit="1" customWidth="1"/>
    <col min="147" max="147" width="5.73046875" bestFit="1" customWidth="1"/>
    <col min="148" max="148" width="2.73046875" bestFit="1" customWidth="1"/>
    <col min="149" max="151" width="5.73046875" bestFit="1" customWidth="1"/>
    <col min="152" max="152" width="4.73046875" bestFit="1" customWidth="1"/>
    <col min="153" max="155" width="5.73046875" bestFit="1" customWidth="1"/>
    <col min="156" max="156" width="4.73046875" bestFit="1" customWidth="1"/>
    <col min="157" max="157" width="5.73046875" bestFit="1" customWidth="1"/>
    <col min="158" max="158" width="4.73046875" bestFit="1" customWidth="1"/>
    <col min="159" max="159" width="2.73046875" bestFit="1" customWidth="1"/>
    <col min="160" max="166" width="5.73046875" bestFit="1" customWidth="1"/>
    <col min="167" max="167" width="4.73046875" bestFit="1" customWidth="1"/>
    <col min="168" max="169" width="5.73046875" bestFit="1" customWidth="1"/>
    <col min="170" max="170" width="4.73046875" bestFit="1" customWidth="1"/>
    <col min="171" max="171" width="5.73046875" bestFit="1" customWidth="1"/>
    <col min="172" max="172" width="4.73046875" bestFit="1" customWidth="1"/>
    <col min="173" max="178" width="5.73046875" bestFit="1" customWidth="1"/>
    <col min="179" max="179" width="4.73046875" bestFit="1" customWidth="1"/>
    <col min="180" max="185" width="5.73046875" bestFit="1" customWidth="1"/>
    <col min="186" max="186" width="4.73046875" bestFit="1" customWidth="1"/>
    <col min="187" max="187" width="5.73046875" bestFit="1" customWidth="1"/>
    <col min="188" max="188" width="4.73046875" bestFit="1" customWidth="1"/>
    <col min="189" max="189" width="2.73046875" bestFit="1" customWidth="1"/>
    <col min="190" max="193" width="5.73046875" bestFit="1" customWidth="1"/>
    <col min="194" max="194" width="4.73046875" bestFit="1" customWidth="1"/>
    <col min="195" max="201" width="5.73046875" bestFit="1" customWidth="1"/>
    <col min="202" max="202" width="2.73046875" bestFit="1" customWidth="1"/>
    <col min="203" max="203" width="5.73046875" bestFit="1" customWidth="1"/>
    <col min="204" max="204" width="4.73046875" bestFit="1" customWidth="1"/>
    <col min="205" max="213" width="5.73046875" bestFit="1" customWidth="1"/>
    <col min="214" max="214" width="4.73046875" bestFit="1" customWidth="1"/>
    <col min="215" max="221" width="5.73046875" bestFit="1" customWidth="1"/>
    <col min="222" max="222" width="4.73046875" bestFit="1" customWidth="1"/>
    <col min="223" max="227" width="5.73046875" bestFit="1" customWidth="1"/>
    <col min="228" max="228" width="2.73046875" bestFit="1" customWidth="1"/>
    <col min="229" max="230" width="5.73046875" bestFit="1" customWidth="1"/>
    <col min="231" max="231" width="4.73046875" bestFit="1" customWidth="1"/>
    <col min="232" max="238" width="5.73046875" bestFit="1" customWidth="1"/>
    <col min="239" max="239" width="4.73046875" bestFit="1" customWidth="1"/>
    <col min="240" max="241" width="5.73046875" bestFit="1" customWidth="1"/>
    <col min="242" max="242" width="4.73046875" bestFit="1" customWidth="1"/>
    <col min="243" max="246" width="5.73046875" bestFit="1" customWidth="1"/>
    <col min="247" max="247" width="2.73046875" bestFit="1" customWidth="1"/>
    <col min="248" max="252" width="5.73046875" bestFit="1" customWidth="1"/>
    <col min="253" max="253" width="4.73046875" bestFit="1" customWidth="1"/>
    <col min="254" max="258" width="5.73046875" bestFit="1" customWidth="1"/>
    <col min="259" max="259" width="4.73046875" bestFit="1" customWidth="1"/>
    <col min="260" max="262" width="5.73046875" bestFit="1" customWidth="1"/>
    <col min="263" max="263" width="4.73046875" bestFit="1" customWidth="1"/>
    <col min="264" max="269" width="5.73046875" bestFit="1" customWidth="1"/>
    <col min="270" max="270" width="2.73046875" bestFit="1" customWidth="1"/>
    <col min="271" max="277" width="5.73046875" bestFit="1" customWidth="1"/>
    <col min="278" max="278" width="4.73046875" bestFit="1" customWidth="1"/>
    <col min="279" max="282" width="5.73046875" bestFit="1" customWidth="1"/>
    <col min="283" max="283" width="4.73046875" bestFit="1" customWidth="1"/>
    <col min="284" max="287" width="5.73046875" bestFit="1" customWidth="1"/>
    <col min="288" max="288" width="2.73046875" bestFit="1" customWidth="1"/>
    <col min="289" max="290" width="5.73046875" bestFit="1" customWidth="1"/>
    <col min="291" max="291" width="4.73046875" bestFit="1" customWidth="1"/>
    <col min="292" max="295" width="5.73046875" bestFit="1" customWidth="1"/>
    <col min="296" max="296" width="4.73046875" bestFit="1" customWidth="1"/>
    <col min="297" max="300" width="5.73046875" bestFit="1" customWidth="1"/>
    <col min="301" max="301" width="4.73046875" bestFit="1" customWidth="1"/>
    <col min="302" max="303" width="5.73046875" bestFit="1" customWidth="1"/>
    <col min="304" max="304" width="4.73046875" bestFit="1" customWidth="1"/>
    <col min="305" max="308" width="5.73046875" bestFit="1" customWidth="1"/>
    <col min="309" max="309" width="4.73046875" bestFit="1" customWidth="1"/>
    <col min="310" max="310" width="5.73046875" bestFit="1" customWidth="1"/>
    <col min="311" max="311" width="2.73046875" bestFit="1" customWidth="1"/>
    <col min="312" max="312" width="4.73046875" bestFit="1" customWidth="1"/>
    <col min="313" max="316" width="5.73046875" bestFit="1" customWidth="1"/>
    <col min="317" max="317" width="4.73046875" bestFit="1" customWidth="1"/>
    <col min="318" max="319" width="5.73046875" bestFit="1" customWidth="1"/>
    <col min="320" max="320" width="4.73046875" bestFit="1" customWidth="1"/>
    <col min="321" max="332" width="5.73046875" bestFit="1" customWidth="1"/>
    <col min="333" max="333" width="2.73046875" bestFit="1" customWidth="1"/>
    <col min="334" max="349" width="5.73046875" bestFit="1" customWidth="1"/>
    <col min="350" max="350" width="4.73046875" bestFit="1" customWidth="1"/>
    <col min="351" max="359" width="5.73046875" bestFit="1" customWidth="1"/>
    <col min="360" max="360" width="2.73046875" bestFit="1" customWidth="1"/>
    <col min="361" max="365" width="5.73046875" bestFit="1" customWidth="1"/>
    <col min="366" max="366" width="4.73046875" bestFit="1" customWidth="1"/>
    <col min="367" max="370" width="5.73046875" bestFit="1" customWidth="1"/>
    <col min="371" max="371" width="4.73046875" bestFit="1" customWidth="1"/>
    <col min="372" max="382" width="5.73046875" bestFit="1" customWidth="1"/>
    <col min="383" max="383" width="2.73046875" bestFit="1" customWidth="1"/>
    <col min="384" max="392" width="5.73046875" bestFit="1" customWidth="1"/>
    <col min="393" max="393" width="4.73046875" bestFit="1" customWidth="1"/>
    <col min="394" max="409" width="5.73046875" bestFit="1" customWidth="1"/>
    <col min="410" max="410" width="2.73046875" bestFit="1" customWidth="1"/>
    <col min="411" max="412" width="5.73046875" bestFit="1" customWidth="1"/>
    <col min="413" max="413" width="4.73046875" bestFit="1" customWidth="1"/>
    <col min="414" max="418" width="5.73046875" bestFit="1" customWidth="1"/>
    <col min="419" max="419" width="4.73046875" bestFit="1" customWidth="1"/>
    <col min="420" max="444" width="5.73046875" bestFit="1" customWidth="1"/>
    <col min="445" max="445" width="2.73046875" bestFit="1" customWidth="1"/>
    <col min="446" max="448" width="5.73046875" bestFit="1" customWidth="1"/>
    <col min="449" max="449" width="4.73046875" bestFit="1" customWidth="1"/>
    <col min="450" max="459" width="5.73046875" bestFit="1" customWidth="1"/>
    <col min="460" max="460" width="4.73046875" bestFit="1" customWidth="1"/>
    <col min="461" max="467" width="5.73046875" bestFit="1" customWidth="1"/>
    <col min="468" max="468" width="4.73046875" bestFit="1" customWidth="1"/>
    <col min="469" max="470" width="5.73046875" bestFit="1" customWidth="1"/>
    <col min="471" max="471" width="2.73046875" bestFit="1" customWidth="1"/>
    <col min="472" max="472" width="5.73046875" bestFit="1" customWidth="1"/>
    <col min="473" max="473" width="4.73046875" bestFit="1" customWidth="1"/>
    <col min="474" max="478" width="5.73046875" bestFit="1" customWidth="1"/>
    <col min="479" max="479" width="4.73046875" bestFit="1" customWidth="1"/>
    <col min="480" max="482" width="5.73046875" bestFit="1" customWidth="1"/>
    <col min="483" max="483" width="4.73046875" bestFit="1" customWidth="1"/>
    <col min="484" max="485" width="5.73046875" bestFit="1" customWidth="1"/>
    <col min="486" max="486" width="4.73046875" bestFit="1" customWidth="1"/>
    <col min="487" max="493" width="5.73046875" bestFit="1" customWidth="1"/>
    <col min="494" max="494" width="4.73046875" bestFit="1" customWidth="1"/>
    <col min="495" max="496" width="5.73046875" bestFit="1" customWidth="1"/>
    <col min="497" max="497" width="4.73046875" bestFit="1" customWidth="1"/>
    <col min="498" max="500" width="5.73046875" bestFit="1" customWidth="1"/>
    <col min="501" max="501" width="2.73046875" bestFit="1" customWidth="1"/>
    <col min="502" max="509" width="5.73046875" bestFit="1" customWidth="1"/>
    <col min="510" max="510" width="4.73046875" bestFit="1" customWidth="1"/>
    <col min="511" max="526" width="5.73046875" bestFit="1" customWidth="1"/>
    <col min="527" max="527" width="4.73046875" bestFit="1" customWidth="1"/>
    <col min="528" max="536" width="5.73046875" bestFit="1" customWidth="1"/>
    <col min="537" max="537" width="4.73046875" bestFit="1" customWidth="1"/>
    <col min="538" max="559" width="5.73046875" bestFit="1" customWidth="1"/>
    <col min="560" max="560" width="4.73046875" bestFit="1" customWidth="1"/>
    <col min="561" max="565" width="5.73046875" bestFit="1" customWidth="1"/>
    <col min="566" max="566" width="4.73046875" bestFit="1" customWidth="1"/>
    <col min="567" max="578" width="5.73046875" bestFit="1" customWidth="1"/>
    <col min="579" max="579" width="2.73046875" bestFit="1" customWidth="1"/>
    <col min="580" max="595" width="5.73046875" bestFit="1" customWidth="1"/>
    <col min="596" max="596" width="4.73046875" bestFit="1" customWidth="1"/>
    <col min="597" max="604" width="5.73046875" bestFit="1" customWidth="1"/>
    <col min="605" max="605" width="2.73046875" bestFit="1" customWidth="1"/>
    <col min="606" max="616" width="5.73046875" bestFit="1" customWidth="1"/>
    <col min="617" max="617" width="4.73046875" bestFit="1" customWidth="1"/>
    <col min="618" max="628" width="5.73046875" bestFit="1" customWidth="1"/>
    <col min="629" max="629" width="4.73046875" bestFit="1" customWidth="1"/>
    <col min="630" max="635" width="5.73046875" bestFit="1" customWidth="1"/>
    <col min="636" max="636" width="2.73046875" bestFit="1" customWidth="1"/>
    <col min="637" max="651" width="5.73046875" bestFit="1" customWidth="1"/>
    <col min="652" max="652" width="4.73046875" bestFit="1" customWidth="1"/>
    <col min="653" max="664" width="5.73046875" bestFit="1" customWidth="1"/>
    <col min="665" max="665" width="2.73046875" bestFit="1" customWidth="1"/>
    <col min="666" max="671" width="5.73046875" bestFit="1" customWidth="1"/>
    <col min="672" max="672" width="4.73046875" bestFit="1" customWidth="1"/>
    <col min="673" max="676" width="5.73046875" bestFit="1" customWidth="1"/>
    <col min="677" max="677" width="4.73046875" bestFit="1" customWidth="1"/>
    <col min="678" max="684" width="5.73046875" bestFit="1" customWidth="1"/>
    <col min="685" max="685" width="4.73046875" bestFit="1" customWidth="1"/>
    <col min="686" max="688" width="5.73046875" bestFit="1" customWidth="1"/>
    <col min="689" max="689" width="4.73046875" bestFit="1" customWidth="1"/>
    <col min="690" max="690" width="2.73046875" bestFit="1" customWidth="1"/>
    <col min="691" max="694" width="5.73046875" bestFit="1" customWidth="1"/>
    <col min="695" max="695" width="4.73046875" bestFit="1" customWidth="1"/>
    <col min="696" max="696" width="5.73046875" bestFit="1" customWidth="1"/>
    <col min="697" max="697" width="4.73046875" bestFit="1" customWidth="1"/>
    <col min="698" max="702" width="5.73046875" bestFit="1" customWidth="1"/>
    <col min="703" max="703" width="4.73046875" bestFit="1" customWidth="1"/>
    <col min="704" max="709" width="5.73046875" bestFit="1" customWidth="1"/>
    <col min="710" max="710" width="4.73046875" bestFit="1" customWidth="1"/>
    <col min="711" max="716" width="5.73046875" bestFit="1" customWidth="1"/>
    <col min="717" max="717" width="2.73046875" bestFit="1" customWidth="1"/>
    <col min="718" max="719" width="5.73046875" bestFit="1" customWidth="1"/>
    <col min="720" max="720" width="4.73046875" bestFit="1" customWidth="1"/>
    <col min="721" max="732" width="5.73046875" bestFit="1" customWidth="1"/>
    <col min="733" max="733" width="4.73046875" bestFit="1" customWidth="1"/>
    <col min="734" max="745" width="5.73046875" bestFit="1" customWidth="1"/>
    <col min="746" max="746" width="2.73046875" bestFit="1" customWidth="1"/>
    <col min="747" max="750" width="5.73046875" bestFit="1" customWidth="1"/>
    <col min="751" max="751" width="4.73046875" bestFit="1" customWidth="1"/>
    <col min="752" max="764" width="5.73046875" bestFit="1" customWidth="1"/>
    <col min="765" max="765" width="4.73046875" bestFit="1" customWidth="1"/>
    <col min="766" max="781" width="5.73046875" bestFit="1" customWidth="1"/>
    <col min="782" max="782" width="4.73046875" bestFit="1" customWidth="1"/>
    <col min="783" max="785" width="5.73046875" bestFit="1" customWidth="1"/>
    <col min="786" max="786" width="4.73046875" bestFit="1" customWidth="1"/>
    <col min="787" max="788" width="5.73046875" bestFit="1" customWidth="1"/>
    <col min="789" max="789" width="4.73046875" bestFit="1" customWidth="1"/>
    <col min="790" max="795" width="5.73046875" bestFit="1" customWidth="1"/>
    <col min="796" max="796" width="4.73046875" bestFit="1" customWidth="1"/>
    <col min="797" max="803" width="5.73046875" bestFit="1" customWidth="1"/>
    <col min="804" max="804" width="2.73046875" bestFit="1" customWidth="1"/>
    <col min="805" max="810" width="5.73046875" bestFit="1" customWidth="1"/>
    <col min="811" max="811" width="4.73046875" bestFit="1" customWidth="1"/>
    <col min="812" max="816" width="5.73046875" bestFit="1" customWidth="1"/>
    <col min="817" max="817" width="4.73046875" bestFit="1" customWidth="1"/>
    <col min="818" max="821" width="5.73046875" bestFit="1" customWidth="1"/>
    <col min="822" max="822" width="4.73046875" bestFit="1" customWidth="1"/>
    <col min="823" max="827" width="5.73046875" bestFit="1" customWidth="1"/>
    <col min="828" max="828" width="4.73046875" bestFit="1" customWidth="1"/>
    <col min="829" max="841" width="5.73046875" bestFit="1" customWidth="1"/>
    <col min="842" max="842" width="4.73046875" bestFit="1" customWidth="1"/>
    <col min="843" max="845" width="5.73046875" bestFit="1" customWidth="1"/>
    <col min="846" max="846" width="4.73046875" bestFit="1" customWidth="1"/>
    <col min="847" max="858" width="5.73046875" bestFit="1" customWidth="1"/>
    <col min="859" max="859" width="4.73046875" bestFit="1" customWidth="1"/>
    <col min="860" max="864" width="5.73046875" bestFit="1" customWidth="1"/>
    <col min="865" max="865" width="2.73046875" bestFit="1" customWidth="1"/>
    <col min="866" max="883" width="5.73046875" bestFit="1" customWidth="1"/>
    <col min="884" max="884" width="4.73046875" bestFit="1" customWidth="1"/>
    <col min="885" max="886" width="5.73046875" bestFit="1" customWidth="1"/>
    <col min="887" max="887" width="2.73046875" bestFit="1" customWidth="1"/>
    <col min="888" max="894" width="5.73046875" bestFit="1" customWidth="1"/>
    <col min="895" max="895" width="4.73046875" bestFit="1" customWidth="1"/>
    <col min="896" max="899" width="5.73046875" bestFit="1" customWidth="1"/>
    <col min="900" max="900" width="4.73046875" bestFit="1" customWidth="1"/>
    <col min="901" max="903" width="5.73046875" bestFit="1" customWidth="1"/>
    <col min="904" max="904" width="4.73046875" bestFit="1" customWidth="1"/>
    <col min="905" max="906" width="5.73046875" bestFit="1" customWidth="1"/>
    <col min="907" max="907" width="4.73046875" bestFit="1" customWidth="1"/>
    <col min="908" max="919" width="5.73046875" bestFit="1" customWidth="1"/>
    <col min="920" max="920" width="4.73046875" bestFit="1" customWidth="1"/>
    <col min="921" max="923" width="5.73046875" bestFit="1" customWidth="1"/>
    <col min="924" max="924" width="2.73046875" bestFit="1" customWidth="1"/>
    <col min="925" max="931" width="5.73046875" bestFit="1" customWidth="1"/>
    <col min="932" max="932" width="4.73046875" bestFit="1" customWidth="1"/>
    <col min="933" max="936" width="5.73046875" bestFit="1" customWidth="1"/>
    <col min="937" max="937" width="4.73046875" bestFit="1" customWidth="1"/>
    <col min="938" max="949" width="5.73046875" bestFit="1" customWidth="1"/>
    <col min="950" max="950" width="2.73046875" bestFit="1" customWidth="1"/>
    <col min="951" max="951" width="5.73046875" bestFit="1" customWidth="1"/>
    <col min="952" max="952" width="4.73046875" bestFit="1" customWidth="1"/>
    <col min="953" max="957" width="5.73046875" bestFit="1" customWidth="1"/>
    <col min="958" max="958" width="4.73046875" bestFit="1" customWidth="1"/>
    <col min="959" max="960" width="5.73046875" bestFit="1" customWidth="1"/>
    <col min="961" max="961" width="4.73046875" bestFit="1" customWidth="1"/>
    <col min="962" max="964" width="5.73046875" bestFit="1" customWidth="1"/>
    <col min="965" max="965" width="4.73046875" bestFit="1" customWidth="1"/>
    <col min="966" max="966" width="5.73046875" bestFit="1" customWidth="1"/>
    <col min="967" max="967" width="4.73046875" bestFit="1" customWidth="1"/>
    <col min="968" max="972" width="5.73046875" bestFit="1" customWidth="1"/>
    <col min="973" max="973" width="2.73046875" bestFit="1" customWidth="1"/>
    <col min="974" max="985" width="5.73046875" bestFit="1" customWidth="1"/>
    <col min="986" max="986" width="4.73046875" bestFit="1" customWidth="1"/>
    <col min="987" max="1007" width="5.73046875" bestFit="1" customWidth="1"/>
    <col min="1008" max="1008" width="2.73046875" bestFit="1" customWidth="1"/>
    <col min="1009" max="1013" width="5.73046875" bestFit="1" customWidth="1"/>
    <col min="1014" max="1014" width="4.73046875" bestFit="1" customWidth="1"/>
    <col min="1015" max="1016" width="5.73046875" bestFit="1" customWidth="1"/>
    <col min="1017" max="1018" width="4.73046875" bestFit="1" customWidth="1"/>
    <col min="1019" max="1026" width="5.73046875" bestFit="1" customWidth="1"/>
    <col min="1027" max="1027" width="2.73046875" bestFit="1" customWidth="1"/>
    <col min="1028" max="1031" width="5.73046875" bestFit="1" customWidth="1"/>
    <col min="1032" max="1032" width="4.73046875" bestFit="1" customWidth="1"/>
    <col min="1033" max="1035" width="5.73046875" bestFit="1" customWidth="1"/>
    <col min="1036" max="1036" width="4.73046875" bestFit="1" customWidth="1"/>
    <col min="1037" max="1040" width="5.73046875" bestFit="1" customWidth="1"/>
    <col min="1041" max="1041" width="4.73046875" bestFit="1" customWidth="1"/>
    <col min="1042" max="1042" width="5.73046875" bestFit="1" customWidth="1"/>
    <col min="1043" max="1043" width="4.73046875" bestFit="1" customWidth="1"/>
    <col min="1044" max="1044" width="5.73046875" bestFit="1" customWidth="1"/>
    <col min="1045" max="1045" width="4.73046875" bestFit="1" customWidth="1"/>
    <col min="1046" max="1047" width="5.73046875" bestFit="1" customWidth="1"/>
    <col min="1048" max="1048" width="4.73046875" bestFit="1" customWidth="1"/>
    <col min="1049" max="1055" width="5.73046875" bestFit="1" customWidth="1"/>
    <col min="1056" max="1056" width="2.73046875" bestFit="1" customWidth="1"/>
    <col min="1057" max="1059" width="5.73046875" bestFit="1" customWidth="1"/>
    <col min="1060" max="1060" width="4.73046875" bestFit="1" customWidth="1"/>
    <col min="1061" max="1061" width="5.73046875" bestFit="1" customWidth="1"/>
    <col min="1062" max="1062" width="4.73046875" bestFit="1" customWidth="1"/>
    <col min="1063" max="1075" width="5.73046875" bestFit="1" customWidth="1"/>
    <col min="1076" max="1076" width="4.73046875" bestFit="1" customWidth="1"/>
    <col min="1077" max="1078" width="5.73046875" bestFit="1" customWidth="1"/>
    <col min="1079" max="1079" width="2.73046875" bestFit="1" customWidth="1"/>
    <col min="1080" max="1082" width="5.73046875" bestFit="1" customWidth="1"/>
    <col min="1083" max="1083" width="4.73046875" bestFit="1" customWidth="1"/>
    <col min="1084" max="1086" width="5.73046875" bestFit="1" customWidth="1"/>
    <col min="1087" max="1087" width="4.73046875" bestFit="1" customWidth="1"/>
    <col min="1088" max="1090" width="5.73046875" bestFit="1" customWidth="1"/>
    <col min="1091" max="1091" width="4.73046875" bestFit="1" customWidth="1"/>
    <col min="1092" max="1103" width="5.73046875" bestFit="1" customWidth="1"/>
    <col min="1104" max="1104" width="2.73046875" bestFit="1" customWidth="1"/>
    <col min="1105" max="1106" width="5.73046875" bestFit="1" customWidth="1"/>
    <col min="1107" max="1107" width="4.73046875" bestFit="1" customWidth="1"/>
    <col min="1108" max="1118" width="5.73046875" bestFit="1" customWidth="1"/>
    <col min="1119" max="1119" width="4.73046875" bestFit="1" customWidth="1"/>
    <col min="1120" max="1127" width="5.73046875" bestFit="1" customWidth="1"/>
    <col min="1128" max="1128" width="4.73046875" bestFit="1" customWidth="1"/>
    <col min="1129" max="1131" width="5.73046875" bestFit="1" customWidth="1"/>
    <col min="1132" max="1132" width="2.73046875" bestFit="1" customWidth="1"/>
    <col min="1133" max="1136" width="5.73046875" bestFit="1" customWidth="1"/>
    <col min="1137" max="1137" width="4.73046875" bestFit="1" customWidth="1"/>
    <col min="1138" max="1147" width="5.73046875" bestFit="1" customWidth="1"/>
    <col min="1148" max="1148" width="4.73046875" bestFit="1" customWidth="1"/>
    <col min="1149" max="1149" width="5.73046875" bestFit="1" customWidth="1"/>
    <col min="1150" max="1150" width="4.73046875" bestFit="1" customWidth="1"/>
    <col min="1151" max="1154" width="5.73046875" bestFit="1" customWidth="1"/>
    <col min="1155" max="1155" width="2.73046875" bestFit="1" customWidth="1"/>
    <col min="1156" max="1163" width="5.73046875" bestFit="1" customWidth="1"/>
    <col min="1164" max="1164" width="4.73046875" bestFit="1" customWidth="1"/>
    <col min="1165" max="1179" width="5.73046875" bestFit="1" customWidth="1"/>
    <col min="1180" max="1180" width="4.73046875" bestFit="1" customWidth="1"/>
    <col min="1181" max="1184" width="5.73046875" bestFit="1" customWidth="1"/>
    <col min="1185" max="1185" width="2.73046875" bestFit="1" customWidth="1"/>
    <col min="1186" max="1190" width="5.73046875" bestFit="1" customWidth="1"/>
    <col min="1191" max="1191" width="4.73046875" bestFit="1" customWidth="1"/>
    <col min="1192" max="1193" width="5.73046875" bestFit="1" customWidth="1"/>
    <col min="1194" max="1194" width="4.73046875" bestFit="1" customWidth="1"/>
    <col min="1195" max="1195" width="5.73046875" bestFit="1" customWidth="1"/>
    <col min="1196" max="1196" width="4.73046875" bestFit="1" customWidth="1"/>
    <col min="1197" max="1201" width="5.73046875" bestFit="1" customWidth="1"/>
    <col min="1202" max="1202" width="4.73046875" bestFit="1" customWidth="1"/>
    <col min="1203" max="1206" width="5.73046875" bestFit="1" customWidth="1"/>
    <col min="1207" max="1207" width="4.73046875" bestFit="1" customWidth="1"/>
    <col min="1208" max="1208" width="5.73046875" bestFit="1" customWidth="1"/>
    <col min="1209" max="1209" width="4.73046875" bestFit="1" customWidth="1"/>
    <col min="1210" max="1210" width="5.73046875" bestFit="1" customWidth="1"/>
    <col min="1211" max="1211" width="2.73046875" bestFit="1" customWidth="1"/>
    <col min="1212" max="1218" width="5.73046875" bestFit="1" customWidth="1"/>
    <col min="1219" max="1219" width="4.73046875" bestFit="1" customWidth="1"/>
    <col min="1220" max="1224" width="5.73046875" bestFit="1" customWidth="1"/>
    <col min="1225" max="1225" width="4.73046875" bestFit="1" customWidth="1"/>
    <col min="1226" max="1230" width="5.73046875" bestFit="1" customWidth="1"/>
    <col min="1231" max="1231" width="2.73046875" bestFit="1" customWidth="1"/>
    <col min="1232" max="1233" width="5.73046875" bestFit="1" customWidth="1"/>
    <col min="1234" max="1234" width="4.73046875" bestFit="1" customWidth="1"/>
    <col min="1235" max="1250" width="5.73046875" bestFit="1" customWidth="1"/>
    <col min="1251" max="1251" width="4.73046875" bestFit="1" customWidth="1"/>
    <col min="1252" max="1257" width="5.73046875" bestFit="1" customWidth="1"/>
    <col min="1258" max="1258" width="2.73046875" bestFit="1" customWidth="1"/>
    <col min="1259" max="1263" width="5.73046875" bestFit="1" customWidth="1"/>
    <col min="1264" max="1264" width="4.73046875" bestFit="1" customWidth="1"/>
    <col min="1265" max="1282" width="5.73046875" bestFit="1" customWidth="1"/>
    <col min="1283" max="1283" width="4.73046875" bestFit="1" customWidth="1"/>
    <col min="1284" max="1288" width="5.73046875" bestFit="1" customWidth="1"/>
    <col min="1289" max="1289" width="2.73046875" bestFit="1" customWidth="1"/>
    <col min="1290" max="1290" width="5.73046875" bestFit="1" customWidth="1"/>
    <col min="1291" max="1291" width="4.73046875" bestFit="1" customWidth="1"/>
    <col min="1292" max="1296" width="5.73046875" bestFit="1" customWidth="1"/>
    <col min="1297" max="1297" width="4.73046875" bestFit="1" customWidth="1"/>
    <col min="1298" max="1314" width="5.73046875" bestFit="1" customWidth="1"/>
    <col min="1315" max="1315" width="4.73046875" bestFit="1" customWidth="1"/>
    <col min="1316" max="1330" width="5.73046875" bestFit="1" customWidth="1"/>
    <col min="1331" max="1331" width="4.73046875" bestFit="1" customWidth="1"/>
    <col min="1332" max="1335" width="5.73046875" bestFit="1" customWidth="1"/>
    <col min="1336" max="1336" width="2.73046875" bestFit="1" customWidth="1"/>
    <col min="1337" max="1346" width="5.73046875" bestFit="1" customWidth="1"/>
    <col min="1347" max="1347" width="4.73046875" bestFit="1" customWidth="1"/>
    <col min="1348" max="1359" width="5.73046875" bestFit="1" customWidth="1"/>
    <col min="1360" max="1360" width="4.73046875" bestFit="1" customWidth="1"/>
    <col min="1361" max="1363" width="5.73046875" bestFit="1" customWidth="1"/>
    <col min="1364" max="1364" width="4.73046875" bestFit="1" customWidth="1"/>
    <col min="1365" max="1371" width="5.73046875" bestFit="1" customWidth="1"/>
    <col min="1372" max="1372" width="4.73046875" bestFit="1" customWidth="1"/>
    <col min="1373" max="1381" width="5.73046875" bestFit="1" customWidth="1"/>
    <col min="1382" max="1382" width="2.73046875" bestFit="1" customWidth="1"/>
    <col min="1383" max="1391" width="5.73046875" bestFit="1" customWidth="1"/>
    <col min="1392" max="1392" width="4.73046875" bestFit="1" customWidth="1"/>
    <col min="1393" max="1399" width="5.73046875" bestFit="1" customWidth="1"/>
    <col min="1400" max="1400" width="2.73046875" bestFit="1" customWidth="1"/>
    <col min="1401" max="1413" width="5.73046875" bestFit="1" customWidth="1"/>
    <col min="1414" max="1414" width="4.73046875" bestFit="1" customWidth="1"/>
    <col min="1415" max="1436" width="5.73046875" bestFit="1" customWidth="1"/>
    <col min="1437" max="1437" width="4.73046875" bestFit="1" customWidth="1"/>
    <col min="1438" max="1443" width="5.73046875" bestFit="1" customWidth="1"/>
    <col min="1444" max="1444" width="4.73046875" bestFit="1" customWidth="1"/>
    <col min="1445" max="1445" width="5.73046875" bestFit="1" customWidth="1"/>
    <col min="1446" max="1446" width="2.73046875" bestFit="1" customWidth="1"/>
    <col min="1447" max="1452" width="5.73046875" bestFit="1" customWidth="1"/>
    <col min="1453" max="1453" width="4.73046875" bestFit="1" customWidth="1"/>
    <col min="1454" max="1455" width="5.73046875" bestFit="1" customWidth="1"/>
    <col min="1456" max="1456" width="4.73046875" bestFit="1" customWidth="1"/>
    <col min="1457" max="1473" width="5.73046875" bestFit="1" customWidth="1"/>
    <col min="1474" max="1474" width="4.73046875" bestFit="1" customWidth="1"/>
    <col min="1475" max="1477" width="5.73046875" bestFit="1" customWidth="1"/>
    <col min="1478" max="1478" width="4.73046875" bestFit="1" customWidth="1"/>
    <col min="1479" max="1506" width="5.73046875" bestFit="1" customWidth="1"/>
    <col min="1507" max="1507" width="2.73046875" bestFit="1" customWidth="1"/>
    <col min="1508" max="1520" width="5.73046875" bestFit="1" customWidth="1"/>
    <col min="1521" max="1521" width="4.73046875" bestFit="1" customWidth="1"/>
    <col min="1522" max="1530" width="5.73046875" bestFit="1" customWidth="1"/>
    <col min="1531" max="1531" width="2.73046875" bestFit="1" customWidth="1"/>
    <col min="1532" max="1542" width="5.73046875" bestFit="1" customWidth="1"/>
    <col min="1543" max="1543" width="4.73046875" bestFit="1" customWidth="1"/>
    <col min="1544" max="1546" width="5.73046875" bestFit="1" customWidth="1"/>
    <col min="1547" max="1547" width="2.73046875" bestFit="1" customWidth="1"/>
    <col min="1548" max="1555" width="5.73046875" bestFit="1" customWidth="1"/>
    <col min="1556" max="1556" width="4.73046875" bestFit="1" customWidth="1"/>
    <col min="1557" max="1562" width="5.73046875" bestFit="1" customWidth="1"/>
    <col min="1563" max="1563" width="4.73046875" bestFit="1" customWidth="1"/>
    <col min="1564" max="1567" width="5.73046875" bestFit="1" customWidth="1"/>
    <col min="1568" max="1568" width="4.73046875" bestFit="1" customWidth="1"/>
    <col min="1569" max="1577" width="5.73046875" bestFit="1" customWidth="1"/>
    <col min="1578" max="1578" width="2.73046875" bestFit="1" customWidth="1"/>
    <col min="1579" max="1579" width="4.73046875" bestFit="1" customWidth="1"/>
    <col min="1580" max="1582" width="5.73046875" bestFit="1" customWidth="1"/>
    <col min="1583" max="1583" width="4.73046875" bestFit="1" customWidth="1"/>
    <col min="1584" max="1591" width="5.73046875" bestFit="1" customWidth="1"/>
    <col min="1592" max="1592" width="2.73046875" bestFit="1" customWidth="1"/>
    <col min="1593" max="1598" width="5.73046875" bestFit="1" customWidth="1"/>
    <col min="1599" max="1599" width="4.73046875" bestFit="1" customWidth="1"/>
    <col min="1600" max="1602" width="5.73046875" bestFit="1" customWidth="1"/>
    <col min="1603" max="1603" width="4.73046875" bestFit="1" customWidth="1"/>
    <col min="1604" max="1605" width="5.73046875" bestFit="1" customWidth="1"/>
    <col min="1606" max="1606" width="4.73046875" bestFit="1" customWidth="1"/>
    <col min="1607" max="1608" width="5.73046875" bestFit="1" customWidth="1"/>
    <col min="1609" max="1609" width="4.73046875" bestFit="1" customWidth="1"/>
    <col min="1610" max="1611" width="5.73046875" bestFit="1" customWidth="1"/>
    <col min="1612" max="1612" width="4.73046875" bestFit="1" customWidth="1"/>
    <col min="1613" max="1621" width="5.73046875" bestFit="1" customWidth="1"/>
    <col min="1622" max="1622" width="4.73046875" bestFit="1" customWidth="1"/>
    <col min="1623" max="1649" width="5.73046875" bestFit="1" customWidth="1"/>
    <col min="1650" max="1650" width="4.73046875" bestFit="1" customWidth="1"/>
    <col min="1651" max="1652" width="5.73046875" bestFit="1" customWidth="1"/>
    <col min="1653" max="1653" width="4.73046875" bestFit="1" customWidth="1"/>
    <col min="1654" max="1671" width="5.73046875" bestFit="1" customWidth="1"/>
    <col min="1672" max="1672" width="4.73046875" bestFit="1" customWidth="1"/>
    <col min="1673" max="1691" width="5.73046875" bestFit="1" customWidth="1"/>
    <col min="1692" max="1692" width="4.73046875" bestFit="1" customWidth="1"/>
    <col min="1693" max="1694" width="5.73046875" bestFit="1" customWidth="1"/>
    <col min="1695" max="1695" width="2.73046875" bestFit="1" customWidth="1"/>
    <col min="1696" max="1700" width="5.73046875" bestFit="1" customWidth="1"/>
    <col min="1701" max="1701" width="4.73046875" bestFit="1" customWidth="1"/>
    <col min="1702" max="1717" width="5.73046875" bestFit="1" customWidth="1"/>
    <col min="1718" max="1718" width="2.73046875" bestFit="1" customWidth="1"/>
    <col min="1719" max="1719" width="4.73046875" bestFit="1" customWidth="1"/>
    <col min="1720" max="1723" width="5.73046875" bestFit="1" customWidth="1"/>
    <col min="1724" max="1724" width="4.73046875" bestFit="1" customWidth="1"/>
    <col min="1725" max="1725" width="5.73046875" bestFit="1" customWidth="1"/>
    <col min="1726" max="1726" width="4.73046875" bestFit="1" customWidth="1"/>
    <col min="1727" max="1740" width="5.73046875" bestFit="1" customWidth="1"/>
    <col min="1741" max="1741" width="4.73046875" bestFit="1" customWidth="1"/>
    <col min="1742" max="1748" width="5.73046875" bestFit="1" customWidth="1"/>
    <col min="1749" max="1749" width="4.73046875" bestFit="1" customWidth="1"/>
    <col min="1750" max="1752" width="5.73046875" bestFit="1" customWidth="1"/>
    <col min="1753" max="1753" width="4.73046875" bestFit="1" customWidth="1"/>
    <col min="1754" max="1757" width="5.73046875" bestFit="1" customWidth="1"/>
    <col min="1758" max="1758" width="4.73046875" bestFit="1" customWidth="1"/>
    <col min="1759" max="1760" width="5.73046875" bestFit="1" customWidth="1"/>
    <col min="1761" max="1761" width="4.73046875" bestFit="1" customWidth="1"/>
    <col min="1762" max="1763" width="5.73046875" bestFit="1" customWidth="1"/>
    <col min="1764" max="1764" width="4.73046875" bestFit="1" customWidth="1"/>
    <col min="1765" max="1768" width="5.73046875" bestFit="1" customWidth="1"/>
    <col min="1769" max="1769" width="4.73046875" bestFit="1" customWidth="1"/>
    <col min="1770" max="1771" width="5.73046875" bestFit="1" customWidth="1"/>
    <col min="1772" max="1772" width="2.73046875" bestFit="1" customWidth="1"/>
    <col min="1773" max="1773" width="4.73046875" bestFit="1" customWidth="1"/>
    <col min="1774" max="1774" width="5.73046875" bestFit="1" customWidth="1"/>
    <col min="1775" max="1775" width="4.73046875" bestFit="1" customWidth="1"/>
    <col min="1776" max="1778" width="5.73046875" bestFit="1" customWidth="1"/>
    <col min="1779" max="1779" width="4.73046875" bestFit="1" customWidth="1"/>
    <col min="1780" max="1789" width="5.73046875" bestFit="1" customWidth="1"/>
    <col min="1790" max="1790" width="2.73046875" bestFit="1" customWidth="1"/>
    <col min="1791" max="1794" width="5.73046875" bestFit="1" customWidth="1"/>
    <col min="1795" max="1795" width="4.73046875" bestFit="1" customWidth="1"/>
    <col min="1796" max="1806" width="5.73046875" bestFit="1" customWidth="1"/>
    <col min="1807" max="1807" width="4.73046875" bestFit="1" customWidth="1"/>
    <col min="1808" max="1814" width="5.73046875" bestFit="1" customWidth="1"/>
    <col min="1815" max="1815" width="4.73046875" bestFit="1" customWidth="1"/>
    <col min="1816" max="1818" width="5.73046875" bestFit="1" customWidth="1"/>
    <col min="1819" max="1819" width="2.73046875" bestFit="1" customWidth="1"/>
    <col min="1820" max="1824" width="5.73046875" bestFit="1" customWidth="1"/>
    <col min="1825" max="1825" width="4.73046875" bestFit="1" customWidth="1"/>
    <col min="1826" max="1828" width="5.73046875" bestFit="1" customWidth="1"/>
    <col min="1829" max="1829" width="4.73046875" bestFit="1" customWidth="1"/>
    <col min="1830" max="1833" width="5.73046875" bestFit="1" customWidth="1"/>
    <col min="1834" max="1834" width="4.73046875" bestFit="1" customWidth="1"/>
    <col min="1835" max="1837" width="5.73046875" bestFit="1" customWidth="1"/>
    <col min="1838" max="1838" width="4.73046875" bestFit="1" customWidth="1"/>
    <col min="1839" max="1846" width="5.73046875" bestFit="1" customWidth="1"/>
    <col min="1847" max="1847" width="4.73046875" bestFit="1" customWidth="1"/>
    <col min="1848" max="1854" width="5.73046875" bestFit="1" customWidth="1"/>
    <col min="1855" max="1855" width="4.73046875" bestFit="1" customWidth="1"/>
    <col min="1856" max="1867" width="5.73046875" bestFit="1" customWidth="1"/>
    <col min="1868" max="1869" width="4.73046875" bestFit="1" customWidth="1"/>
    <col min="1870" max="1875" width="5.73046875" bestFit="1" customWidth="1"/>
    <col min="1876" max="1876" width="2.73046875" bestFit="1" customWidth="1"/>
    <col min="1877" max="1878" width="5.73046875" bestFit="1" customWidth="1"/>
    <col min="1879" max="1879" width="4.73046875" bestFit="1" customWidth="1"/>
    <col min="1880" max="1883" width="5.73046875" bestFit="1" customWidth="1"/>
    <col min="1884" max="1884" width="4.73046875" bestFit="1" customWidth="1"/>
    <col min="1885" max="1887" width="5.73046875" bestFit="1" customWidth="1"/>
    <col min="1888" max="1888" width="4.73046875" bestFit="1" customWidth="1"/>
    <col min="1889" max="1891" width="5.73046875" bestFit="1" customWidth="1"/>
    <col min="1892" max="1892" width="4.73046875" bestFit="1" customWidth="1"/>
    <col min="1893" max="1900" width="5.73046875" bestFit="1" customWidth="1"/>
    <col min="1901" max="1901" width="2.73046875" bestFit="1" customWidth="1"/>
    <col min="1902" max="1906" width="5.73046875" bestFit="1" customWidth="1"/>
    <col min="1907" max="1907" width="4.73046875" bestFit="1" customWidth="1"/>
    <col min="1908" max="1914" width="5.73046875" bestFit="1" customWidth="1"/>
    <col min="1915" max="1915" width="3.73046875" bestFit="1" customWidth="1"/>
    <col min="1916" max="1922" width="6.73046875" bestFit="1" customWidth="1"/>
    <col min="1923" max="1923" width="5.73046875" bestFit="1" customWidth="1"/>
    <col min="1924" max="1927" width="6.73046875" bestFit="1" customWidth="1"/>
    <col min="1928" max="1928" width="5.73046875" bestFit="1" customWidth="1"/>
    <col min="1929" max="1934" width="6.73046875" bestFit="1" customWidth="1"/>
    <col min="1935" max="1935" width="5.73046875" bestFit="1" customWidth="1"/>
    <col min="1936" max="1939" width="6.73046875" bestFit="1" customWidth="1"/>
    <col min="1940" max="1940" width="5.73046875" bestFit="1" customWidth="1"/>
    <col min="1941" max="1948" width="6.73046875" bestFit="1" customWidth="1"/>
    <col min="1949" max="1949" width="3.73046875" bestFit="1" customWidth="1"/>
    <col min="1950" max="1956" width="6.73046875" bestFit="1" customWidth="1"/>
    <col min="1957" max="1957" width="5.73046875" bestFit="1" customWidth="1"/>
    <col min="1958" max="1964" width="6.73046875" bestFit="1" customWidth="1"/>
    <col min="1965" max="1965" width="3.73046875" bestFit="1" customWidth="1"/>
    <col min="1966" max="1975" width="6.73046875" bestFit="1" customWidth="1"/>
    <col min="1976" max="1976" width="5.73046875" bestFit="1" customWidth="1"/>
    <col min="1977" max="1977" width="6.73046875" bestFit="1" customWidth="1"/>
    <col min="1978" max="1978" width="5.73046875" bestFit="1" customWidth="1"/>
    <col min="1979" max="1982" width="6.73046875" bestFit="1" customWidth="1"/>
    <col min="1983" max="1983" width="5.73046875" bestFit="1" customWidth="1"/>
    <col min="1984" max="1986" width="6.73046875" bestFit="1" customWidth="1"/>
    <col min="1987" max="1987" width="3.73046875" bestFit="1" customWidth="1"/>
    <col min="1988" max="1989" width="6.73046875" bestFit="1" customWidth="1"/>
    <col min="1990" max="1990" width="5.73046875" bestFit="1" customWidth="1"/>
    <col min="1991" max="1997" width="6.73046875" bestFit="1" customWidth="1"/>
    <col min="1998" max="1998" width="3.73046875" bestFit="1" customWidth="1"/>
    <col min="1999" max="2035" width="6.73046875" bestFit="1" customWidth="1"/>
    <col min="2036" max="2036" width="5.73046875" bestFit="1" customWidth="1"/>
    <col min="2037" max="2046" width="6.73046875" bestFit="1" customWidth="1"/>
    <col min="2047" max="2047" width="5.73046875" bestFit="1" customWidth="1"/>
    <col min="2048" max="2060" width="6.73046875" bestFit="1" customWidth="1"/>
    <col min="2061" max="2061" width="3.73046875" bestFit="1" customWidth="1"/>
    <col min="2062" max="2067" width="6.73046875" bestFit="1" customWidth="1"/>
    <col min="2068" max="2068" width="3.73046875" bestFit="1" customWidth="1"/>
    <col min="2069" max="2083" width="6.73046875" bestFit="1" customWidth="1"/>
    <col min="2084" max="2084" width="3.73046875" bestFit="1" customWidth="1"/>
    <col min="2085" max="2100" width="6.73046875" bestFit="1" customWidth="1"/>
    <col min="2101" max="2101" width="5.73046875" bestFit="1" customWidth="1"/>
    <col min="2102" max="2103" width="6.73046875" bestFit="1" customWidth="1"/>
    <col min="2104" max="2104" width="5.73046875" bestFit="1" customWidth="1"/>
    <col min="2105" max="2109" width="6.73046875" bestFit="1" customWidth="1"/>
    <col min="2110" max="2110" width="5.73046875" bestFit="1" customWidth="1"/>
    <col min="2111" max="2114" width="6.73046875" bestFit="1" customWidth="1"/>
    <col min="2115" max="2115" width="5.73046875" bestFit="1" customWidth="1"/>
    <col min="2116" max="2117" width="6.73046875" bestFit="1" customWidth="1"/>
    <col min="2118" max="2118" width="3.73046875" bestFit="1" customWidth="1"/>
    <col min="2119" max="2126" width="6.73046875" bestFit="1" customWidth="1"/>
    <col min="2127" max="2127" width="3.73046875" bestFit="1" customWidth="1"/>
    <col min="2128" max="2136" width="6.73046875" bestFit="1" customWidth="1"/>
    <col min="2137" max="2137" width="3.73046875" bestFit="1" customWidth="1"/>
    <col min="2138" max="2140" width="6.73046875" bestFit="1" customWidth="1"/>
    <col min="2141" max="2141" width="5.73046875" bestFit="1" customWidth="1"/>
    <col min="2142" max="2142" width="3.73046875" bestFit="1" customWidth="1"/>
    <col min="2143" max="2151" width="6.73046875" bestFit="1" customWidth="1"/>
    <col min="2152" max="2152" width="3.73046875" bestFit="1" customWidth="1"/>
    <col min="2153" max="2165" width="6.73046875" bestFit="1" customWidth="1"/>
    <col min="2166" max="2166" width="5.73046875" bestFit="1" customWidth="1"/>
    <col min="2167" max="2174" width="6.73046875" bestFit="1" customWidth="1"/>
    <col min="2175" max="2175" width="5.73046875" bestFit="1" customWidth="1"/>
    <col min="2176" max="2209" width="6.73046875" bestFit="1" customWidth="1"/>
    <col min="2210" max="2210" width="5.73046875" bestFit="1" customWidth="1"/>
    <col min="2211" max="2212" width="6.73046875" bestFit="1" customWidth="1"/>
    <col min="2213" max="2213" width="5.73046875" bestFit="1" customWidth="1"/>
    <col min="2214" max="2225" width="6.73046875" bestFit="1" customWidth="1"/>
    <col min="2226" max="2226" width="3.73046875" bestFit="1" customWidth="1"/>
    <col min="2227" max="2232" width="6.73046875" bestFit="1" customWidth="1"/>
    <col min="2233" max="2233" width="5.73046875" bestFit="1" customWidth="1"/>
    <col min="2234" max="2243" width="6.73046875" bestFit="1" customWidth="1"/>
    <col min="2244" max="2244" width="5.73046875" bestFit="1" customWidth="1"/>
    <col min="2245" max="2249" width="6.73046875" bestFit="1" customWidth="1"/>
    <col min="2250" max="2250" width="3.73046875" bestFit="1" customWidth="1"/>
    <col min="2251" max="2251" width="5.73046875" bestFit="1" customWidth="1"/>
    <col min="2252" max="2259" width="6.73046875" bestFit="1" customWidth="1"/>
    <col min="2260" max="2260" width="3.73046875" bestFit="1" customWidth="1"/>
    <col min="2261" max="2262" width="6.73046875" bestFit="1" customWidth="1"/>
    <col min="2263" max="2263" width="3.73046875" bestFit="1" customWidth="1"/>
    <col min="2264" max="2264" width="5.73046875" bestFit="1" customWidth="1"/>
    <col min="2265" max="2273" width="6.73046875" bestFit="1" customWidth="1"/>
    <col min="2274" max="2274" width="3.73046875" bestFit="1" customWidth="1"/>
    <col min="2275" max="2286" width="6.73046875" bestFit="1" customWidth="1"/>
    <col min="2287" max="2287" width="5.73046875" bestFit="1" customWidth="1"/>
    <col min="2288" max="2301" width="6.73046875" bestFit="1" customWidth="1"/>
    <col min="2302" max="2302" width="3.73046875" bestFit="1" customWidth="1"/>
    <col min="2303" max="2304" width="6.73046875" bestFit="1" customWidth="1"/>
    <col min="2305" max="2305" width="5.73046875" bestFit="1" customWidth="1"/>
    <col min="2306" max="2306" width="6.73046875" bestFit="1" customWidth="1"/>
    <col min="2307" max="2307" width="5.73046875" bestFit="1" customWidth="1"/>
    <col min="2308" max="2312" width="6.73046875" bestFit="1" customWidth="1"/>
    <col min="2313" max="2313" width="5.73046875" bestFit="1" customWidth="1"/>
    <col min="2314" max="2320" width="6.73046875" bestFit="1" customWidth="1"/>
    <col min="2321" max="2321" width="3.73046875" bestFit="1" customWidth="1"/>
    <col min="2322" max="2331" width="6.73046875" bestFit="1" customWidth="1"/>
    <col min="2332" max="2332" width="3.73046875" bestFit="1" customWidth="1"/>
    <col min="2333" max="2342" width="6.73046875" bestFit="1" customWidth="1"/>
    <col min="2343" max="2343" width="3.73046875" bestFit="1" customWidth="1"/>
    <col min="2344" max="2346" width="6.73046875" bestFit="1" customWidth="1"/>
    <col min="2347" max="2347" width="5.73046875" bestFit="1" customWidth="1"/>
    <col min="2348" max="2361" width="6.73046875" bestFit="1" customWidth="1"/>
    <col min="2362" max="2362" width="3.73046875" bestFit="1" customWidth="1"/>
    <col min="2363" max="2363" width="5.73046875" bestFit="1" customWidth="1"/>
    <col min="2364" max="2364" width="6.73046875" bestFit="1" customWidth="1"/>
    <col min="2365" max="2365" width="5.73046875" bestFit="1" customWidth="1"/>
    <col min="2366" max="2377" width="6.73046875" bestFit="1" customWidth="1"/>
    <col min="2378" max="2378" width="5.73046875" bestFit="1" customWidth="1"/>
    <col min="2379" max="2390" width="6.73046875" bestFit="1" customWidth="1"/>
    <col min="2391" max="2391" width="5.73046875" bestFit="1" customWidth="1"/>
    <col min="2392" max="2397" width="6.73046875" bestFit="1" customWidth="1"/>
    <col min="2398" max="2398" width="5.73046875" bestFit="1" customWidth="1"/>
    <col min="2399" max="2399" width="3.73046875" bestFit="1" customWidth="1"/>
    <col min="2400" max="2403" width="6.73046875" bestFit="1" customWidth="1"/>
    <col min="2404" max="2404" width="3.73046875" bestFit="1" customWidth="1"/>
    <col min="2405" max="2406" width="6.73046875" bestFit="1" customWidth="1"/>
    <col min="2407" max="2407" width="5.73046875" bestFit="1" customWidth="1"/>
    <col min="2408" max="2414" width="6.73046875" bestFit="1" customWidth="1"/>
    <col min="2415" max="2415" width="5.73046875" bestFit="1" customWidth="1"/>
    <col min="2416" max="2423" width="6.73046875" bestFit="1" customWidth="1"/>
    <col min="2424" max="2424" width="5.73046875" bestFit="1" customWidth="1"/>
    <col min="2425" max="2432" width="6.73046875" bestFit="1" customWidth="1"/>
    <col min="2433" max="2433" width="5.73046875" bestFit="1" customWidth="1"/>
    <col min="2434" max="2441" width="6.73046875" bestFit="1" customWidth="1"/>
    <col min="2442" max="2442" width="5.73046875" bestFit="1" customWidth="1"/>
    <col min="2443" max="2454" width="6.73046875" bestFit="1" customWidth="1"/>
    <col min="2455" max="2455" width="5.73046875" bestFit="1" customWidth="1"/>
    <col min="2456" max="2465" width="6.73046875" bestFit="1" customWidth="1"/>
    <col min="2466" max="2466" width="5.73046875" bestFit="1" customWidth="1"/>
    <col min="2467" max="2468" width="6.73046875" bestFit="1" customWidth="1"/>
    <col min="2469" max="2469" width="3.73046875" bestFit="1" customWidth="1"/>
    <col min="2470" max="2471" width="6.73046875" bestFit="1" customWidth="1"/>
    <col min="2472" max="2472" width="5.73046875" bestFit="1" customWidth="1"/>
    <col min="2473" max="2473" width="3.73046875" bestFit="1" customWidth="1"/>
    <col min="2474" max="2478" width="6.73046875" bestFit="1" customWidth="1"/>
    <col min="2479" max="2479" width="5.73046875" bestFit="1" customWidth="1"/>
    <col min="2480" max="2482" width="6.73046875" bestFit="1" customWidth="1"/>
    <col min="2483" max="2483" width="3.73046875" bestFit="1" customWidth="1"/>
    <col min="2484" max="2487" width="6.73046875" bestFit="1" customWidth="1"/>
    <col min="2488" max="2488" width="5.73046875" bestFit="1" customWidth="1"/>
    <col min="2489" max="2493" width="6.73046875" bestFit="1" customWidth="1"/>
    <col min="2494" max="2494" width="3.73046875" bestFit="1" customWidth="1"/>
    <col min="2495" max="2495" width="5.73046875" bestFit="1" customWidth="1"/>
    <col min="2496" max="2511" width="6.73046875" bestFit="1" customWidth="1"/>
    <col min="2512" max="2512" width="5.73046875" bestFit="1" customWidth="1"/>
    <col min="2513" max="2514" width="6.73046875" bestFit="1" customWidth="1"/>
    <col min="2515" max="2515" width="3.73046875" bestFit="1" customWidth="1"/>
    <col min="2516" max="2518" width="6.73046875" bestFit="1" customWidth="1"/>
    <col min="2519" max="2519" width="5.73046875" bestFit="1" customWidth="1"/>
    <col min="2520" max="2520" width="6.73046875" bestFit="1" customWidth="1"/>
    <col min="2521" max="2521" width="5.73046875" bestFit="1" customWidth="1"/>
    <col min="2522" max="2526" width="6.73046875" bestFit="1" customWidth="1"/>
    <col min="2527" max="2527" width="3.73046875" bestFit="1" customWidth="1"/>
    <col min="2528" max="2535" width="6.73046875" bestFit="1" customWidth="1"/>
    <col min="2536" max="2536" width="5.73046875" bestFit="1" customWidth="1"/>
    <col min="2537" max="2540" width="6.73046875" bestFit="1" customWidth="1"/>
    <col min="2541" max="2541" width="3.73046875" bestFit="1" customWidth="1"/>
    <col min="2542" max="2545" width="6.73046875" bestFit="1" customWidth="1"/>
    <col min="2546" max="2546" width="5.73046875" bestFit="1" customWidth="1"/>
    <col min="2547" max="2550" width="6.73046875" bestFit="1" customWidth="1"/>
    <col min="2551" max="2551" width="5.73046875" bestFit="1" customWidth="1"/>
    <col min="2552" max="2552" width="3.73046875" bestFit="1" customWidth="1"/>
    <col min="2553" max="2568" width="6.73046875" bestFit="1" customWidth="1"/>
    <col min="2569" max="2569" width="3.73046875" bestFit="1" customWidth="1"/>
    <col min="2570" max="2587" width="6.73046875" bestFit="1" customWidth="1"/>
    <col min="2588" max="2588" width="5.73046875" bestFit="1" customWidth="1"/>
    <col min="2589" max="2591" width="6.73046875" bestFit="1" customWidth="1"/>
    <col min="2592" max="2592" width="3.73046875" bestFit="1" customWidth="1"/>
    <col min="2593" max="2596" width="6.73046875" bestFit="1" customWidth="1"/>
    <col min="2597" max="2597" width="3.73046875" bestFit="1" customWidth="1"/>
    <col min="2598" max="2598" width="5.73046875" bestFit="1" customWidth="1"/>
    <col min="2599" max="2601" width="6.73046875" bestFit="1" customWidth="1"/>
    <col min="2602" max="2602" width="3.73046875" bestFit="1" customWidth="1"/>
    <col min="2603" max="2604" width="6.73046875" bestFit="1" customWidth="1"/>
    <col min="2605" max="2605" width="5.73046875" bestFit="1" customWidth="1"/>
    <col min="2606" max="2610" width="6.73046875" bestFit="1" customWidth="1"/>
    <col min="2611" max="2612" width="5.73046875" bestFit="1" customWidth="1"/>
    <col min="2613" max="2613" width="6.73046875" bestFit="1" customWidth="1"/>
    <col min="2614" max="2614" width="3.73046875" bestFit="1" customWidth="1"/>
    <col min="2615" max="2615" width="6.73046875" bestFit="1" customWidth="1"/>
    <col min="2616" max="2616" width="3.73046875" bestFit="1" customWidth="1"/>
    <col min="2617" max="2626" width="6.73046875" bestFit="1" customWidth="1"/>
    <col min="2627" max="2627" width="3.73046875" bestFit="1" customWidth="1"/>
    <col min="2628" max="2630" width="6.73046875" bestFit="1" customWidth="1"/>
    <col min="2631" max="2631" width="5.73046875" bestFit="1" customWidth="1"/>
    <col min="2632" max="2634" width="6.73046875" bestFit="1" customWidth="1"/>
    <col min="2635" max="2635" width="5.73046875" bestFit="1" customWidth="1"/>
    <col min="2636" max="2643" width="6.73046875" bestFit="1" customWidth="1"/>
    <col min="2644" max="2644" width="5.73046875" bestFit="1" customWidth="1"/>
    <col min="2645" max="2645" width="6.73046875" bestFit="1" customWidth="1"/>
    <col min="2646" max="2646" width="3.73046875" bestFit="1" customWidth="1"/>
    <col min="2647" max="2650" width="6.73046875" bestFit="1" customWidth="1"/>
    <col min="2651" max="2651" width="5.73046875" bestFit="1" customWidth="1"/>
    <col min="2652" max="2655" width="6.73046875" bestFit="1" customWidth="1"/>
    <col min="2656" max="2656" width="5.73046875" bestFit="1" customWidth="1"/>
    <col min="2657" max="2659" width="6.73046875" bestFit="1" customWidth="1"/>
    <col min="2660" max="2660" width="3.73046875" bestFit="1" customWidth="1"/>
    <col min="2661" max="2669" width="6.73046875" bestFit="1" customWidth="1"/>
    <col min="2670" max="2670" width="3.73046875" bestFit="1" customWidth="1"/>
    <col min="2671" max="2671" width="6.73046875" bestFit="1" customWidth="1"/>
    <col min="2672" max="2672" width="3.73046875" bestFit="1" customWidth="1"/>
    <col min="2673" max="2674" width="6.73046875" bestFit="1" customWidth="1"/>
    <col min="2675" max="2675" width="3.73046875" bestFit="1" customWidth="1"/>
    <col min="2676" max="2678" width="6.73046875" bestFit="1" customWidth="1"/>
    <col min="2679" max="2679" width="3.73046875" bestFit="1" customWidth="1"/>
    <col min="2680" max="2680" width="6.73046875" bestFit="1" customWidth="1"/>
    <col min="2681" max="2681" width="3.73046875" bestFit="1" customWidth="1"/>
    <col min="2682" max="2686" width="6.73046875" bestFit="1" customWidth="1"/>
    <col min="2687" max="2687" width="3.73046875" bestFit="1" customWidth="1"/>
    <col min="2688" max="2689" width="6.73046875" bestFit="1" customWidth="1"/>
    <col min="2690" max="2690" width="3.73046875" bestFit="1" customWidth="1"/>
    <col min="2691" max="2696" width="6.73046875" bestFit="1" customWidth="1"/>
    <col min="2697" max="2697" width="3.73046875" bestFit="1" customWidth="1"/>
    <col min="2698" max="2699" width="6.73046875" bestFit="1" customWidth="1"/>
    <col min="2700" max="2700" width="3.73046875" bestFit="1" customWidth="1"/>
    <col min="2701" max="2701" width="5.73046875" bestFit="1" customWidth="1"/>
    <col min="2702" max="2702" width="6.73046875" bestFit="1" customWidth="1"/>
    <col min="2703" max="2703" width="5.73046875" bestFit="1" customWidth="1"/>
    <col min="2704" max="2708" width="6.73046875" bestFit="1" customWidth="1"/>
    <col min="2709" max="2709" width="4.73046875" bestFit="1" customWidth="1"/>
    <col min="2710" max="2710" width="7.73046875" bestFit="1" customWidth="1"/>
    <col min="2711" max="2711" width="4.73046875" bestFit="1" customWidth="1"/>
    <col min="2712" max="2713" width="7.73046875" bestFit="1" customWidth="1"/>
    <col min="2714" max="2714" width="4.73046875" bestFit="1" customWidth="1"/>
    <col min="2715" max="2717" width="7.73046875" bestFit="1" customWidth="1"/>
    <col min="2718" max="2718" width="4.73046875" bestFit="1" customWidth="1"/>
    <col min="2719" max="2721" width="7.73046875" bestFit="1" customWidth="1"/>
    <col min="2722" max="2723" width="4.73046875" bestFit="1" customWidth="1"/>
    <col min="2724" max="2724" width="10.46484375" bestFit="1" customWidth="1"/>
  </cols>
  <sheetData>
    <row r="3" spans="1:6" x14ac:dyDescent="0.45">
      <c r="A3" s="11" t="s">
        <v>8365</v>
      </c>
      <c r="B3" s="11" t="s">
        <v>8360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8238</v>
      </c>
      <c r="B5" s="13"/>
      <c r="C5" s="13">
        <v>939</v>
      </c>
      <c r="D5" s="13">
        <v>4130</v>
      </c>
      <c r="E5" s="13">
        <v>418915</v>
      </c>
      <c r="F5" s="13">
        <v>423984</v>
      </c>
    </row>
    <row r="6" spans="1:6" x14ac:dyDescent="0.45">
      <c r="A6" s="12" t="s">
        <v>8225</v>
      </c>
      <c r="B6" s="13">
        <v>3960</v>
      </c>
      <c r="C6" s="13">
        <v>205161</v>
      </c>
      <c r="D6" s="13"/>
      <c r="E6" s="13">
        <v>505081.52</v>
      </c>
      <c r="F6" s="13">
        <v>714202.52</v>
      </c>
    </row>
    <row r="7" spans="1:6" x14ac:dyDescent="0.45">
      <c r="A7" s="12" t="s">
        <v>8241</v>
      </c>
      <c r="B7" s="13"/>
      <c r="C7" s="13">
        <v>10</v>
      </c>
      <c r="D7" s="13"/>
      <c r="E7" s="13">
        <v>4045.93</v>
      </c>
      <c r="F7" s="13">
        <v>4055.93</v>
      </c>
    </row>
    <row r="8" spans="1:6" x14ac:dyDescent="0.45">
      <c r="A8" s="12" t="s">
        <v>8228</v>
      </c>
      <c r="B8" s="13">
        <v>5327</v>
      </c>
      <c r="C8" s="13">
        <v>142906.25</v>
      </c>
      <c r="D8" s="13">
        <v>18</v>
      </c>
      <c r="E8" s="13">
        <v>621337.80000000005</v>
      </c>
      <c r="F8" s="13">
        <v>769589.05</v>
      </c>
    </row>
    <row r="9" spans="1:6" x14ac:dyDescent="0.45">
      <c r="A9" s="12" t="s">
        <v>8239</v>
      </c>
      <c r="B9" s="13">
        <v>250</v>
      </c>
      <c r="C9" s="13">
        <v>793</v>
      </c>
      <c r="D9" s="13"/>
      <c r="E9" s="13">
        <v>5291</v>
      </c>
      <c r="F9" s="13">
        <v>6334</v>
      </c>
    </row>
    <row r="10" spans="1:6" x14ac:dyDescent="0.45">
      <c r="A10" s="12" t="s">
        <v>8235</v>
      </c>
      <c r="B10" s="13">
        <v>93</v>
      </c>
      <c r="C10" s="13">
        <v>31010</v>
      </c>
      <c r="D10" s="13"/>
      <c r="E10" s="13">
        <v>1878758.63</v>
      </c>
      <c r="F10" s="13">
        <v>1909861.63</v>
      </c>
    </row>
    <row r="11" spans="1:6" x14ac:dyDescent="0.45">
      <c r="A11" s="12" t="s">
        <v>8231</v>
      </c>
      <c r="B11" s="13">
        <v>11467</v>
      </c>
      <c r="C11" s="13">
        <v>9605</v>
      </c>
      <c r="D11" s="13"/>
      <c r="E11" s="13">
        <v>183222</v>
      </c>
      <c r="F11" s="13">
        <v>204294</v>
      </c>
    </row>
    <row r="12" spans="1:6" x14ac:dyDescent="0.45">
      <c r="A12" s="12" t="s">
        <v>8226</v>
      </c>
      <c r="B12" s="13">
        <v>15</v>
      </c>
      <c r="C12" s="13">
        <v>32587</v>
      </c>
      <c r="D12" s="13"/>
      <c r="E12" s="13">
        <v>469742</v>
      </c>
      <c r="F12" s="13">
        <v>502344</v>
      </c>
    </row>
    <row r="13" spans="1:6" x14ac:dyDescent="0.45">
      <c r="A13" s="12" t="s">
        <v>8229</v>
      </c>
      <c r="B13" s="13">
        <v>3241</v>
      </c>
      <c r="C13" s="13">
        <v>18193</v>
      </c>
      <c r="D13" s="13">
        <v>856</v>
      </c>
      <c r="E13" s="13">
        <v>32387.66</v>
      </c>
      <c r="F13" s="13">
        <v>54677.66</v>
      </c>
    </row>
    <row r="14" spans="1:6" x14ac:dyDescent="0.45">
      <c r="A14" s="12" t="s">
        <v>8224</v>
      </c>
      <c r="B14" s="13">
        <v>45711</v>
      </c>
      <c r="C14" s="13">
        <v>200750.43</v>
      </c>
      <c r="D14" s="13">
        <v>3284</v>
      </c>
      <c r="E14" s="13">
        <v>3248310.7100000004</v>
      </c>
      <c r="F14" s="13">
        <v>3498056.1400000006</v>
      </c>
    </row>
    <row r="15" spans="1:6" x14ac:dyDescent="0.45">
      <c r="A15" s="12" t="s">
        <v>8230</v>
      </c>
      <c r="B15" s="13">
        <v>10</v>
      </c>
      <c r="C15" s="13">
        <v>205025</v>
      </c>
      <c r="D15" s="13"/>
      <c r="E15" s="13"/>
      <c r="F15" s="13">
        <v>205035</v>
      </c>
    </row>
    <row r="16" spans="1:6" x14ac:dyDescent="0.45">
      <c r="A16" s="12" t="s">
        <v>8240</v>
      </c>
      <c r="B16" s="13">
        <v>3</v>
      </c>
      <c r="C16" s="13">
        <v>262</v>
      </c>
      <c r="D16" s="13">
        <v>1570</v>
      </c>
      <c r="E16" s="13">
        <v>139201.22999999998</v>
      </c>
      <c r="F16" s="13">
        <v>141036.22999999998</v>
      </c>
    </row>
    <row r="17" spans="1:6" x14ac:dyDescent="0.45">
      <c r="A17" s="12" t="s">
        <v>8236</v>
      </c>
      <c r="B17" s="13">
        <v>145</v>
      </c>
      <c r="C17" s="13">
        <v>46671</v>
      </c>
      <c r="D17" s="13"/>
      <c r="E17" s="13">
        <v>273223.88</v>
      </c>
      <c r="F17" s="13">
        <v>320039.88</v>
      </c>
    </row>
    <row r="18" spans="1:6" x14ac:dyDescent="0.45">
      <c r="A18" s="12" t="s">
        <v>8242</v>
      </c>
      <c r="B18" s="13"/>
      <c r="C18" s="13"/>
      <c r="D18" s="13"/>
      <c r="E18" s="13">
        <v>16065.5</v>
      </c>
      <c r="F18" s="13">
        <v>16065.5</v>
      </c>
    </row>
    <row r="19" spans="1:6" x14ac:dyDescent="0.45">
      <c r="A19" s="12" t="s">
        <v>8237</v>
      </c>
      <c r="B19" s="13">
        <v>250</v>
      </c>
      <c r="C19" s="13">
        <v>28460</v>
      </c>
      <c r="D19" s="13">
        <v>49450</v>
      </c>
      <c r="E19" s="13"/>
      <c r="F19" s="13">
        <v>78160</v>
      </c>
    </row>
    <row r="20" spans="1:6" x14ac:dyDescent="0.45">
      <c r="A20" s="12" t="s">
        <v>8232</v>
      </c>
      <c r="B20" s="13">
        <v>513</v>
      </c>
      <c r="C20" s="13">
        <v>77172</v>
      </c>
      <c r="D20" s="13">
        <v>258</v>
      </c>
      <c r="E20" s="13">
        <v>67178</v>
      </c>
      <c r="F20" s="13">
        <v>145121</v>
      </c>
    </row>
    <row r="21" spans="1:6" x14ac:dyDescent="0.45">
      <c r="A21" s="12" t="s">
        <v>8233</v>
      </c>
      <c r="B21" s="13"/>
      <c r="C21" s="13">
        <v>5755</v>
      </c>
      <c r="D21" s="13"/>
      <c r="E21" s="13">
        <v>487267</v>
      </c>
      <c r="F21" s="13">
        <v>493022</v>
      </c>
    </row>
    <row r="22" spans="1:6" x14ac:dyDescent="0.45">
      <c r="A22" s="12" t="s">
        <v>8227</v>
      </c>
      <c r="B22" s="13">
        <v>543</v>
      </c>
      <c r="C22" s="13">
        <v>921</v>
      </c>
      <c r="D22" s="13"/>
      <c r="E22" s="13">
        <v>42180</v>
      </c>
      <c r="F22" s="13">
        <v>43644</v>
      </c>
    </row>
    <row r="23" spans="1:6" x14ac:dyDescent="0.45">
      <c r="A23" s="12" t="s">
        <v>8234</v>
      </c>
      <c r="B23" s="13">
        <v>6159</v>
      </c>
      <c r="C23" s="13">
        <v>162285</v>
      </c>
      <c r="D23" s="13"/>
      <c r="E23" s="13">
        <v>283998.55</v>
      </c>
      <c r="F23" s="13">
        <v>452442.55</v>
      </c>
    </row>
    <row r="24" spans="1:6" x14ac:dyDescent="0.45">
      <c r="A24" s="12" t="s">
        <v>8243</v>
      </c>
      <c r="B24" s="13"/>
      <c r="C24" s="13"/>
      <c r="D24" s="13"/>
      <c r="E24" s="13">
        <v>9124</v>
      </c>
      <c r="F24" s="13">
        <v>9124</v>
      </c>
    </row>
    <row r="25" spans="1:6" x14ac:dyDescent="0.45">
      <c r="A25" s="12" t="s">
        <v>8223</v>
      </c>
      <c r="B25" s="13">
        <v>2465244.5099999998</v>
      </c>
      <c r="C25" s="13">
        <v>1670461.72</v>
      </c>
      <c r="D25" s="13">
        <v>136543.38</v>
      </c>
      <c r="E25" s="13">
        <v>31910402.96000002</v>
      </c>
      <c r="F25" s="13">
        <v>36182652.570000023</v>
      </c>
    </row>
    <row r="26" spans="1:6" x14ac:dyDescent="0.45">
      <c r="A26" s="12" t="s">
        <v>8361</v>
      </c>
      <c r="B26" s="13">
        <v>2542931.5099999998</v>
      </c>
      <c r="C26" s="13">
        <v>2838967.4</v>
      </c>
      <c r="D26" s="13">
        <v>196109.38</v>
      </c>
      <c r="E26" s="13">
        <v>40595733.37000002</v>
      </c>
      <c r="F26" s="13">
        <v>46173741.660000026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DA129-E038-4008-8979-0F3972E31893}">
  <dimension ref="A1:F18"/>
  <sheetViews>
    <sheetView workbookViewId="0">
      <selection activeCell="F21" sqref="F21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1" t="s">
        <v>8358</v>
      </c>
      <c r="B1" t="s">
        <v>8315</v>
      </c>
    </row>
    <row r="2" spans="1:6" x14ac:dyDescent="0.45">
      <c r="A2" s="11" t="s">
        <v>8380</v>
      </c>
      <c r="B2" t="s">
        <v>8364</v>
      </c>
    </row>
    <row r="4" spans="1:6" x14ac:dyDescent="0.45">
      <c r="A4" s="11" t="s">
        <v>8363</v>
      </c>
      <c r="B4" s="11" t="s">
        <v>8360</v>
      </c>
    </row>
    <row r="5" spans="1:6" x14ac:dyDescent="0.4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7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45">
      <c r="A7" s="17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45">
      <c r="A8" s="17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45">
      <c r="A9" s="17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45">
      <c r="A10" s="17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45">
      <c r="A11" s="17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45">
      <c r="A12" s="17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45">
      <c r="A13" s="17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45">
      <c r="A14" s="17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45">
      <c r="A15" s="17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45">
      <c r="A16" s="17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45">
      <c r="A17" s="17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4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924" sqref="B2924"/>
    </sheetView>
  </sheetViews>
  <sheetFormatPr defaultColWidth="8.796875" defaultRowHeight="14.25" x14ac:dyDescent="0.45"/>
  <cols>
    <col min="1" max="1" width="4.86328125" bestFit="1" customWidth="1"/>
    <col min="2" max="2" width="38.59765625" style="3" bestFit="1" customWidth="1"/>
    <col min="3" max="3" width="41.796875" style="3" customWidth="1"/>
    <col min="4" max="4" width="15.6640625" style="6" bestFit="1" customWidth="1"/>
    <col min="5" max="5" width="12.46484375" style="8" bestFit="1" customWidth="1"/>
    <col min="6" max="6" width="9.1328125" bestFit="1" customWidth="1"/>
    <col min="7" max="7" width="7.53125" bestFit="1" customWidth="1"/>
    <col min="8" max="8" width="8.19921875" bestFit="1" customWidth="1"/>
    <col min="9" max="9" width="10.73046875" bestFit="1" customWidth="1"/>
    <col min="10" max="10" width="11.265625" bestFit="1" customWidth="1"/>
    <col min="11" max="11" width="8.86328125" bestFit="1" customWidth="1"/>
    <col min="12" max="12" width="13.3984375" bestFit="1" customWidth="1"/>
    <col min="13" max="13" width="8.33203125" bestFit="1" customWidth="1"/>
    <col min="14" max="14" width="27.9296875" bestFit="1" customWidth="1"/>
    <col min="15" max="15" width="17.1328125" bestFit="1" customWidth="1"/>
    <col min="16" max="16" width="16.06640625" bestFit="1" customWidth="1"/>
    <col min="17" max="17" width="14.33203125" bestFit="1" customWidth="1"/>
    <col min="18" max="18" width="15" bestFit="1" customWidth="1"/>
    <col min="19" max="19" width="21.9296875" style="14" customWidth="1"/>
    <col min="20" max="20" width="20.73046875" style="14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8366</v>
      </c>
      <c r="T1" s="16" t="s">
        <v>8367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28.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28.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28.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28.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2.75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8.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28.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2.75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28.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2.75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2.75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8.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2.75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28.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28.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2.75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28.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28.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28.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28.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2.75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2.75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2.75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2.75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2.75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2.75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28.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2.75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28.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2.75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2.75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28.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28.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28.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28.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28.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2.75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2.75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2.75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42.75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2.75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2.75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2.75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2.75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28.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28.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2.75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8.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2.75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28.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28.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2.75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28.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2.75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8.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2.75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2.75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28.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2.75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2.75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2.75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28.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2.75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28.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2.75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2.75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28.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8.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8.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42.75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8.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2.75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28.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42.75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2.75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2.75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2.75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8.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28.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2.75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2.75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2.75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8.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2.75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28.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28.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2.75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2.75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2.75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28.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28.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28.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2.75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42.75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8.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28.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8.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2.75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2.75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2.75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28.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8.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2.75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28.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28.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42.75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2.75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28.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2.75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2.75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2.75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2.75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28.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28.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28.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28.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2.75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8.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2.75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2.75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2.75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2.75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2.75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28.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28.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28.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2.75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2.75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28.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28.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28.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2.75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28.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28.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28.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8.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2.75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2.75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28.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28.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2.75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8.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2.75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2.75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28.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8.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2.75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8.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2.75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2.75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2.75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28.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2.75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28.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28.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8.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28.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28.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28.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8.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28.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2.75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2.75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2.75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2.75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2.75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28.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2.75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8.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2.75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2.75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28.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2.75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2.75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2.75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2.75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C40903C8-25C2-4426-8A0E-E373FFC14EE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"live"</formula>
    </cfRule>
    <cfRule type="cellIs" dxfId="24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ED005-4691-4647-8CC2-C2B650364E03}">
  <dimension ref="A1:T413"/>
  <sheetViews>
    <sheetView topLeftCell="D1" workbookViewId="0">
      <selection activeCell="B4" sqref="B4"/>
    </sheetView>
  </sheetViews>
  <sheetFormatPr defaultRowHeight="14.25" x14ac:dyDescent="0.45"/>
  <cols>
    <col min="2" max="2" width="60.6640625" customWidth="1"/>
    <col min="3" max="3" width="136.265625" customWidth="1"/>
    <col min="4" max="4" width="11.86328125" bestFit="1" customWidth="1"/>
    <col min="5" max="5" width="10.66406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8366</v>
      </c>
      <c r="T1" s="16" t="s">
        <v>8367</v>
      </c>
    </row>
    <row r="2" spans="1:20" ht="15" customHeight="1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5" customHeight="1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5" customHeight="1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5" customHeight="1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15" customHeight="1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5" customHeight="1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15" customHeight="1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15" customHeight="1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15" customHeight="1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5" customHeight="1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15" customHeight="1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15" customHeight="1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15" customHeight="1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5" customHeight="1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5" customHeight="1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15" customHeight="1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15" customHeight="1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5" customHeight="1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5" customHeight="1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15" customHeight="1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15" customHeight="1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5" customHeight="1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5" customHeight="1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5" customHeight="1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5" customHeight="1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5" customHeight="1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5" customHeight="1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5" customHeight="1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5" customHeight="1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5" customHeight="1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15" customHeight="1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5" customHeight="1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5" customHeight="1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5" customHeight="1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5" customHeight="1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15" customHeight="1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15" customHeight="1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15" customHeight="1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5" customHeight="1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5" customHeight="1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15" customHeight="1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5" customHeight="1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15" customHeight="1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5" customHeight="1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5" customHeight="1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5" customHeight="1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5" customHeight="1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15" customHeight="1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5" customHeight="1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15" customHeight="1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15" customHeight="1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15" customHeight="1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15" customHeight="1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5" customHeight="1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5" customHeight="1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15" customHeight="1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5" customHeight="1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5" customHeight="1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5" customHeight="1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15" customHeight="1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5" customHeight="1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5" customHeight="1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15" customHeight="1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15" customHeight="1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15" customHeight="1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15" customHeight="1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15" customHeight="1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5" customHeight="1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5" customHeight="1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" customHeight="1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15" customHeight="1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5" customHeight="1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5" customHeight="1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5" customHeight="1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15" customHeight="1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15" customHeight="1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5" customHeight="1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5" customHeight="1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5" customHeight="1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15" customHeight="1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15" customHeight="1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5" customHeight="1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5" customHeight="1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5" customHeight="1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15" customHeight="1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5" customHeight="1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5" customHeight="1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" customHeight="1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5" customHeight="1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15" customHeight="1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15" customHeight="1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15" customHeight="1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15" customHeight="1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15" customHeight="1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15" customHeight="1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5" customHeight="1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15" customHeight="1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5" customHeight="1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5" customHeight="1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5" customHeight="1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5" customHeight="1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15" customHeight="1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15" customHeight="1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15" customHeight="1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" customHeight="1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15" customHeight="1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5" customHeight="1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5" customHeight="1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5" customHeight="1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5" customHeight="1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5" customHeight="1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15" customHeight="1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5" customHeight="1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5" customHeight="1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5" customHeight="1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15" customHeight="1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5" customHeight="1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5" customHeight="1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15" customHeight="1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15" customHeight="1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15" customHeight="1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5" customHeight="1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15" customHeight="1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5" customHeight="1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15" customHeight="1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5" customHeight="1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5" customHeight="1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5" customHeight="1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5" customHeight="1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15" customHeight="1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5" customHeight="1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5" customHeight="1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5" customHeight="1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5" customHeight="1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5" customHeight="1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5" customHeight="1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15" customHeight="1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5" customHeight="1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5" customHeight="1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5" customHeight="1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5" customHeight="1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15" customHeight="1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15" customHeight="1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5" customHeight="1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15" customHeight="1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5" customHeight="1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15" customHeight="1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15" customHeight="1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15" customHeight="1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5" customHeight="1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15" customHeight="1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5" customHeight="1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5" customHeight="1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15" customHeight="1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15" customHeight="1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5" customHeight="1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15" customHeight="1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5" customHeight="1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15" customHeight="1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5" customHeight="1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5" customHeight="1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5" customHeight="1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15" customHeight="1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5" customHeight="1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5" customHeight="1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5" customHeight="1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5" customHeight="1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5" customHeight="1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5" customHeight="1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5" customHeight="1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5" customHeight="1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5" customHeight="1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5" customHeight="1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5" customHeight="1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15" customHeight="1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5" customHeight="1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5" customHeight="1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5" customHeight="1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15" customHeight="1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" customHeight="1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5" customHeight="1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5" customHeight="1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15" customHeight="1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5" customHeight="1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15" customHeight="1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15" customHeight="1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5" customHeight="1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15" customHeight="1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15" customHeight="1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5" customHeight="1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5" customHeight="1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5" customHeight="1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15" customHeight="1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15" customHeight="1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5" customHeight="1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15" customHeight="1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15" customHeight="1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5" customHeight="1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" customHeight="1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5" customHeight="1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5" customHeight="1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15" customHeight="1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5" customHeight="1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15" customHeight="1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5" customHeight="1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15" customHeight="1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5" customHeight="1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5" customHeight="1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15" customHeight="1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5" customHeight="1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15" customHeight="1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15" customHeight="1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5" customHeight="1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5" customHeight="1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15" customHeight="1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15" customHeight="1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5" customHeight="1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15" customHeight="1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5" customHeight="1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5" customHeight="1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5" customHeight="1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15" customHeight="1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15" customHeight="1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15" customHeight="1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5" customHeight="1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5" customHeight="1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15" customHeight="1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5" customHeight="1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5" customHeight="1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15" customHeight="1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5" customHeight="1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5" customHeight="1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5" customHeight="1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5" customHeight="1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" customHeight="1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5" customHeight="1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15" customHeight="1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15" customHeight="1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5" customHeight="1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5" customHeight="1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15" customHeight="1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5" customHeight="1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15" customHeight="1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5" customHeight="1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" customHeight="1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5" customHeight="1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5" customHeight="1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15" customHeight="1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15" customHeight="1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15" customHeight="1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5" customHeight="1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" customHeight="1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15" customHeight="1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15" customHeight="1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5" customHeight="1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15" customHeight="1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5" customHeight="1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5" customHeight="1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5" customHeight="1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15" customHeight="1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" customHeight="1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15" customHeight="1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15" customHeight="1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15" customHeight="1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15" customHeight="1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5" customHeight="1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5" customHeight="1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5" customHeight="1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15" customHeight="1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5" customHeight="1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5" customHeight="1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15" customHeight="1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5" customHeight="1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15" customHeight="1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5" customHeight="1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15" customHeight="1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15" customHeight="1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15" customHeight="1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15" customHeight="1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15" customHeight="1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15" customHeight="1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5" customHeight="1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15" customHeight="1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5" customHeight="1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15" customHeight="1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5" customHeight="1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15" customHeight="1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15" customHeight="1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15" customHeight="1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5" customHeight="1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5" customHeight="1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15" customHeight="1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5" customHeight="1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15" customHeight="1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5" customHeight="1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5" customHeight="1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5" customHeight="1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15" customHeight="1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15" customHeight="1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5" customHeight="1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15" customHeight="1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5" customHeight="1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5" customHeight="1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15" customHeight="1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15" customHeight="1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5" customHeight="1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15" customHeight="1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15" customHeight="1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5" customHeight="1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5" customHeight="1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15" customHeight="1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5" customHeight="1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5" customHeight="1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15" customHeight="1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5" customHeight="1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15" customHeight="1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15" customHeight="1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5" customHeight="1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5" customHeight="1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15" customHeight="1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15" customHeight="1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5" customHeight="1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5" customHeight="1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5" customHeight="1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5" customHeight="1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5" customHeight="1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5" customHeight="1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15" customHeight="1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5" customHeight="1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15" customHeight="1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5" customHeight="1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5" customHeight="1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15" customHeight="1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" customHeight="1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5" customHeight="1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5" customHeight="1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15" customHeight="1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" customHeight="1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15" customHeight="1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15" customHeight="1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15" customHeight="1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5" customHeight="1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5" customHeight="1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15" customHeight="1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5" customHeight="1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15" customHeight="1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5" customHeight="1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" customHeight="1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5" customHeight="1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15" customHeight="1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5" customHeight="1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5" customHeight="1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15" customHeight="1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5" customHeight="1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5" customHeight="1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15" customHeight="1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15" customHeight="1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5" customHeight="1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15" customHeight="1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15" customHeight="1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15" customHeight="1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5" customHeight="1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15" customHeight="1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5" customHeight="1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15" customHeight="1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5" customHeight="1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5" customHeight="1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15" customHeight="1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5" customHeight="1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5" customHeight="1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15" customHeight="1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15" customHeight="1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5" customHeight="1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5" customHeight="1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5" customHeight="1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5" customHeight="1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15" customHeight="1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5" customHeight="1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15" customHeight="1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5" customHeight="1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5" customHeight="1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5" customHeight="1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5" customHeight="1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5" customHeight="1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15" customHeight="1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" customHeight="1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5" customHeight="1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15" customHeight="1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5" customHeight="1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15" customHeight="1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5" customHeight="1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5" customHeight="1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5" customHeight="1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5" customHeight="1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5" customHeight="1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5" customHeight="1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15" customHeight="1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15" customHeight="1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5" customHeight="1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15" customHeight="1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15" customHeight="1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5" customHeight="1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15" customHeight="1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5" customHeight="1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15" customHeight="1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15" customHeight="1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5" customHeight="1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5" customHeight="1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15" customHeight="1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15" customHeight="1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5" customHeight="1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15" customHeight="1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"live"</formula>
    </cfRule>
    <cfRule type="cellIs" dxfId="20" priority="5" operator="equal">
      <formula>"successful"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577D-99DA-4022-897E-8A358BFDEE93}">
  <dimension ref="A1:T251"/>
  <sheetViews>
    <sheetView workbookViewId="0">
      <selection activeCell="F12" sqref="F12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8366</v>
      </c>
      <c r="T1" s="16" t="s">
        <v>8367</v>
      </c>
    </row>
    <row r="2" spans="1:20" ht="15" customHeight="1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5" customHeight="1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15" customHeight="1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5" customHeight="1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15" customHeight="1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5" customHeight="1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5" customHeight="1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15" customHeight="1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15" customHeight="1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15" customHeight="1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5" customHeight="1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15" customHeight="1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5" customHeight="1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5" customHeight="1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15" customHeight="1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15" customHeight="1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15" customHeight="1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5" customHeight="1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5" customHeight="1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" customHeight="1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15" customHeight="1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5" customHeight="1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5" customHeight="1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5" customHeight="1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5" customHeight="1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5" customHeight="1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15" customHeight="1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5" customHeight="1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5" customHeight="1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15" customHeight="1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5" customHeight="1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5" customHeight="1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5" customHeight="1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15" customHeight="1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15" customHeight="1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5" customHeight="1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15" customHeight="1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5" customHeight="1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5" customHeight="1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5" customHeight="1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5" customHeight="1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15" customHeight="1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5" customHeight="1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5" customHeight="1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15" customHeight="1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15" customHeight="1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15" customHeight="1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5" customHeight="1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5" customHeight="1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15" customHeight="1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5" customHeight="1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15" customHeight="1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5" customHeight="1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15" customHeight="1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15" customHeight="1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15" customHeight="1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5" customHeight="1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15" customHeight="1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15" customHeight="1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15" customHeight="1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5" customHeight="1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5" customHeight="1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15" customHeight="1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15" customHeight="1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15" customHeight="1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5" customHeight="1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15" customHeight="1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5" customHeight="1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15" customHeight="1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5" customHeight="1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5" customHeight="1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" customHeight="1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5" customHeight="1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5" customHeight="1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5" customHeight="1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15" customHeight="1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5" customHeight="1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15" customHeight="1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5" customHeight="1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5" customHeight="1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5" customHeight="1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15" customHeight="1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5" customHeight="1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5" customHeight="1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5" customHeight="1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5" customHeight="1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15" customHeight="1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15" customHeight="1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15" customHeight="1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5" customHeight="1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5" customHeight="1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5" customHeight="1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" customHeight="1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15" customHeight="1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15" customHeight="1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5" customHeight="1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5" customHeight="1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5" customHeight="1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15" customHeight="1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5" customHeight="1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15" customHeight="1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15" customHeight="1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15" customHeight="1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15" customHeight="1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15" customHeight="1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5" customHeight="1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5" customHeight="1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15" customHeight="1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15" customHeight="1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5" customHeight="1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5" customHeight="1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5" customHeight="1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5" customHeight="1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5" customHeight="1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5" customHeight="1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5" customHeight="1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15" customHeight="1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15" customHeight="1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5" customHeight="1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5" customHeight="1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15" customHeight="1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5" customHeight="1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15" customHeight="1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5" customHeight="1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5" customHeight="1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15" customHeight="1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15" customHeight="1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5" customHeight="1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5" customHeight="1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15" customHeight="1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15" customHeight="1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15" customHeight="1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5" customHeight="1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15" customHeight="1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15" customHeight="1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" customHeight="1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5" customHeight="1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15" customHeight="1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15" customHeight="1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5" customHeight="1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5" customHeight="1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5" customHeight="1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5" customHeight="1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15" customHeight="1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5" customHeight="1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15" customHeight="1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5" customHeight="1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15" customHeight="1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15" customHeight="1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15" customHeight="1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5" customHeight="1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15" customHeight="1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15" customHeight="1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5" customHeight="1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5" customHeight="1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15" customHeight="1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15" customHeight="1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15" customHeight="1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5" customHeight="1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15" customHeight="1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15" customHeight="1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5" customHeight="1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5" customHeight="1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5" customHeight="1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5" customHeight="1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5" customHeight="1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" customHeight="1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5" customHeight="1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5" customHeight="1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5" customHeight="1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15" customHeight="1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5" customHeight="1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5" customHeight="1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5" customHeight="1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5" customHeight="1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5" customHeight="1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5" customHeight="1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5" customHeight="1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15" customHeight="1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5" customHeight="1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5" customHeight="1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15" customHeight="1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5" customHeight="1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15" customHeight="1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15" customHeight="1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15" customHeight="1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5" customHeight="1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5" customHeight="1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" customHeight="1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5" customHeight="1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15" customHeight="1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5" customHeight="1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15" customHeight="1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5" customHeight="1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15" customHeight="1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5" customHeight="1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15" customHeight="1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15" customHeight="1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15" customHeight="1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5" customHeight="1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5" customHeight="1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15" customHeight="1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15" customHeight="1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5" customHeight="1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5" customHeight="1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5" customHeight="1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15" customHeight="1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15" customHeight="1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5" customHeight="1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5" customHeight="1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15" customHeight="1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5" customHeight="1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15" customHeight="1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5" customHeight="1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5" customHeight="1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5" customHeight="1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" customHeight="1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5" customHeight="1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5" customHeight="1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15" customHeight="1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15" customHeight="1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5" customHeight="1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5" customHeight="1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15" customHeight="1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5" customHeight="1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15" customHeight="1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5" customHeight="1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5" customHeight="1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5" customHeight="1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15" customHeight="1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15" customHeight="1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15" customHeight="1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5" customHeight="1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5" customHeight="1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5" customHeight="1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5" customHeight="1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15" customHeight="1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15" customHeight="1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5" customHeight="1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5" customHeight="1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15" customHeight="1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5" customHeight="1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15" customHeight="1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5" customHeight="1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5" customHeight="1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15" customHeight="1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15" customHeight="1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5" customHeight="1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5" customHeight="1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5" customHeight="1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"live"</formula>
    </cfRule>
    <cfRule type="cellIs" dxfId="16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0EA05-3E12-445C-B034-D3D94CC7A67F}">
  <dimension ref="A1:C14"/>
  <sheetViews>
    <sheetView workbookViewId="0">
      <selection activeCell="C16" sqref="C16"/>
    </sheetView>
  </sheetViews>
  <sheetFormatPr defaultRowHeight="14.25" x14ac:dyDescent="0.45"/>
  <cols>
    <col min="1" max="1" width="23.265625" bestFit="1" customWidth="1"/>
    <col min="2" max="2" width="9.86328125" bestFit="1" customWidth="1"/>
    <col min="3" max="3" width="12.796875" bestFit="1" customWidth="1"/>
  </cols>
  <sheetData>
    <row r="1" spans="1:3" x14ac:dyDescent="0.45">
      <c r="B1" t="s">
        <v>8392</v>
      </c>
      <c r="C1" t="s">
        <v>8393</v>
      </c>
    </row>
    <row r="2" spans="1:3" x14ac:dyDescent="0.45">
      <c r="A2" t="s">
        <v>8388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45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45">
      <c r="A4" t="s">
        <v>8398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45">
      <c r="A5" t="s">
        <v>8399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45">
      <c r="A6" t="s">
        <v>8400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45">
      <c r="A7" t="s">
        <v>8401</v>
      </c>
      <c r="B7" s="19">
        <f>B5-B6</f>
        <v>3500</v>
      </c>
      <c r="C7" s="19">
        <f>C5-C6</f>
        <v>8000</v>
      </c>
    </row>
    <row r="8" spans="1:3" x14ac:dyDescent="0.45">
      <c r="B8" s="19"/>
      <c r="C8" s="19"/>
    </row>
    <row r="9" spans="1:3" x14ac:dyDescent="0.45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45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45">
      <c r="A11" t="s">
        <v>8398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45">
      <c r="A12" t="s">
        <v>8399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45">
      <c r="A13" t="s">
        <v>8400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45">
      <c r="A14" t="s">
        <v>8401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D8A4-E1B4-4E85-A8F2-6E096849E69F}">
  <dimension ref="A1:T69"/>
  <sheetViews>
    <sheetView workbookViewId="0">
      <selection sqref="A1:T69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8366</v>
      </c>
      <c r="T1" s="16" t="s">
        <v>8367</v>
      </c>
    </row>
    <row r="2" spans="1:20" ht="199.5" x14ac:dyDescent="0.45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0" t="s">
        <v>8315</v>
      </c>
      <c r="R2" t="s">
        <v>8355</v>
      </c>
      <c r="S2" s="14">
        <v>41899.294942129629</v>
      </c>
      <c r="T2" s="14">
        <v>41928.290972222225</v>
      </c>
    </row>
    <row r="3" spans="1:20" ht="185.25" x14ac:dyDescent="0.45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0" t="s">
        <v>8315</v>
      </c>
      <c r="R3" t="s">
        <v>8355</v>
      </c>
      <c r="S3" s="14">
        <v>41391.782905092594</v>
      </c>
      <c r="T3" s="14">
        <v>41421.290972222225</v>
      </c>
    </row>
    <row r="4" spans="1:20" ht="199.5" x14ac:dyDescent="0.45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10" t="s">
        <v>8315</v>
      </c>
      <c r="R4" t="s">
        <v>8355</v>
      </c>
      <c r="S4" s="14">
        <v>42612.149780092594</v>
      </c>
      <c r="T4" s="14">
        <v>42647.165972222225</v>
      </c>
    </row>
    <row r="5" spans="1:20" ht="142.5" x14ac:dyDescent="0.4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0" t="s">
        <v>8315</v>
      </c>
      <c r="R5" t="s">
        <v>8355</v>
      </c>
      <c r="S5" s="14">
        <v>41828.229490740741</v>
      </c>
      <c r="T5" s="14">
        <v>41860.083333333336</v>
      </c>
    </row>
    <row r="6" spans="1:20" ht="228" x14ac:dyDescent="0.45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10" t="s">
        <v>8315</v>
      </c>
      <c r="R6" t="s">
        <v>8355</v>
      </c>
      <c r="S6" s="14">
        <v>41432.062037037038</v>
      </c>
      <c r="T6" s="14">
        <v>41468.75</v>
      </c>
    </row>
    <row r="7" spans="1:20" ht="242.25" x14ac:dyDescent="0.45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10" t="s">
        <v>8315</v>
      </c>
      <c r="R7" t="s">
        <v>8355</v>
      </c>
      <c r="S7" s="14">
        <v>42322.653749999998</v>
      </c>
      <c r="T7" s="14">
        <v>42362.653749999998</v>
      </c>
    </row>
    <row r="8" spans="1:20" ht="142.5" x14ac:dyDescent="0.45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10" t="s">
        <v>8315</v>
      </c>
      <c r="R8" t="s">
        <v>8355</v>
      </c>
      <c r="S8" s="14">
        <v>42629.655046296291</v>
      </c>
      <c r="T8" s="14">
        <v>42657.958333333328</v>
      </c>
    </row>
    <row r="9" spans="1:20" ht="228" x14ac:dyDescent="0.45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10" t="s">
        <v>8315</v>
      </c>
      <c r="R9" t="s">
        <v>8355</v>
      </c>
      <c r="S9" s="14">
        <v>42387.398472222223</v>
      </c>
      <c r="T9" s="14">
        <v>42421.398472222223</v>
      </c>
    </row>
    <row r="10" spans="1:20" ht="228" x14ac:dyDescent="0.45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10" t="s">
        <v>8315</v>
      </c>
      <c r="R10" t="s">
        <v>8355</v>
      </c>
      <c r="S10" s="14">
        <v>41934.914918981485</v>
      </c>
      <c r="T10" s="14">
        <v>41979.956585648149</v>
      </c>
    </row>
    <row r="11" spans="1:20" ht="199.5" x14ac:dyDescent="0.45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10" t="s">
        <v>8315</v>
      </c>
      <c r="R11" t="s">
        <v>8355</v>
      </c>
      <c r="S11" s="14">
        <v>42465.596585648149</v>
      </c>
      <c r="T11" s="14">
        <v>42493.958333333328</v>
      </c>
    </row>
    <row r="12" spans="1:20" ht="228" x14ac:dyDescent="0.45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10" t="s">
        <v>8315</v>
      </c>
      <c r="R12" t="s">
        <v>8355</v>
      </c>
      <c r="S12" s="14">
        <v>42418.031180555554</v>
      </c>
      <c r="T12" s="14">
        <v>42477.989513888882</v>
      </c>
    </row>
    <row r="13" spans="1:20" ht="199.5" x14ac:dyDescent="0.45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10" t="s">
        <v>8315</v>
      </c>
      <c r="R13" t="s">
        <v>8355</v>
      </c>
      <c r="S13" s="14">
        <v>42655.465891203698</v>
      </c>
      <c r="T13" s="14">
        <v>42685.507557870369</v>
      </c>
    </row>
    <row r="14" spans="1:20" ht="199.5" x14ac:dyDescent="0.45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>
        <v>147</v>
      </c>
      <c r="P14">
        <v>155.24</v>
      </c>
      <c r="Q14" s="10" t="s">
        <v>8315</v>
      </c>
      <c r="R14" t="s">
        <v>8355</v>
      </c>
      <c r="S14" s="14">
        <v>41894.632361111115</v>
      </c>
      <c r="T14" s="14">
        <v>41954.674027777779</v>
      </c>
    </row>
    <row r="15" spans="1:20" ht="256.5" x14ac:dyDescent="0.45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>
        <v>100</v>
      </c>
      <c r="P15">
        <v>115.08</v>
      </c>
      <c r="Q15" s="10" t="s">
        <v>8315</v>
      </c>
      <c r="R15" t="s">
        <v>8355</v>
      </c>
      <c r="S15" s="14">
        <v>42576.278715277775</v>
      </c>
      <c r="T15" s="14">
        <v>42606.278715277775</v>
      </c>
    </row>
    <row r="16" spans="1:20" ht="228" x14ac:dyDescent="0.45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>
        <v>110</v>
      </c>
      <c r="P16">
        <v>104.15</v>
      </c>
      <c r="Q16" s="10" t="s">
        <v>8315</v>
      </c>
      <c r="R16" t="s">
        <v>8355</v>
      </c>
      <c r="S16" s="14">
        <v>42627.307303240741</v>
      </c>
      <c r="T16" s="14">
        <v>42656</v>
      </c>
    </row>
    <row r="17" spans="1:20" ht="71.25" x14ac:dyDescent="0.45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>
        <v>177</v>
      </c>
      <c r="P17">
        <v>97</v>
      </c>
      <c r="Q17" s="10" t="s">
        <v>8315</v>
      </c>
      <c r="R17" t="s">
        <v>8355</v>
      </c>
      <c r="S17" s="14">
        <v>42337.02039351852</v>
      </c>
      <c r="T17" s="14">
        <v>42359.207638888889</v>
      </c>
    </row>
    <row r="18" spans="1:20" ht="213.75" x14ac:dyDescent="0.45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>
        <v>100</v>
      </c>
      <c r="P18">
        <v>370.37</v>
      </c>
      <c r="Q18" s="10" t="s">
        <v>8315</v>
      </c>
      <c r="R18" t="s">
        <v>8355</v>
      </c>
      <c r="S18" s="14">
        <v>42341.57430555555</v>
      </c>
      <c r="T18" s="14">
        <v>42376.57430555555</v>
      </c>
    </row>
    <row r="19" spans="1:20" ht="228" x14ac:dyDescent="0.45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>
        <v>103</v>
      </c>
      <c r="P19">
        <v>94.41</v>
      </c>
      <c r="Q19" s="10" t="s">
        <v>8315</v>
      </c>
      <c r="R19" t="s">
        <v>8355</v>
      </c>
      <c r="S19" s="14">
        <v>42740.837152777778</v>
      </c>
      <c r="T19" s="14">
        <v>42762.837152777778</v>
      </c>
    </row>
    <row r="20" spans="1:20" ht="213.75" x14ac:dyDescent="0.45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10" t="s">
        <v>8315</v>
      </c>
      <c r="R20" t="s">
        <v>8355</v>
      </c>
      <c r="S20" s="14">
        <v>42622.767476851848</v>
      </c>
      <c r="T20" s="14">
        <v>42652.767476851848</v>
      </c>
    </row>
    <row r="21" spans="1:20" ht="85.5" x14ac:dyDescent="0.45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>
        <v>100</v>
      </c>
      <c r="P21">
        <v>45.59</v>
      </c>
      <c r="Q21" s="10" t="s">
        <v>8315</v>
      </c>
      <c r="R21" t="s">
        <v>8355</v>
      </c>
      <c r="S21" s="14">
        <v>42390.838738425926</v>
      </c>
      <c r="T21" s="14">
        <v>42420.838738425926</v>
      </c>
    </row>
    <row r="22" spans="1:20" ht="213.75" x14ac:dyDescent="0.45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>
        <v>105</v>
      </c>
      <c r="P22">
        <v>63.23</v>
      </c>
      <c r="Q22" s="10" t="s">
        <v>8315</v>
      </c>
      <c r="R22" t="s">
        <v>8355</v>
      </c>
      <c r="S22" s="14">
        <v>42724.665173611109</v>
      </c>
      <c r="T22" s="14">
        <v>42754.665173611109</v>
      </c>
    </row>
    <row r="23" spans="1:20" ht="142.5" x14ac:dyDescent="0.45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>
        <v>172</v>
      </c>
      <c r="P23">
        <v>153.52000000000001</v>
      </c>
      <c r="Q23" s="10" t="s">
        <v>8315</v>
      </c>
      <c r="R23" t="s">
        <v>8355</v>
      </c>
      <c r="S23" s="14">
        <v>42090.912500000006</v>
      </c>
      <c r="T23" s="14">
        <v>42150.912500000006</v>
      </c>
    </row>
    <row r="24" spans="1:20" ht="228" x14ac:dyDescent="0.45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>
        <v>104</v>
      </c>
      <c r="P24">
        <v>90.2</v>
      </c>
      <c r="Q24" s="10" t="s">
        <v>8315</v>
      </c>
      <c r="R24" t="s">
        <v>8355</v>
      </c>
      <c r="S24" s="14">
        <v>42775.733715277776</v>
      </c>
      <c r="T24" s="14">
        <v>42793.207638888889</v>
      </c>
    </row>
    <row r="25" spans="1:20" ht="256.5" x14ac:dyDescent="0.45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>
        <v>103</v>
      </c>
      <c r="P25">
        <v>118.97</v>
      </c>
      <c r="Q25" s="10" t="s">
        <v>8315</v>
      </c>
      <c r="R25" t="s">
        <v>8355</v>
      </c>
      <c r="S25" s="14">
        <v>41778.193622685183</v>
      </c>
      <c r="T25" s="14">
        <v>41806.184027777781</v>
      </c>
    </row>
    <row r="26" spans="1:20" ht="213.75" x14ac:dyDescent="0.45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>
        <v>119</v>
      </c>
      <c r="P26">
        <v>80.25</v>
      </c>
      <c r="Q26" s="10" t="s">
        <v>8315</v>
      </c>
      <c r="R26" t="s">
        <v>8355</v>
      </c>
      <c r="S26" s="14">
        <v>42780.740277777775</v>
      </c>
      <c r="T26" s="14">
        <v>42795.083333333328</v>
      </c>
    </row>
    <row r="27" spans="1:20" ht="185.25" x14ac:dyDescent="0.45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>
        <v>100</v>
      </c>
      <c r="P27">
        <v>62.5</v>
      </c>
      <c r="Q27" s="10" t="s">
        <v>8315</v>
      </c>
      <c r="R27" t="s">
        <v>8355</v>
      </c>
      <c r="S27" s="14">
        <v>42752.827199074076</v>
      </c>
      <c r="T27" s="14">
        <v>42766.75</v>
      </c>
    </row>
    <row r="28" spans="1:20" ht="256.5" x14ac:dyDescent="0.45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>
        <v>319</v>
      </c>
      <c r="P28">
        <v>131.38</v>
      </c>
      <c r="Q28" s="10" t="s">
        <v>8315</v>
      </c>
      <c r="R28" t="s">
        <v>8355</v>
      </c>
      <c r="S28" s="14">
        <v>42534.895625000005</v>
      </c>
      <c r="T28" s="14">
        <v>42564.895625000005</v>
      </c>
    </row>
    <row r="29" spans="1:20" ht="156.75" x14ac:dyDescent="0.45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>
        <v>109</v>
      </c>
      <c r="P29">
        <v>73.03</v>
      </c>
      <c r="Q29" s="10" t="s">
        <v>8315</v>
      </c>
      <c r="R29" t="s">
        <v>8355</v>
      </c>
      <c r="S29" s="14">
        <v>41239.83625</v>
      </c>
      <c r="T29" s="14">
        <v>41269.83625</v>
      </c>
    </row>
    <row r="30" spans="1:20" ht="228" x14ac:dyDescent="0.45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>
        <v>101</v>
      </c>
      <c r="P30">
        <v>178.53</v>
      </c>
      <c r="Q30" s="10" t="s">
        <v>8315</v>
      </c>
      <c r="R30" t="s">
        <v>8355</v>
      </c>
      <c r="S30" s="14">
        <v>42398.849259259259</v>
      </c>
      <c r="T30" s="14">
        <v>42430.249305555553</v>
      </c>
    </row>
    <row r="31" spans="1:20" ht="242.25" x14ac:dyDescent="0.45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>
        <v>113</v>
      </c>
      <c r="P31">
        <v>162.91</v>
      </c>
      <c r="Q31" s="10" t="s">
        <v>8315</v>
      </c>
      <c r="R31" t="s">
        <v>8355</v>
      </c>
      <c r="S31" s="14">
        <v>41928.881064814814</v>
      </c>
      <c r="T31" s="14">
        <v>41958.922731481478</v>
      </c>
    </row>
    <row r="32" spans="1:20" ht="213.75" x14ac:dyDescent="0.45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>
        <v>120</v>
      </c>
      <c r="P32">
        <v>108.24</v>
      </c>
      <c r="Q32" s="10" t="s">
        <v>8315</v>
      </c>
      <c r="R32" t="s">
        <v>8355</v>
      </c>
      <c r="S32" s="14">
        <v>41888.674826388888</v>
      </c>
      <c r="T32" s="14">
        <v>41918.674826388888</v>
      </c>
    </row>
    <row r="33" spans="1:20" ht="99.75" x14ac:dyDescent="0.45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>
        <v>180</v>
      </c>
      <c r="P33">
        <v>54</v>
      </c>
      <c r="Q33" s="10" t="s">
        <v>8315</v>
      </c>
      <c r="R33" t="s">
        <v>8355</v>
      </c>
      <c r="S33" s="14">
        <v>42098.216238425928</v>
      </c>
      <c r="T33" s="14">
        <v>42119.216238425928</v>
      </c>
    </row>
    <row r="34" spans="1:20" ht="199.5" x14ac:dyDescent="0.45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>
        <v>101</v>
      </c>
      <c r="P34">
        <v>116.73</v>
      </c>
      <c r="Q34" s="10" t="s">
        <v>8315</v>
      </c>
      <c r="R34" t="s">
        <v>8355</v>
      </c>
      <c r="S34" s="14">
        <v>42360.212025462963</v>
      </c>
      <c r="T34" s="14">
        <v>42390.212025462963</v>
      </c>
    </row>
    <row r="35" spans="1:20" ht="256.5" x14ac:dyDescent="0.45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>
        <v>120</v>
      </c>
      <c r="P35">
        <v>233.9</v>
      </c>
      <c r="Q35" s="10" t="s">
        <v>8315</v>
      </c>
      <c r="R35" t="s">
        <v>8355</v>
      </c>
      <c r="S35" s="14">
        <v>41939.569907407407</v>
      </c>
      <c r="T35" s="14">
        <v>41969.611574074079</v>
      </c>
    </row>
    <row r="36" spans="1:20" ht="256.5" x14ac:dyDescent="0.45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>
        <v>158</v>
      </c>
      <c r="P36">
        <v>158</v>
      </c>
      <c r="Q36" s="10" t="s">
        <v>8315</v>
      </c>
      <c r="R36" t="s">
        <v>8355</v>
      </c>
      <c r="S36" s="14">
        <v>41996.832395833335</v>
      </c>
      <c r="T36" s="14">
        <v>42056.832395833335</v>
      </c>
    </row>
    <row r="37" spans="1:20" ht="213.75" x14ac:dyDescent="0.45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>
        <v>117</v>
      </c>
      <c r="P37">
        <v>85.18</v>
      </c>
      <c r="Q37" s="10" t="s">
        <v>8315</v>
      </c>
      <c r="R37" t="s">
        <v>8355</v>
      </c>
      <c r="S37" s="14">
        <v>42024.702893518523</v>
      </c>
      <c r="T37" s="14">
        <v>42045.702893518523</v>
      </c>
    </row>
    <row r="38" spans="1:20" ht="199.5" x14ac:dyDescent="0.45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>
        <v>157</v>
      </c>
      <c r="P38">
        <v>146.69</v>
      </c>
      <c r="Q38" s="10" t="s">
        <v>8315</v>
      </c>
      <c r="R38" t="s">
        <v>8355</v>
      </c>
      <c r="S38" s="14">
        <v>42146.836215277777</v>
      </c>
      <c r="T38" s="14">
        <v>42176.836215277777</v>
      </c>
    </row>
    <row r="39" spans="1:20" ht="213.75" x14ac:dyDescent="0.45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>
        <v>113</v>
      </c>
      <c r="P39">
        <v>50.76</v>
      </c>
      <c r="Q39" s="10" t="s">
        <v>8315</v>
      </c>
      <c r="R39" t="s">
        <v>8355</v>
      </c>
      <c r="S39" s="14">
        <v>41920.123611111114</v>
      </c>
      <c r="T39" s="14">
        <v>41948.208333333336</v>
      </c>
    </row>
    <row r="40" spans="1:20" ht="185.25" x14ac:dyDescent="0.45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>
        <v>103</v>
      </c>
      <c r="P40">
        <v>87.7</v>
      </c>
      <c r="Q40" s="10" t="s">
        <v>8315</v>
      </c>
      <c r="R40" t="s">
        <v>8355</v>
      </c>
      <c r="S40" s="14">
        <v>41785.72729166667</v>
      </c>
      <c r="T40" s="14">
        <v>41801.166666666664</v>
      </c>
    </row>
    <row r="41" spans="1:20" ht="228" x14ac:dyDescent="0.45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10" t="s">
        <v>8315</v>
      </c>
      <c r="R41" t="s">
        <v>8355</v>
      </c>
      <c r="S41" s="14">
        <v>41778.548055555555</v>
      </c>
      <c r="T41" s="14">
        <v>41838.548055555555</v>
      </c>
    </row>
    <row r="42" spans="1:20" ht="228" x14ac:dyDescent="0.45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>
        <v>106</v>
      </c>
      <c r="P42">
        <v>146.44999999999999</v>
      </c>
      <c r="Q42" s="10" t="s">
        <v>8315</v>
      </c>
      <c r="R42" t="s">
        <v>8355</v>
      </c>
      <c r="S42" s="14">
        <v>41841.850034722222</v>
      </c>
      <c r="T42" s="14">
        <v>41871.850034722222</v>
      </c>
    </row>
    <row r="43" spans="1:20" ht="242.25" x14ac:dyDescent="0.45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>
        <v>121</v>
      </c>
      <c r="P43">
        <v>80.459999999999994</v>
      </c>
      <c r="Q43" s="10" t="s">
        <v>8315</v>
      </c>
      <c r="R43" t="s">
        <v>8355</v>
      </c>
      <c r="S43" s="14">
        <v>41758.833564814813</v>
      </c>
      <c r="T43" s="14">
        <v>41786.125</v>
      </c>
    </row>
    <row r="44" spans="1:20" ht="228" x14ac:dyDescent="0.45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>
        <v>101</v>
      </c>
      <c r="P44">
        <v>234.67</v>
      </c>
      <c r="Q44" s="10" t="s">
        <v>8315</v>
      </c>
      <c r="R44" t="s">
        <v>8355</v>
      </c>
      <c r="S44" s="14">
        <v>42170.846446759257</v>
      </c>
      <c r="T44" s="14">
        <v>42230.846446759257</v>
      </c>
    </row>
    <row r="45" spans="1:20" ht="228" x14ac:dyDescent="0.45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>
        <v>116</v>
      </c>
      <c r="P45">
        <v>50.69</v>
      </c>
      <c r="Q45" s="10" t="s">
        <v>8315</v>
      </c>
      <c r="R45" t="s">
        <v>8355</v>
      </c>
      <c r="S45" s="14">
        <v>42660.618854166663</v>
      </c>
      <c r="T45" s="14">
        <v>42696.249305555553</v>
      </c>
    </row>
    <row r="46" spans="1:20" ht="256.5" x14ac:dyDescent="0.45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>
        <v>101</v>
      </c>
      <c r="P46">
        <v>162.71</v>
      </c>
      <c r="Q46" s="10" t="s">
        <v>8315</v>
      </c>
      <c r="R46" t="s">
        <v>8355</v>
      </c>
      <c r="S46" s="14">
        <v>42564.95380787037</v>
      </c>
      <c r="T46" s="14">
        <v>42609.95380787037</v>
      </c>
    </row>
    <row r="47" spans="1:20" ht="213.75" x14ac:dyDescent="0.45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>
        <v>246</v>
      </c>
      <c r="P47">
        <v>67.7</v>
      </c>
      <c r="Q47" s="10" t="s">
        <v>8315</v>
      </c>
      <c r="R47" t="s">
        <v>8355</v>
      </c>
      <c r="S47" s="14">
        <v>41158.993923611109</v>
      </c>
      <c r="T47" s="14">
        <v>41188.993923611109</v>
      </c>
    </row>
    <row r="48" spans="1:20" ht="171" x14ac:dyDescent="0.45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>
        <v>131</v>
      </c>
      <c r="P48">
        <v>164.3</v>
      </c>
      <c r="Q48" s="10" t="s">
        <v>8315</v>
      </c>
      <c r="R48" t="s">
        <v>8355</v>
      </c>
      <c r="S48" s="14">
        <v>42053.704293981486</v>
      </c>
      <c r="T48" s="14">
        <v>42083.662627314814</v>
      </c>
    </row>
    <row r="49" spans="1:20" ht="128.25" x14ac:dyDescent="0.45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>
        <v>168</v>
      </c>
      <c r="P49">
        <v>84.86</v>
      </c>
      <c r="Q49" s="10" t="s">
        <v>8315</v>
      </c>
      <c r="R49" t="s">
        <v>8355</v>
      </c>
      <c r="S49" s="14">
        <v>42567.264178240745</v>
      </c>
      <c r="T49" s="14">
        <v>42597.264178240745</v>
      </c>
    </row>
    <row r="50" spans="1:20" ht="228" x14ac:dyDescent="0.45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>
        <v>110</v>
      </c>
      <c r="P50">
        <v>94.55</v>
      </c>
      <c r="Q50" s="10" t="s">
        <v>8315</v>
      </c>
      <c r="R50" t="s">
        <v>8355</v>
      </c>
      <c r="S50" s="14">
        <v>41932.708877314813</v>
      </c>
      <c r="T50" s="14">
        <v>41961.190972222219</v>
      </c>
    </row>
    <row r="51" spans="1:20" ht="242.25" x14ac:dyDescent="0.45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>
        <v>107</v>
      </c>
      <c r="P51">
        <v>45.54</v>
      </c>
      <c r="Q51" s="10" t="s">
        <v>8315</v>
      </c>
      <c r="R51" t="s">
        <v>8355</v>
      </c>
      <c r="S51" s="14">
        <v>42233.747349537036</v>
      </c>
      <c r="T51" s="14">
        <v>42263.747349537036</v>
      </c>
    </row>
    <row r="52" spans="1:20" ht="256.5" x14ac:dyDescent="0.45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>
        <v>100</v>
      </c>
      <c r="P52">
        <v>51.72</v>
      </c>
      <c r="Q52" s="10" t="s">
        <v>8315</v>
      </c>
      <c r="R52" t="s">
        <v>8355</v>
      </c>
      <c r="S52" s="14">
        <v>42597.882488425923</v>
      </c>
      <c r="T52" s="14">
        <v>42657.882488425923</v>
      </c>
    </row>
    <row r="53" spans="1:20" ht="199.5" x14ac:dyDescent="0.45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>
        <v>127</v>
      </c>
      <c r="P53">
        <v>50.88</v>
      </c>
      <c r="Q53" s="10" t="s">
        <v>8315</v>
      </c>
      <c r="R53" t="s">
        <v>8355</v>
      </c>
      <c r="S53" s="14">
        <v>42228.044664351852</v>
      </c>
      <c r="T53" s="14">
        <v>42258.044664351852</v>
      </c>
    </row>
    <row r="54" spans="1:20" ht="199.5" x14ac:dyDescent="0.45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10" t="s">
        <v>8315</v>
      </c>
      <c r="R54" t="s">
        <v>8355</v>
      </c>
      <c r="S54" s="14">
        <v>42570.110243055555</v>
      </c>
      <c r="T54" s="14">
        <v>42600.110243055555</v>
      </c>
    </row>
    <row r="55" spans="1:20" ht="242.25" x14ac:dyDescent="0.45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>
        <v>113</v>
      </c>
      <c r="P55">
        <v>89.31</v>
      </c>
      <c r="Q55" s="10" t="s">
        <v>8315</v>
      </c>
      <c r="R55" t="s">
        <v>8355</v>
      </c>
      <c r="S55" s="14">
        <v>42644.535358796296</v>
      </c>
      <c r="T55" s="14">
        <v>42675.165972222225</v>
      </c>
    </row>
    <row r="56" spans="1:20" ht="142.5" x14ac:dyDescent="0.45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>
        <v>109</v>
      </c>
      <c r="P56">
        <v>88.59</v>
      </c>
      <c r="Q56" s="10" t="s">
        <v>8315</v>
      </c>
      <c r="R56" t="s">
        <v>8355</v>
      </c>
      <c r="S56" s="14">
        <v>41368.560289351852</v>
      </c>
      <c r="T56" s="14">
        <v>41398.560289351852</v>
      </c>
    </row>
    <row r="57" spans="1:20" ht="228" x14ac:dyDescent="0.45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>
        <v>127</v>
      </c>
      <c r="P57">
        <v>96.3</v>
      </c>
      <c r="Q57" s="10" t="s">
        <v>8315</v>
      </c>
      <c r="R57" t="s">
        <v>8355</v>
      </c>
      <c r="S57" s="14">
        <v>41466.785231481481</v>
      </c>
      <c r="T57" s="14">
        <v>41502.499305555553</v>
      </c>
    </row>
    <row r="58" spans="1:20" ht="256.5" x14ac:dyDescent="0.45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>
        <v>213</v>
      </c>
      <c r="P58">
        <v>33.31</v>
      </c>
      <c r="Q58" s="10" t="s">
        <v>8315</v>
      </c>
      <c r="R58" t="s">
        <v>8355</v>
      </c>
      <c r="S58" s="14">
        <v>40378.893206018518</v>
      </c>
      <c r="T58" s="14">
        <v>40453.207638888889</v>
      </c>
    </row>
    <row r="59" spans="1:20" ht="213.75" x14ac:dyDescent="0.45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>
        <v>101</v>
      </c>
      <c r="P59">
        <v>37.22</v>
      </c>
      <c r="Q59" s="10" t="s">
        <v>8315</v>
      </c>
      <c r="R59" t="s">
        <v>8355</v>
      </c>
      <c r="S59" s="14">
        <v>42373.252280092594</v>
      </c>
      <c r="T59" s="14">
        <v>42433.252280092594</v>
      </c>
    </row>
    <row r="60" spans="1:20" ht="213.75" x14ac:dyDescent="0.45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>
        <v>109</v>
      </c>
      <c r="P60">
        <v>92.13</v>
      </c>
      <c r="Q60" s="10" t="s">
        <v>8315</v>
      </c>
      <c r="R60" t="s">
        <v>8355</v>
      </c>
      <c r="S60" s="14">
        <v>41610.794421296298</v>
      </c>
      <c r="T60" s="14">
        <v>41637.332638888889</v>
      </c>
    </row>
    <row r="61" spans="1:20" ht="185.25" x14ac:dyDescent="0.45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>
        <v>108</v>
      </c>
      <c r="P61">
        <v>76.790000000000006</v>
      </c>
      <c r="Q61" s="10" t="s">
        <v>8315</v>
      </c>
      <c r="R61" t="s">
        <v>8355</v>
      </c>
      <c r="S61" s="14">
        <v>42177.791909722218</v>
      </c>
      <c r="T61" s="14">
        <v>42181.958333333328</v>
      </c>
    </row>
    <row r="62" spans="1:20" ht="142.5" x14ac:dyDescent="0.45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>
        <v>110</v>
      </c>
      <c r="P62">
        <v>96.53</v>
      </c>
      <c r="Q62" s="10" t="s">
        <v>8315</v>
      </c>
      <c r="R62" t="s">
        <v>8355</v>
      </c>
      <c r="S62" s="14">
        <v>42359.868611111116</v>
      </c>
      <c r="T62" s="14">
        <v>42389.868611111116</v>
      </c>
    </row>
    <row r="63" spans="1:20" ht="199.5" x14ac:dyDescent="0.45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>
        <v>109</v>
      </c>
      <c r="P63">
        <v>84.11</v>
      </c>
      <c r="Q63" s="10" t="s">
        <v>8315</v>
      </c>
      <c r="R63" t="s">
        <v>8355</v>
      </c>
      <c r="S63" s="14">
        <v>42387.7268287037</v>
      </c>
      <c r="T63" s="14">
        <v>42402.7268287037</v>
      </c>
    </row>
    <row r="64" spans="1:20" ht="213.75" x14ac:dyDescent="0.45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>
        <v>133</v>
      </c>
      <c r="P64">
        <v>82.94</v>
      </c>
      <c r="Q64" s="10" t="s">
        <v>8315</v>
      </c>
      <c r="R64" t="s">
        <v>8355</v>
      </c>
      <c r="S64" s="14">
        <v>41843.155729166669</v>
      </c>
      <c r="T64" s="14">
        <v>41873.155729166669</v>
      </c>
    </row>
    <row r="65" spans="1:20" ht="228" x14ac:dyDescent="0.45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v>191</v>
      </c>
      <c r="P65">
        <v>259.95</v>
      </c>
      <c r="Q65" s="10" t="s">
        <v>8315</v>
      </c>
      <c r="R65" t="s">
        <v>8355</v>
      </c>
      <c r="S65" s="14">
        <v>41862.803078703706</v>
      </c>
      <c r="T65" s="14">
        <v>41892.202777777777</v>
      </c>
    </row>
    <row r="66" spans="1:20" ht="199.5" x14ac:dyDescent="0.45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>
        <v>149</v>
      </c>
      <c r="P66">
        <v>37.25</v>
      </c>
      <c r="Q66" s="10" t="s">
        <v>8315</v>
      </c>
      <c r="R66" t="s">
        <v>8355</v>
      </c>
      <c r="S66" s="14">
        <v>42443.989050925928</v>
      </c>
      <c r="T66" s="14">
        <v>42487.552777777775</v>
      </c>
    </row>
    <row r="67" spans="1:20" ht="270.75" x14ac:dyDescent="0.45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>
        <v>166</v>
      </c>
      <c r="P67">
        <v>177.02</v>
      </c>
      <c r="Q67" s="10" t="s">
        <v>8315</v>
      </c>
      <c r="R67" t="s">
        <v>8355</v>
      </c>
      <c r="S67" s="14">
        <v>41975.901180555549</v>
      </c>
      <c r="T67" s="14">
        <v>42004.890277777777</v>
      </c>
    </row>
    <row r="68" spans="1:20" ht="228" x14ac:dyDescent="0.45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>
        <v>107</v>
      </c>
      <c r="P68">
        <v>74.069999999999993</v>
      </c>
      <c r="Q68" s="10" t="s">
        <v>8315</v>
      </c>
      <c r="R68" t="s">
        <v>8355</v>
      </c>
      <c r="S68" s="14">
        <v>42139.014525462961</v>
      </c>
      <c r="T68" s="14">
        <v>42169.014525462961</v>
      </c>
    </row>
    <row r="69" spans="1:20" ht="128.25" x14ac:dyDescent="0.45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>
        <v>106</v>
      </c>
      <c r="P69">
        <v>70.67</v>
      </c>
      <c r="Q69" s="10" t="s">
        <v>8315</v>
      </c>
      <c r="R69" t="s">
        <v>8355</v>
      </c>
      <c r="S69" s="14">
        <v>42465.16851851852</v>
      </c>
      <c r="T69" s="14">
        <v>42495.16851851852</v>
      </c>
    </row>
  </sheetData>
  <conditionalFormatting sqref="F1:F69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"live"</formula>
    </cfRule>
    <cfRule type="cellIs" dxfId="12" priority="5" operator="equal">
      <formula>"successful"</formula>
    </cfRule>
  </conditionalFormatting>
  <conditionalFormatting sqref="O2:O69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B2271-3E3F-4823-A2E1-C8DC185EA7D1}">
  <dimension ref="A1:T60"/>
  <sheetViews>
    <sheetView workbookViewId="0">
      <selection activeCell="V4" sqref="V4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8366</v>
      </c>
      <c r="T1" s="16" t="s">
        <v>8367</v>
      </c>
    </row>
    <row r="2" spans="1:20" ht="242.25" x14ac:dyDescent="0.45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0" t="s">
        <v>8315</v>
      </c>
      <c r="R2" t="s">
        <v>8355</v>
      </c>
      <c r="S2" s="14">
        <v>42034.960127314815</v>
      </c>
      <c r="T2" s="14">
        <v>42064.960127314815</v>
      </c>
    </row>
    <row r="3" spans="1:20" ht="213.75" x14ac:dyDescent="0.45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0" t="s">
        <v>8315</v>
      </c>
      <c r="R3" t="s">
        <v>8355</v>
      </c>
      <c r="S3" s="14">
        <v>42077.129398148143</v>
      </c>
      <c r="T3" s="14">
        <v>42107.129398148143</v>
      </c>
    </row>
    <row r="4" spans="1:20" ht="185.25" x14ac:dyDescent="0.45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0" t="s">
        <v>8315</v>
      </c>
      <c r="R4" t="s">
        <v>8355</v>
      </c>
      <c r="S4" s="14">
        <v>42132.9143287037</v>
      </c>
      <c r="T4" s="14">
        <v>42162.9143287037</v>
      </c>
    </row>
    <row r="5" spans="1:20" ht="213.75" x14ac:dyDescent="0.45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10" t="s">
        <v>8315</v>
      </c>
      <c r="R5" t="s">
        <v>8355</v>
      </c>
      <c r="S5" s="14">
        <v>42118.139583333337</v>
      </c>
      <c r="T5" s="14">
        <v>42148.139583333337</v>
      </c>
    </row>
    <row r="6" spans="1:20" ht="242.25" x14ac:dyDescent="0.45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0" t="s">
        <v>8315</v>
      </c>
      <c r="R6" t="s">
        <v>8355</v>
      </c>
      <c r="S6" s="14">
        <v>42649.562118055561</v>
      </c>
      <c r="T6" s="14">
        <v>42698.715972222228</v>
      </c>
    </row>
    <row r="7" spans="1:20" ht="228" x14ac:dyDescent="0.45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0" t="s">
        <v>8315</v>
      </c>
      <c r="R7" t="s">
        <v>8355</v>
      </c>
      <c r="S7" s="14">
        <v>42097.649224537032</v>
      </c>
      <c r="T7" s="14">
        <v>42157.649224537032</v>
      </c>
    </row>
    <row r="8" spans="1:20" ht="199.5" x14ac:dyDescent="0.45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0" t="s">
        <v>8315</v>
      </c>
      <c r="R8" t="s">
        <v>8355</v>
      </c>
      <c r="S8" s="14">
        <v>42297.823113425926</v>
      </c>
      <c r="T8" s="14">
        <v>42327.864780092597</v>
      </c>
    </row>
    <row r="9" spans="1:20" ht="228" x14ac:dyDescent="0.45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0" t="s">
        <v>8315</v>
      </c>
      <c r="R9" t="s">
        <v>8355</v>
      </c>
      <c r="S9" s="14">
        <v>42362.36518518519</v>
      </c>
      <c r="T9" s="14">
        <v>42392.36518518519</v>
      </c>
    </row>
    <row r="10" spans="1:20" ht="156.75" x14ac:dyDescent="0.45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0" t="s">
        <v>8315</v>
      </c>
      <c r="R10" t="s">
        <v>8355</v>
      </c>
      <c r="S10" s="14">
        <v>42122.670069444444</v>
      </c>
      <c r="T10" s="14">
        <v>42152.665972222225</v>
      </c>
    </row>
    <row r="11" spans="1:20" ht="242.25" x14ac:dyDescent="0.45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0" t="s">
        <v>8315</v>
      </c>
      <c r="R11" t="s">
        <v>8355</v>
      </c>
      <c r="S11" s="14">
        <v>41862.761724537035</v>
      </c>
      <c r="T11" s="14">
        <v>41914.165972222225</v>
      </c>
    </row>
    <row r="12" spans="1:20" ht="256.5" x14ac:dyDescent="0.45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0" t="s">
        <v>8315</v>
      </c>
      <c r="R12" t="s">
        <v>8355</v>
      </c>
      <c r="S12" s="14">
        <v>42027.832800925928</v>
      </c>
      <c r="T12" s="14">
        <v>42065.044444444444</v>
      </c>
    </row>
    <row r="13" spans="1:20" ht="228" x14ac:dyDescent="0.45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0" t="s">
        <v>8315</v>
      </c>
      <c r="R13" t="s">
        <v>8355</v>
      </c>
      <c r="S13" s="14">
        <v>41953.95821759259</v>
      </c>
      <c r="T13" s="14">
        <v>42013.95821759259</v>
      </c>
    </row>
    <row r="14" spans="1:20" ht="199.5" x14ac:dyDescent="0.45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10" t="s">
        <v>8315</v>
      </c>
      <c r="R14" t="s">
        <v>8355</v>
      </c>
      <c r="S14" s="14">
        <v>41851.636388888888</v>
      </c>
      <c r="T14" s="14">
        <v>41911.636388888888</v>
      </c>
    </row>
    <row r="15" spans="1:20" ht="213.75" x14ac:dyDescent="0.45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0" t="s">
        <v>8315</v>
      </c>
      <c r="R15" t="s">
        <v>8355</v>
      </c>
      <c r="S15" s="14">
        <v>41829.935717592591</v>
      </c>
      <c r="T15" s="14">
        <v>41859.935717592591</v>
      </c>
    </row>
    <row r="16" spans="1:20" ht="156.75" x14ac:dyDescent="0.45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0" t="s">
        <v>8315</v>
      </c>
      <c r="R16" t="s">
        <v>8355</v>
      </c>
      <c r="S16" s="14">
        <v>42245.274699074071</v>
      </c>
      <c r="T16" s="14">
        <v>42275.274699074071</v>
      </c>
    </row>
    <row r="17" spans="1:20" ht="57" x14ac:dyDescent="0.45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0" t="s">
        <v>8315</v>
      </c>
      <c r="R17" t="s">
        <v>8355</v>
      </c>
      <c r="S17" s="14">
        <v>41834.784120370372</v>
      </c>
      <c r="T17" s="14">
        <v>41864.784120370372</v>
      </c>
    </row>
    <row r="18" spans="1:20" ht="228" x14ac:dyDescent="0.45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0" t="s">
        <v>8315</v>
      </c>
      <c r="R18" t="s">
        <v>8355</v>
      </c>
      <c r="S18" s="14">
        <v>42248.535787037035</v>
      </c>
      <c r="T18" s="14">
        <v>42277.75</v>
      </c>
    </row>
    <row r="19" spans="1:20" ht="171" x14ac:dyDescent="0.45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0" t="s">
        <v>8315</v>
      </c>
      <c r="R19" t="s">
        <v>8355</v>
      </c>
      <c r="S19" s="14">
        <v>42630.922893518517</v>
      </c>
      <c r="T19" s="14">
        <v>42665.922893518517</v>
      </c>
    </row>
    <row r="20" spans="1:20" ht="156.75" x14ac:dyDescent="0.45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0" t="s">
        <v>8315</v>
      </c>
      <c r="R20" t="s">
        <v>8355</v>
      </c>
      <c r="S20" s="14">
        <v>42299.130162037036</v>
      </c>
      <c r="T20" s="14">
        <v>42330.290972222225</v>
      </c>
    </row>
    <row r="21" spans="1:20" ht="213.75" x14ac:dyDescent="0.45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0" t="s">
        <v>8315</v>
      </c>
      <c r="R21" t="s">
        <v>8355</v>
      </c>
      <c r="S21" s="14">
        <v>41825.055231481485</v>
      </c>
      <c r="T21" s="14">
        <v>41850.055231481485</v>
      </c>
    </row>
    <row r="22" spans="1:20" ht="256.5" x14ac:dyDescent="0.45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0" t="s">
        <v>8315</v>
      </c>
      <c r="R22" t="s">
        <v>8355</v>
      </c>
      <c r="S22" s="14">
        <v>42263.691574074073</v>
      </c>
      <c r="T22" s="14">
        <v>42293.691574074073</v>
      </c>
    </row>
    <row r="23" spans="1:20" ht="228" x14ac:dyDescent="0.45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0" t="s">
        <v>8315</v>
      </c>
      <c r="R23" t="s">
        <v>8355</v>
      </c>
      <c r="S23" s="14">
        <v>41957.833726851852</v>
      </c>
      <c r="T23" s="14">
        <v>41987.833726851852</v>
      </c>
    </row>
    <row r="24" spans="1:20" ht="228" x14ac:dyDescent="0.45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0" t="s">
        <v>8315</v>
      </c>
      <c r="R24" t="s">
        <v>8355</v>
      </c>
      <c r="S24" s="14">
        <v>42097.732418981483</v>
      </c>
      <c r="T24" s="14">
        <v>42115.249305555553</v>
      </c>
    </row>
    <row r="25" spans="1:20" ht="213.75" x14ac:dyDescent="0.45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0" t="s">
        <v>8315</v>
      </c>
      <c r="R25" t="s">
        <v>8355</v>
      </c>
      <c r="S25" s="14">
        <v>42658.690532407403</v>
      </c>
      <c r="T25" s="14">
        <v>42673.073611111111</v>
      </c>
    </row>
    <row r="26" spans="1:20" ht="199.5" x14ac:dyDescent="0.45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0" t="s">
        <v>8315</v>
      </c>
      <c r="R26" t="s">
        <v>8355</v>
      </c>
      <c r="S26" s="14">
        <v>42111.684027777781</v>
      </c>
      <c r="T26" s="14">
        <v>42169.804861111115</v>
      </c>
    </row>
    <row r="27" spans="1:20" ht="185.25" x14ac:dyDescent="0.45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0" t="s">
        <v>8315</v>
      </c>
      <c r="R27" t="s">
        <v>8355</v>
      </c>
      <c r="S27" s="14">
        <v>42551.102314814809</v>
      </c>
      <c r="T27" s="14">
        <v>42601.102314814809</v>
      </c>
    </row>
    <row r="28" spans="1:20" ht="114" x14ac:dyDescent="0.45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0" t="s">
        <v>8315</v>
      </c>
      <c r="R28" t="s">
        <v>8355</v>
      </c>
      <c r="S28" s="14">
        <v>42226.651886574073</v>
      </c>
      <c r="T28" s="14">
        <v>42286.651886574073</v>
      </c>
    </row>
    <row r="29" spans="1:20" ht="228" x14ac:dyDescent="0.45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0" t="s">
        <v>8315</v>
      </c>
      <c r="R29" t="s">
        <v>8355</v>
      </c>
      <c r="S29" s="14">
        <v>42031.138831018514</v>
      </c>
      <c r="T29" s="14">
        <v>42061.138831018514</v>
      </c>
    </row>
    <row r="30" spans="1:20" ht="228" x14ac:dyDescent="0.45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0" t="s">
        <v>8315</v>
      </c>
      <c r="R30" t="s">
        <v>8355</v>
      </c>
      <c r="S30" s="14">
        <v>42055.713368055556</v>
      </c>
      <c r="T30" s="14">
        <v>42085.671701388885</v>
      </c>
    </row>
    <row r="31" spans="1:20" ht="228" x14ac:dyDescent="0.45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0" t="s">
        <v>8315</v>
      </c>
      <c r="R31" t="s">
        <v>8355</v>
      </c>
      <c r="S31" s="14">
        <v>41940.028287037036</v>
      </c>
      <c r="T31" s="14">
        <v>42000.0699537037</v>
      </c>
    </row>
    <row r="32" spans="1:20" ht="213.75" x14ac:dyDescent="0.45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0" t="s">
        <v>8315</v>
      </c>
      <c r="R32" t="s">
        <v>8355</v>
      </c>
      <c r="S32" s="14">
        <v>42237.181608796294</v>
      </c>
      <c r="T32" s="14">
        <v>42267.181608796294</v>
      </c>
    </row>
    <row r="33" spans="1:20" ht="228" x14ac:dyDescent="0.45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10" t="s">
        <v>8315</v>
      </c>
      <c r="R33" t="s">
        <v>8355</v>
      </c>
      <c r="S33" s="14">
        <v>42293.922986111109</v>
      </c>
      <c r="T33" s="14">
        <v>42323.96465277778</v>
      </c>
    </row>
    <row r="34" spans="1:20" ht="242.25" x14ac:dyDescent="0.45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0" t="s">
        <v>8315</v>
      </c>
      <c r="R34" t="s">
        <v>8355</v>
      </c>
      <c r="S34" s="14">
        <v>41853.563402777778</v>
      </c>
      <c r="T34" s="14">
        <v>41883.208333333336</v>
      </c>
    </row>
    <row r="35" spans="1:20" ht="228" x14ac:dyDescent="0.45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0" t="s">
        <v>8315</v>
      </c>
      <c r="R35" t="s">
        <v>8355</v>
      </c>
      <c r="S35" s="14">
        <v>42100.723738425921</v>
      </c>
      <c r="T35" s="14">
        <v>42129.783333333333</v>
      </c>
    </row>
    <row r="36" spans="1:20" ht="228" x14ac:dyDescent="0.45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0" t="s">
        <v>8315</v>
      </c>
      <c r="R36" t="s">
        <v>8355</v>
      </c>
      <c r="S36" s="14">
        <v>42246.883784722217</v>
      </c>
      <c r="T36" s="14">
        <v>42276.883784722217</v>
      </c>
    </row>
    <row r="37" spans="1:20" ht="242.25" x14ac:dyDescent="0.45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0" t="s">
        <v>8315</v>
      </c>
      <c r="R37" t="s">
        <v>8355</v>
      </c>
      <c r="S37" s="14">
        <v>42665.150347222225</v>
      </c>
      <c r="T37" s="14">
        <v>42725.192013888889</v>
      </c>
    </row>
    <row r="38" spans="1:20" ht="171" x14ac:dyDescent="0.45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0" t="s">
        <v>8315</v>
      </c>
      <c r="R38" t="s">
        <v>8355</v>
      </c>
      <c r="S38" s="14">
        <v>41981.57230324074</v>
      </c>
      <c r="T38" s="14">
        <v>42012.570138888885</v>
      </c>
    </row>
    <row r="39" spans="1:20" ht="171" x14ac:dyDescent="0.45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0" t="s">
        <v>8315</v>
      </c>
      <c r="R39" t="s">
        <v>8355</v>
      </c>
      <c r="S39" s="14">
        <v>42528.542627314819</v>
      </c>
      <c r="T39" s="14">
        <v>42560.082638888889</v>
      </c>
    </row>
    <row r="40" spans="1:20" ht="199.5" x14ac:dyDescent="0.45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0" t="s">
        <v>8315</v>
      </c>
      <c r="R40" t="s">
        <v>8355</v>
      </c>
      <c r="S40" s="14">
        <v>42065.818807870368</v>
      </c>
      <c r="T40" s="14">
        <v>42125.777141203704</v>
      </c>
    </row>
    <row r="41" spans="1:20" ht="228" x14ac:dyDescent="0.45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0" t="s">
        <v>8315</v>
      </c>
      <c r="R41" t="s">
        <v>8355</v>
      </c>
      <c r="S41" s="14">
        <v>42566.948414351849</v>
      </c>
      <c r="T41" s="14">
        <v>42596.948414351849</v>
      </c>
    </row>
    <row r="42" spans="1:20" ht="228" x14ac:dyDescent="0.45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0" t="s">
        <v>8315</v>
      </c>
      <c r="R42" t="s">
        <v>8355</v>
      </c>
      <c r="S42" s="14">
        <v>42255.619351851856</v>
      </c>
      <c r="T42" s="14">
        <v>42292.916666666672</v>
      </c>
    </row>
    <row r="43" spans="1:20" ht="171" x14ac:dyDescent="0.45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0" t="s">
        <v>8315</v>
      </c>
      <c r="R43" t="s">
        <v>8355</v>
      </c>
      <c r="S43" s="14">
        <v>42207.795787037037</v>
      </c>
      <c r="T43" s="14">
        <v>42267.795787037037</v>
      </c>
    </row>
    <row r="44" spans="1:20" ht="228" x14ac:dyDescent="0.45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0" t="s">
        <v>8315</v>
      </c>
      <c r="R44" t="s">
        <v>8355</v>
      </c>
      <c r="S44" s="14">
        <v>42523.025231481486</v>
      </c>
      <c r="T44" s="14">
        <v>42583.025231481486</v>
      </c>
    </row>
    <row r="45" spans="1:20" ht="213.75" x14ac:dyDescent="0.45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0" t="s">
        <v>8315</v>
      </c>
      <c r="R45" t="s">
        <v>8355</v>
      </c>
      <c r="S45" s="14">
        <v>42114.825532407413</v>
      </c>
      <c r="T45" s="14">
        <v>42144.825532407413</v>
      </c>
    </row>
    <row r="46" spans="1:20" ht="228" x14ac:dyDescent="0.45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0" t="s">
        <v>8315</v>
      </c>
      <c r="R46" t="s">
        <v>8355</v>
      </c>
      <c r="S46" s="14">
        <v>42359.792233796295</v>
      </c>
      <c r="T46" s="14">
        <v>42408.01180555555</v>
      </c>
    </row>
    <row r="47" spans="1:20" ht="242.25" x14ac:dyDescent="0.45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0" t="s">
        <v>8315</v>
      </c>
      <c r="R47" t="s">
        <v>8355</v>
      </c>
      <c r="S47" s="14">
        <v>42382.189710648148</v>
      </c>
      <c r="T47" s="14">
        <v>42412.189710648148</v>
      </c>
    </row>
    <row r="48" spans="1:20" ht="242.25" x14ac:dyDescent="0.45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0" t="s">
        <v>8315</v>
      </c>
      <c r="R48" t="s">
        <v>8355</v>
      </c>
      <c r="S48" s="14">
        <v>41902.622395833336</v>
      </c>
      <c r="T48" s="14">
        <v>41932.622395833336</v>
      </c>
    </row>
    <row r="49" spans="1:20" ht="142.5" x14ac:dyDescent="0.45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0" t="s">
        <v>8315</v>
      </c>
      <c r="R49" t="s">
        <v>8355</v>
      </c>
      <c r="S49" s="14">
        <v>42107.156319444446</v>
      </c>
      <c r="T49" s="14">
        <v>42167.156319444446</v>
      </c>
    </row>
    <row r="50" spans="1:20" ht="213.75" x14ac:dyDescent="0.45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0" t="s">
        <v>8315</v>
      </c>
      <c r="R50" t="s">
        <v>8355</v>
      </c>
      <c r="S50" s="14">
        <v>41876.718935185185</v>
      </c>
      <c r="T50" s="14">
        <v>41931.208333333336</v>
      </c>
    </row>
    <row r="51" spans="1:20" ht="242.25" x14ac:dyDescent="0.45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0" t="s">
        <v>8315</v>
      </c>
      <c r="R51" t="s">
        <v>8355</v>
      </c>
      <c r="S51" s="14">
        <v>42128.814247685179</v>
      </c>
      <c r="T51" s="14">
        <v>42135.814247685179</v>
      </c>
    </row>
    <row r="52" spans="1:20" ht="85.5" x14ac:dyDescent="0.45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0" t="s">
        <v>8315</v>
      </c>
      <c r="R52" t="s">
        <v>8355</v>
      </c>
      <c r="S52" s="14">
        <v>42062.680486111116</v>
      </c>
      <c r="T52" s="14">
        <v>42122.638819444444</v>
      </c>
    </row>
    <row r="53" spans="1:20" ht="242.25" x14ac:dyDescent="0.45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0" t="s">
        <v>8315</v>
      </c>
      <c r="R53" t="s">
        <v>8355</v>
      </c>
      <c r="S53" s="14">
        <v>41844.125115740739</v>
      </c>
      <c r="T53" s="14">
        <v>41879.125115740739</v>
      </c>
    </row>
    <row r="54" spans="1:20" ht="185.25" x14ac:dyDescent="0.45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0" t="s">
        <v>8315</v>
      </c>
      <c r="R54" t="s">
        <v>8355</v>
      </c>
      <c r="S54" s="14">
        <v>42745.031469907408</v>
      </c>
      <c r="T54" s="14">
        <v>42785.031469907408</v>
      </c>
    </row>
    <row r="55" spans="1:20" ht="185.25" x14ac:dyDescent="0.45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0" t="s">
        <v>8315</v>
      </c>
      <c r="R55" t="s">
        <v>8355</v>
      </c>
      <c r="S55" s="14">
        <v>41885.595138888886</v>
      </c>
      <c r="T55" s="14">
        <v>41916.595138888886</v>
      </c>
    </row>
    <row r="56" spans="1:20" ht="213.75" x14ac:dyDescent="0.45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0" t="s">
        <v>8315</v>
      </c>
      <c r="R56" t="s">
        <v>8355</v>
      </c>
      <c r="S56" s="14">
        <v>42615.121921296297</v>
      </c>
      <c r="T56" s="14">
        <v>42675.121921296297</v>
      </c>
    </row>
    <row r="57" spans="1:20" ht="213.75" x14ac:dyDescent="0.45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0" t="s">
        <v>8315</v>
      </c>
      <c r="R57" t="s">
        <v>8355</v>
      </c>
      <c r="S57" s="14">
        <v>42081.731273148151</v>
      </c>
      <c r="T57" s="14">
        <v>42111.731273148151</v>
      </c>
    </row>
    <row r="58" spans="1:20" ht="228" x14ac:dyDescent="0.45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10" t="s">
        <v>8315</v>
      </c>
      <c r="R58" t="s">
        <v>8355</v>
      </c>
      <c r="S58" s="14">
        <v>41843.632523148146</v>
      </c>
      <c r="T58" s="14">
        <v>41903.632523148146</v>
      </c>
    </row>
    <row r="59" spans="1:20" ht="185.25" x14ac:dyDescent="0.45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0" t="s">
        <v>8315</v>
      </c>
      <c r="R59" t="s">
        <v>8355</v>
      </c>
      <c r="S59" s="14">
        <v>42081.515335648146</v>
      </c>
      <c r="T59" s="14">
        <v>42095.515335648146</v>
      </c>
    </row>
    <row r="60" spans="1:20" ht="256.5" x14ac:dyDescent="0.45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0" t="s">
        <v>8315</v>
      </c>
      <c r="R60" t="s">
        <v>8355</v>
      </c>
      <c r="S60" s="14">
        <v>42060.04550925926</v>
      </c>
      <c r="T60" s="14">
        <v>42090.003842592589</v>
      </c>
    </row>
  </sheetData>
  <conditionalFormatting sqref="F1:F60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1:P1 O2:O60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FB5A-1D9D-4261-8B13-EF8AF1A4AE8A}">
  <dimension ref="A1:C6"/>
  <sheetViews>
    <sheetView workbookViewId="0">
      <selection activeCell="C2" sqref="C2"/>
    </sheetView>
  </sheetViews>
  <sheetFormatPr defaultRowHeight="14.25" x14ac:dyDescent="0.45"/>
  <cols>
    <col min="1" max="1" width="14.46484375" bestFit="1" customWidth="1"/>
    <col min="3" max="3" width="10.73046875" bestFit="1" customWidth="1"/>
  </cols>
  <sheetData>
    <row r="1" spans="1:3" x14ac:dyDescent="0.45">
      <c r="B1" t="s">
        <v>8392</v>
      </c>
      <c r="C1" t="s">
        <v>8393</v>
      </c>
    </row>
    <row r="2" spans="1:3" x14ac:dyDescent="0.45">
      <c r="A2" t="s">
        <v>8388</v>
      </c>
      <c r="B2" s="19">
        <f>AVERAGE('Successful US Spaces'!D:D)</f>
        <v>18396.529411764706</v>
      </c>
      <c r="C2" s="20">
        <f>AVERAGE('Failed US Spaces'!D:D)</f>
        <v>264984.57627118647</v>
      </c>
    </row>
    <row r="3" spans="1:3" x14ac:dyDescent="0.45">
      <c r="A3" t="s">
        <v>8389</v>
      </c>
      <c r="B3" s="19">
        <f>MEDIAN('Successful US Spaces'!D:D)</f>
        <v>8500</v>
      </c>
      <c r="C3" s="19">
        <f>MEDIAN('Failed US Spaces'!D:D)</f>
        <v>25000</v>
      </c>
    </row>
    <row r="4" spans="1:3" x14ac:dyDescent="0.45">
      <c r="B4" s="19"/>
      <c r="C4" s="19"/>
    </row>
    <row r="5" spans="1:3" x14ac:dyDescent="0.45">
      <c r="A5" t="s">
        <v>8390</v>
      </c>
      <c r="B5" s="19">
        <f>AVERAGE('Successful US Spaces'!E:E)</f>
        <v>22944.292205882353</v>
      </c>
      <c r="C5" s="19">
        <f>AVERAGE('Failed US Spaces'!E:E)</f>
        <v>1626.3591525423728</v>
      </c>
    </row>
    <row r="6" spans="1:3" x14ac:dyDescent="0.45">
      <c r="A6" t="s">
        <v>8391</v>
      </c>
      <c r="B6" s="19">
        <f>MEDIAN('Successful US Spaces'!E:E)</f>
        <v>11347</v>
      </c>
      <c r="C6" s="19">
        <f>MEDIAN('Failed US Spaces'!E:E)</f>
        <v>278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8B2BB-A767-45CF-BBA8-88DBE9125B83}">
  <dimension ref="A1:T46"/>
  <sheetViews>
    <sheetView workbookViewId="0">
      <selection sqref="A1:T46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8366</v>
      </c>
      <c r="T1" s="16" t="s">
        <v>8367</v>
      </c>
    </row>
    <row r="2" spans="1:20" ht="156.75" x14ac:dyDescent="0.4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8315</v>
      </c>
      <c r="R2" t="s">
        <v>8357</v>
      </c>
      <c r="S2" s="14">
        <v>41877.886620370373</v>
      </c>
      <c r="T2" s="14">
        <v>41907.886620370373</v>
      </c>
    </row>
    <row r="3" spans="1:20" ht="171" x14ac:dyDescent="0.4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0" t="s">
        <v>8315</v>
      </c>
      <c r="R3" t="s">
        <v>8357</v>
      </c>
      <c r="S3" s="14">
        <v>42013.15253472222</v>
      </c>
      <c r="T3" s="14">
        <v>42028.125</v>
      </c>
    </row>
    <row r="4" spans="1:20" ht="199.5" x14ac:dyDescent="0.4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0" t="s">
        <v>8315</v>
      </c>
      <c r="R4" t="s">
        <v>8357</v>
      </c>
      <c r="S4" s="14">
        <v>42103.556828703702</v>
      </c>
      <c r="T4" s="14">
        <v>42133.165972222225</v>
      </c>
    </row>
    <row r="5" spans="1:20" ht="199.5" x14ac:dyDescent="0.4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0" t="s">
        <v>8315</v>
      </c>
      <c r="R5" t="s">
        <v>8357</v>
      </c>
      <c r="S5" s="14">
        <v>41863.584120370368</v>
      </c>
      <c r="T5" s="14">
        <v>41893.584120370368</v>
      </c>
    </row>
    <row r="6" spans="1:20" ht="213.75" x14ac:dyDescent="0.4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0" t="s">
        <v>8315</v>
      </c>
      <c r="R6" t="s">
        <v>8357</v>
      </c>
      <c r="S6" s="14">
        <v>42044.765960648147</v>
      </c>
      <c r="T6" s="14">
        <v>42058.765960648147</v>
      </c>
    </row>
    <row r="7" spans="1:20" ht="242.25" x14ac:dyDescent="0.4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0" t="s">
        <v>8315</v>
      </c>
      <c r="R7" t="s">
        <v>8357</v>
      </c>
      <c r="S7" s="14">
        <v>41806.669317129628</v>
      </c>
      <c r="T7" s="14">
        <v>41835.208333333336</v>
      </c>
    </row>
    <row r="8" spans="1:20" ht="114" x14ac:dyDescent="0.4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0" t="s">
        <v>8315</v>
      </c>
      <c r="R8" t="s">
        <v>8357</v>
      </c>
      <c r="S8" s="14">
        <v>42403.998217592598</v>
      </c>
      <c r="T8" s="14">
        <v>42433.998217592598</v>
      </c>
    </row>
    <row r="9" spans="1:20" ht="242.25" x14ac:dyDescent="0.4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0" t="s">
        <v>8315</v>
      </c>
      <c r="R9" t="s">
        <v>8357</v>
      </c>
      <c r="S9" s="14">
        <v>41754.564328703702</v>
      </c>
      <c r="T9" s="14">
        <v>41784.564328703702</v>
      </c>
    </row>
    <row r="10" spans="1:20" ht="242.25" x14ac:dyDescent="0.4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0" t="s">
        <v>8315</v>
      </c>
      <c r="R10" t="s">
        <v>8357</v>
      </c>
      <c r="S10" s="14">
        <v>42495.956631944442</v>
      </c>
      <c r="T10" s="14">
        <v>42525.956631944442</v>
      </c>
    </row>
    <row r="11" spans="1:20" ht="199.5" x14ac:dyDescent="0.4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0" t="s">
        <v>8315</v>
      </c>
      <c r="R11" t="s">
        <v>8357</v>
      </c>
      <c r="S11" s="14">
        <v>42553.583425925928</v>
      </c>
      <c r="T11" s="14">
        <v>42611.708333333328</v>
      </c>
    </row>
    <row r="12" spans="1:20" ht="213.75" x14ac:dyDescent="0.4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0" t="s">
        <v>8315</v>
      </c>
      <c r="R12" t="s">
        <v>8357</v>
      </c>
      <c r="S12" s="14">
        <v>41912.650729166664</v>
      </c>
      <c r="T12" s="14">
        <v>41925.207638888889</v>
      </c>
    </row>
    <row r="13" spans="1:20" ht="213.75" x14ac:dyDescent="0.4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0" t="s">
        <v>8315</v>
      </c>
      <c r="R13" t="s">
        <v>8357</v>
      </c>
      <c r="S13" s="14">
        <v>42004.703865740739</v>
      </c>
      <c r="T13" s="14">
        <v>42034.703865740739</v>
      </c>
    </row>
    <row r="14" spans="1:20" ht="242.25" x14ac:dyDescent="0.4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0" t="s">
        <v>8315</v>
      </c>
      <c r="R14" t="s">
        <v>8357</v>
      </c>
      <c r="S14" s="14">
        <v>41845.809166666666</v>
      </c>
      <c r="T14" s="14">
        <v>41879.041666666664</v>
      </c>
    </row>
    <row r="15" spans="1:20" ht="213.75" x14ac:dyDescent="0.4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0" t="s">
        <v>8315</v>
      </c>
      <c r="R15" t="s">
        <v>8357</v>
      </c>
      <c r="S15" s="14">
        <v>41982.773356481484</v>
      </c>
      <c r="T15" s="14">
        <v>42022.773356481484</v>
      </c>
    </row>
    <row r="16" spans="1:20" ht="213.75" x14ac:dyDescent="0.4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0" t="s">
        <v>8315</v>
      </c>
      <c r="R16" t="s">
        <v>8357</v>
      </c>
      <c r="S16" s="14">
        <v>42395.706435185188</v>
      </c>
      <c r="T16" s="14">
        <v>42416.249305555553</v>
      </c>
    </row>
    <row r="17" spans="1:20" ht="185.25" x14ac:dyDescent="0.4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0" t="s">
        <v>8315</v>
      </c>
      <c r="R17" t="s">
        <v>8357</v>
      </c>
      <c r="S17" s="14">
        <v>42458.127175925925</v>
      </c>
      <c r="T17" s="14">
        <v>42489.165972222225</v>
      </c>
    </row>
    <row r="18" spans="1:20" ht="256.5" x14ac:dyDescent="0.4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0" t="s">
        <v>8315</v>
      </c>
      <c r="R18" t="s">
        <v>8357</v>
      </c>
      <c r="S18" s="14">
        <v>42016.981574074074</v>
      </c>
      <c r="T18" s="14">
        <v>42045.332638888889</v>
      </c>
    </row>
    <row r="19" spans="1:20" ht="199.5" x14ac:dyDescent="0.4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0" t="s">
        <v>8315</v>
      </c>
      <c r="R19" t="s">
        <v>8357</v>
      </c>
      <c r="S19" s="14">
        <v>42403.035567129627</v>
      </c>
      <c r="T19" s="14">
        <v>42462.993900462956</v>
      </c>
    </row>
    <row r="20" spans="1:20" ht="228" x14ac:dyDescent="0.4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0" t="s">
        <v>8315</v>
      </c>
      <c r="R20" t="s">
        <v>8357</v>
      </c>
      <c r="S20" s="14">
        <v>42128.824074074073</v>
      </c>
      <c r="T20" s="14">
        <v>42158</v>
      </c>
    </row>
    <row r="21" spans="1:20" ht="185.25" x14ac:dyDescent="0.4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0" t="s">
        <v>8315</v>
      </c>
      <c r="R21" t="s">
        <v>8357</v>
      </c>
      <c r="S21" s="14">
        <v>41808.881215277775</v>
      </c>
      <c r="T21" s="14">
        <v>41846.207638888889</v>
      </c>
    </row>
    <row r="22" spans="1:20" ht="213.75" x14ac:dyDescent="0.4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0" t="s">
        <v>8315</v>
      </c>
      <c r="R22" t="s">
        <v>8357</v>
      </c>
      <c r="S22" s="14">
        <v>41771.814791666664</v>
      </c>
      <c r="T22" s="14">
        <v>41801.814791666664</v>
      </c>
    </row>
    <row r="23" spans="1:20" ht="199.5" x14ac:dyDescent="0.4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0" t="s">
        <v>8315</v>
      </c>
      <c r="R23" t="s">
        <v>8357</v>
      </c>
      <c r="S23" s="14">
        <v>41954.850868055553</v>
      </c>
      <c r="T23" s="14">
        <v>41974.850868055553</v>
      </c>
    </row>
    <row r="24" spans="1:20" ht="99.75" x14ac:dyDescent="0.4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0" t="s">
        <v>8315</v>
      </c>
      <c r="R24" t="s">
        <v>8357</v>
      </c>
      <c r="S24" s="14">
        <v>41747.471504629626</v>
      </c>
      <c r="T24" s="14">
        <v>41778.208333333336</v>
      </c>
    </row>
    <row r="25" spans="1:20" ht="114" x14ac:dyDescent="0.4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0" t="s">
        <v>8315</v>
      </c>
      <c r="R25" t="s">
        <v>8357</v>
      </c>
      <c r="S25" s="14">
        <v>42182.108252314814</v>
      </c>
      <c r="T25" s="14">
        <v>42242.108252314814</v>
      </c>
    </row>
    <row r="26" spans="1:20" ht="213.75" x14ac:dyDescent="0.4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0" t="s">
        <v>8315</v>
      </c>
      <c r="R26" t="s">
        <v>8357</v>
      </c>
      <c r="S26" s="14">
        <v>41739.525300925925</v>
      </c>
      <c r="T26" s="14">
        <v>41764.525300925925</v>
      </c>
    </row>
    <row r="27" spans="1:20" ht="128.25" x14ac:dyDescent="0.4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0" t="s">
        <v>8315</v>
      </c>
      <c r="R27" t="s">
        <v>8357</v>
      </c>
      <c r="S27" s="14">
        <v>42065.750300925924</v>
      </c>
      <c r="T27" s="14">
        <v>42095.708634259259</v>
      </c>
    </row>
    <row r="28" spans="1:20" ht="185.25" x14ac:dyDescent="0.4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0" t="s">
        <v>8315</v>
      </c>
      <c r="R28" t="s">
        <v>8357</v>
      </c>
      <c r="S28" s="14">
        <v>42499.842962962968</v>
      </c>
      <c r="T28" s="14">
        <v>42519.024999999994</v>
      </c>
    </row>
    <row r="29" spans="1:20" ht="242.25" x14ac:dyDescent="0.4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0" t="s">
        <v>8315</v>
      </c>
      <c r="R29" t="s">
        <v>8357</v>
      </c>
      <c r="S29" s="14">
        <v>41820.776412037041</v>
      </c>
      <c r="T29" s="14">
        <v>41850.776412037041</v>
      </c>
    </row>
    <row r="30" spans="1:20" ht="171" x14ac:dyDescent="0.4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0" t="s">
        <v>8315</v>
      </c>
      <c r="R30" t="s">
        <v>8357</v>
      </c>
      <c r="S30" s="14">
        <v>41788.167187500003</v>
      </c>
      <c r="T30" s="14">
        <v>41823.167187500003</v>
      </c>
    </row>
    <row r="31" spans="1:20" ht="228" x14ac:dyDescent="0.4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0" t="s">
        <v>8315</v>
      </c>
      <c r="R31" t="s">
        <v>8357</v>
      </c>
      <c r="S31" s="14">
        <v>42050.019641203704</v>
      </c>
      <c r="T31" s="14">
        <v>42064.207638888889</v>
      </c>
    </row>
    <row r="32" spans="1:20" ht="213.75" x14ac:dyDescent="0.4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0" t="s">
        <v>8315</v>
      </c>
      <c r="R32" t="s">
        <v>8357</v>
      </c>
      <c r="S32" s="14">
        <v>41772.727893518517</v>
      </c>
      <c r="T32" s="14">
        <v>41802.727893518517</v>
      </c>
    </row>
    <row r="33" spans="1:20" ht="213.75" x14ac:dyDescent="0.4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0" t="s">
        <v>8315</v>
      </c>
      <c r="R33" t="s">
        <v>8357</v>
      </c>
      <c r="S33" s="14">
        <v>42445.598136574074</v>
      </c>
      <c r="T33" s="14">
        <v>42475.598136574074</v>
      </c>
    </row>
    <row r="34" spans="1:20" ht="156.75" x14ac:dyDescent="0.4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0" t="s">
        <v>8315</v>
      </c>
      <c r="R34" t="s">
        <v>8357</v>
      </c>
      <c r="S34" s="14">
        <v>42493.857083333336</v>
      </c>
      <c r="T34" s="14">
        <v>42508</v>
      </c>
    </row>
    <row r="35" spans="1:20" ht="185.25" x14ac:dyDescent="0.4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0" t="s">
        <v>8315</v>
      </c>
      <c r="R35" t="s">
        <v>8357</v>
      </c>
      <c r="S35" s="14">
        <v>42682.616967592592</v>
      </c>
      <c r="T35" s="14">
        <v>42703.25</v>
      </c>
    </row>
    <row r="36" spans="1:20" ht="156.75" x14ac:dyDescent="0.4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0" t="s">
        <v>8315</v>
      </c>
      <c r="R36" t="s">
        <v>8357</v>
      </c>
      <c r="S36" s="14">
        <v>42656.005173611105</v>
      </c>
      <c r="T36" s="14">
        <v>42689.088888888888</v>
      </c>
    </row>
    <row r="37" spans="1:20" ht="199.5" x14ac:dyDescent="0.4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0" t="s">
        <v>8315</v>
      </c>
      <c r="R37" t="s">
        <v>8357</v>
      </c>
      <c r="S37" s="14">
        <v>42075.942627314813</v>
      </c>
      <c r="T37" s="14">
        <v>42103.166666666672</v>
      </c>
    </row>
    <row r="38" spans="1:20" ht="213.75" x14ac:dyDescent="0.4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0" t="s">
        <v>8315</v>
      </c>
      <c r="R38" t="s">
        <v>8357</v>
      </c>
      <c r="S38" s="14">
        <v>41814.367800925924</v>
      </c>
      <c r="T38" s="14">
        <v>41852.041666666664</v>
      </c>
    </row>
    <row r="39" spans="1:20" ht="199.5" x14ac:dyDescent="0.4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0" t="s">
        <v>8315</v>
      </c>
      <c r="R39" t="s">
        <v>8357</v>
      </c>
      <c r="S39" s="14">
        <v>41887.111354166671</v>
      </c>
      <c r="T39" s="14">
        <v>41909.166666666664</v>
      </c>
    </row>
    <row r="40" spans="1:20" ht="142.5" x14ac:dyDescent="0.4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0" t="s">
        <v>8315</v>
      </c>
      <c r="R40" t="s">
        <v>8357</v>
      </c>
      <c r="S40" s="14">
        <v>41989.819212962961</v>
      </c>
      <c r="T40" s="14">
        <v>42049.819212962961</v>
      </c>
    </row>
    <row r="41" spans="1:20" ht="99.75" x14ac:dyDescent="0.4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0" t="s">
        <v>8315</v>
      </c>
      <c r="R41" t="s">
        <v>8357</v>
      </c>
      <c r="S41" s="14">
        <v>42425.735416666663</v>
      </c>
      <c r="T41" s="14">
        <v>42455.693750000006</v>
      </c>
    </row>
    <row r="42" spans="1:20" ht="213.75" x14ac:dyDescent="0.4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0" t="s">
        <v>8315</v>
      </c>
      <c r="R42" t="s">
        <v>8357</v>
      </c>
      <c r="S42" s="14">
        <v>42166.219733796301</v>
      </c>
      <c r="T42" s="14">
        <v>42198.837499999994</v>
      </c>
    </row>
    <row r="43" spans="1:20" ht="256.5" x14ac:dyDescent="0.4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0" t="s">
        <v>8315</v>
      </c>
      <c r="R43" t="s">
        <v>8357</v>
      </c>
      <c r="S43" s="14">
        <v>41865.882928240739</v>
      </c>
      <c r="T43" s="14">
        <v>41890.882928240739</v>
      </c>
    </row>
    <row r="44" spans="1:20" ht="199.5" x14ac:dyDescent="0.4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0" t="s">
        <v>8315</v>
      </c>
      <c r="R44" t="s">
        <v>8357</v>
      </c>
      <c r="S44" s="14">
        <v>42420.140277777777</v>
      </c>
      <c r="T44" s="14">
        <v>42444.666666666672</v>
      </c>
    </row>
    <row r="45" spans="1:20" ht="199.5" x14ac:dyDescent="0.4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0" t="s">
        <v>8315</v>
      </c>
      <c r="R45" t="s">
        <v>8357</v>
      </c>
      <c r="S45" s="14">
        <v>42487.037905092591</v>
      </c>
      <c r="T45" s="14">
        <v>42517.037905092591</v>
      </c>
    </row>
    <row r="46" spans="1:20" ht="213.75" x14ac:dyDescent="0.4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0" t="s">
        <v>8315</v>
      </c>
      <c r="R46" t="s">
        <v>8357</v>
      </c>
      <c r="S46" s="14">
        <v>42167.534791666665</v>
      </c>
      <c r="T46" s="14">
        <v>42196.165972222225</v>
      </c>
    </row>
  </sheetData>
  <conditionalFormatting sqref="F1:F4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1:P1 O2:O46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23EF-0287-4B07-B02E-B662C19E342A}">
  <dimension ref="A1:T41"/>
  <sheetViews>
    <sheetView workbookViewId="0">
      <selection sqref="A1:T41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8366</v>
      </c>
      <c r="T1" s="16" t="s">
        <v>8367</v>
      </c>
    </row>
    <row r="2" spans="1:20" ht="228" x14ac:dyDescent="0.4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0" t="s">
        <v>8315</v>
      </c>
      <c r="R2" t="s">
        <v>8357</v>
      </c>
      <c r="S2" s="14">
        <v>42538.755428240736</v>
      </c>
      <c r="T2" s="14">
        <v>42598.755428240736</v>
      </c>
    </row>
    <row r="3" spans="1:20" ht="242.25" x14ac:dyDescent="0.4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0" t="s">
        <v>8315</v>
      </c>
      <c r="R3" t="s">
        <v>8357</v>
      </c>
      <c r="S3" s="14">
        <v>42182.062476851846</v>
      </c>
      <c r="T3" s="14">
        <v>42212.062476851846</v>
      </c>
    </row>
    <row r="4" spans="1:20" ht="213.75" x14ac:dyDescent="0.4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0" t="s">
        <v>8315</v>
      </c>
      <c r="R4" t="s">
        <v>8357</v>
      </c>
      <c r="S4" s="14">
        <v>42017.594236111108</v>
      </c>
      <c r="T4" s="14">
        <v>42047.594236111108</v>
      </c>
    </row>
    <row r="5" spans="1:20" ht="199.5" x14ac:dyDescent="0.4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0" t="s">
        <v>8315</v>
      </c>
      <c r="R5" t="s">
        <v>8357</v>
      </c>
      <c r="S5" s="14">
        <v>42157.598090277781</v>
      </c>
      <c r="T5" s="14">
        <v>42217.583333333328</v>
      </c>
    </row>
    <row r="6" spans="1:20" ht="199.5" x14ac:dyDescent="0.4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0" t="s">
        <v>8315</v>
      </c>
      <c r="R6" t="s">
        <v>8357</v>
      </c>
      <c r="S6" s="14">
        <v>41858.761782407404</v>
      </c>
      <c r="T6" s="14">
        <v>41888.875</v>
      </c>
    </row>
    <row r="7" spans="1:20" ht="242.25" x14ac:dyDescent="0.4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8315</v>
      </c>
      <c r="R7" t="s">
        <v>8357</v>
      </c>
      <c r="S7" s="14">
        <v>42460.320613425924</v>
      </c>
      <c r="T7" s="14">
        <v>42490.231944444444</v>
      </c>
    </row>
    <row r="8" spans="1:20" ht="213.75" x14ac:dyDescent="0.4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0" t="s">
        <v>8315</v>
      </c>
      <c r="R8" t="s">
        <v>8357</v>
      </c>
      <c r="S8" s="14">
        <v>42293.853541666671</v>
      </c>
      <c r="T8" s="14">
        <v>42352.249305555553</v>
      </c>
    </row>
    <row r="9" spans="1:20" ht="156.75" x14ac:dyDescent="0.4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0" t="s">
        <v>8315</v>
      </c>
      <c r="R9" t="s">
        <v>8357</v>
      </c>
      <c r="S9" s="14">
        <v>42242.988680555558</v>
      </c>
      <c r="T9" s="14">
        <v>42272.988680555558</v>
      </c>
    </row>
    <row r="10" spans="1:20" ht="228" x14ac:dyDescent="0.4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0" t="s">
        <v>8315</v>
      </c>
      <c r="R10" t="s">
        <v>8357</v>
      </c>
      <c r="S10" s="14">
        <v>42172.686099537037</v>
      </c>
      <c r="T10" s="14">
        <v>42202.676388888889</v>
      </c>
    </row>
    <row r="11" spans="1:20" ht="199.5" x14ac:dyDescent="0.4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0" t="s">
        <v>8315</v>
      </c>
      <c r="R11" t="s">
        <v>8357</v>
      </c>
      <c r="S11" s="14">
        <v>42236.276053240741</v>
      </c>
      <c r="T11" s="14">
        <v>42266.276053240741</v>
      </c>
    </row>
    <row r="12" spans="1:20" ht="242.25" x14ac:dyDescent="0.4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0" t="s">
        <v>8315</v>
      </c>
      <c r="R12" t="s">
        <v>8357</v>
      </c>
      <c r="S12" s="14">
        <v>42057.277858796297</v>
      </c>
      <c r="T12" s="14">
        <v>42117.236192129625</v>
      </c>
    </row>
    <row r="13" spans="1:20" ht="228" x14ac:dyDescent="0.4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0" t="s">
        <v>8315</v>
      </c>
      <c r="R13" t="s">
        <v>8357</v>
      </c>
      <c r="S13" s="14">
        <v>42291.833287037036</v>
      </c>
      <c r="T13" s="14">
        <v>42351.874953703707</v>
      </c>
    </row>
    <row r="14" spans="1:20" ht="242.25" x14ac:dyDescent="0.4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0" t="s">
        <v>8315</v>
      </c>
      <c r="R14" t="s">
        <v>8357</v>
      </c>
      <c r="S14" s="14">
        <v>42437.094490740739</v>
      </c>
      <c r="T14" s="14">
        <v>42495.708333333328</v>
      </c>
    </row>
    <row r="15" spans="1:20" ht="242.25" x14ac:dyDescent="0.4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0" t="s">
        <v>8315</v>
      </c>
      <c r="R15" t="s">
        <v>8357</v>
      </c>
      <c r="S15" s="14">
        <v>41880.753437499996</v>
      </c>
      <c r="T15" s="14">
        <v>41905.165972222225</v>
      </c>
    </row>
    <row r="16" spans="1:20" ht="171" x14ac:dyDescent="0.4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0" t="s">
        <v>8315</v>
      </c>
      <c r="R16" t="s">
        <v>8357</v>
      </c>
      <c r="S16" s="14">
        <v>42649.623460648145</v>
      </c>
      <c r="T16" s="14">
        <v>42693.041666666672</v>
      </c>
    </row>
    <row r="17" spans="1:20" ht="128.25" x14ac:dyDescent="0.4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0" t="s">
        <v>8315</v>
      </c>
      <c r="R17" t="s">
        <v>8357</v>
      </c>
      <c r="S17" s="14">
        <v>42450.88282407407</v>
      </c>
      <c r="T17" s="14">
        <v>42480.88282407407</v>
      </c>
    </row>
    <row r="18" spans="1:20" ht="171" x14ac:dyDescent="0.4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8315</v>
      </c>
      <c r="R18" t="s">
        <v>8357</v>
      </c>
      <c r="S18" s="14">
        <v>42226.694780092599</v>
      </c>
      <c r="T18" s="14">
        <v>42261.694780092599</v>
      </c>
    </row>
    <row r="19" spans="1:20" ht="270.75" x14ac:dyDescent="0.4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0" t="s">
        <v>8315</v>
      </c>
      <c r="R19" t="s">
        <v>8357</v>
      </c>
      <c r="S19" s="14">
        <v>41975.700636574074</v>
      </c>
      <c r="T19" s="14">
        <v>42005.700636574074</v>
      </c>
    </row>
    <row r="20" spans="1:20" ht="228" x14ac:dyDescent="0.4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0" t="s">
        <v>8315</v>
      </c>
      <c r="R20" t="s">
        <v>8357</v>
      </c>
      <c r="S20" s="14">
        <v>42590.677152777775</v>
      </c>
      <c r="T20" s="14">
        <v>42650.632638888885</v>
      </c>
    </row>
    <row r="21" spans="1:20" ht="213.75" x14ac:dyDescent="0.4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0" t="s">
        <v>8315</v>
      </c>
      <c r="R21" t="s">
        <v>8357</v>
      </c>
      <c r="S21" s="14">
        <v>42104.781597222223</v>
      </c>
      <c r="T21" s="14">
        <v>42134.781597222223</v>
      </c>
    </row>
    <row r="22" spans="1:20" ht="213.75" x14ac:dyDescent="0.4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0" t="s">
        <v>8315</v>
      </c>
      <c r="R22" t="s">
        <v>8357</v>
      </c>
      <c r="S22" s="14">
        <v>41899.627071759263</v>
      </c>
      <c r="T22" s="14">
        <v>41917.208333333336</v>
      </c>
    </row>
    <row r="23" spans="1:20" ht="213.75" x14ac:dyDescent="0.4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0" t="s">
        <v>8315</v>
      </c>
      <c r="R23" t="s">
        <v>8357</v>
      </c>
      <c r="S23" s="14">
        <v>42285.143969907411</v>
      </c>
      <c r="T23" s="14">
        <v>42325.185636574075</v>
      </c>
    </row>
    <row r="24" spans="1:20" ht="199.5" x14ac:dyDescent="0.4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0" t="s">
        <v>8315</v>
      </c>
      <c r="R24" t="s">
        <v>8357</v>
      </c>
      <c r="S24" s="14">
        <v>42409.241747685184</v>
      </c>
      <c r="T24" s="14">
        <v>42437.207638888889</v>
      </c>
    </row>
    <row r="25" spans="1:20" ht="185.25" x14ac:dyDescent="0.4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0" t="s">
        <v>8315</v>
      </c>
      <c r="R25" t="s">
        <v>8357</v>
      </c>
      <c r="S25" s="14">
        <v>42140.421319444446</v>
      </c>
      <c r="T25" s="14">
        <v>42171.979166666672</v>
      </c>
    </row>
    <row r="26" spans="1:20" ht="256.5" x14ac:dyDescent="0.4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0" t="s">
        <v>8315</v>
      </c>
      <c r="R26" t="s">
        <v>8357</v>
      </c>
      <c r="S26" s="14">
        <v>42333.695821759262</v>
      </c>
      <c r="T26" s="14">
        <v>42361.679166666669</v>
      </c>
    </row>
    <row r="27" spans="1:20" ht="199.5" x14ac:dyDescent="0.4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8315</v>
      </c>
      <c r="R27" t="s">
        <v>8357</v>
      </c>
      <c r="S27" s="14">
        <v>42666.666932870372</v>
      </c>
      <c r="T27" s="14">
        <v>42696.708599537036</v>
      </c>
    </row>
    <row r="28" spans="1:20" ht="142.5" x14ac:dyDescent="0.4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8315</v>
      </c>
      <c r="R28" t="s">
        <v>8357</v>
      </c>
      <c r="S28" s="14">
        <v>41766.692037037035</v>
      </c>
      <c r="T28" s="14">
        <v>41826.692037037035</v>
      </c>
    </row>
    <row r="29" spans="1:20" ht="128.25" x14ac:dyDescent="0.4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0" t="s">
        <v>8315</v>
      </c>
      <c r="R29" t="s">
        <v>8357</v>
      </c>
      <c r="S29" s="14">
        <v>42170.447013888886</v>
      </c>
      <c r="T29" s="14">
        <v>42200.447013888886</v>
      </c>
    </row>
    <row r="30" spans="1:20" ht="242.25" x14ac:dyDescent="0.4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0" t="s">
        <v>8315</v>
      </c>
      <c r="R30" t="s">
        <v>8357</v>
      </c>
      <c r="S30" s="14">
        <v>41968.938993055555</v>
      </c>
      <c r="T30" s="14">
        <v>41989.938993055555</v>
      </c>
    </row>
    <row r="31" spans="1:20" ht="213.75" x14ac:dyDescent="0.4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0" t="s">
        <v>8315</v>
      </c>
      <c r="R31" t="s">
        <v>8357</v>
      </c>
      <c r="S31" s="14">
        <v>42689.029583333337</v>
      </c>
      <c r="T31" s="14">
        <v>42749.029583333337</v>
      </c>
    </row>
    <row r="32" spans="1:20" ht="228" x14ac:dyDescent="0.4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0" t="s">
        <v>8315</v>
      </c>
      <c r="R32" t="s">
        <v>8357</v>
      </c>
      <c r="S32" s="14">
        <v>42084.881539351853</v>
      </c>
      <c r="T32" s="14">
        <v>42114.881539351853</v>
      </c>
    </row>
    <row r="33" spans="1:20" ht="228" x14ac:dyDescent="0.4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0" t="s">
        <v>8315</v>
      </c>
      <c r="R33" t="s">
        <v>8357</v>
      </c>
      <c r="S33" s="14">
        <v>41831.722777777781</v>
      </c>
      <c r="T33" s="14">
        <v>41861.722777777781</v>
      </c>
    </row>
    <row r="34" spans="1:20" ht="171" x14ac:dyDescent="0.4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0" t="s">
        <v>8315</v>
      </c>
      <c r="R34" t="s">
        <v>8357</v>
      </c>
      <c r="S34" s="14">
        <v>42410.93105324074</v>
      </c>
      <c r="T34" s="14">
        <v>42440.93105324074</v>
      </c>
    </row>
    <row r="35" spans="1:20" ht="228" x14ac:dyDescent="0.4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0" t="s">
        <v>8315</v>
      </c>
      <c r="R35" t="s">
        <v>8357</v>
      </c>
      <c r="S35" s="14">
        <v>41982.737071759257</v>
      </c>
      <c r="T35" s="14">
        <v>42015.207638888889</v>
      </c>
    </row>
    <row r="36" spans="1:20" ht="228" x14ac:dyDescent="0.4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0" t="s">
        <v>8315</v>
      </c>
      <c r="R36" t="s">
        <v>8357</v>
      </c>
      <c r="S36" s="14">
        <v>41975.676111111112</v>
      </c>
      <c r="T36" s="14">
        <v>42006.676111111112</v>
      </c>
    </row>
    <row r="37" spans="1:20" ht="228" x14ac:dyDescent="0.4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0" t="s">
        <v>8315</v>
      </c>
      <c r="R37" t="s">
        <v>8357</v>
      </c>
      <c r="S37" s="14">
        <v>42269.126226851848</v>
      </c>
      <c r="T37" s="14">
        <v>42299.126226851848</v>
      </c>
    </row>
    <row r="38" spans="1:20" ht="128.25" x14ac:dyDescent="0.4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0" t="s">
        <v>8315</v>
      </c>
      <c r="R38" t="s">
        <v>8357</v>
      </c>
      <c r="S38" s="14">
        <v>42403.971851851849</v>
      </c>
      <c r="T38" s="14">
        <v>42433.971851851849</v>
      </c>
    </row>
    <row r="39" spans="1:20" ht="213.75" x14ac:dyDescent="0.4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0" t="s">
        <v>8315</v>
      </c>
      <c r="R39" t="s">
        <v>8357</v>
      </c>
      <c r="S39" s="14">
        <v>42527.00953703704</v>
      </c>
      <c r="T39" s="14">
        <v>42582.291666666672</v>
      </c>
    </row>
    <row r="40" spans="1:20" ht="171" x14ac:dyDescent="0.4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0" t="s">
        <v>8315</v>
      </c>
      <c r="R40" t="s">
        <v>8357</v>
      </c>
      <c r="S40" s="14">
        <v>41849.887037037035</v>
      </c>
      <c r="T40" s="14">
        <v>41909.887037037035</v>
      </c>
    </row>
    <row r="41" spans="1:20" ht="213.75" x14ac:dyDescent="0.4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0" t="s">
        <v>8315</v>
      </c>
      <c r="R41" t="s">
        <v>8357</v>
      </c>
      <c r="S41" s="14">
        <v>42090.909016203703</v>
      </c>
      <c r="T41" s="14">
        <v>42097.909016203703</v>
      </c>
    </row>
  </sheetData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P1 O2:O4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FF12-088D-4385-8143-7557B0017127}">
  <dimension ref="A1:C6"/>
  <sheetViews>
    <sheetView workbookViewId="0">
      <selection activeCell="T50" sqref="T50"/>
    </sheetView>
  </sheetViews>
  <sheetFormatPr defaultRowHeight="14.25" x14ac:dyDescent="0.45"/>
  <cols>
    <col min="1" max="1" width="14.46484375" bestFit="1" customWidth="1"/>
    <col min="3" max="3" width="10.73046875" bestFit="1" customWidth="1"/>
  </cols>
  <sheetData>
    <row r="1" spans="1:3" x14ac:dyDescent="0.45">
      <c r="B1" t="s">
        <v>8392</v>
      </c>
      <c r="C1" t="s">
        <v>8393</v>
      </c>
    </row>
    <row r="2" spans="1:3" x14ac:dyDescent="0.45">
      <c r="A2" t="s">
        <v>8388</v>
      </c>
      <c r="B2" s="19">
        <f>AVERAGE('Successful US Musical'!D:D)</f>
        <v>5105.5555555555557</v>
      </c>
      <c r="C2" s="20">
        <f>AVERAGE('Failed US Musical'!D:D)</f>
        <v>121471.25</v>
      </c>
    </row>
    <row r="3" spans="1:3" x14ac:dyDescent="0.45">
      <c r="A3" t="s">
        <v>8389</v>
      </c>
      <c r="B3" s="19">
        <f>MEDIAN('Successful US Musical'!D:D)</f>
        <v>3500</v>
      </c>
      <c r="C3" s="19">
        <f>MEDIAN('Failed US Musical'!D:D)</f>
        <v>7500</v>
      </c>
    </row>
    <row r="4" spans="1:3" x14ac:dyDescent="0.45">
      <c r="B4" s="19"/>
      <c r="C4" s="19"/>
    </row>
    <row r="5" spans="1:3" x14ac:dyDescent="0.45">
      <c r="A5" t="s">
        <v>8390</v>
      </c>
      <c r="B5" s="19">
        <f>AVERAGE('Successful US Musical'!E:E)</f>
        <v>5407.8644444444435</v>
      </c>
      <c r="C5" s="19">
        <f>AVERAGE('Failed US Musical'!E:E)</f>
        <v>1046.175</v>
      </c>
    </row>
    <row r="6" spans="1:3" x14ac:dyDescent="0.45">
      <c r="A6" t="s">
        <v>8391</v>
      </c>
      <c r="B6" s="19">
        <f>MEDIAN('Successful US Musical'!E:E)</f>
        <v>3750</v>
      </c>
      <c r="C6" s="19">
        <f>MEDIAN('Failed US Musical'!E:E)</f>
        <v>326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4E60-4566-49BC-B161-4EC31B60154D}">
  <dimension ref="A3:D12"/>
  <sheetViews>
    <sheetView workbookViewId="0">
      <selection activeCell="D13" sqref="D13"/>
    </sheetView>
  </sheetViews>
  <sheetFormatPr defaultRowHeight="14.25" x14ac:dyDescent="0.45"/>
  <sheetData>
    <row r="3" spans="1:4" x14ac:dyDescent="0.45">
      <c r="B3">
        <v>1</v>
      </c>
      <c r="C3">
        <f>B3-$B$10</f>
        <v>-4</v>
      </c>
      <c r="D3">
        <f>C3^2</f>
        <v>16</v>
      </c>
    </row>
    <row r="4" spans="1:4" x14ac:dyDescent="0.45">
      <c r="B4">
        <v>3</v>
      </c>
      <c r="C4">
        <f t="shared" ref="C4:C7" si="0">B4-$B$10</f>
        <v>-2</v>
      </c>
      <c r="D4">
        <f t="shared" ref="D4:D6" si="1">C4^2</f>
        <v>4</v>
      </c>
    </row>
    <row r="5" spans="1:4" x14ac:dyDescent="0.45">
      <c r="B5">
        <v>6</v>
      </c>
      <c r="C5">
        <f t="shared" si="0"/>
        <v>1</v>
      </c>
      <c r="D5">
        <f t="shared" si="1"/>
        <v>1</v>
      </c>
    </row>
    <row r="6" spans="1:4" x14ac:dyDescent="0.45">
      <c r="B6">
        <v>7</v>
      </c>
      <c r="C6">
        <f t="shared" si="0"/>
        <v>2</v>
      </c>
      <c r="D6">
        <f t="shared" si="1"/>
        <v>4</v>
      </c>
    </row>
    <row r="7" spans="1:4" x14ac:dyDescent="0.45">
      <c r="B7">
        <v>8</v>
      </c>
      <c r="C7">
        <f t="shared" si="0"/>
        <v>3</v>
      </c>
      <c r="D7">
        <f>C7^2</f>
        <v>9</v>
      </c>
    </row>
    <row r="9" spans="1:4" x14ac:dyDescent="0.45">
      <c r="A9" t="s">
        <v>8396</v>
      </c>
      <c r="D9">
        <f>SUM(D3:D7)</f>
        <v>34</v>
      </c>
    </row>
    <row r="10" spans="1:4" x14ac:dyDescent="0.45">
      <c r="A10" t="s">
        <v>8394</v>
      </c>
      <c r="B10">
        <f>AVERAGE(B3:B7)</f>
        <v>5</v>
      </c>
      <c r="D10">
        <f>D9/(B11-1)</f>
        <v>8.5</v>
      </c>
    </row>
    <row r="11" spans="1:4" x14ac:dyDescent="0.45">
      <c r="A11" t="s">
        <v>8395</v>
      </c>
      <c r="B11">
        <f>COUNT(B3:B7)</f>
        <v>5</v>
      </c>
    </row>
    <row r="12" spans="1:4" x14ac:dyDescent="0.45">
      <c r="A12" t="s">
        <v>8397</v>
      </c>
      <c r="D12">
        <f>SQRT(D10)</f>
        <v>2.9154759474226504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2FC2F-E747-4A57-B568-88B464B95073}">
  <dimension ref="A1:F6"/>
  <sheetViews>
    <sheetView workbookViewId="0">
      <selection activeCell="B9" sqref="B9"/>
    </sheetView>
  </sheetViews>
  <sheetFormatPr defaultRowHeight="14.25" x14ac:dyDescent="0.45"/>
  <cols>
    <col min="1" max="1" width="17.9296875" customWidth="1"/>
    <col min="2" max="2" width="119.796875" bestFit="1" customWidth="1"/>
    <col min="5" max="5" width="15.796875" bestFit="1" customWidth="1"/>
  </cols>
  <sheetData>
    <row r="1" spans="1:6" x14ac:dyDescent="0.4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45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45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20.25" x14ac:dyDescent="0.45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20.25" x14ac:dyDescent="0.45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0.5" x14ac:dyDescent="0.45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828A3-0842-4F57-BFBE-5BCDB1F77502}">
  <dimension ref="A1:D16"/>
  <sheetViews>
    <sheetView workbookViewId="0">
      <selection activeCell="D16" sqref="D16"/>
    </sheetView>
  </sheetViews>
  <sheetFormatPr defaultRowHeight="14.25" x14ac:dyDescent="0.45"/>
  <sheetData>
    <row r="1" spans="1:4" x14ac:dyDescent="0.45">
      <c r="A1" t="s">
        <v>8385</v>
      </c>
      <c r="C1">
        <v>50</v>
      </c>
    </row>
    <row r="2" spans="1:4" x14ac:dyDescent="0.45">
      <c r="A2" t="s">
        <v>8386</v>
      </c>
      <c r="C2">
        <v>5</v>
      </c>
    </row>
    <row r="3" spans="1:4" x14ac:dyDescent="0.45">
      <c r="A3" t="s">
        <v>8387</v>
      </c>
      <c r="C3">
        <v>4.5000490000000068</v>
      </c>
    </row>
    <row r="6" spans="1:4" x14ac:dyDescent="0.45">
      <c r="B6">
        <v>-4</v>
      </c>
      <c r="C6">
        <f t="shared" ref="C6:C10" si="0">$C$1+$C$2*B6</f>
        <v>30</v>
      </c>
      <c r="D6">
        <f>C6</f>
        <v>30</v>
      </c>
    </row>
    <row r="7" spans="1:4" x14ac:dyDescent="0.45">
      <c r="B7">
        <f>B6+1</f>
        <v>-3</v>
      </c>
      <c r="C7">
        <f t="shared" si="0"/>
        <v>35</v>
      </c>
      <c r="D7">
        <f t="shared" ref="D7:D10" si="1">C7</f>
        <v>35</v>
      </c>
    </row>
    <row r="8" spans="1:4" x14ac:dyDescent="0.45">
      <c r="B8">
        <f t="shared" ref="B8:B14" si="2">B7+1</f>
        <v>-2</v>
      </c>
      <c r="C8">
        <f t="shared" si="0"/>
        <v>40</v>
      </c>
      <c r="D8">
        <f t="shared" si="1"/>
        <v>40</v>
      </c>
    </row>
    <row r="9" spans="1:4" x14ac:dyDescent="0.45">
      <c r="B9">
        <f t="shared" si="2"/>
        <v>-1</v>
      </c>
      <c r="C9">
        <f t="shared" si="0"/>
        <v>45</v>
      </c>
      <c r="D9">
        <f t="shared" si="1"/>
        <v>45</v>
      </c>
    </row>
    <row r="10" spans="1:4" x14ac:dyDescent="0.45">
      <c r="A10" t="s">
        <v>8385</v>
      </c>
      <c r="B10">
        <f t="shared" si="2"/>
        <v>0</v>
      </c>
      <c r="C10">
        <f t="shared" si="0"/>
        <v>50</v>
      </c>
      <c r="D10">
        <f t="shared" si="1"/>
        <v>50</v>
      </c>
    </row>
    <row r="11" spans="1:4" x14ac:dyDescent="0.45">
      <c r="B11">
        <f t="shared" si="2"/>
        <v>1</v>
      </c>
      <c r="C11">
        <f>$C$1+($C$2+$C$3)*B11</f>
        <v>59.500049000000004</v>
      </c>
      <c r="D11">
        <v>60</v>
      </c>
    </row>
    <row r="12" spans="1:4" x14ac:dyDescent="0.45">
      <c r="B12">
        <f t="shared" si="2"/>
        <v>2</v>
      </c>
      <c r="C12">
        <f t="shared" ref="C12:C13" si="3">$C$1+($C$2+$C$3)*B12</f>
        <v>69.000098000000008</v>
      </c>
      <c r="D12">
        <v>69</v>
      </c>
    </row>
    <row r="13" spans="1:4" x14ac:dyDescent="0.45">
      <c r="B13">
        <f t="shared" si="2"/>
        <v>3</v>
      </c>
      <c r="C13">
        <f t="shared" si="3"/>
        <v>78.500147000000027</v>
      </c>
      <c r="D13">
        <v>78</v>
      </c>
    </row>
    <row r="14" spans="1:4" x14ac:dyDescent="0.45">
      <c r="B14">
        <f t="shared" si="2"/>
        <v>4</v>
      </c>
      <c r="C14">
        <f>$C$1+($C$2+$C$3)*B14</f>
        <v>88.000196000000031</v>
      </c>
      <c r="D14">
        <v>88</v>
      </c>
    </row>
    <row r="16" spans="1:4" x14ac:dyDescent="0.45">
      <c r="C16">
        <f>AVERAGE(C6:C14)</f>
        <v>55.000054444444444</v>
      </c>
      <c r="D16">
        <f>AVERAGE(D6:D14)</f>
        <v>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6C09-9872-46EA-8ED0-D030547EFA18}">
  <dimension ref="A1:F47"/>
  <sheetViews>
    <sheetView workbookViewId="0">
      <selection activeCell="Z36" sqref="Z36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1" t="s">
        <v>8222</v>
      </c>
      <c r="B1" t="s">
        <v>8223</v>
      </c>
    </row>
    <row r="2" spans="1:6" x14ac:dyDescent="0.45">
      <c r="A2" s="11" t="s">
        <v>8358</v>
      </c>
      <c r="B2" t="s">
        <v>8364</v>
      </c>
    </row>
    <row r="4" spans="1:6" x14ac:dyDescent="0.45">
      <c r="A4" s="11" t="s">
        <v>8363</v>
      </c>
      <c r="B4" s="11" t="s">
        <v>8360</v>
      </c>
    </row>
    <row r="5" spans="1:6" x14ac:dyDescent="0.4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45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45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45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45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45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45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45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45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45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45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45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45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45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45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45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45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45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45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45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45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45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45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45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45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45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4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45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45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45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45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45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45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45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45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45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45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45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45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45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45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Category Statistics</vt:lpstr>
      <vt:lpstr>Sheet4</vt:lpstr>
      <vt:lpstr>Outcomes Based on Launch Date</vt:lpstr>
      <vt:lpstr>Kickstarter</vt:lpstr>
      <vt:lpstr>Successful US Kickstarters</vt:lpstr>
      <vt:lpstr>Failed US Kickstarters</vt:lpstr>
      <vt:lpstr>Descriptive Statistics</vt:lpstr>
      <vt:lpstr>Successful US Spaces</vt:lpstr>
      <vt:lpstr>Failed US Spaces</vt:lpstr>
      <vt:lpstr>DS US Spaces</vt:lpstr>
      <vt:lpstr>Successful US Musical</vt:lpstr>
      <vt:lpstr>Failed US Musical</vt:lpstr>
      <vt:lpstr>DS US Musical</vt:lpstr>
      <vt:lpstr>Sheet6</vt:lpstr>
      <vt:lpstr>Edinburgh Research</vt:lpstr>
      <vt:lpstr>Sheet10</vt:lpstr>
      <vt:lpstr>Subcategory Statiscs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Fernando Vieira Santos Filho</cp:lastModifiedBy>
  <dcterms:created xsi:type="dcterms:W3CDTF">2017-04-20T15:17:24Z</dcterms:created>
  <dcterms:modified xsi:type="dcterms:W3CDTF">2020-09-27T16:24:17Z</dcterms:modified>
</cp:coreProperties>
</file>