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D\xlsx\"/>
    </mc:Choice>
  </mc:AlternateContent>
  <xr:revisionPtr revIDLastSave="0" documentId="13_ncr:1_{5C772137-8A22-483C-BCD5-CF73FC672F10}" xr6:coauthVersionLast="47" xr6:coauthVersionMax="47" xr10:uidLastSave="{00000000-0000-0000-0000-000000000000}"/>
  <bookViews>
    <workbookView xWindow="20370" yWindow="-120" windowWidth="20730" windowHeight="11310" xr2:uid="{F54CFF1E-05EF-4726-84CB-9FE858BE4247}"/>
  </bookViews>
  <sheets>
    <sheet name="ProgresoCB" sheetId="1" r:id="rId1"/>
    <sheet name="Recurso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6" i="2" l="1"/>
  <c r="V36" i="2"/>
  <c r="AT31" i="2"/>
  <c r="AT33" i="2" s="1"/>
  <c r="AS31" i="2"/>
  <c r="AS33" i="2" s="1"/>
  <c r="AR31" i="2"/>
  <c r="AR33" i="2" s="1"/>
  <c r="AQ31" i="2"/>
  <c r="AQ33" i="2" s="1"/>
  <c r="AP31" i="2"/>
  <c r="AP33" i="2" s="1"/>
  <c r="AO31" i="2"/>
  <c r="AO33" i="2" s="1"/>
  <c r="AN31" i="2"/>
  <c r="AN33" i="2" s="1"/>
  <c r="AM31" i="2"/>
  <c r="AM33" i="2" s="1"/>
  <c r="AL31" i="2"/>
  <c r="AL33" i="2" s="1"/>
  <c r="AK31" i="2"/>
  <c r="AK33" i="2" s="1"/>
  <c r="AJ31" i="2"/>
  <c r="AJ33" i="2" s="1"/>
  <c r="AI31" i="2"/>
  <c r="AI33" i="2" s="1"/>
  <c r="AH31" i="2"/>
  <c r="AH33" i="2" s="1"/>
  <c r="AG31" i="2"/>
  <c r="AG33" i="2" s="1"/>
  <c r="AF31" i="2"/>
  <c r="AF33" i="2" s="1"/>
  <c r="AE31" i="2"/>
  <c r="AE33" i="2" s="1"/>
  <c r="AD31" i="2"/>
  <c r="AD33" i="2" s="1"/>
  <c r="AC31" i="2"/>
  <c r="AC33" i="2" s="1"/>
  <c r="AB31" i="2"/>
  <c r="AB33" i="2" s="1"/>
  <c r="AA31" i="2"/>
  <c r="AA33" i="2" s="1"/>
  <c r="Z31" i="2"/>
  <c r="Z33" i="2" s="1"/>
  <c r="Y31" i="2"/>
  <c r="Y33" i="2" s="1"/>
  <c r="X31" i="2"/>
  <c r="X33" i="2" s="1"/>
  <c r="W31" i="2"/>
  <c r="W33" i="2" s="1"/>
  <c r="V31" i="2"/>
  <c r="V33" i="2" s="1"/>
  <c r="U31" i="2"/>
  <c r="U33" i="2" s="1"/>
  <c r="BI28" i="2"/>
  <c r="BH28" i="2"/>
  <c r="BG28" i="2"/>
  <c r="BF28" i="2"/>
  <c r="BE28" i="2"/>
  <c r="BD28" i="2"/>
  <c r="BC28" i="2"/>
  <c r="BB28" i="2"/>
  <c r="BA28" i="2"/>
  <c r="AZ28" i="2"/>
  <c r="AY28" i="2"/>
  <c r="AX28" i="2"/>
  <c r="BJ28" i="2" s="1"/>
  <c r="AW28" i="2"/>
  <c r="AV28" i="2"/>
  <c r="AU28" i="2"/>
  <c r="BK2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BK25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BJ20" i="2" s="1"/>
  <c r="AW20" i="2"/>
  <c r="AV20" i="2"/>
  <c r="AU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BK17" i="2" s="1"/>
  <c r="BI16" i="2"/>
  <c r="BH16" i="2"/>
  <c r="BG16" i="2"/>
  <c r="BF16" i="2"/>
  <c r="BE16" i="2"/>
  <c r="BD16" i="2"/>
  <c r="BC16" i="2"/>
  <c r="BB16" i="2"/>
  <c r="BA16" i="2"/>
  <c r="AZ16" i="2"/>
  <c r="AY16" i="2"/>
  <c r="AX16" i="2"/>
  <c r="BJ16" i="2" s="1"/>
  <c r="AW16" i="2"/>
  <c r="AV16" i="2"/>
  <c r="AU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BK13" i="2" s="1"/>
  <c r="BI12" i="2"/>
  <c r="BH12" i="2"/>
  <c r="BG12" i="2"/>
  <c r="BF12" i="2"/>
  <c r="BE12" i="2"/>
  <c r="BD12" i="2"/>
  <c r="BC12" i="2"/>
  <c r="BB12" i="2"/>
  <c r="BA12" i="2"/>
  <c r="AZ12" i="2"/>
  <c r="AY12" i="2"/>
  <c r="AX12" i="2"/>
  <c r="BJ12" i="2" s="1"/>
  <c r="AW12" i="2"/>
  <c r="AV12" i="2"/>
  <c r="AU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BK9" i="2" s="1"/>
  <c r="BI8" i="2"/>
  <c r="BH8" i="2"/>
  <c r="BG8" i="2"/>
  <c r="BF8" i="2"/>
  <c r="BF24" i="2" s="1"/>
  <c r="BF31" i="2" s="1"/>
  <c r="BF33" i="2" s="1"/>
  <c r="BE8" i="2"/>
  <c r="BD8" i="2"/>
  <c r="BC8" i="2"/>
  <c r="BB8" i="2"/>
  <c r="BB24" i="2" s="1"/>
  <c r="BB31" i="2" s="1"/>
  <c r="BB33" i="2" s="1"/>
  <c r="BA8" i="2"/>
  <c r="AZ8" i="2"/>
  <c r="AY8" i="2"/>
  <c r="AX8" i="2"/>
  <c r="AX24" i="2" s="1"/>
  <c r="AX31" i="2" s="1"/>
  <c r="AX33" i="2" s="1"/>
  <c r="AW8" i="2"/>
  <c r="AV8" i="2"/>
  <c r="AU8" i="2"/>
  <c r="BI7" i="2"/>
  <c r="BI24" i="2" s="1"/>
  <c r="BI31" i="2" s="1"/>
  <c r="BI33" i="2" s="1"/>
  <c r="BH7" i="2"/>
  <c r="BG7" i="2"/>
  <c r="BF7" i="2"/>
  <c r="BE7" i="2"/>
  <c r="BE24" i="2" s="1"/>
  <c r="BE31" i="2" s="1"/>
  <c r="BE33" i="2" s="1"/>
  <c r="BD7" i="2"/>
  <c r="BC7" i="2"/>
  <c r="BB7" i="2"/>
  <c r="BA7" i="2"/>
  <c r="BA24" i="2" s="1"/>
  <c r="BA31" i="2" s="1"/>
  <c r="BA33" i="2" s="1"/>
  <c r="AZ7" i="2"/>
  <c r="AY7" i="2"/>
  <c r="AX7" i="2"/>
  <c r="AW7" i="2"/>
  <c r="AV7" i="2"/>
  <c r="AU7" i="2"/>
  <c r="BK26" i="2" l="1"/>
  <c r="BK28" i="2"/>
  <c r="BK21" i="2"/>
  <c r="BJ7" i="2"/>
  <c r="AY24" i="2"/>
  <c r="AY31" i="2" s="1"/>
  <c r="AY33" i="2" s="1"/>
  <c r="BC24" i="2"/>
  <c r="BC31" i="2" s="1"/>
  <c r="BC33" i="2" s="1"/>
  <c r="BJ9" i="2"/>
  <c r="BJ11" i="2"/>
  <c r="BJ13" i="2"/>
  <c r="BJ15" i="2"/>
  <c r="BJ17" i="2"/>
  <c r="BJ19" i="2"/>
  <c r="BJ21" i="2"/>
  <c r="BJ23" i="2"/>
  <c r="AW24" i="2"/>
  <c r="AW31" i="2" s="1"/>
  <c r="AW33" i="2" s="1"/>
  <c r="BG24" i="2"/>
  <c r="BG31" i="2" s="1"/>
  <c r="BG33" i="2" s="1"/>
  <c r="AV24" i="2"/>
  <c r="AV31" i="2" s="1"/>
  <c r="AV33" i="2" s="1"/>
  <c r="AZ24" i="2"/>
  <c r="AZ31" i="2" s="1"/>
  <c r="AZ33" i="2" s="1"/>
  <c r="BD24" i="2"/>
  <c r="BD31" i="2" s="1"/>
  <c r="BD33" i="2" s="1"/>
  <c r="BH24" i="2"/>
  <c r="BH31" i="2" s="1"/>
  <c r="BH33" i="2" s="1"/>
  <c r="BK10" i="2"/>
  <c r="BK14" i="2"/>
  <c r="BK18" i="2"/>
  <c r="BK22" i="2"/>
  <c r="BK8" i="2"/>
  <c r="BK12" i="2"/>
  <c r="BK16" i="2"/>
  <c r="BK20" i="2"/>
  <c r="BK7" i="2"/>
  <c r="BJ8" i="2"/>
  <c r="BK11" i="2"/>
  <c r="BK15" i="2"/>
  <c r="BK19" i="2"/>
  <c r="BK23" i="2"/>
  <c r="AU24" i="2"/>
  <c r="BJ10" i="2"/>
  <c r="BJ14" i="2"/>
  <c r="BJ18" i="2"/>
  <c r="BJ22" i="2"/>
  <c r="BJ26" i="2"/>
  <c r="BK24" i="2" l="1"/>
  <c r="AU31" i="2"/>
  <c r="BJ24" i="2"/>
  <c r="AU33" i="2" l="1"/>
  <c r="V37" i="2"/>
  <c r="U37" i="2"/>
</calcChain>
</file>

<file path=xl/sharedStrings.xml><?xml version="1.0" encoding="utf-8"?>
<sst xmlns="http://schemas.openxmlformats.org/spreadsheetml/2006/main" count="72" uniqueCount="39">
  <si>
    <t>Total 
2022-2036</t>
  </si>
  <si>
    <t>Total 
1996-2036</t>
  </si>
  <si>
    <t>Mina / San Marcos</t>
  </si>
  <si>
    <t>Áncash</t>
  </si>
  <si>
    <t>Huari</t>
  </si>
  <si>
    <t>San Marcos</t>
  </si>
  <si>
    <t>San Pedro de Chaná</t>
  </si>
  <si>
    <t>Huachis</t>
  </si>
  <si>
    <t>Chavín de Huántar</t>
  </si>
  <si>
    <t>Huallanca</t>
  </si>
  <si>
    <t>Bolognesi</t>
  </si>
  <si>
    <t>Aquia</t>
  </si>
  <si>
    <t>Chiquián</t>
  </si>
  <si>
    <t>Recuay</t>
  </si>
  <si>
    <t>Cátac</t>
  </si>
  <si>
    <t>Valle Fortaleza</t>
  </si>
  <si>
    <t>Pampas Chico</t>
  </si>
  <si>
    <t>Marca</t>
  </si>
  <si>
    <t>Cajacay</t>
  </si>
  <si>
    <t>Huayllacayán</t>
  </si>
  <si>
    <t>Antonio Raymondi</t>
  </si>
  <si>
    <t>Llacllín</t>
  </si>
  <si>
    <t>Colquioc</t>
  </si>
  <si>
    <t>Pararín</t>
  </si>
  <si>
    <t>Huarmey</t>
  </si>
  <si>
    <t>AIO</t>
  </si>
  <si>
    <t>GORE Áncash</t>
  </si>
  <si>
    <t>Total Áncash</t>
  </si>
  <si>
    <t>Nota: Para distritos que no pertenecen a Áncash corresponden montos promedio históricos de los últimos 10 años</t>
  </si>
  <si>
    <t>Canon y regalias Mineras</t>
  </si>
  <si>
    <t>Otros recursos pa inversión</t>
  </si>
  <si>
    <t>Total</t>
  </si>
  <si>
    <t>Canon y Regalía Minera con MEIA: AIO Áncash (17 Distritos)</t>
  </si>
  <si>
    <t>Proyección 2022-2036</t>
  </si>
  <si>
    <t>S/ millones</t>
  </si>
  <si>
    <t>Acumulado</t>
  </si>
  <si>
    <t>1996-2021</t>
  </si>
  <si>
    <t>2022-2036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</si>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</sst>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7"/>
      <color rgb="FFFFFFFF"/>
      <name val="Calibri"/>
      <family val="2"/>
    </font>
    <font>
      <sz val="7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7"/>
      <color rgb="FF000000"/>
      <name val="Calibri"/>
      <family val="2"/>
    </font>
    <font>
      <b/>
      <sz val="9"/>
      <color rgb="FFFFFFFF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64" fontId="3" fillId="2" borderId="1" xfId="2" applyNumberFormat="1" applyFont="1" applyFill="1" applyBorder="1"/>
    <xf numFmtId="164" fontId="3" fillId="2" borderId="2" xfId="2" applyNumberFormat="1" applyFont="1" applyFill="1" applyBorder="1"/>
    <xf numFmtId="0" fontId="4" fillId="2" borderId="2" xfId="2" applyFont="1" applyFill="1" applyBorder="1"/>
    <xf numFmtId="0" fontId="4" fillId="2" borderId="4" xfId="2" applyFont="1" applyFill="1" applyBorder="1"/>
    <xf numFmtId="0" fontId="4" fillId="2" borderId="0" xfId="2" applyFont="1" applyFill="1"/>
    <xf numFmtId="0" fontId="4" fillId="2" borderId="5" xfId="2" applyFont="1" applyFill="1" applyBorder="1"/>
    <xf numFmtId="0" fontId="4" fillId="2" borderId="4" xfId="2" applyFont="1" applyFill="1" applyBorder="1" applyAlignment="1">
      <alignment horizontal="centerContinuous"/>
    </xf>
    <xf numFmtId="0" fontId="4" fillId="2" borderId="0" xfId="2" applyFont="1" applyFill="1" applyAlignment="1">
      <alignment horizontal="centerContinuous"/>
    </xf>
    <xf numFmtId="0" fontId="3" fillId="2" borderId="4" xfId="2" applyFont="1" applyFill="1" applyBorder="1" applyAlignment="1">
      <alignment horizontal="centerContinuous"/>
    </xf>
    <xf numFmtId="0" fontId="3" fillId="2" borderId="0" xfId="2" applyFont="1" applyFill="1" applyAlignment="1">
      <alignment horizontal="centerContinuous"/>
    </xf>
    <xf numFmtId="0" fontId="3" fillId="2" borderId="5" xfId="2" applyFont="1" applyFill="1" applyBorder="1"/>
    <xf numFmtId="0" fontId="3" fillId="2" borderId="4" xfId="2" applyFont="1" applyFill="1" applyBorder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4" xfId="2" applyFont="1" applyFill="1" applyBorder="1" applyAlignment="1">
      <alignment horizontal="left"/>
    </xf>
    <xf numFmtId="0" fontId="3" fillId="2" borderId="0" xfId="2" applyFont="1" applyFill="1" applyAlignment="1">
      <alignment horizontal="left"/>
    </xf>
    <xf numFmtId="0" fontId="3" fillId="2" borderId="0" xfId="2" applyFont="1" applyFill="1"/>
    <xf numFmtId="0" fontId="7" fillId="2" borderId="4" xfId="3" applyFont="1" applyFill="1" applyBorder="1" applyAlignment="1" applyProtection="1"/>
    <xf numFmtId="0" fontId="8" fillId="2" borderId="0" xfId="3" applyFont="1" applyFill="1" applyAlignment="1" applyProtection="1"/>
    <xf numFmtId="0" fontId="8" fillId="2" borderId="0" xfId="3" applyFont="1" applyFill="1" applyAlignment="1" applyProtection="1">
      <alignment horizontal="right"/>
    </xf>
    <xf numFmtId="0" fontId="9" fillId="2" borderId="5" xfId="3" applyFont="1" applyFill="1" applyBorder="1" applyAlignment="1" applyProtection="1"/>
    <xf numFmtId="0" fontId="10" fillId="2" borderId="4" xfId="3" applyFont="1" applyFill="1" applyBorder="1" applyAlignment="1" applyProtection="1">
      <alignment horizontal="left"/>
    </xf>
    <xf numFmtId="0" fontId="10" fillId="2" borderId="0" xfId="3" applyFont="1" applyFill="1" applyBorder="1" applyAlignment="1" applyProtection="1">
      <alignment horizontal="left"/>
    </xf>
    <xf numFmtId="0" fontId="10" fillId="2" borderId="5" xfId="3" applyFont="1" applyFill="1" applyBorder="1" applyAlignment="1" applyProtection="1">
      <alignment horizontal="left"/>
    </xf>
    <xf numFmtId="0" fontId="4" fillId="2" borderId="6" xfId="2" applyFont="1" applyFill="1" applyBorder="1"/>
    <xf numFmtId="0" fontId="4" fillId="2" borderId="7" xfId="2" applyFont="1" applyFill="1" applyBorder="1"/>
    <xf numFmtId="0" fontId="4" fillId="2" borderId="8" xfId="2" applyFont="1" applyFill="1" applyBorder="1"/>
    <xf numFmtId="0" fontId="11" fillId="3" borderId="0" xfId="0" applyFont="1" applyFill="1" applyAlignment="1">
      <alignment horizontal="center" vertical="center" wrapText="1" readingOrder="1"/>
    </xf>
    <xf numFmtId="0" fontId="12" fillId="0" borderId="9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left" vertical="center" wrapText="1" readingOrder="1"/>
    </xf>
    <xf numFmtId="1" fontId="13" fillId="0" borderId="9" xfId="0" applyNumberFormat="1" applyFont="1" applyBorder="1" applyAlignment="1">
      <alignment horizontal="right" vertical="center" wrapText="1" readingOrder="1"/>
    </xf>
    <xf numFmtId="3" fontId="14" fillId="0" borderId="9" xfId="0" applyNumberFormat="1" applyFont="1" applyBorder="1" applyAlignment="1">
      <alignment horizontal="right" vertical="center" wrapText="1" readingOrder="1"/>
    </xf>
    <xf numFmtId="3" fontId="15" fillId="0" borderId="9" xfId="0" applyNumberFormat="1" applyFont="1" applyBorder="1" applyAlignment="1">
      <alignment horizontal="right" vertical="center" wrapText="1" readingOrder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left" vertical="center" wrapText="1" readingOrder="1"/>
    </xf>
    <xf numFmtId="1" fontId="13" fillId="4" borderId="9" xfId="0" applyNumberFormat="1" applyFont="1" applyFill="1" applyBorder="1" applyAlignment="1">
      <alignment horizontal="right" vertical="center" wrapText="1" readingOrder="1"/>
    </xf>
    <xf numFmtId="3" fontId="14" fillId="4" borderId="9" xfId="0" applyNumberFormat="1" applyFont="1" applyFill="1" applyBorder="1" applyAlignment="1">
      <alignment horizontal="right" vertical="center" wrapText="1" readingOrder="1"/>
    </xf>
    <xf numFmtId="3" fontId="16" fillId="3" borderId="0" xfId="0" applyNumberFormat="1" applyFont="1" applyFill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17" fillId="0" borderId="0" xfId="0" applyFont="1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16" fillId="3" borderId="0" xfId="0" applyFont="1" applyFill="1" applyAlignment="1">
      <alignment horizontal="center" vertical="center" wrapText="1" readingOrder="1"/>
    </xf>
    <xf numFmtId="0" fontId="3" fillId="2" borderId="4" xfId="2" applyFont="1" applyFill="1" applyBorder="1" applyAlignment="1">
      <alignment horizontal="center" vertical="top" wrapText="1"/>
    </xf>
    <xf numFmtId="0" fontId="3" fillId="2" borderId="0" xfId="2" applyFont="1" applyFill="1" applyAlignment="1">
      <alignment horizontal="center" vertical="top" wrapText="1"/>
    </xf>
    <xf numFmtId="0" fontId="3" fillId="2" borderId="5" xfId="2" applyFont="1" applyFill="1" applyBorder="1" applyAlignment="1">
      <alignment horizontal="center" vertical="top" wrapText="1"/>
    </xf>
    <xf numFmtId="0" fontId="1" fillId="2" borderId="4" xfId="1" applyNumberFormat="1" applyFill="1" applyBorder="1" applyAlignment="1">
      <alignment horizontal="center" vertical="top" wrapText="1"/>
    </xf>
    <xf numFmtId="0" fontId="1" fillId="2" borderId="0" xfId="1" applyNumberFormat="1" applyFill="1" applyBorder="1" applyAlignment="1">
      <alignment horizontal="center" vertical="top" wrapText="1"/>
    </xf>
    <xf numFmtId="0" fontId="1" fillId="2" borderId="5" xfId="1" applyNumberFormat="1" applyFill="1" applyBorder="1" applyAlignment="1">
      <alignment horizontal="center" vertical="top" wrapText="1"/>
    </xf>
    <xf numFmtId="0" fontId="1" fillId="2" borderId="0" xfId="1" applyFill="1" applyAlignment="1">
      <alignment horizontal="left"/>
    </xf>
    <xf numFmtId="164" fontId="3" fillId="2" borderId="2" xfId="2" applyNumberFormat="1" applyFont="1" applyFill="1" applyBorder="1" applyAlignment="1">
      <alignment horizontal="right"/>
    </xf>
    <xf numFmtId="164" fontId="3" fillId="2" borderId="3" xfId="2" applyNumberFormat="1" applyFont="1" applyFill="1" applyBorder="1" applyAlignment="1">
      <alignment horizontal="right"/>
    </xf>
    <xf numFmtId="0" fontId="5" fillId="2" borderId="4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5" xfId="2" applyFont="1" applyFill="1" applyBorder="1" applyAlignment="1">
      <alignment horizontal="center"/>
    </xf>
    <xf numFmtId="17" fontId="5" fillId="2" borderId="4" xfId="2" quotePrefix="1" applyNumberFormat="1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wrapText="1"/>
    </xf>
    <xf numFmtId="0" fontId="5" fillId="2" borderId="0" xfId="2" applyFont="1" applyFill="1" applyAlignment="1">
      <alignment horizontal="center" wrapText="1"/>
    </xf>
    <xf numFmtId="0" fontId="5" fillId="2" borderId="5" xfId="2" applyFont="1" applyFill="1" applyBorder="1" applyAlignment="1">
      <alignment horizontal="center" wrapText="1"/>
    </xf>
    <xf numFmtId="0" fontId="16" fillId="3" borderId="0" xfId="0" applyFont="1" applyFill="1" applyAlignment="1">
      <alignment horizontal="center" vertical="top" wrapText="1" readingOrder="1"/>
    </xf>
    <xf numFmtId="0" fontId="12" fillId="0" borderId="9" xfId="0" applyFont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center" vertical="center" wrapText="1" readingOrder="1"/>
    </xf>
  </cellXfs>
  <cellStyles count="4">
    <cellStyle name="Hyperlink" xfId="1" builtinId="8"/>
    <cellStyle name="Hyperlink 4" xfId="3" xr:uid="{B218C27F-D851-4D7E-8F9A-E2501158C18B}"/>
    <cellStyle name="Normal" xfId="0" builtinId="0"/>
    <cellStyle name="Normal 2" xfId="2" xr:uid="{6B3435D3-4802-40ED-92E3-12E0251E6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573928258967"/>
          <c:y val="5.1400554097404488E-2"/>
          <c:w val="0.73810783027121607"/>
          <c:h val="0.59153178769320502"/>
        </c:manualLayout>
      </c:layout>
      <c:lineChart>
        <c:grouping val="standard"/>
        <c:varyColors val="0"/>
        <c:ser>
          <c:idx val="0"/>
          <c:order val="0"/>
          <c:tx>
            <c:strRef>
              <c:f>'[1]Cuadro 1995-2036 AIO Ancash'!$F$31</c:f>
              <c:strCache>
                <c:ptCount val="1"/>
                <c:pt idx="0">
                  <c:v>Canon y regalias Mineras</c:v>
                </c:pt>
              </c:strCache>
            </c:strRef>
          </c:tx>
          <c:marker>
            <c:symbol val="none"/>
          </c:marker>
          <c:cat>
            <c:numRef>
              <c:f>'[1]Cuadro 1995-2036 AIO Ancash'!$G$30:$AU$30</c:f>
              <c:numCache>
                <c:formatCode>General</c:formatCode>
                <c:ptCount val="4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</c:numCache>
            </c:numRef>
          </c:cat>
          <c:val>
            <c:numRef>
              <c:f>'[1]Cuadro 1995-2036 AIO Ancash'!$G$31:$AU$31</c:f>
              <c:numCache>
                <c:formatCode>General</c:formatCode>
                <c:ptCount val="41"/>
                <c:pt idx="0">
                  <c:v>2.1362970000000002E-2</c:v>
                </c:pt>
                <c:pt idx="1">
                  <c:v>5.2803650000000001E-2</c:v>
                </c:pt>
                <c:pt idx="2">
                  <c:v>7.2873969999999996E-2</c:v>
                </c:pt>
                <c:pt idx="3">
                  <c:v>0.13743232</c:v>
                </c:pt>
                <c:pt idx="4">
                  <c:v>0.10760106999999999</c:v>
                </c:pt>
                <c:pt idx="5">
                  <c:v>0.1532519</c:v>
                </c:pt>
                <c:pt idx="6">
                  <c:v>0.41279829000000001</c:v>
                </c:pt>
                <c:pt idx="7">
                  <c:v>1.0503041200000003</c:v>
                </c:pt>
                <c:pt idx="8">
                  <c:v>2.3204598900000004</c:v>
                </c:pt>
                <c:pt idx="9">
                  <c:v>2.72570764</c:v>
                </c:pt>
                <c:pt idx="10">
                  <c:v>74.527311760000003</c:v>
                </c:pt>
                <c:pt idx="11">
                  <c:v>363.58571376000003</c:v>
                </c:pt>
                <c:pt idx="12">
                  <c:v>304.70860345000006</c:v>
                </c:pt>
                <c:pt idx="13">
                  <c:v>208.51540292999999</c:v>
                </c:pt>
                <c:pt idx="14">
                  <c:v>184.33795280999996</c:v>
                </c:pt>
                <c:pt idx="15">
                  <c:v>181.49907258999997</c:v>
                </c:pt>
                <c:pt idx="16">
                  <c:v>239.73775218000006</c:v>
                </c:pt>
                <c:pt idx="17">
                  <c:v>244.90105997000001</c:v>
                </c:pt>
                <c:pt idx="18">
                  <c:v>182.83124858999997</c:v>
                </c:pt>
                <c:pt idx="19">
                  <c:v>182.83124858999997</c:v>
                </c:pt>
                <c:pt idx="20">
                  <c:v>182.83124858999997</c:v>
                </c:pt>
                <c:pt idx="21">
                  <c:v>207.24610951000003</c:v>
                </c:pt>
                <c:pt idx="22">
                  <c:v>419.23918577000001</c:v>
                </c:pt>
                <c:pt idx="23">
                  <c:v>360.87893953000014</c:v>
                </c:pt>
                <c:pt idx="24">
                  <c:v>261.81711612999993</c:v>
                </c:pt>
                <c:pt idx="25">
                  <c:v>456.08645631000013</c:v>
                </c:pt>
                <c:pt idx="26">
                  <c:v>812.38787103510549</c:v>
                </c:pt>
                <c:pt idx="27">
                  <c:v>762.9618489006574</c:v>
                </c:pt>
                <c:pt idx="28">
                  <c:v>710.40152739524308</c:v>
                </c:pt>
                <c:pt idx="29">
                  <c:v>574.04725559688995</c:v>
                </c:pt>
                <c:pt idx="30">
                  <c:v>569.92200754302451</c:v>
                </c:pt>
                <c:pt idx="31">
                  <c:v>609.26578423401293</c:v>
                </c:pt>
                <c:pt idx="32">
                  <c:v>591.12416814245728</c:v>
                </c:pt>
                <c:pt idx="33">
                  <c:v>551.44185817537596</c:v>
                </c:pt>
                <c:pt idx="34">
                  <c:v>512.26510287519113</c:v>
                </c:pt>
                <c:pt idx="35">
                  <c:v>553.85607104526559</c:v>
                </c:pt>
                <c:pt idx="36">
                  <c:v>543.0483498173171</c:v>
                </c:pt>
                <c:pt idx="37">
                  <c:v>576.77665368872829</c:v>
                </c:pt>
                <c:pt idx="38">
                  <c:v>511.25248843280451</c:v>
                </c:pt>
                <c:pt idx="39">
                  <c:v>463.30184695379853</c:v>
                </c:pt>
                <c:pt idx="40">
                  <c:v>368.75098057617129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0-4819-82D6-9555A6BE42D6}"/>
            </c:ext>
          </c:extLst>
        </c:ser>
        <c:ser>
          <c:idx val="1"/>
          <c:order val="1"/>
          <c:tx>
            <c:strRef>
              <c:f>'[1]Cuadro 1995-2036 AIO Ancash'!$F$32</c:f>
              <c:strCache>
                <c:ptCount val="1"/>
                <c:pt idx="0">
                  <c:v>Otros recursos pa inversión</c:v>
                </c:pt>
              </c:strCache>
            </c:strRef>
          </c:tx>
          <c:marker>
            <c:symbol val="none"/>
          </c:marker>
          <c:cat>
            <c:numRef>
              <c:f>'[1]Cuadro 1995-2036 AIO Ancash'!$G$30:$AU$30</c:f>
              <c:numCache>
                <c:formatCode>General</c:formatCode>
                <c:ptCount val="4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</c:numCache>
            </c:numRef>
          </c:cat>
          <c:val>
            <c:numRef>
              <c:f>'[1]Cuadro 1995-2036 AIO Ancash'!$G$32:$AU$32</c:f>
              <c:numCache>
                <c:formatCode>General</c:formatCode>
                <c:ptCount val="41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0-4819-82D6-9555A6BE42D6}"/>
            </c:ext>
          </c:extLst>
        </c:ser>
        <c:ser>
          <c:idx val="2"/>
          <c:order val="2"/>
          <c:tx>
            <c:strRef>
              <c:f>'[1]Cuadro 1995-2036 AIO Ancash'!$F$33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'[1]Cuadro 1995-2036 AIO Ancash'!$G$30:$AU$30</c:f>
              <c:numCache>
                <c:formatCode>General</c:formatCode>
                <c:ptCount val="4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</c:numCache>
            </c:numRef>
          </c:cat>
          <c:val>
            <c:numRef>
              <c:f>'[1]Cuadro 1995-2036 AIO Ancash'!$G$33:$AU$33</c:f>
              <c:numCache>
                <c:formatCode>General</c:formatCode>
                <c:ptCount val="41"/>
                <c:pt idx="0">
                  <c:v>50.021362969999998</c:v>
                </c:pt>
                <c:pt idx="1">
                  <c:v>20.052803650000001</c:v>
                </c:pt>
                <c:pt idx="2">
                  <c:v>50.072873970000003</c:v>
                </c:pt>
                <c:pt idx="3">
                  <c:v>70.137432320000002</c:v>
                </c:pt>
                <c:pt idx="4">
                  <c:v>50.107601070000001</c:v>
                </c:pt>
                <c:pt idx="5">
                  <c:v>50.153251900000001</c:v>
                </c:pt>
                <c:pt idx="6">
                  <c:v>50.412798289999998</c:v>
                </c:pt>
                <c:pt idx="7">
                  <c:v>51.05030412</c:v>
                </c:pt>
                <c:pt idx="8">
                  <c:v>52.320459890000002</c:v>
                </c:pt>
                <c:pt idx="9">
                  <c:v>52.725707640000003</c:v>
                </c:pt>
                <c:pt idx="10">
                  <c:v>124.52731176</c:v>
                </c:pt>
                <c:pt idx="11">
                  <c:v>413.58571376000003</c:v>
                </c:pt>
                <c:pt idx="12">
                  <c:v>354.70860345000006</c:v>
                </c:pt>
                <c:pt idx="13">
                  <c:v>258.51540292999999</c:v>
                </c:pt>
                <c:pt idx="14">
                  <c:v>234.33795280999996</c:v>
                </c:pt>
                <c:pt idx="15">
                  <c:v>231.49907258999997</c:v>
                </c:pt>
                <c:pt idx="16">
                  <c:v>289.73775218000003</c:v>
                </c:pt>
                <c:pt idx="17">
                  <c:v>294.90105997000001</c:v>
                </c:pt>
                <c:pt idx="18">
                  <c:v>232.83124858999997</c:v>
                </c:pt>
                <c:pt idx="19">
                  <c:v>232.83124858999997</c:v>
                </c:pt>
                <c:pt idx="20">
                  <c:v>232.83124858999997</c:v>
                </c:pt>
                <c:pt idx="21">
                  <c:v>257.24610951</c:v>
                </c:pt>
                <c:pt idx="22">
                  <c:v>469.23918577000001</c:v>
                </c:pt>
                <c:pt idx="23">
                  <c:v>410.87893953000014</c:v>
                </c:pt>
                <c:pt idx="24">
                  <c:v>311.81711612999993</c:v>
                </c:pt>
                <c:pt idx="25">
                  <c:v>506.08645631000013</c:v>
                </c:pt>
                <c:pt idx="26">
                  <c:v>862.38787103510549</c:v>
                </c:pt>
                <c:pt idx="27">
                  <c:v>812.9618489006574</c:v>
                </c:pt>
                <c:pt idx="28">
                  <c:v>760.40152739524308</c:v>
                </c:pt>
                <c:pt idx="29">
                  <c:v>624.04725559688995</c:v>
                </c:pt>
                <c:pt idx="30">
                  <c:v>619.92200754302451</c:v>
                </c:pt>
                <c:pt idx="31">
                  <c:v>659.26578423401293</c:v>
                </c:pt>
                <c:pt idx="32">
                  <c:v>641.12416814245728</c:v>
                </c:pt>
                <c:pt idx="33">
                  <c:v>601.44185817537596</c:v>
                </c:pt>
                <c:pt idx="34">
                  <c:v>562.26510287519113</c:v>
                </c:pt>
                <c:pt idx="35">
                  <c:v>603.85607104526559</c:v>
                </c:pt>
                <c:pt idx="36">
                  <c:v>593.0483498173171</c:v>
                </c:pt>
                <c:pt idx="37">
                  <c:v>626.77665368872829</c:v>
                </c:pt>
                <c:pt idx="38">
                  <c:v>561.25248843280451</c:v>
                </c:pt>
                <c:pt idx="39">
                  <c:v>513.30184695379853</c:v>
                </c:pt>
                <c:pt idx="40">
                  <c:v>418.75098057617129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0-4819-82D6-9555A6BE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5888"/>
        <c:axId val="131674112"/>
      </c:lineChart>
      <c:catAx>
        <c:axId val="131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74112"/>
        <c:crosses val="autoZero"/>
        <c:auto val="1"/>
        <c:lblAlgn val="ctr"/>
        <c:lblOffset val="100"/>
        <c:noMultiLvlLbl val="0"/>
      </c:catAx>
      <c:valAx>
        <c:axId val="1316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4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638013998250207E-2"/>
          <c:y val="0.85070027704870221"/>
          <c:w val="0.73813976377952761"/>
          <c:h val="0.14582166812481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Acumulado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66-480D-9911-ECC94F5BAB1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66-480D-9911-ECC94F5BA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Recursos!$T$36:$T$37</c:f>
              <c:strCache>
                <c:ptCount val="2"/>
                <c:pt idx="0">
                  <c:v>1996-2021</c:v>
                </c:pt>
                <c:pt idx="1">
                  <c:v>2022-2036</c:v>
                </c:pt>
              </c:strCache>
            </c:strRef>
          </c:cat>
          <c:val>
            <c:numRef>
              <c:f>Recursos!$U$36:$U$37</c:f>
              <c:numCache>
                <c:formatCode>#,##0</c:formatCode>
                <c:ptCount val="2"/>
                <c:pt idx="0">
                  <c:v>4062.6290182900011</c:v>
                </c:pt>
                <c:pt idx="1">
                  <c:v>8710.8038144120419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66-480D-9911-ECC94F5BAB1B}"/>
            </c:ext>
          </c:extLst>
        </c:ser>
        <c:ser>
          <c:idx val="1"/>
          <c:order val="1"/>
          <c:tx>
            <c:v>Promedio 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 cap="flat" cmpd="sng">
                      <a:noFill/>
                    </a:ln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Recursos!$T$36:$T$37</c:f>
              <c:strCache>
                <c:ptCount val="2"/>
                <c:pt idx="0">
                  <c:v>1996-2021</c:v>
                </c:pt>
                <c:pt idx="1">
                  <c:v>2022-2036</c:v>
                </c:pt>
              </c:strCache>
            </c:strRef>
          </c:cat>
          <c:val>
            <c:numRef>
              <c:f>Recursos!$V$36:$V$37</c:f>
              <c:numCache>
                <c:formatCode>#,##0</c:formatCode>
                <c:ptCount val="2"/>
                <c:pt idx="0">
                  <c:v>156.25496224192312</c:v>
                </c:pt>
                <c:pt idx="1">
                  <c:v>580.72025429413611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66-480D-9911-ECC94F5B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5520623"/>
        <c:axId val="1755519791"/>
      </c:barChart>
      <c:catAx>
        <c:axId val="17555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5519791"/>
        <c:crosses val="autoZero"/>
        <c:auto val="1"/>
        <c:lblAlgn val="ctr"/>
        <c:lblOffset val="100"/>
        <c:noMultiLvlLbl val="0"/>
      </c:catAx>
      <c:valAx>
        <c:axId val="17555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55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64181175382355"/>
          <c:y val="0.93111729250303521"/>
          <c:w val="0.23524951594064294"/>
          <c:h val="5.8485379473818794E-2"/>
        </c:manualLayout>
      </c:layout>
      <c:overlay val="0"/>
      <c:spPr>
        <a:noFill/>
        <a:ln>
          <a:solidFill>
            <a:schemeClr val="bg1">
              <a:alpha val="98000"/>
            </a:schemeClr>
          </a:solidFill>
        </a:ln>
        <a:effectLst>
          <a:outerShdw blurRad="50800" dist="50800" dir="5400000" algn="ctr" rotWithShape="0">
            <a:schemeClr val="bg1"/>
          </a:outerShd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528967</xdr:colOff>
      <xdr:row>23</xdr:row>
      <xdr:rowOff>36732</xdr:rowOff>
    </xdr:from>
    <xdr:to>
      <xdr:col>9</xdr:col>
      <xdr:colOff>511651</xdr:colOff>
      <xdr:row>31</xdr:row>
      <xdr:rowOff>192594</xdr:rowOff>
    </xdr:to>
    <xdr:sp macro="" textlink="">
      <xdr:nvSpPr>
        <xdr:cNvPr id="4" name="Triángulo isósceles 9">
          <a:extLst>
            <a:ext uri="{FF2B5EF4-FFF2-40B4-BE49-F238E27FC236}">
              <a16:creationId xmlns:a16="http://schemas.microsoft.com/office/drawing/2014/main" id="{F5E78FC9-C65A-B5AB-BF73-1F9C9A0852AF}"/>
            </a:ext>
          </a:extLst>
        </xdr:cNvPr>
        <xdr:cNvSpPr/>
      </xdr:nvSpPr>
      <xdr:spPr>
        <a:xfrm rot="16200000">
          <a:off x="2091707" y="2785308"/>
          <a:ext cx="1639757" cy="4765237"/>
        </a:xfrm>
        <a:prstGeom prst="triangle">
          <a:avLst>
            <a:gd name="adj" fmla="val 0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15</xdr:col>
      <xdr:colOff>89650</xdr:colOff>
      <xdr:row>19</xdr:row>
      <xdr:rowOff>176958</xdr:rowOff>
    </xdr:from>
    <xdr:to>
      <xdr:col>16</xdr:col>
      <xdr:colOff>32843</xdr:colOff>
      <xdr:row>20</xdr:row>
      <xdr:rowOff>41268</xdr:rowOff>
    </xdr:to>
    <xdr:sp macro="" textlink="">
      <xdr:nvSpPr>
        <xdr:cNvPr id="5" name="Marcador de número de diapositiva 1">
          <a:extLst>
            <a:ext uri="{FF2B5EF4-FFF2-40B4-BE49-F238E27FC236}">
              <a16:creationId xmlns:a16="http://schemas.microsoft.com/office/drawing/2014/main" id="{40DB355F-D49D-62DD-2311-0397727D153D}"/>
            </a:ext>
          </a:extLst>
        </xdr:cNvPr>
        <xdr:cNvSpPr>
          <a:spLocks noGrp="1"/>
        </xdr:cNvSpPr>
      </xdr:nvSpPr>
      <xdr:spPr>
        <a:xfrm>
          <a:off x="8142605" y="3727185"/>
          <a:ext cx="480056" cy="54810"/>
        </a:xfrm>
        <a:prstGeom prst="rect">
          <a:avLst/>
        </a:prstGeom>
      </xdr:spPr>
      <xdr:txBody>
        <a:bodyPr wrap="square" lIns="77907" tIns="38954" rIns="77907" bIns="38954"/>
        <a:lstStyle>
          <a:defPPr>
            <a:defRPr lang="es-PE"/>
          </a:defPPr>
          <a:lvl1pPr marL="0" algn="r" defTabSz="564987" rtl="0" eaLnBrk="1" latinLnBrk="0" hangingPunct="1">
            <a:defRPr sz="700" kern="1200">
              <a:solidFill>
                <a:schemeClr val="bg1"/>
              </a:solidFill>
              <a:latin typeface="+mn-lt"/>
              <a:ea typeface="+mn-ea"/>
              <a:cs typeface="Arial" charset="0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es-PE">
              <a:solidFill>
                <a:prstClr val="white"/>
              </a:solidFill>
            </a:rPr>
            <a:t>1</a:t>
          </a:r>
        </a:p>
      </xdr:txBody>
    </xdr:sp>
    <xdr:clientData/>
  </xdr:twoCellAnchor>
  <xdr:twoCellAnchor>
    <xdr:from>
      <xdr:col>5</xdr:col>
      <xdr:colOff>531690</xdr:colOff>
      <xdr:row>23</xdr:row>
      <xdr:rowOff>36725</xdr:rowOff>
    </xdr:from>
    <xdr:to>
      <xdr:col>9</xdr:col>
      <xdr:colOff>521012</xdr:colOff>
      <xdr:row>31</xdr:row>
      <xdr:rowOff>192574</xdr:rowOff>
    </xdr:to>
    <xdr:sp macro="" textlink="">
      <xdr:nvSpPr>
        <xdr:cNvPr id="6" name="Triángulo isósceles 6">
          <a:extLst>
            <a:ext uri="{FF2B5EF4-FFF2-40B4-BE49-F238E27FC236}">
              <a16:creationId xmlns:a16="http://schemas.microsoft.com/office/drawing/2014/main" id="{61AA8587-1FC3-6390-83FD-1D1FC758A344}"/>
            </a:ext>
          </a:extLst>
        </xdr:cNvPr>
        <xdr:cNvSpPr/>
      </xdr:nvSpPr>
      <xdr:spPr>
        <a:xfrm rot="16200000">
          <a:off x="3448802" y="4109498"/>
          <a:ext cx="1643214" cy="2128783"/>
        </a:xfrm>
        <a:prstGeom prst="triangle">
          <a:avLst>
            <a:gd name="adj" fmla="val 0"/>
          </a:avLst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7</xdr:col>
      <xdr:colOff>187944</xdr:colOff>
      <xdr:row>26</xdr:row>
      <xdr:rowOff>55872</xdr:rowOff>
    </xdr:from>
    <xdr:to>
      <xdr:col>9</xdr:col>
      <xdr:colOff>523794</xdr:colOff>
      <xdr:row>31</xdr:row>
      <xdr:rowOff>193440</xdr:rowOff>
    </xdr:to>
    <xdr:sp macro="" textlink="">
      <xdr:nvSpPr>
        <xdr:cNvPr id="7" name="Triángulo isósceles 7">
          <a:extLst>
            <a:ext uri="{FF2B5EF4-FFF2-40B4-BE49-F238E27FC236}">
              <a16:creationId xmlns:a16="http://schemas.microsoft.com/office/drawing/2014/main" id="{0DF537BC-59B4-24B2-EE16-44ED14590763}"/>
            </a:ext>
          </a:extLst>
        </xdr:cNvPr>
        <xdr:cNvSpPr/>
      </xdr:nvSpPr>
      <xdr:spPr>
        <a:xfrm rot="16200000">
          <a:off x="4089758" y="4748539"/>
          <a:ext cx="1090068" cy="1405580"/>
        </a:xfrm>
        <a:prstGeom prst="triangle">
          <a:avLst>
            <a:gd name="adj" fmla="val 0"/>
          </a:avLst>
        </a:prstGeom>
        <a:solidFill>
          <a:srgbClr val="347C7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2</xdr:col>
      <xdr:colOff>527374</xdr:colOff>
      <xdr:row>29</xdr:row>
      <xdr:rowOff>176913</xdr:rowOff>
    </xdr:from>
    <xdr:to>
      <xdr:col>7</xdr:col>
      <xdr:colOff>413175</xdr:colOff>
      <xdr:row>31</xdr:row>
      <xdr:rowOff>107409</xdr:rowOff>
    </xdr:to>
    <xdr:sp macro="" textlink="">
      <xdr:nvSpPr>
        <xdr:cNvPr id="8" name="14 Rectángulo">
          <a:extLst>
            <a:ext uri="{FF2B5EF4-FFF2-40B4-BE49-F238E27FC236}">
              <a16:creationId xmlns:a16="http://schemas.microsoft.com/office/drawing/2014/main" id="{C063BB8F-0350-BB56-A86E-27908B5BBA74}"/>
            </a:ext>
          </a:extLst>
        </xdr:cNvPr>
        <xdr:cNvSpPr/>
      </xdr:nvSpPr>
      <xdr:spPr>
        <a:xfrm>
          <a:off x="1597105" y="5598836"/>
          <a:ext cx="2560128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MX" sz="1400" b="1" kern="0">
              <a:solidFill>
                <a:prstClr val="white"/>
              </a:solidFill>
            </a:rPr>
            <a:t>Reporte, agosto 2022</a:t>
          </a:r>
        </a:p>
      </xdr:txBody>
    </xdr:sp>
    <xdr:clientData/>
  </xdr:twoCellAnchor>
  <xdr:twoCellAnchor>
    <xdr:from>
      <xdr:col>0</xdr:col>
      <xdr:colOff>526874</xdr:colOff>
      <xdr:row>23</xdr:row>
      <xdr:rowOff>4660</xdr:rowOff>
    </xdr:from>
    <xdr:to>
      <xdr:col>10</xdr:col>
      <xdr:colOff>10220</xdr:colOff>
      <xdr:row>31</xdr:row>
      <xdr:rowOff>160529</xdr:rowOff>
    </xdr:to>
    <xdr:cxnSp macro="">
      <xdr:nvCxnSpPr>
        <xdr:cNvPr id="9" name="Conector recto 19">
          <a:extLst>
            <a:ext uri="{FF2B5EF4-FFF2-40B4-BE49-F238E27FC236}">
              <a16:creationId xmlns:a16="http://schemas.microsoft.com/office/drawing/2014/main" id="{4542C564-691E-A20E-1157-621A18E3D215}"/>
            </a:ext>
          </a:extLst>
        </xdr:cNvPr>
        <xdr:cNvCxnSpPr>
          <a:cxnSpLocks/>
        </xdr:cNvCxnSpPr>
      </xdr:nvCxnSpPr>
      <xdr:spPr>
        <a:xfrm flipV="1">
          <a:off x="526874" y="4315976"/>
          <a:ext cx="4797293" cy="1639764"/>
        </a:xfrm>
        <a:prstGeom prst="line">
          <a:avLst/>
        </a:prstGeom>
        <a:ln w="12700">
          <a:solidFill>
            <a:srgbClr val="30726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89647</xdr:rowOff>
    </xdr:from>
    <xdr:to>
      <xdr:col>10</xdr:col>
      <xdr:colOff>11205</xdr:colOff>
      <xdr:row>17</xdr:row>
      <xdr:rowOff>171340</xdr:rowOff>
    </xdr:to>
    <xdr:sp macro="" textlink="">
      <xdr:nvSpPr>
        <xdr:cNvPr id="20" name="13 Rectángulo">
          <a:extLst>
            <a:ext uri="{FF2B5EF4-FFF2-40B4-BE49-F238E27FC236}">
              <a16:creationId xmlns:a16="http://schemas.microsoft.com/office/drawing/2014/main" id="{13A2C215-2FB2-9710-85EA-28386254F2AD}"/>
            </a:ext>
          </a:extLst>
        </xdr:cNvPr>
        <xdr:cNvSpPr/>
      </xdr:nvSpPr>
      <xdr:spPr>
        <a:xfrm>
          <a:off x="530679" y="2498111"/>
          <a:ext cx="4787312" cy="843693"/>
        </a:xfrm>
        <a:prstGeom prst="rect">
          <a:avLst/>
        </a:prstGeom>
        <a:noFill/>
      </xdr:spPr>
      <xdr:txBody>
        <a:bodyPr wrap="square" anchor="ctr">
          <a:spAutoFit/>
        </a:bodyPr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400">
            <a:defRPr/>
          </a:pPr>
          <a:r>
            <a:rPr lang="es-MX" sz="2400" b="1" kern="0">
              <a:solidFill>
                <a:srgbClr val="2A3557"/>
              </a:solidFill>
            </a:rPr>
            <a:t>Canon y Regalía Minera con MEIA: </a:t>
          </a:r>
          <a:r>
            <a:rPr lang="es-MX" sz="2400" b="0" kern="0">
              <a:solidFill>
                <a:srgbClr val="2A3557"/>
              </a:solidFill>
            </a:rPr>
            <a:t>AIO Áncash (17 Distritos)</a:t>
          </a:r>
        </a:p>
      </xdr:txBody>
    </xdr:sp>
    <xdr:clientData/>
  </xdr:twoCellAnchor>
  <xdr:twoCellAnchor editAs="oneCell">
    <xdr:from>
      <xdr:col>6</xdr:col>
      <xdr:colOff>321462</xdr:colOff>
      <xdr:row>5</xdr:row>
      <xdr:rowOff>99344</xdr:rowOff>
    </xdr:from>
    <xdr:to>
      <xdr:col>9</xdr:col>
      <xdr:colOff>366949</xdr:colOff>
      <xdr:row>6</xdr:row>
      <xdr:rowOff>186017</xdr:rowOff>
    </xdr:to>
    <xdr:pic>
      <xdr:nvPicPr>
        <xdr:cNvPr id="22" name="Imagen 13" descr="Texto&#10;&#10;Descripción generada automáticamente">
          <a:extLst>
            <a:ext uri="{FF2B5EF4-FFF2-40B4-BE49-F238E27FC236}">
              <a16:creationId xmlns:a16="http://schemas.microsoft.com/office/drawing/2014/main" id="{02FED9B5-2906-3567-3023-FDCE0ED84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862" y="985169"/>
          <a:ext cx="1645687" cy="277173"/>
        </a:xfrm>
        <a:prstGeom prst="rect">
          <a:avLst/>
        </a:prstGeom>
      </xdr:spPr>
    </xdr:pic>
    <xdr:clientData/>
  </xdr:twoCellAnchor>
  <xdr:twoCellAnchor editAs="oneCell">
    <xdr:from>
      <xdr:col>1</xdr:col>
      <xdr:colOff>195543</xdr:colOff>
      <xdr:row>2</xdr:row>
      <xdr:rowOff>178175</xdr:rowOff>
    </xdr:from>
    <xdr:to>
      <xdr:col>2</xdr:col>
      <xdr:colOff>438150</xdr:colOff>
      <xdr:row>6</xdr:row>
      <xdr:rowOff>182855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2CF572C-A8FF-0F83-E3D4-97665D03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943" y="492500"/>
          <a:ext cx="776007" cy="766680"/>
        </a:xfrm>
        <a:prstGeom prst="rect">
          <a:avLst/>
        </a:prstGeom>
      </xdr:spPr>
    </xdr:pic>
    <xdr:clientData/>
  </xdr:twoCellAnchor>
  <xdr:twoCellAnchor>
    <xdr:from>
      <xdr:col>0</xdr:col>
      <xdr:colOff>527957</xdr:colOff>
      <xdr:row>22</xdr:row>
      <xdr:rowOff>176561</xdr:rowOff>
    </xdr:from>
    <xdr:to>
      <xdr:col>9</xdr:col>
      <xdr:colOff>529683</xdr:colOff>
      <xdr:row>31</xdr:row>
      <xdr:rowOff>130628</xdr:rowOff>
    </xdr:to>
    <xdr:cxnSp macro="">
      <xdr:nvCxnSpPr>
        <xdr:cNvPr id="11" name="Conector recto 21">
          <a:extLst>
            <a:ext uri="{FF2B5EF4-FFF2-40B4-BE49-F238E27FC236}">
              <a16:creationId xmlns:a16="http://schemas.microsoft.com/office/drawing/2014/main" id="{6675B937-411D-F8CE-A74B-693B723C0820}"/>
            </a:ext>
          </a:extLst>
        </xdr:cNvPr>
        <xdr:cNvCxnSpPr>
          <a:cxnSpLocks/>
        </xdr:cNvCxnSpPr>
      </xdr:nvCxnSpPr>
      <xdr:spPr>
        <a:xfrm flipV="1">
          <a:off x="527957" y="4302247"/>
          <a:ext cx="4802326" cy="1630467"/>
        </a:xfrm>
        <a:prstGeom prst="line">
          <a:avLst/>
        </a:prstGeom>
        <a:ln w="12700">
          <a:solidFill>
            <a:srgbClr val="2F334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218671</xdr:colOff>
      <xdr:row>5</xdr:row>
      <xdr:rowOff>183897</xdr:rowOff>
    </xdr:from>
    <xdr:to>
      <xdr:col>13</xdr:col>
      <xdr:colOff>40820</xdr:colOff>
      <xdr:row>27</xdr:row>
      <xdr:rowOff>27215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45488A58-09DC-4637-A461-4208F5963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217712</xdr:colOff>
      <xdr:row>28</xdr:row>
      <xdr:rowOff>77560</xdr:rowOff>
    </xdr:from>
    <xdr:to>
      <xdr:col>13</xdr:col>
      <xdr:colOff>149677</xdr:colOff>
      <xdr:row>60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75E4F-F99C-2EBE-F17F-D2680660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ursos%20para%20el%20desarrollo%20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1995-2036 AIO Ancash"/>
      <sheetName val="Cuadro 1996-2036 AIO "/>
      <sheetName val="Cuadro 2022-2036"/>
      <sheetName val="Consolidado"/>
      <sheetName val="Datos Canon y Regalias "/>
      <sheetName val="Gráficos"/>
      <sheetName val="LOM 2022 LE1_IR-IEM-Regalías"/>
      <sheetName val="Data histórica"/>
      <sheetName val="CM21"/>
      <sheetName val="CM22"/>
      <sheetName val="CM23"/>
      <sheetName val="CM24"/>
      <sheetName val="CM25"/>
      <sheetName val="CM26"/>
      <sheetName val="CM27"/>
      <sheetName val="CM28"/>
      <sheetName val="CM29"/>
      <sheetName val="CM30"/>
      <sheetName val="CM31"/>
      <sheetName val="CM32"/>
      <sheetName val="CM33"/>
      <sheetName val="CM34"/>
      <sheetName val="CM35"/>
      <sheetName val="CM36"/>
      <sheetName val="RM21"/>
      <sheetName val="RM22"/>
      <sheetName val="RM23"/>
      <sheetName val="RM24"/>
      <sheetName val="RM25"/>
      <sheetName val="RM26"/>
      <sheetName val="RM27"/>
      <sheetName val="RM28"/>
      <sheetName val="RM29"/>
      <sheetName val="RM30"/>
      <sheetName val="RM31"/>
      <sheetName val="RM32"/>
      <sheetName val="RM33"/>
      <sheetName val="RM34"/>
      <sheetName val="RM35"/>
      <sheetName val="RM36"/>
    </sheetNames>
    <sheetDataSet>
      <sheetData sheetId="0">
        <row r="30">
          <cell r="G30">
            <v>1996</v>
          </cell>
          <cell r="H30">
            <v>1997</v>
          </cell>
          <cell r="I30">
            <v>1998</v>
          </cell>
          <cell r="J30">
            <v>1999</v>
          </cell>
          <cell r="K30">
            <v>2000</v>
          </cell>
          <cell r="L30">
            <v>2001</v>
          </cell>
          <cell r="M30">
            <v>2002</v>
          </cell>
          <cell r="N30">
            <v>2003</v>
          </cell>
          <cell r="O30">
            <v>2004</v>
          </cell>
          <cell r="P30">
            <v>2005</v>
          </cell>
          <cell r="Q30">
            <v>2006</v>
          </cell>
          <cell r="R30">
            <v>2007</v>
          </cell>
          <cell r="S30">
            <v>2008</v>
          </cell>
          <cell r="T30">
            <v>2009</v>
          </cell>
          <cell r="U30">
            <v>2010</v>
          </cell>
          <cell r="V30">
            <v>2011</v>
          </cell>
          <cell r="W30">
            <v>2012</v>
          </cell>
          <cell r="X30">
            <v>2013</v>
          </cell>
          <cell r="Y30">
            <v>2014</v>
          </cell>
          <cell r="Z30">
            <v>2015</v>
          </cell>
          <cell r="AA30">
            <v>2016</v>
          </cell>
          <cell r="AB30">
            <v>2017</v>
          </cell>
          <cell r="AC30">
            <v>2018</v>
          </cell>
          <cell r="AD30">
            <v>2019</v>
          </cell>
          <cell r="AE30">
            <v>2020</v>
          </cell>
          <cell r="AF30">
            <v>2021</v>
          </cell>
          <cell r="AG30">
            <v>2022</v>
          </cell>
          <cell r="AH30">
            <v>2023</v>
          </cell>
          <cell r="AI30">
            <v>2024</v>
          </cell>
          <cell r="AJ30">
            <v>2025</v>
          </cell>
          <cell r="AK30">
            <v>2026</v>
          </cell>
          <cell r="AL30">
            <v>2027</v>
          </cell>
          <cell r="AM30">
            <v>2028</v>
          </cell>
          <cell r="AN30">
            <v>2029</v>
          </cell>
          <cell r="AO30">
            <v>2030</v>
          </cell>
          <cell r="AP30">
            <v>2031</v>
          </cell>
          <cell r="AQ30">
            <v>2032</v>
          </cell>
          <cell r="AR30">
            <v>2033</v>
          </cell>
          <cell r="AS30">
            <v>2034</v>
          </cell>
          <cell r="AT30">
            <v>2035</v>
          </cell>
          <cell r="AU30">
            <v>2036</v>
          </cell>
        </row>
        <row r="31">
          <cell r="F31" t="str">
            <v>Canon y regalias Mineras</v>
          </cell>
          <cell r="G31">
            <v>2.1362970000000002E-2</v>
          </cell>
          <cell r="H31">
            <v>5.2803650000000001E-2</v>
          </cell>
          <cell r="I31">
            <v>7.2873969999999996E-2</v>
          </cell>
          <cell r="J31">
            <v>0.13743232</v>
          </cell>
          <cell r="K31">
            <v>0.10760106999999999</v>
          </cell>
          <cell r="L31">
            <v>0.1532519</v>
          </cell>
          <cell r="M31">
            <v>0.41279829000000001</v>
          </cell>
          <cell r="N31">
            <v>1.0503041200000003</v>
          </cell>
          <cell r="O31">
            <v>2.3204598900000004</v>
          </cell>
          <cell r="P31">
            <v>2.72570764</v>
          </cell>
          <cell r="Q31">
            <v>74.527311760000003</v>
          </cell>
          <cell r="R31">
            <v>363.58571376000003</v>
          </cell>
          <cell r="S31">
            <v>304.70860345000006</v>
          </cell>
          <cell r="T31">
            <v>208.51540292999999</v>
          </cell>
          <cell r="U31">
            <v>184.33795280999996</v>
          </cell>
          <cell r="V31">
            <v>181.49907258999997</v>
          </cell>
          <cell r="W31">
            <v>239.73775218000006</v>
          </cell>
          <cell r="X31">
            <v>244.90105997000001</v>
          </cell>
          <cell r="Y31">
            <v>182.83124858999997</v>
          </cell>
          <cell r="Z31">
            <v>182.83124858999997</v>
          </cell>
          <cell r="AA31">
            <v>182.83124858999997</v>
          </cell>
          <cell r="AB31">
            <v>207.24610951000003</v>
          </cell>
          <cell r="AC31">
            <v>419.23918577000001</v>
          </cell>
          <cell r="AD31">
            <v>360.87893953000014</v>
          </cell>
          <cell r="AE31">
            <v>261.81711612999993</v>
          </cell>
          <cell r="AF31">
            <v>456.08645631000013</v>
          </cell>
          <cell r="AG31">
            <v>812.38787103510549</v>
          </cell>
          <cell r="AH31">
            <v>762.9618489006574</v>
          </cell>
          <cell r="AI31">
            <v>710.40152739524308</v>
          </cell>
          <cell r="AJ31">
            <v>574.04725559688995</v>
          </cell>
          <cell r="AK31">
            <v>569.92200754302451</v>
          </cell>
          <cell r="AL31">
            <v>609.26578423401293</v>
          </cell>
          <cell r="AM31">
            <v>591.12416814245728</v>
          </cell>
          <cell r="AN31">
            <v>551.44185817537596</v>
          </cell>
          <cell r="AO31">
            <v>512.26510287519113</v>
          </cell>
          <cell r="AP31">
            <v>553.85607104526559</v>
          </cell>
          <cell r="AQ31">
            <v>543.0483498173171</v>
          </cell>
          <cell r="AR31">
            <v>576.77665368872829</v>
          </cell>
          <cell r="AS31">
            <v>511.25248843280451</v>
          </cell>
          <cell r="AT31">
            <v>463.30184695379853</v>
          </cell>
          <cell r="AU31">
            <v>368.75098057617129</v>
          </cell>
        </row>
        <row r="32">
          <cell r="F32" t="str">
            <v>Otros recursos pa inversión</v>
          </cell>
          <cell r="G32">
            <v>50</v>
          </cell>
          <cell r="H32">
            <v>20</v>
          </cell>
          <cell r="I32">
            <v>50</v>
          </cell>
          <cell r="J32">
            <v>70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  <cell r="P32">
            <v>50</v>
          </cell>
          <cell r="Q32">
            <v>50</v>
          </cell>
          <cell r="R32">
            <v>50</v>
          </cell>
          <cell r="S32">
            <v>50</v>
          </cell>
          <cell r="T32">
            <v>50</v>
          </cell>
          <cell r="U32">
            <v>50</v>
          </cell>
          <cell r="V32">
            <v>50</v>
          </cell>
          <cell r="W32">
            <v>50</v>
          </cell>
          <cell r="X32">
            <v>50</v>
          </cell>
          <cell r="Y32">
            <v>50</v>
          </cell>
          <cell r="Z32">
            <v>50</v>
          </cell>
          <cell r="AA32">
            <v>50</v>
          </cell>
          <cell r="AB32">
            <v>50</v>
          </cell>
          <cell r="AC32">
            <v>50</v>
          </cell>
          <cell r="AD32">
            <v>50</v>
          </cell>
          <cell r="AE32">
            <v>50</v>
          </cell>
          <cell r="AF32">
            <v>50</v>
          </cell>
          <cell r="AG32">
            <v>50</v>
          </cell>
          <cell r="AH32">
            <v>50</v>
          </cell>
          <cell r="AI32">
            <v>50</v>
          </cell>
          <cell r="AJ32">
            <v>50</v>
          </cell>
          <cell r="AK32">
            <v>50</v>
          </cell>
          <cell r="AL32">
            <v>50</v>
          </cell>
          <cell r="AM32">
            <v>50</v>
          </cell>
          <cell r="AN32">
            <v>50</v>
          </cell>
          <cell r="AO32">
            <v>50</v>
          </cell>
          <cell r="AP32">
            <v>50</v>
          </cell>
          <cell r="AQ32">
            <v>50</v>
          </cell>
          <cell r="AR32">
            <v>50</v>
          </cell>
          <cell r="AS32">
            <v>50</v>
          </cell>
          <cell r="AT32">
            <v>50</v>
          </cell>
          <cell r="AU32">
            <v>50</v>
          </cell>
        </row>
        <row r="33">
          <cell r="F33" t="str">
            <v>Total</v>
          </cell>
          <cell r="G33">
            <v>50.021362969999998</v>
          </cell>
          <cell r="H33">
            <v>20.052803650000001</v>
          </cell>
          <cell r="I33">
            <v>50.072873970000003</v>
          </cell>
          <cell r="J33">
            <v>70.137432320000002</v>
          </cell>
          <cell r="K33">
            <v>50.107601070000001</v>
          </cell>
          <cell r="L33">
            <v>50.153251900000001</v>
          </cell>
          <cell r="M33">
            <v>50.412798289999998</v>
          </cell>
          <cell r="N33">
            <v>51.05030412</v>
          </cell>
          <cell r="O33">
            <v>52.320459890000002</v>
          </cell>
          <cell r="P33">
            <v>52.725707640000003</v>
          </cell>
          <cell r="Q33">
            <v>124.52731176</v>
          </cell>
          <cell r="R33">
            <v>413.58571376000003</v>
          </cell>
          <cell r="S33">
            <v>354.70860345000006</v>
          </cell>
          <cell r="T33">
            <v>258.51540292999999</v>
          </cell>
          <cell r="U33">
            <v>234.33795280999996</v>
          </cell>
          <cell r="V33">
            <v>231.49907258999997</v>
          </cell>
          <cell r="W33">
            <v>289.73775218000003</v>
          </cell>
          <cell r="X33">
            <v>294.90105997000001</v>
          </cell>
          <cell r="Y33">
            <v>232.83124858999997</v>
          </cell>
          <cell r="Z33">
            <v>232.83124858999997</v>
          </cell>
          <cell r="AA33">
            <v>232.83124858999997</v>
          </cell>
          <cell r="AB33">
            <v>257.24610951</v>
          </cell>
          <cell r="AC33">
            <v>469.23918577000001</v>
          </cell>
          <cell r="AD33">
            <v>410.87893953000014</v>
          </cell>
          <cell r="AE33">
            <v>311.81711612999993</v>
          </cell>
          <cell r="AF33">
            <v>506.08645631000013</v>
          </cell>
          <cell r="AG33">
            <v>862.38787103510549</v>
          </cell>
          <cell r="AH33">
            <v>812.9618489006574</v>
          </cell>
          <cell r="AI33">
            <v>760.40152739524308</v>
          </cell>
          <cell r="AJ33">
            <v>624.04725559688995</v>
          </cell>
          <cell r="AK33">
            <v>619.92200754302451</v>
          </cell>
          <cell r="AL33">
            <v>659.26578423401293</v>
          </cell>
          <cell r="AM33">
            <v>641.12416814245728</v>
          </cell>
          <cell r="AN33">
            <v>601.44185817537596</v>
          </cell>
          <cell r="AO33">
            <v>562.26510287519113</v>
          </cell>
          <cell r="AP33">
            <v>603.85607104526559</v>
          </cell>
          <cell r="AQ33">
            <v>593.0483498173171</v>
          </cell>
          <cell r="AR33">
            <v>626.77665368872829</v>
          </cell>
          <cell r="AS33">
            <v>561.25248843280451</v>
          </cell>
          <cell r="AT33">
            <v>513.30184695379853</v>
          </cell>
          <cell r="AU33">
            <v>418.75098057617129</v>
          </cell>
        </row>
      </sheetData>
      <sheetData sheetId="1"/>
      <sheetData sheetId="2"/>
      <sheetData sheetId="3">
        <row r="31">
          <cell r="G31">
            <v>2645467.460331209</v>
          </cell>
          <cell r="H31">
            <v>2474038.9139943435</v>
          </cell>
          <cell r="I31">
            <v>2332741.3884625779</v>
          </cell>
          <cell r="J31">
            <v>1889141.5601070793</v>
          </cell>
          <cell r="K31">
            <v>1854819.6453898216</v>
          </cell>
          <cell r="L31">
            <v>1995741.9650755427</v>
          </cell>
          <cell r="M31">
            <v>1952763.4731970197</v>
          </cell>
          <cell r="N31">
            <v>1805875.6393877079</v>
          </cell>
          <cell r="O31">
            <v>1688384.1674212057</v>
          </cell>
          <cell r="P31">
            <v>1808328.3231087327</v>
          </cell>
          <cell r="Q31">
            <v>1788662.1042889403</v>
          </cell>
          <cell r="R31">
            <v>1908960.7426994701</v>
          </cell>
          <cell r="S31">
            <v>1720750.7078471242</v>
          </cell>
          <cell r="T31">
            <v>1546816.9079807003</v>
          </cell>
          <cell r="U31">
            <v>1256945.6494553101</v>
          </cell>
        </row>
        <row r="33">
          <cell r="G33">
            <v>1391264.2869892179</v>
          </cell>
          <cell r="H33">
            <v>1301109.1753254752</v>
          </cell>
          <cell r="I33">
            <v>1226800.1149949124</v>
          </cell>
          <cell r="J33">
            <v>993508.79383525485</v>
          </cell>
          <cell r="K33">
            <v>975458.73087918572</v>
          </cell>
          <cell r="L33">
            <v>1049570.4686186756</v>
          </cell>
          <cell r="M33">
            <v>1026967.8693594285</v>
          </cell>
          <cell r="N33">
            <v>949718.83854106523</v>
          </cell>
          <cell r="O33">
            <v>887929.49831144686</v>
          </cell>
          <cell r="P33">
            <v>951008.71691587393</v>
          </cell>
          <cell r="Q33">
            <v>940666.15617212292</v>
          </cell>
          <cell r="R33">
            <v>1003931.7989757753</v>
          </cell>
          <cell r="S33">
            <v>904951.22035611537</v>
          </cell>
          <cell r="T33">
            <v>813478.58359792642</v>
          </cell>
          <cell r="U33">
            <v>661033.86981546949</v>
          </cell>
        </row>
        <row r="34">
          <cell r="G34">
            <v>2118506.5555453096</v>
          </cell>
          <cell r="H34">
            <v>1981225.5250023054</v>
          </cell>
          <cell r="I34">
            <v>1868073.6005844185</v>
          </cell>
          <cell r="J34">
            <v>1512836.1393410889</v>
          </cell>
          <cell r="K34">
            <v>1485350.9396863275</v>
          </cell>
          <cell r="L34">
            <v>1598202.3969631726</v>
          </cell>
          <cell r="M34">
            <v>1563784.9572639894</v>
          </cell>
          <cell r="N34">
            <v>1446156.2797160456</v>
          </cell>
          <cell r="O34">
            <v>1352068.388893703</v>
          </cell>
          <cell r="P34">
            <v>1448120.403871638</v>
          </cell>
          <cell r="Q34">
            <v>1432371.5753121281</v>
          </cell>
          <cell r="R34">
            <v>1528707.4622271669</v>
          </cell>
          <cell r="S34">
            <v>1377987.7128320311</v>
          </cell>
          <cell r="T34">
            <v>1238700.4599085753</v>
          </cell>
          <cell r="U34">
            <v>1006569.7795435541</v>
          </cell>
        </row>
        <row r="35">
          <cell r="G35">
            <v>2303080.651681988</v>
          </cell>
          <cell r="H35">
            <v>2153839.0623845812</v>
          </cell>
          <cell r="I35">
            <v>2030828.8186138985</v>
          </cell>
          <cell r="J35">
            <v>1644641.4256126289</v>
          </cell>
          <cell r="K35">
            <v>1614761.5881550554</v>
          </cell>
          <cell r="L35">
            <v>1737445.1866967264</v>
          </cell>
          <cell r="M35">
            <v>1700029.1403577914</v>
          </cell>
          <cell r="N35">
            <v>1572152.1080047451</v>
          </cell>
          <cell r="O35">
            <v>1469866.8446699202</v>
          </cell>
          <cell r="P35">
            <v>1574287.3557472669</v>
          </cell>
          <cell r="Q35">
            <v>1557166.4163538422</v>
          </cell>
          <cell r="R35">
            <v>1661895.5316052889</v>
          </cell>
          <cell r="S35">
            <v>1498044.3800713508</v>
          </cell>
          <cell r="T35">
            <v>1346621.7770143715</v>
          </cell>
          <cell r="U35">
            <v>1094266.7974127885</v>
          </cell>
        </row>
        <row r="37">
          <cell r="G37">
            <v>1995799.7462837158</v>
          </cell>
          <cell r="H37">
            <v>1866470.2215720159</v>
          </cell>
          <cell r="I37">
            <v>1759872.212019667</v>
          </cell>
          <cell r="J37">
            <v>1425210.5924159391</v>
          </cell>
          <cell r="K37">
            <v>1399317.3732734518</v>
          </cell>
          <cell r="L37">
            <v>1505632.3191542311</v>
          </cell>
          <cell r="M37">
            <v>1473208.3848314581</v>
          </cell>
          <cell r="N37">
            <v>1362392.9218387338</v>
          </cell>
          <cell r="O37">
            <v>1273754.7308734639</v>
          </cell>
          <cell r="P37">
            <v>1364243.2812256992</v>
          </cell>
          <cell r="Q37">
            <v>1349406.6464458529</v>
          </cell>
          <cell r="R37">
            <v>1440162.6264827242</v>
          </cell>
          <cell r="S37">
            <v>1298172.7719715927</v>
          </cell>
          <cell r="T37">
            <v>1166953.22803507</v>
          </cell>
          <cell r="U37">
            <v>948267.87548588973</v>
          </cell>
        </row>
        <row r="38">
          <cell r="G38">
            <v>7547357.4171612449</v>
          </cell>
          <cell r="H38">
            <v>7058282.2234158162</v>
          </cell>
          <cell r="I38">
            <v>6655168.9954741709</v>
          </cell>
          <cell r="J38">
            <v>5389605.7235784885</v>
          </cell>
          <cell r="K38">
            <v>5291687.3928876845</v>
          </cell>
          <cell r="L38">
            <v>5693730.1814202014</v>
          </cell>
          <cell r="M38">
            <v>5571115.1637260662</v>
          </cell>
          <cell r="N38">
            <v>5152053.1270103846</v>
          </cell>
          <cell r="O38">
            <v>4816857.1188581791</v>
          </cell>
          <cell r="P38">
            <v>5159050.4841699041</v>
          </cell>
          <cell r="Q38">
            <v>5102943.9605770977</v>
          </cell>
          <cell r="R38">
            <v>5446148.6434910344</v>
          </cell>
          <cell r="S38">
            <v>4909196.8858802309</v>
          </cell>
          <cell r="T38">
            <v>4412974.3565157838</v>
          </cell>
          <cell r="U38">
            <v>3585989.3242449411</v>
          </cell>
        </row>
        <row r="40">
          <cell r="G40">
            <v>2001842.8522899728</v>
          </cell>
          <cell r="H40">
            <v>1872121.7291581277</v>
          </cell>
          <cell r="I40">
            <v>1765200.9502132181</v>
          </cell>
          <cell r="J40">
            <v>1429526.0046747327</v>
          </cell>
          <cell r="K40">
            <v>1403554.3831432222</v>
          </cell>
          <cell r="L40">
            <v>1510191.2413246734</v>
          </cell>
          <cell r="M40">
            <v>1477669.1301819978</v>
          </cell>
          <cell r="N40">
            <v>1366518.1277188212</v>
          </cell>
          <cell r="O40">
            <v>1277611.5481112518</v>
          </cell>
          <cell r="P40">
            <v>1368374.0898311832</v>
          </cell>
          <cell r="Q40">
            <v>1353492.5310268109</v>
          </cell>
          <cell r="R40">
            <v>1444523.3121849298</v>
          </cell>
          <cell r="S40">
            <v>1302103.524889098</v>
          </cell>
          <cell r="T40">
            <v>1170486.6597205342</v>
          </cell>
          <cell r="U40">
            <v>951139.14716761035</v>
          </cell>
        </row>
        <row r="74">
          <cell r="G74">
            <v>132422946.23352507</v>
          </cell>
          <cell r="H74">
            <v>123388015.77675727</v>
          </cell>
          <cell r="I74">
            <v>117608529.12114176</v>
          </cell>
          <cell r="J74">
            <v>95421886.894604564</v>
          </cell>
          <cell r="K74">
            <v>92799085.977726668</v>
          </cell>
          <cell r="L74">
            <v>100407715.71783245</v>
          </cell>
          <cell r="M74">
            <v>98953634.334496528</v>
          </cell>
          <cell r="N74">
            <v>90835749.944894344</v>
          </cell>
          <cell r="O74">
            <v>85391317.081974104</v>
          </cell>
          <cell r="P74">
            <v>90724237.218825787</v>
          </cell>
          <cell r="Q74">
            <v>90412403.202134296</v>
          </cell>
          <cell r="R74">
            <v>96887440.138211697</v>
          </cell>
          <cell r="S74">
            <v>88556232.072256804</v>
          </cell>
          <cell r="T74">
            <v>79079283.792304114</v>
          </cell>
          <cell r="U74">
            <v>65350072.64125853</v>
          </cell>
        </row>
        <row r="77">
          <cell r="G77">
            <v>43048379.023102298</v>
          </cell>
          <cell r="H77">
            <v>40111281.474582076</v>
          </cell>
          <cell r="I77">
            <v>38232471.652067259</v>
          </cell>
          <cell r="J77">
            <v>31019983.099413835</v>
          </cell>
          <cell r="K77">
            <v>30167356.487612054</v>
          </cell>
          <cell r="L77">
            <v>32640788.669984084</v>
          </cell>
          <cell r="M77">
            <v>32168092.295974284</v>
          </cell>
          <cell r="N77">
            <v>29529110.352066685</v>
          </cell>
          <cell r="O77">
            <v>27759220.6455236</v>
          </cell>
          <cell r="P77">
            <v>29492859.519154143</v>
          </cell>
          <cell r="Q77">
            <v>29391487.745419703</v>
          </cell>
          <cell r="R77">
            <v>31496408.774146065</v>
          </cell>
          <cell r="S77">
            <v>28788079.041691009</v>
          </cell>
          <cell r="T77">
            <v>25707289.245500408</v>
          </cell>
          <cell r="U77">
            <v>21244163.313562892</v>
          </cell>
        </row>
        <row r="84">
          <cell r="G84">
            <v>547601085.5371089</v>
          </cell>
          <cell r="H84">
            <v>516021297.81342995</v>
          </cell>
          <cell r="I84">
            <v>475643220.92657459</v>
          </cell>
          <cell r="J84">
            <v>383661248.67546904</v>
          </cell>
          <cell r="K84">
            <v>384342626.56604922</v>
          </cell>
          <cell r="L84">
            <v>408740878.36171585</v>
          </cell>
          <cell r="M84">
            <v>393844178.48423421</v>
          </cell>
          <cell r="N84">
            <v>370023748.33092177</v>
          </cell>
          <cell r="O84">
            <v>341944783.21203375</v>
          </cell>
          <cell r="P84">
            <v>372547568.77923566</v>
          </cell>
          <cell r="Q84">
            <v>362688834.40157378</v>
          </cell>
          <cell r="R84">
            <v>383689302.83392137</v>
          </cell>
          <cell r="S84">
            <v>335351242.06869388</v>
          </cell>
          <cell r="T84">
            <v>305977467.72075868</v>
          </cell>
          <cell r="U84">
            <v>239256687.1691969</v>
          </cell>
        </row>
        <row r="85">
          <cell r="G85">
            <v>25237519.704692107</v>
          </cell>
          <cell r="H85">
            <v>23515618.463867173</v>
          </cell>
          <cell r="I85">
            <v>22414148.420322903</v>
          </cell>
          <cell r="J85">
            <v>18185758.731833786</v>
          </cell>
          <cell r="K85">
            <v>17685898.309573878</v>
          </cell>
          <cell r="L85">
            <v>19135971.340368692</v>
          </cell>
          <cell r="M85">
            <v>18858848.616490826</v>
          </cell>
          <cell r="N85">
            <v>17311720.470876969</v>
          </cell>
          <cell r="O85">
            <v>16274105.876375243</v>
          </cell>
          <cell r="P85">
            <v>17290468.076926179</v>
          </cell>
          <cell r="Q85">
            <v>17231037.914973985</v>
          </cell>
          <cell r="R85">
            <v>18465067.793562289</v>
          </cell>
          <cell r="S85">
            <v>16877283.850455943</v>
          </cell>
          <cell r="T85">
            <v>15071141.669221923</v>
          </cell>
          <cell r="U85">
            <v>12454591.843005542</v>
          </cell>
        </row>
        <row r="87">
          <cell r="G87">
            <v>30218264.244113706</v>
          </cell>
          <cell r="H87">
            <v>28260094.964063995</v>
          </cell>
          <cell r="I87">
            <v>26646101.963740446</v>
          </cell>
          <cell r="J87">
            <v>21579013.809039928</v>
          </cell>
          <cell r="K87">
            <v>21186966.390637666</v>
          </cell>
          <cell r="L87">
            <v>22796673.543725625</v>
          </cell>
          <cell r="M87">
            <v>22305745.023956157</v>
          </cell>
          <cell r="N87">
            <v>20627895.856331348</v>
          </cell>
          <cell r="O87">
            <v>19285831.211971991</v>
          </cell>
          <cell r="P87">
            <v>20655912.018276453</v>
          </cell>
          <cell r="Q87">
            <v>20431271.569701578</v>
          </cell>
          <cell r="R87">
            <v>21805401.510139912</v>
          </cell>
          <cell r="S87">
            <v>19655543.062873289</v>
          </cell>
          <cell r="T87">
            <v>17668757.134049822</v>
          </cell>
          <cell r="U87">
            <v>14357657.519996217</v>
          </cell>
        </row>
        <row r="136">
          <cell r="G136">
            <v>3192272.6760605345</v>
          </cell>
          <cell r="H136">
            <v>2985410.6856660508</v>
          </cell>
          <cell r="I136">
            <v>2814907.6510554692</v>
          </cell>
          <cell r="J136">
            <v>2279617.9026844543</v>
          </cell>
          <cell r="K136">
            <v>2238201.8156658425</v>
          </cell>
          <cell r="L136">
            <v>2408252.0912127858</v>
          </cell>
          <cell r="M136">
            <v>2356390.1547726681</v>
          </cell>
          <cell r="N136">
            <v>2179141.3224409786</v>
          </cell>
          <cell r="O136">
            <v>2037364.936508097</v>
          </cell>
          <cell r="P136">
            <v>2182100.9639194887</v>
          </cell>
          <cell r="Q136">
            <v>2158369.833629196</v>
          </cell>
          <cell r="R136">
            <v>2303533.6136127682</v>
          </cell>
          <cell r="S136">
            <v>2076421.4829104226</v>
          </cell>
          <cell r="T136">
            <v>1866536.4153059807</v>
          </cell>
          <cell r="U136">
            <v>1516750.1820441927</v>
          </cell>
        </row>
        <row r="139">
          <cell r="G139">
            <v>1334979.2289216826</v>
          </cell>
          <cell r="H139">
            <v>1248471.436996205</v>
          </cell>
          <cell r="I139">
            <v>1177168.6277530622</v>
          </cell>
          <cell r="J139">
            <v>953315.35203230474</v>
          </cell>
          <cell r="K139">
            <v>935995.52333230467</v>
          </cell>
          <cell r="L139">
            <v>1007108.9928770578</v>
          </cell>
          <cell r="M139">
            <v>985420.80551185622</v>
          </cell>
          <cell r="N139">
            <v>911296.9653750431</v>
          </cell>
          <cell r="O139">
            <v>852007.37780586642</v>
          </cell>
          <cell r="P139">
            <v>912534.66036535404</v>
          </cell>
          <cell r="Q139">
            <v>902610.51877997071</v>
          </cell>
          <cell r="R139">
            <v>963316.68355188996</v>
          </cell>
          <cell r="S139">
            <v>868340.46820617153</v>
          </cell>
          <cell r="T139">
            <v>780568.45304782747</v>
          </cell>
          <cell r="U139">
            <v>634291.05028425879</v>
          </cell>
        </row>
        <row r="140">
          <cell r="G140">
            <v>3402905.8481087908</v>
          </cell>
          <cell r="H140">
            <v>3182394.6486289548</v>
          </cell>
          <cell r="I140">
            <v>3000641.4488012213</v>
          </cell>
          <cell r="J140">
            <v>2430032.1055504107</v>
          </cell>
          <cell r="K140">
            <v>2385883.2940223999</v>
          </cell>
          <cell r="L140">
            <v>2567153.8607477066</v>
          </cell>
          <cell r="M140">
            <v>2511869.9596794201</v>
          </cell>
          <cell r="N140">
            <v>2322925.8595606615</v>
          </cell>
          <cell r="O140">
            <v>2171794.7558699492</v>
          </cell>
          <cell r="P140">
            <v>2326080.7846931713</v>
          </cell>
          <cell r="Q140">
            <v>2300783.8222335838</v>
          </cell>
          <cell r="R140">
            <v>2455525.8276844709</v>
          </cell>
          <cell r="S140">
            <v>2213428.3391023879</v>
          </cell>
          <cell r="T140">
            <v>1989694.593129517</v>
          </cell>
          <cell r="U140">
            <v>1616828.6948994896</v>
          </cell>
        </row>
        <row r="141">
          <cell r="G141">
            <v>999737.54230753588</v>
          </cell>
          <cell r="H141">
            <v>934953.69742338278</v>
          </cell>
          <cell r="I141">
            <v>881556.54057777266</v>
          </cell>
          <cell r="J141">
            <v>713917.58496096567</v>
          </cell>
          <cell r="K141">
            <v>700947.13373401132</v>
          </cell>
          <cell r="L141">
            <v>754202.49810777733</v>
          </cell>
          <cell r="M141">
            <v>737960.67601508019</v>
          </cell>
          <cell r="N141">
            <v>682450.90915179253</v>
          </cell>
          <cell r="O141">
            <v>638050.19843158592</v>
          </cell>
          <cell r="P141">
            <v>683377.79259756661</v>
          </cell>
          <cell r="Q141">
            <v>675945.81410446507</v>
          </cell>
          <cell r="R141">
            <v>721407.36935354338</v>
          </cell>
          <cell r="S141">
            <v>650281.70233916154</v>
          </cell>
          <cell r="T141">
            <v>584551.1075727836</v>
          </cell>
          <cell r="U141">
            <v>475007.07275502628</v>
          </cell>
        </row>
        <row r="142">
          <cell r="G142">
            <v>4926462.0268821036</v>
          </cell>
          <cell r="H142">
            <v>4607223.0883897608</v>
          </cell>
          <cell r="I142">
            <v>4344094.9628457427</v>
          </cell>
          <cell r="J142">
            <v>3518011.2017356455</v>
          </cell>
          <cell r="K142">
            <v>3454095.9912558729</v>
          </cell>
          <cell r="L142">
            <v>3716525.3981875787</v>
          </cell>
          <cell r="M142">
            <v>3636489.6724086292</v>
          </cell>
          <cell r="N142">
            <v>3362951.1215387029</v>
          </cell>
          <cell r="O142">
            <v>3144155.2815577453</v>
          </cell>
          <cell r="P142">
            <v>3367518.5764013175</v>
          </cell>
          <cell r="Q142">
            <v>3330895.6045897761</v>
          </cell>
          <cell r="R142">
            <v>3554919.026877834</v>
          </cell>
          <cell r="S142">
            <v>3204429.1404279913</v>
          </cell>
          <cell r="T142">
            <v>2880524.8501344458</v>
          </cell>
          <cell r="U142">
            <v>2340718.6460426096</v>
          </cell>
        </row>
        <row r="172">
          <cell r="G172">
            <v>438751472.23451769</v>
          </cell>
          <cell r="H172">
            <v>409149181.17049134</v>
          </cell>
          <cell r="I172">
            <v>389051837.99655139</v>
          </cell>
          <cell r="J172">
            <v>315528239.28782141</v>
          </cell>
          <cell r="K172">
            <v>307501667.57109547</v>
          </cell>
          <cell r="L172">
            <v>332304388.14414835</v>
          </cell>
          <cell r="M172">
            <v>326975343.70774907</v>
          </cell>
          <cell r="N172">
            <v>300639790.14456522</v>
          </cell>
          <cell r="O172">
            <v>282280691.0123679</v>
          </cell>
          <cell r="P172">
            <v>300442116.65113735</v>
          </cell>
          <cell r="Q172">
            <v>298915733.73159981</v>
          </cell>
          <cell r="R172">
            <v>320036807.41198063</v>
          </cell>
          <cell r="S172">
            <v>291634132.34378517</v>
          </cell>
          <cell r="T172">
            <v>260799488.35501361</v>
          </cell>
          <cell r="U172">
            <v>214738558.7682409</v>
          </cell>
        </row>
        <row r="175">
          <cell r="G175">
            <v>2594460163.9022374</v>
          </cell>
          <cell r="H175">
            <v>2426336933.850872</v>
          </cell>
          <cell r="I175">
            <v>2287763767.9559393</v>
          </cell>
          <cell r="J175">
            <v>1852716994.3176351</v>
          </cell>
          <cell r="K175">
            <v>1819056840.9352794</v>
          </cell>
          <cell r="L175">
            <v>1957262035.3335228</v>
          </cell>
          <cell r="M175">
            <v>1915112212.3795624</v>
          </cell>
          <cell r="N175">
            <v>1771056525.0219719</v>
          </cell>
          <cell r="O175">
            <v>1655830407.8286178</v>
          </cell>
          <cell r="P175">
            <v>1773461918.5126376</v>
          </cell>
          <cell r="Q175">
            <v>1754174884.3428247</v>
          </cell>
          <cell r="R175">
            <v>1872154042.9633298</v>
          </cell>
          <cell r="S175">
            <v>1687572888.5196724</v>
          </cell>
          <cell r="T175">
            <v>1516992708.7683475</v>
          </cell>
          <cell r="U175">
            <v>1232710462.1781075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47D2-1D2D-4BB3-9300-2956974B8B57}">
  <dimension ref="B2:J32"/>
  <sheetViews>
    <sheetView showGridLines="0" tabSelected="1" zoomScale="70" zoomScaleNormal="70" workbookViewId="0">
      <selection activeCell="B23" sqref="B23:J23"/>
    </sheetView>
  </sheetViews>
  <sheetFormatPr defaultRowHeight="12" x14ac:dyDescent="0.2"/>
  <sheetData>
    <row r="2" spans="2:10" ht="12.75" thickBot="1" x14ac:dyDescent="0.25"/>
    <row r="3" spans="2:10" ht="15" x14ac:dyDescent="0.25">
      <c r="B3" s="1"/>
      <c r="C3" s="2"/>
      <c r="D3" s="3"/>
      <c r="E3" s="3"/>
      <c r="F3" s="3"/>
      <c r="G3" s="3"/>
      <c r="H3" s="3"/>
      <c r="I3" s="53">
        <v>44782</v>
      </c>
      <c r="J3" s="54"/>
    </row>
    <row r="4" spans="2:10" ht="15" x14ac:dyDescent="0.25">
      <c r="B4" s="4"/>
      <c r="C4" s="5"/>
      <c r="D4" s="5"/>
      <c r="E4" s="5"/>
      <c r="F4" s="5"/>
      <c r="G4" s="5"/>
      <c r="H4" s="5"/>
      <c r="I4" s="5"/>
      <c r="J4" s="6"/>
    </row>
    <row r="5" spans="2:10" ht="15" x14ac:dyDescent="0.25">
      <c r="B5" s="55"/>
      <c r="C5" s="56"/>
      <c r="D5" s="56"/>
      <c r="E5" s="56"/>
      <c r="F5" s="56"/>
      <c r="G5" s="56"/>
      <c r="H5" s="56"/>
      <c r="I5" s="56"/>
      <c r="J5" s="57"/>
    </row>
    <row r="6" spans="2:10" ht="15" x14ac:dyDescent="0.25">
      <c r="B6" s="55"/>
      <c r="C6" s="56"/>
      <c r="D6" s="56"/>
      <c r="E6" s="56"/>
      <c r="F6" s="56"/>
      <c r="G6" s="56"/>
      <c r="H6" s="56"/>
      <c r="I6" s="56"/>
      <c r="J6" s="57"/>
    </row>
    <row r="7" spans="2:10" ht="15" x14ac:dyDescent="0.25">
      <c r="B7" s="7"/>
      <c r="C7" s="8"/>
      <c r="D7" s="8"/>
      <c r="E7" s="8"/>
      <c r="F7" s="8"/>
      <c r="G7" s="8"/>
      <c r="H7" s="8"/>
      <c r="I7" s="8"/>
      <c r="J7" s="6"/>
    </row>
    <row r="8" spans="2:10" ht="15" x14ac:dyDescent="0.25">
      <c r="B8" s="7"/>
      <c r="C8" s="8"/>
      <c r="D8" s="8"/>
      <c r="E8" s="8"/>
      <c r="F8" s="8"/>
      <c r="G8" s="8"/>
      <c r="H8" s="8"/>
      <c r="I8" s="8"/>
      <c r="J8" s="6"/>
    </row>
    <row r="9" spans="2:10" ht="15" x14ac:dyDescent="0.25">
      <c r="B9" s="7"/>
      <c r="C9" s="8"/>
      <c r="D9" s="8"/>
      <c r="E9" s="8"/>
      <c r="F9" s="8"/>
      <c r="G9" s="8"/>
      <c r="H9" s="8"/>
      <c r="I9" s="8"/>
      <c r="J9" s="6"/>
    </row>
    <row r="10" spans="2:10" ht="15" x14ac:dyDescent="0.25">
      <c r="B10" s="7"/>
      <c r="C10" s="8"/>
      <c r="D10" s="8"/>
      <c r="E10" s="8"/>
      <c r="F10" s="8"/>
      <c r="G10" s="8"/>
      <c r="H10" s="8"/>
      <c r="I10" s="8"/>
      <c r="J10" s="6"/>
    </row>
    <row r="11" spans="2:10" ht="15" x14ac:dyDescent="0.25">
      <c r="B11" s="7"/>
      <c r="C11" s="8"/>
      <c r="D11" s="8"/>
      <c r="E11" s="5"/>
      <c r="F11" s="8"/>
      <c r="G11" s="8"/>
      <c r="H11" s="8"/>
      <c r="I11" s="8"/>
      <c r="J11" s="6"/>
    </row>
    <row r="12" spans="2:10" ht="15" x14ac:dyDescent="0.25">
      <c r="B12" s="7"/>
      <c r="C12" s="8"/>
      <c r="D12" s="8"/>
      <c r="E12" s="8"/>
      <c r="F12" s="8"/>
      <c r="G12" s="8"/>
      <c r="H12" s="8"/>
      <c r="I12" s="8"/>
      <c r="J12" s="6"/>
    </row>
    <row r="13" spans="2:10" ht="15" x14ac:dyDescent="0.25">
      <c r="B13" s="7"/>
      <c r="C13" s="8"/>
      <c r="D13" s="8"/>
      <c r="E13" s="8"/>
      <c r="F13" s="8"/>
      <c r="G13" s="8"/>
      <c r="H13" s="8"/>
      <c r="I13" s="8"/>
      <c r="J13" s="6"/>
    </row>
    <row r="14" spans="2:10" ht="15" x14ac:dyDescent="0.25">
      <c r="B14" s="7"/>
      <c r="C14" s="8"/>
      <c r="D14" s="8"/>
      <c r="E14" s="8"/>
      <c r="F14" s="8"/>
      <c r="G14" s="8"/>
      <c r="H14" s="8"/>
      <c r="I14" s="8"/>
      <c r="J14" s="6"/>
    </row>
    <row r="15" spans="2:10" ht="15" x14ac:dyDescent="0.25">
      <c r="B15" s="7"/>
      <c r="C15" s="8"/>
      <c r="D15" s="8"/>
      <c r="E15" s="8"/>
      <c r="F15" s="8"/>
      <c r="G15" s="8"/>
      <c r="H15" s="8"/>
      <c r="I15" s="8"/>
      <c r="J15" s="6"/>
    </row>
    <row r="16" spans="2:10" ht="15" x14ac:dyDescent="0.25">
      <c r="B16" s="7"/>
      <c r="C16" s="8"/>
      <c r="D16" s="8"/>
      <c r="E16" s="8"/>
      <c r="F16" s="8"/>
      <c r="G16" s="8"/>
      <c r="H16" s="8"/>
      <c r="I16" s="8"/>
      <c r="J16" s="6"/>
    </row>
    <row r="17" spans="2:10" ht="15" x14ac:dyDescent="0.25">
      <c r="B17" s="7"/>
      <c r="C17" s="8"/>
      <c r="D17" s="8"/>
      <c r="E17" s="8"/>
      <c r="F17" s="8"/>
      <c r="G17" s="8"/>
      <c r="H17" s="8"/>
      <c r="I17" s="8"/>
      <c r="J17" s="6"/>
    </row>
    <row r="18" spans="2:10" ht="15" x14ac:dyDescent="0.25">
      <c r="B18" s="7"/>
      <c r="C18" s="8"/>
      <c r="D18" s="8"/>
      <c r="E18" s="8"/>
      <c r="F18" s="8"/>
      <c r="G18" s="8"/>
      <c r="H18" s="8"/>
      <c r="I18" s="8"/>
      <c r="J18" s="6"/>
    </row>
    <row r="19" spans="2:10" ht="15" x14ac:dyDescent="0.25">
      <c r="B19" s="7"/>
      <c r="C19" s="8"/>
      <c r="D19" s="8"/>
      <c r="E19" s="8"/>
      <c r="F19" s="8"/>
      <c r="G19" s="8"/>
      <c r="H19" s="8"/>
      <c r="I19" s="8"/>
      <c r="J19" s="6"/>
    </row>
    <row r="20" spans="2:10" ht="15" x14ac:dyDescent="0.25">
      <c r="B20" s="7"/>
      <c r="C20" s="8"/>
      <c r="D20" s="8"/>
      <c r="E20" s="8"/>
      <c r="F20" s="8"/>
      <c r="G20" s="8"/>
      <c r="H20" s="8"/>
      <c r="I20" s="8"/>
      <c r="J20" s="6"/>
    </row>
    <row r="21" spans="2:10" ht="15" x14ac:dyDescent="0.25">
      <c r="B21" s="58" t="s">
        <v>33</v>
      </c>
      <c r="C21" s="56"/>
      <c r="D21" s="56"/>
      <c r="E21" s="56"/>
      <c r="F21" s="56"/>
      <c r="G21" s="56"/>
      <c r="H21" s="56"/>
      <c r="I21" s="56"/>
      <c r="J21" s="57"/>
    </row>
    <row r="22" spans="2:10" ht="15" x14ac:dyDescent="0.25">
      <c r="B22" s="9"/>
      <c r="C22" s="10"/>
      <c r="D22" s="10"/>
      <c r="E22" s="10"/>
      <c r="F22" s="10"/>
      <c r="G22" s="10"/>
      <c r="H22" s="10"/>
      <c r="I22" s="10"/>
      <c r="J22" s="11"/>
    </row>
    <row r="23" spans="2:10" ht="15" x14ac:dyDescent="0.25">
      <c r="B23" s="59"/>
      <c r="C23" s="60"/>
      <c r="D23" s="60"/>
      <c r="E23" s="60"/>
      <c r="F23" s="60"/>
      <c r="G23" s="60"/>
      <c r="H23" s="60"/>
      <c r="I23" s="60"/>
      <c r="J23" s="61"/>
    </row>
    <row r="24" spans="2:10" ht="15" x14ac:dyDescent="0.25">
      <c r="B24" s="55"/>
      <c r="C24" s="56"/>
      <c r="D24" s="56"/>
      <c r="E24" s="56"/>
      <c r="F24" s="56"/>
      <c r="G24" s="56"/>
      <c r="H24" s="56"/>
      <c r="I24" s="56"/>
      <c r="J24" s="57"/>
    </row>
    <row r="25" spans="2:10" ht="15" x14ac:dyDescent="0.2">
      <c r="B25" s="46"/>
      <c r="C25" s="47"/>
      <c r="D25" s="47"/>
      <c r="E25" s="47"/>
      <c r="F25" s="47"/>
      <c r="G25" s="47"/>
      <c r="H25" s="47"/>
      <c r="I25" s="47"/>
      <c r="J25" s="48"/>
    </row>
    <row r="26" spans="2:10" x14ac:dyDescent="0.2">
      <c r="B26" s="49"/>
      <c r="C26" s="50"/>
      <c r="D26" s="50"/>
      <c r="E26" s="50"/>
      <c r="F26" s="50"/>
      <c r="G26" s="50"/>
      <c r="H26" s="50"/>
      <c r="I26" s="50"/>
      <c r="J26" s="51"/>
    </row>
    <row r="27" spans="2:10" ht="15" x14ac:dyDescent="0.2">
      <c r="B27" s="12"/>
      <c r="C27" s="13"/>
      <c r="D27" s="13"/>
      <c r="E27" s="13"/>
      <c r="F27" s="13"/>
      <c r="G27" s="13"/>
      <c r="H27" s="13"/>
      <c r="I27" s="13"/>
      <c r="J27" s="14"/>
    </row>
    <row r="28" spans="2:10" ht="15" x14ac:dyDescent="0.2">
      <c r="B28" s="46"/>
      <c r="C28" s="47"/>
      <c r="D28" s="47"/>
      <c r="E28" s="47"/>
      <c r="F28" s="47"/>
      <c r="G28" s="47"/>
      <c r="H28" s="47"/>
      <c r="I28" s="47"/>
      <c r="J28" s="48"/>
    </row>
    <row r="29" spans="2:10" ht="15" x14ac:dyDescent="0.25">
      <c r="B29" s="15"/>
      <c r="C29" s="16"/>
      <c r="D29" s="17"/>
      <c r="E29" s="17"/>
      <c r="F29" s="17"/>
      <c r="G29" s="17"/>
      <c r="H29" s="17"/>
      <c r="I29" s="17"/>
      <c r="J29" s="11"/>
    </row>
    <row r="30" spans="2:10" ht="15" x14ac:dyDescent="0.25">
      <c r="B30" s="18"/>
      <c r="C30" s="5"/>
      <c r="D30" s="19"/>
      <c r="E30" s="19"/>
      <c r="F30" s="20"/>
      <c r="G30" s="52"/>
      <c r="H30" s="52"/>
      <c r="I30" s="52"/>
      <c r="J30" s="21"/>
    </row>
    <row r="31" spans="2:10" ht="15" x14ac:dyDescent="0.25">
      <c r="B31" s="22"/>
      <c r="C31" s="23"/>
      <c r="D31" s="23"/>
      <c r="E31" s="23"/>
      <c r="F31" s="23"/>
      <c r="G31" s="23"/>
      <c r="H31" s="23"/>
      <c r="I31" s="23"/>
      <c r="J31" s="24"/>
    </row>
    <row r="32" spans="2:10" ht="15.75" thickBot="1" x14ac:dyDescent="0.3">
      <c r="B32" s="25"/>
      <c r="C32" s="26"/>
      <c r="D32" s="26"/>
      <c r="E32" s="26"/>
      <c r="F32" s="26"/>
      <c r="G32" s="26"/>
      <c r="H32" s="26"/>
      <c r="I32" s="26"/>
      <c r="J32" s="27"/>
    </row>
  </sheetData>
  <mergeCells count="10">
    <mergeCell ref="B25:J25"/>
    <mergeCell ref="B26:J26"/>
    <mergeCell ref="B28:J28"/>
    <mergeCell ref="G30:I30"/>
    <mergeCell ref="I3:J3"/>
    <mergeCell ref="B5:J5"/>
    <mergeCell ref="B6:J6"/>
    <mergeCell ref="B21:J21"/>
    <mergeCell ref="B23:J23"/>
    <mergeCell ref="B24:J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8D4F-F1AA-41CE-8CED-06DCE2A68308}">
  <dimension ref="B2:BK37"/>
  <sheetViews>
    <sheetView showGridLines="0" zoomScale="55" zoomScaleNormal="55" workbookViewId="0">
      <selection activeCell="S16" sqref="S16"/>
    </sheetView>
  </sheetViews>
  <sheetFormatPr defaultColWidth="13.33203125" defaultRowHeight="12" x14ac:dyDescent="0.2"/>
  <cols>
    <col min="1" max="1" width="1.5" customWidth="1"/>
    <col min="2" max="2" width="12.5" customWidth="1"/>
    <col min="3" max="3" width="5.6640625" customWidth="1"/>
    <col min="4" max="4" width="10" customWidth="1"/>
    <col min="5" max="5" width="10.83203125" customWidth="1"/>
    <col min="6" max="6" width="8.6640625" customWidth="1"/>
    <col min="7" max="13" width="6.33203125" customWidth="1"/>
    <col min="14" max="14" width="11.83203125" customWidth="1"/>
    <col min="15" max="15" width="6.33203125" style="44" customWidth="1"/>
    <col min="16" max="16" width="16.83203125" customWidth="1"/>
    <col min="17" max="17" width="4" bestFit="1" customWidth="1"/>
    <col min="18" max="18" width="7.6640625" bestFit="1" customWidth="1"/>
    <col min="19" max="19" width="8.5" bestFit="1" customWidth="1"/>
    <col min="20" max="20" width="24.1640625" customWidth="1"/>
    <col min="21" max="21" width="13.6640625" bestFit="1" customWidth="1"/>
    <col min="22" max="22" width="18.6640625" bestFit="1" customWidth="1"/>
    <col min="23" max="24" width="9" bestFit="1" customWidth="1"/>
    <col min="25" max="25" width="9.33203125" bestFit="1" customWidth="1"/>
    <col min="26" max="26" width="9" bestFit="1" customWidth="1"/>
    <col min="27" max="31" width="9.33203125" bestFit="1" customWidth="1"/>
    <col min="32" max="33" width="10.6640625" bestFit="1" customWidth="1"/>
    <col min="34" max="34" width="9.33203125" bestFit="1" customWidth="1"/>
    <col min="35" max="35" width="9" bestFit="1" customWidth="1"/>
    <col min="36" max="36" width="8.5" bestFit="1" customWidth="1"/>
    <col min="37" max="38" width="10.6640625" bestFit="1" customWidth="1"/>
    <col min="39" max="42" width="9" bestFit="1" customWidth="1"/>
    <col min="43" max="44" width="10.6640625" bestFit="1" customWidth="1"/>
    <col min="45" max="45" width="9.33203125" bestFit="1" customWidth="1"/>
    <col min="46" max="47" width="10.6640625" bestFit="1" customWidth="1"/>
    <col min="48" max="48" width="10.6640625" customWidth="1"/>
    <col min="49" max="61" width="10.6640625" bestFit="1" customWidth="1"/>
    <col min="62" max="62" width="17.6640625" bestFit="1" customWidth="1"/>
    <col min="63" max="63" width="16.83203125" bestFit="1" customWidth="1"/>
  </cols>
  <sheetData>
    <row r="2" spans="2:63" ht="18.75" x14ac:dyDescent="0.3">
      <c r="B2" s="42" t="s">
        <v>32</v>
      </c>
      <c r="C2" s="43"/>
    </row>
    <row r="3" spans="2:63" ht="15.75" x14ac:dyDescent="0.25">
      <c r="B3" s="43" t="s">
        <v>33</v>
      </c>
      <c r="C3" s="43"/>
    </row>
    <row r="4" spans="2:63" x14ac:dyDescent="0.2">
      <c r="B4" t="s">
        <v>34</v>
      </c>
    </row>
    <row r="6" spans="2:63" ht="18" x14ac:dyDescent="0.2">
      <c r="P6" s="28"/>
      <c r="Q6" s="28"/>
      <c r="R6" s="28"/>
      <c r="S6" s="28"/>
      <c r="T6" s="28"/>
      <c r="U6" s="28">
        <v>1996</v>
      </c>
      <c r="V6" s="28">
        <v>1997</v>
      </c>
      <c r="W6" s="28">
        <v>1998</v>
      </c>
      <c r="X6" s="28">
        <v>1999</v>
      </c>
      <c r="Y6" s="28">
        <v>2000</v>
      </c>
      <c r="Z6" s="28">
        <v>2001</v>
      </c>
      <c r="AA6" s="28">
        <v>2002</v>
      </c>
      <c r="AB6" s="28">
        <v>2003</v>
      </c>
      <c r="AC6" s="28">
        <v>2004</v>
      </c>
      <c r="AD6" s="28">
        <v>2005</v>
      </c>
      <c r="AE6" s="28">
        <v>2006</v>
      </c>
      <c r="AF6" s="28">
        <v>2007</v>
      </c>
      <c r="AG6" s="28">
        <v>2008</v>
      </c>
      <c r="AH6" s="28">
        <v>2009</v>
      </c>
      <c r="AI6" s="28">
        <v>2010</v>
      </c>
      <c r="AJ6" s="28">
        <v>2011</v>
      </c>
      <c r="AK6" s="28">
        <v>2012</v>
      </c>
      <c r="AL6" s="28">
        <v>2013</v>
      </c>
      <c r="AM6" s="28">
        <v>2014</v>
      </c>
      <c r="AN6" s="28">
        <v>2015</v>
      </c>
      <c r="AO6" s="28">
        <v>2016</v>
      </c>
      <c r="AP6" s="28">
        <v>2017</v>
      </c>
      <c r="AQ6" s="28">
        <v>2018</v>
      </c>
      <c r="AR6" s="28">
        <v>2019</v>
      </c>
      <c r="AS6" s="28">
        <v>2020</v>
      </c>
      <c r="AT6" s="28">
        <v>2021</v>
      </c>
      <c r="AU6" s="28">
        <v>2022</v>
      </c>
      <c r="AV6" s="28">
        <v>2023</v>
      </c>
      <c r="AW6" s="28">
        <v>2024</v>
      </c>
      <c r="AX6" s="28">
        <v>2025</v>
      </c>
      <c r="AY6" s="28">
        <v>2026</v>
      </c>
      <c r="AZ6" s="28">
        <v>2027</v>
      </c>
      <c r="BA6" s="28">
        <v>2028</v>
      </c>
      <c r="BB6" s="28">
        <v>2029</v>
      </c>
      <c r="BC6" s="28">
        <v>2030</v>
      </c>
      <c r="BD6" s="28">
        <v>2031</v>
      </c>
      <c r="BE6" s="28">
        <v>2032</v>
      </c>
      <c r="BF6" s="28">
        <v>2033</v>
      </c>
      <c r="BG6" s="28">
        <v>2034</v>
      </c>
      <c r="BH6" s="28">
        <v>2035</v>
      </c>
      <c r="BI6" s="28">
        <v>2036</v>
      </c>
      <c r="BJ6" s="28" t="s">
        <v>0</v>
      </c>
      <c r="BK6" s="28" t="s">
        <v>1</v>
      </c>
    </row>
    <row r="7" spans="2:63" x14ac:dyDescent="0.2">
      <c r="P7" s="63" t="s">
        <v>2</v>
      </c>
      <c r="Q7" s="29">
        <v>1</v>
      </c>
      <c r="R7" s="30" t="s">
        <v>3</v>
      </c>
      <c r="S7" s="30" t="s">
        <v>4</v>
      </c>
      <c r="T7" s="30" t="s">
        <v>5</v>
      </c>
      <c r="U7" s="31">
        <v>1.6683099999999999E-3</v>
      </c>
      <c r="V7" s="31">
        <v>8.192350000000001E-3</v>
      </c>
      <c r="W7" s="31">
        <v>1.2586450000000001E-2</v>
      </c>
      <c r="X7" s="31">
        <v>2.4701169999999998E-2</v>
      </c>
      <c r="Y7" s="31">
        <v>1.9359110000000002E-2</v>
      </c>
      <c r="Z7" s="31">
        <v>2.754769E-2</v>
      </c>
      <c r="AA7" s="31">
        <v>4.8116989999999998E-2</v>
      </c>
      <c r="AB7" s="31">
        <v>9.7955460000000008E-2</v>
      </c>
      <c r="AC7" s="31">
        <v>0.33748305000000001</v>
      </c>
      <c r="AD7" s="31">
        <v>0.45049728000000006</v>
      </c>
      <c r="AE7" s="31">
        <v>41.007620190000004</v>
      </c>
      <c r="AF7" s="31">
        <v>211.64646425000001</v>
      </c>
      <c r="AG7" s="31">
        <v>177.23485155</v>
      </c>
      <c r="AH7" s="31">
        <v>124.717456</v>
      </c>
      <c r="AI7" s="31">
        <v>109.86294862999999</v>
      </c>
      <c r="AJ7" s="31">
        <v>108.00083226999999</v>
      </c>
      <c r="AK7" s="31">
        <v>143.67437203999998</v>
      </c>
      <c r="AL7" s="31">
        <v>148.26085419</v>
      </c>
      <c r="AM7" s="31">
        <v>111.46437258999998</v>
      </c>
      <c r="AN7" s="31">
        <v>62.752680679999997</v>
      </c>
      <c r="AO7" s="31">
        <v>61.112331459999993</v>
      </c>
      <c r="AP7" s="31">
        <v>136.31060590000001</v>
      </c>
      <c r="AQ7" s="31">
        <v>272.05274654999999</v>
      </c>
      <c r="AR7" s="31">
        <v>232.17010425000001</v>
      </c>
      <c r="AS7" s="31">
        <v>174.24299121999996</v>
      </c>
      <c r="AT7" s="31">
        <v>320.29631832000007</v>
      </c>
      <c r="AU7" s="31">
        <f>+[1]Consolidado!G84/1000000</f>
        <v>547.60108553710893</v>
      </c>
      <c r="AV7" s="31">
        <f>+[1]Consolidado!H84/1000000</f>
        <v>516.0212978134299</v>
      </c>
      <c r="AW7" s="31">
        <f>+[1]Consolidado!I84/1000000</f>
        <v>475.6432209265746</v>
      </c>
      <c r="AX7" s="31">
        <f>+[1]Consolidado!J84/1000000</f>
        <v>383.66124867546904</v>
      </c>
      <c r="AY7" s="31">
        <f>+[1]Consolidado!K84/1000000</f>
        <v>384.3426265660492</v>
      </c>
      <c r="AZ7" s="31">
        <f>+[1]Consolidado!L84/1000000</f>
        <v>408.74087836171583</v>
      </c>
      <c r="BA7" s="31">
        <f>+[1]Consolidado!M84/1000000</f>
        <v>393.84417848423419</v>
      </c>
      <c r="BB7" s="31">
        <f>+[1]Consolidado!N84/1000000</f>
        <v>370.02374833092176</v>
      </c>
      <c r="BC7" s="31">
        <f>+[1]Consolidado!O84/1000000</f>
        <v>341.94478321203377</v>
      </c>
      <c r="BD7" s="31">
        <f>+[1]Consolidado!P84/1000000</f>
        <v>372.54756877923569</v>
      </c>
      <c r="BE7" s="31">
        <f>+[1]Consolidado!Q84/1000000</f>
        <v>362.68883440157379</v>
      </c>
      <c r="BF7" s="31">
        <f>+[1]Consolidado!R84/1000000</f>
        <v>383.68930283392137</v>
      </c>
      <c r="BG7" s="31">
        <f>+[1]Consolidado!S84/1000000</f>
        <v>335.35124206869386</v>
      </c>
      <c r="BH7" s="31">
        <f>+[1]Consolidado!T84/1000000</f>
        <v>305.97746772075868</v>
      </c>
      <c r="BI7" s="31">
        <f>+[1]Consolidado!U84/1000000</f>
        <v>239.25668716919691</v>
      </c>
      <c r="BJ7" s="32">
        <f>+SUM(AU7:BI7)</f>
        <v>5821.3341708809185</v>
      </c>
      <c r="BK7" s="33">
        <f>+SUM(U7:BI7)</f>
        <v>8257.169828830918</v>
      </c>
    </row>
    <row r="8" spans="2:63" x14ac:dyDescent="0.2">
      <c r="P8" s="63"/>
      <c r="Q8" s="29">
        <v>2</v>
      </c>
      <c r="R8" s="30" t="s">
        <v>3</v>
      </c>
      <c r="S8" s="30" t="s">
        <v>4</v>
      </c>
      <c r="T8" s="30" t="s">
        <v>6</v>
      </c>
      <c r="U8" s="31">
        <v>3.3929000000000001E-4</v>
      </c>
      <c r="V8" s="31">
        <v>1.6859100000000001E-3</v>
      </c>
      <c r="W8" s="31">
        <v>2.6416899999999999E-3</v>
      </c>
      <c r="X8" s="31">
        <v>5.2621400000000002E-3</v>
      </c>
      <c r="Y8" s="31">
        <v>4.1231599999999998E-3</v>
      </c>
      <c r="Z8" s="31">
        <v>5.8660299999999995E-3</v>
      </c>
      <c r="AA8" s="31">
        <v>3.099934E-2</v>
      </c>
      <c r="AB8" s="31">
        <v>8.4339850000000008E-2</v>
      </c>
      <c r="AC8" s="31">
        <v>0.10969292999999999</v>
      </c>
      <c r="AD8" s="31">
        <v>8.3369529999999997E-2</v>
      </c>
      <c r="AE8" s="31">
        <v>4.2505773200000005</v>
      </c>
      <c r="AF8" s="31">
        <v>19.688825600000001</v>
      </c>
      <c r="AG8" s="31">
        <v>16.134446869999998</v>
      </c>
      <c r="AH8" s="31">
        <v>11.09838304</v>
      </c>
      <c r="AI8" s="31">
        <v>9.8848924899999986</v>
      </c>
      <c r="AJ8" s="31">
        <v>9.6132488999999985</v>
      </c>
      <c r="AK8" s="31">
        <v>13.04975357</v>
      </c>
      <c r="AL8" s="31">
        <v>13.57376775</v>
      </c>
      <c r="AM8" s="31">
        <v>10.185376460000001</v>
      </c>
      <c r="AN8" s="31">
        <v>5.7612312000000001</v>
      </c>
      <c r="AO8" s="31">
        <v>4.9526952800000004</v>
      </c>
      <c r="AP8" s="31">
        <v>9.8330387599999991</v>
      </c>
      <c r="AQ8" s="31">
        <v>20.399192589999998</v>
      </c>
      <c r="AR8" s="31">
        <v>18.205666469999997</v>
      </c>
      <c r="AS8" s="31">
        <v>8.0295080900000002</v>
      </c>
      <c r="AT8" s="31">
        <v>12.413720350000002</v>
      </c>
      <c r="AU8" s="31">
        <f>+[1]Consolidado!G85/1000000</f>
        <v>25.237519704692108</v>
      </c>
      <c r="AV8" s="31">
        <f>+[1]Consolidado!H85/1000000</f>
        <v>23.515618463867174</v>
      </c>
      <c r="AW8" s="31">
        <f>+[1]Consolidado!I85/1000000</f>
        <v>22.414148420322903</v>
      </c>
      <c r="AX8" s="31">
        <f>+[1]Consolidado!J85/1000000</f>
        <v>18.185758731833786</v>
      </c>
      <c r="AY8" s="31">
        <f>+[1]Consolidado!K85/1000000</f>
        <v>17.685898309573879</v>
      </c>
      <c r="AZ8" s="31">
        <f>+[1]Consolidado!L85/1000000</f>
        <v>19.135971340368691</v>
      </c>
      <c r="BA8" s="31">
        <f>+[1]Consolidado!M85/1000000</f>
        <v>18.858848616490825</v>
      </c>
      <c r="BB8" s="31">
        <f>+[1]Consolidado!N85/1000000</f>
        <v>17.311720470876971</v>
      </c>
      <c r="BC8" s="31">
        <f>+[1]Consolidado!O85/1000000</f>
        <v>16.274105876375241</v>
      </c>
      <c r="BD8" s="31">
        <f>+[1]Consolidado!P85/1000000</f>
        <v>17.290468076926178</v>
      </c>
      <c r="BE8" s="31">
        <f>+[1]Consolidado!Q85/1000000</f>
        <v>17.231037914973985</v>
      </c>
      <c r="BF8" s="31">
        <f>+[1]Consolidado!R85/1000000</f>
        <v>18.465067793562291</v>
      </c>
      <c r="BG8" s="31">
        <f>+[1]Consolidado!S85/1000000</f>
        <v>16.877283850455942</v>
      </c>
      <c r="BH8" s="31">
        <f>+[1]Consolidado!T85/1000000</f>
        <v>15.071141669221923</v>
      </c>
      <c r="BI8" s="31">
        <f>+[1]Consolidado!U85/1000000</f>
        <v>12.454591843005542</v>
      </c>
      <c r="BJ8" s="32">
        <f t="shared" ref="BJ8:BJ24" si="0">+SUM(AU8:BI8)</f>
        <v>276.0091810825474</v>
      </c>
      <c r="BK8" s="33">
        <f t="shared" ref="BK8:BK28" si="1">+SUM(U8:BI8)</f>
        <v>463.4118256925475</v>
      </c>
    </row>
    <row r="9" spans="2:63" x14ac:dyDescent="0.2">
      <c r="P9" s="63"/>
      <c r="Q9" s="29">
        <v>3</v>
      </c>
      <c r="R9" s="30" t="s">
        <v>3</v>
      </c>
      <c r="S9" s="30" t="s">
        <v>4</v>
      </c>
      <c r="T9" s="30" t="s">
        <v>7</v>
      </c>
      <c r="U9" s="31">
        <v>6.6641999999999992E-4</v>
      </c>
      <c r="V9" s="31">
        <v>3.3249799999999999E-3</v>
      </c>
      <c r="W9" s="31">
        <v>4.9784499999999997E-3</v>
      </c>
      <c r="X9" s="31">
        <v>9.5357500000000008E-3</v>
      </c>
      <c r="Y9" s="31">
        <v>7.4713999999999996E-3</v>
      </c>
      <c r="Z9" s="31">
        <v>1.063093E-2</v>
      </c>
      <c r="AA9" s="31">
        <v>4.7507690000000005E-2</v>
      </c>
      <c r="AB9" s="31">
        <v>0.12610263999999999</v>
      </c>
      <c r="AC9" s="31">
        <v>0.17367441</v>
      </c>
      <c r="AD9" s="31">
        <v>0.13724069</v>
      </c>
      <c r="AE9" s="31">
        <v>7.3357367099999999</v>
      </c>
      <c r="AF9" s="31">
        <v>30.545646870000002</v>
      </c>
      <c r="AG9" s="31">
        <v>23.605474439999998</v>
      </c>
      <c r="AH9" s="31">
        <v>15.879885829999999</v>
      </c>
      <c r="AI9" s="31">
        <v>13.67120506</v>
      </c>
      <c r="AJ9" s="31">
        <v>13.06303559</v>
      </c>
      <c r="AK9" s="31">
        <v>17.654433129999997</v>
      </c>
      <c r="AL9" s="31">
        <v>18.09308098</v>
      </c>
      <c r="AM9" s="31">
        <v>13.35960249</v>
      </c>
      <c r="AN9" s="31">
        <v>7.6907628099999998</v>
      </c>
      <c r="AO9" s="31">
        <v>6.4826816699999998</v>
      </c>
      <c r="AP9" s="31">
        <v>12.43572086</v>
      </c>
      <c r="AQ9" s="31">
        <v>25.395760310000004</v>
      </c>
      <c r="AR9" s="31">
        <v>23.68830307</v>
      </c>
      <c r="AS9" s="31">
        <v>13.51211299</v>
      </c>
      <c r="AT9" s="31">
        <v>21.06861031</v>
      </c>
      <c r="AU9" s="31">
        <f>+[1]Consolidado!G77/1000000</f>
        <v>43.048379023102299</v>
      </c>
      <c r="AV9" s="31">
        <f>+[1]Consolidado!H77/1000000</f>
        <v>40.111281474582078</v>
      </c>
      <c r="AW9" s="31">
        <f>+[1]Consolidado!I77/1000000</f>
        <v>38.232471652067261</v>
      </c>
      <c r="AX9" s="31">
        <f>+[1]Consolidado!J77/1000000</f>
        <v>31.019983099413835</v>
      </c>
      <c r="AY9" s="31">
        <f>+[1]Consolidado!K77/1000000</f>
        <v>30.167356487612054</v>
      </c>
      <c r="AZ9" s="31">
        <f>+[1]Consolidado!L77/1000000</f>
        <v>32.640788669984083</v>
      </c>
      <c r="BA9" s="31">
        <f>+[1]Consolidado!M77/1000000</f>
        <v>32.168092295974283</v>
      </c>
      <c r="BB9" s="31">
        <f>+[1]Consolidado!N77/1000000</f>
        <v>29.529110352066684</v>
      </c>
      <c r="BC9" s="31">
        <f>+[1]Consolidado!O77/1000000</f>
        <v>27.759220645523602</v>
      </c>
      <c r="BD9" s="31">
        <f>+[1]Consolidado!P77/1000000</f>
        <v>29.492859519154141</v>
      </c>
      <c r="BE9" s="31">
        <f>+[1]Consolidado!Q77/1000000</f>
        <v>29.391487745419703</v>
      </c>
      <c r="BF9" s="31">
        <f>+[1]Consolidado!R77/1000000</f>
        <v>31.496408774146065</v>
      </c>
      <c r="BG9" s="31">
        <f>+[1]Consolidado!S77/1000000</f>
        <v>28.78807904169101</v>
      </c>
      <c r="BH9" s="31">
        <f>+[1]Consolidado!T77/1000000</f>
        <v>25.707289245500409</v>
      </c>
      <c r="BI9" s="31">
        <f>+[1]Consolidado!U77/1000000</f>
        <v>21.244163313562893</v>
      </c>
      <c r="BJ9" s="32">
        <f t="shared" si="0"/>
        <v>470.79697133980039</v>
      </c>
      <c r="BK9" s="33">
        <f t="shared" si="1"/>
        <v>734.80015781980046</v>
      </c>
    </row>
    <row r="10" spans="2:63" x14ac:dyDescent="0.2">
      <c r="P10" s="63"/>
      <c r="Q10" s="29">
        <v>4</v>
      </c>
      <c r="R10" s="30" t="s">
        <v>3</v>
      </c>
      <c r="S10" s="30" t="s">
        <v>4</v>
      </c>
      <c r="T10" s="30" t="s">
        <v>8</v>
      </c>
      <c r="U10" s="31">
        <v>1.4223900000000002E-3</v>
      </c>
      <c r="V10" s="31">
        <v>7.1581700000000002E-3</v>
      </c>
      <c r="W10" s="31">
        <v>1.0682049999999998E-2</v>
      </c>
      <c r="X10" s="31">
        <v>2.0418769999999999E-2</v>
      </c>
      <c r="Y10" s="31">
        <v>1.6003819999999998E-2</v>
      </c>
      <c r="Z10" s="31">
        <v>2.277349E-2</v>
      </c>
      <c r="AA10" s="31">
        <v>4.6044190000000006E-2</v>
      </c>
      <c r="AB10" s="31">
        <v>0.10030285</v>
      </c>
      <c r="AC10" s="31">
        <v>0.27388570000000001</v>
      </c>
      <c r="AD10" s="31">
        <v>0.29316941000000002</v>
      </c>
      <c r="AE10" s="31">
        <v>12.264153870000001</v>
      </c>
      <c r="AF10" s="31">
        <v>58.758843340000006</v>
      </c>
      <c r="AG10" s="31">
        <v>49.344838939999995</v>
      </c>
      <c r="AH10" s="31">
        <v>34.300492290000001</v>
      </c>
      <c r="AI10" s="31">
        <v>29.472782930000001</v>
      </c>
      <c r="AJ10" s="31">
        <v>28.359007040000002</v>
      </c>
      <c r="AK10" s="31">
        <v>38.408095279999998</v>
      </c>
      <c r="AL10" s="31">
        <v>39.853900729999999</v>
      </c>
      <c r="AM10" s="31">
        <v>29.567530140000002</v>
      </c>
      <c r="AN10" s="31">
        <v>17.033994170000003</v>
      </c>
      <c r="AO10" s="31">
        <v>14.40527777</v>
      </c>
      <c r="AP10" s="31">
        <v>28.525751619999998</v>
      </c>
      <c r="AQ10" s="31">
        <v>58.997344300000002</v>
      </c>
      <c r="AR10" s="31">
        <v>52.776186799999998</v>
      </c>
      <c r="AS10" s="31">
        <v>41.268787320000001</v>
      </c>
      <c r="AT10" s="31">
        <v>64.716493069999999</v>
      </c>
      <c r="AU10" s="31">
        <f>+[1]Consolidado!G74/1000000</f>
        <v>132.42294623352507</v>
      </c>
      <c r="AV10" s="31">
        <f>+[1]Consolidado!H74/1000000</f>
        <v>123.38801577675727</v>
      </c>
      <c r="AW10" s="31">
        <f>+[1]Consolidado!I74/1000000</f>
        <v>117.60852912114176</v>
      </c>
      <c r="AX10" s="31">
        <f>+[1]Consolidado!J74/1000000</f>
        <v>95.421886894604569</v>
      </c>
      <c r="AY10" s="31">
        <f>+[1]Consolidado!K74/1000000</f>
        <v>92.799085977726662</v>
      </c>
      <c r="AZ10" s="31">
        <f>+[1]Consolidado!L74/1000000</f>
        <v>100.40771571783245</v>
      </c>
      <c r="BA10" s="31">
        <f>+[1]Consolidado!M74/1000000</f>
        <v>98.953634334496527</v>
      </c>
      <c r="BB10" s="31">
        <f>+[1]Consolidado!N74/1000000</f>
        <v>90.835749944894346</v>
      </c>
      <c r="BC10" s="31">
        <f>+[1]Consolidado!O74/1000000</f>
        <v>85.391317081974108</v>
      </c>
      <c r="BD10" s="31">
        <f>+[1]Consolidado!P74/1000000</f>
        <v>90.724237218825792</v>
      </c>
      <c r="BE10" s="31">
        <f>+[1]Consolidado!Q74/1000000</f>
        <v>90.4124032021343</v>
      </c>
      <c r="BF10" s="31">
        <f>+[1]Consolidado!R74/1000000</f>
        <v>96.887440138211701</v>
      </c>
      <c r="BG10" s="31">
        <f>+[1]Consolidado!S74/1000000</f>
        <v>88.556232072256805</v>
      </c>
      <c r="BH10" s="31">
        <f>+[1]Consolidado!T74/1000000</f>
        <v>79.079283792304111</v>
      </c>
      <c r="BI10" s="31">
        <f>+[1]Consolidado!U74/1000000</f>
        <v>65.350072641258535</v>
      </c>
      <c r="BJ10" s="32">
        <f t="shared" si="0"/>
        <v>1448.2385501479439</v>
      </c>
      <c r="BK10" s="33">
        <f t="shared" si="1"/>
        <v>2047.0838905979438</v>
      </c>
    </row>
    <row r="11" spans="2:63" x14ac:dyDescent="0.2">
      <c r="P11" s="64" t="s">
        <v>9</v>
      </c>
      <c r="Q11" s="34">
        <v>5</v>
      </c>
      <c r="R11" s="35" t="s">
        <v>3</v>
      </c>
      <c r="S11" s="35" t="s">
        <v>10</v>
      </c>
      <c r="T11" s="35" t="s">
        <v>9</v>
      </c>
      <c r="U11" s="36">
        <v>2.62188E-3</v>
      </c>
      <c r="V11" s="36">
        <v>4.88435E-3</v>
      </c>
      <c r="W11" s="36">
        <v>6.2179700000000006E-3</v>
      </c>
      <c r="X11" s="36">
        <v>1.094695E-2</v>
      </c>
      <c r="Y11" s="36">
        <v>8.4966699999999996E-3</v>
      </c>
      <c r="Z11" s="36">
        <v>1.2227209999999999E-2</v>
      </c>
      <c r="AA11" s="36">
        <v>2.1440490000000003E-2</v>
      </c>
      <c r="AB11" s="36">
        <v>6.4205310000000002E-2</v>
      </c>
      <c r="AC11" s="36">
        <v>0.24742470999999999</v>
      </c>
      <c r="AD11" s="36">
        <v>0.52034498000000007</v>
      </c>
      <c r="AE11" s="36">
        <v>2.0788614499999998</v>
      </c>
      <c r="AF11" s="36">
        <v>8.6315857300000012</v>
      </c>
      <c r="AG11" s="36">
        <v>8.4528031400000003</v>
      </c>
      <c r="AH11" s="36">
        <v>4.2935670299999993</v>
      </c>
      <c r="AI11" s="36">
        <v>4.7921826300000001</v>
      </c>
      <c r="AJ11" s="36">
        <v>4.9230752100000013</v>
      </c>
      <c r="AK11" s="36">
        <v>5.3570833099999993</v>
      </c>
      <c r="AL11" s="36">
        <v>4.6059039400000001</v>
      </c>
      <c r="AM11" s="36">
        <v>3.2854572400000004</v>
      </c>
      <c r="AN11" s="36">
        <v>2.36664809</v>
      </c>
      <c r="AO11" s="36">
        <v>1.6134407799999997</v>
      </c>
      <c r="AP11" s="36">
        <v>4.2795131500000005</v>
      </c>
      <c r="AQ11" s="36">
        <v>10.03967392</v>
      </c>
      <c r="AR11" s="36">
        <v>6.9458545999999997</v>
      </c>
      <c r="AS11" s="36">
        <v>3.7223377100000001</v>
      </c>
      <c r="AT11" s="36">
        <v>4.6744337099999997</v>
      </c>
      <c r="AU11" s="36">
        <f>+[1]Consolidado!G38/1000000</f>
        <v>7.547357417161245</v>
      </c>
      <c r="AV11" s="36">
        <f>+[1]Consolidado!H38/1000000</f>
        <v>7.0582822234158158</v>
      </c>
      <c r="AW11" s="36">
        <f>+[1]Consolidado!I38/1000000</f>
        <v>6.6551689954741713</v>
      </c>
      <c r="AX11" s="36">
        <f>+[1]Consolidado!J38/1000000</f>
        <v>5.3896057235784882</v>
      </c>
      <c r="AY11" s="36">
        <f>+[1]Consolidado!K38/1000000</f>
        <v>5.2916873928876846</v>
      </c>
      <c r="AZ11" s="36">
        <f>+[1]Consolidado!L38/1000000</f>
        <v>5.693730181420201</v>
      </c>
      <c r="BA11" s="36">
        <f>+[1]Consolidado!M38/1000000</f>
        <v>5.5711151637260663</v>
      </c>
      <c r="BB11" s="36">
        <f>+[1]Consolidado!N38/1000000</f>
        <v>5.1520531270103849</v>
      </c>
      <c r="BC11" s="36">
        <f>+[1]Consolidado!O38/1000000</f>
        <v>4.816857118858179</v>
      </c>
      <c r="BD11" s="36">
        <f>+[1]Consolidado!P38/1000000</f>
        <v>5.1590504841699039</v>
      </c>
      <c r="BE11" s="36">
        <f>+[1]Consolidado!Q38/1000000</f>
        <v>5.1029439605770976</v>
      </c>
      <c r="BF11" s="36">
        <f>+[1]Consolidado!R38/1000000</f>
        <v>5.4461486434910347</v>
      </c>
      <c r="BG11" s="36">
        <f>+[1]Consolidado!S38/1000000</f>
        <v>4.9091968858802311</v>
      </c>
      <c r="BH11" s="36">
        <f>+[1]Consolidado!T38/1000000</f>
        <v>4.4129743565157842</v>
      </c>
      <c r="BI11" s="36">
        <f>+[1]Consolidado!U38/1000000</f>
        <v>3.5859893242449412</v>
      </c>
      <c r="BJ11" s="37">
        <f t="shared" si="0"/>
        <v>81.792160998411234</v>
      </c>
      <c r="BK11" s="37">
        <f t="shared" si="1"/>
        <v>162.7533931584112</v>
      </c>
    </row>
    <row r="12" spans="2:63" x14ac:dyDescent="0.2">
      <c r="P12" s="64"/>
      <c r="Q12" s="34">
        <v>6</v>
      </c>
      <c r="R12" s="35" t="s">
        <v>3</v>
      </c>
      <c r="S12" s="35" t="s">
        <v>10</v>
      </c>
      <c r="T12" s="35" t="s">
        <v>11</v>
      </c>
      <c r="U12" s="36">
        <v>1.2832200000000001E-3</v>
      </c>
      <c r="V12" s="36">
        <v>2.4126999999999998E-3</v>
      </c>
      <c r="W12" s="36">
        <v>3.2053400000000001E-3</v>
      </c>
      <c r="X12" s="36">
        <v>6.0957600000000004E-3</v>
      </c>
      <c r="Y12" s="36">
        <v>4.7738400000000005E-3</v>
      </c>
      <c r="Z12" s="36">
        <v>6.7863199999999993E-3</v>
      </c>
      <c r="AA12" s="36">
        <v>1.602744E-2</v>
      </c>
      <c r="AB12" s="36">
        <v>4.7724760000000005E-2</v>
      </c>
      <c r="AC12" s="36">
        <v>0.13785076000000002</v>
      </c>
      <c r="AD12" s="36">
        <v>0.18195842000000001</v>
      </c>
      <c r="AE12" s="36">
        <v>0.70363844000000009</v>
      </c>
      <c r="AF12" s="36">
        <v>2.9065682199999996</v>
      </c>
      <c r="AG12" s="36">
        <v>3.2212404599999998</v>
      </c>
      <c r="AH12" s="36">
        <v>1.5127173199999999</v>
      </c>
      <c r="AI12" s="36">
        <v>1.4862626499999998</v>
      </c>
      <c r="AJ12" s="36">
        <v>1.55999278</v>
      </c>
      <c r="AK12" s="36">
        <v>1.7152411300000001</v>
      </c>
      <c r="AL12" s="36">
        <v>1.59644257</v>
      </c>
      <c r="AM12" s="36">
        <v>1.1850468900000002</v>
      </c>
      <c r="AN12" s="36">
        <v>0.65355112000000004</v>
      </c>
      <c r="AO12" s="36">
        <v>0.51184717999999996</v>
      </c>
      <c r="AP12" s="36">
        <v>1.2390465100000001</v>
      </c>
      <c r="AQ12" s="36">
        <v>2.6594851399999997</v>
      </c>
      <c r="AR12" s="36">
        <v>2.08849894</v>
      </c>
      <c r="AS12" s="36">
        <v>0.89171635999999999</v>
      </c>
      <c r="AT12" s="36">
        <v>1.2002047499999999</v>
      </c>
      <c r="AU12" s="36">
        <f>+[1]Consolidado!G34/1000000</f>
        <v>2.1185065555453098</v>
      </c>
      <c r="AV12" s="36">
        <f>+[1]Consolidado!H34/1000000</f>
        <v>1.9812255250023054</v>
      </c>
      <c r="AW12" s="36">
        <f>+[1]Consolidado!I34/1000000</f>
        <v>1.8680736005844185</v>
      </c>
      <c r="AX12" s="36">
        <f>+[1]Consolidado!J34/1000000</f>
        <v>1.512836139341089</v>
      </c>
      <c r="AY12" s="36">
        <f>+[1]Consolidado!K34/1000000</f>
        <v>1.4853509396863274</v>
      </c>
      <c r="AZ12" s="36">
        <f>+[1]Consolidado!L34/1000000</f>
        <v>1.5982023969631727</v>
      </c>
      <c r="BA12" s="36">
        <f>+[1]Consolidado!M34/1000000</f>
        <v>1.5637849572639895</v>
      </c>
      <c r="BB12" s="36">
        <f>+[1]Consolidado!N34/1000000</f>
        <v>1.4461562797160457</v>
      </c>
      <c r="BC12" s="36">
        <f>+[1]Consolidado!O34/1000000</f>
        <v>1.3520683888937031</v>
      </c>
      <c r="BD12" s="36">
        <f>+[1]Consolidado!P34/1000000</f>
        <v>1.448120403871638</v>
      </c>
      <c r="BE12" s="36">
        <f>+[1]Consolidado!Q34/1000000</f>
        <v>1.432371575312128</v>
      </c>
      <c r="BF12" s="36">
        <f>+[1]Consolidado!R34/1000000</f>
        <v>1.5287074622271668</v>
      </c>
      <c r="BG12" s="36">
        <f>+[1]Consolidado!S34/1000000</f>
        <v>1.377987712832031</v>
      </c>
      <c r="BH12" s="36">
        <f>+[1]Consolidado!T34/1000000</f>
        <v>1.2387004599085754</v>
      </c>
      <c r="BI12" s="36">
        <f>+[1]Consolidado!U34/1000000</f>
        <v>1.006569779543554</v>
      </c>
      <c r="BJ12" s="37">
        <f t="shared" si="0"/>
        <v>22.958662176691455</v>
      </c>
      <c r="BK12" s="37">
        <f t="shared" si="1"/>
        <v>48.498281196691465</v>
      </c>
    </row>
    <row r="13" spans="2:63" x14ac:dyDescent="0.2">
      <c r="P13" s="64"/>
      <c r="Q13" s="34">
        <v>7</v>
      </c>
      <c r="R13" s="35" t="s">
        <v>3</v>
      </c>
      <c r="S13" s="35" t="s">
        <v>10</v>
      </c>
      <c r="T13" s="35" t="s">
        <v>12</v>
      </c>
      <c r="U13" s="36">
        <v>3.6169099999999997E-3</v>
      </c>
      <c r="V13" s="36">
        <v>6.7606300000000001E-3</v>
      </c>
      <c r="W13" s="36">
        <v>8.7814199999999999E-3</v>
      </c>
      <c r="X13" s="36">
        <v>1.6301819999999998E-2</v>
      </c>
      <c r="Y13" s="36">
        <v>1.2755000000000001E-2</v>
      </c>
      <c r="Z13" s="36">
        <v>1.8170540000000002E-2</v>
      </c>
      <c r="AA13" s="36">
        <v>4.9964589999999996E-2</v>
      </c>
      <c r="AB13" s="36">
        <v>0.13151499999999999</v>
      </c>
      <c r="AC13" s="36">
        <v>0.17681005</v>
      </c>
      <c r="AD13" s="36">
        <v>0.16995766000000001</v>
      </c>
      <c r="AE13" s="36">
        <v>0.60071270999999993</v>
      </c>
      <c r="AF13" s="36">
        <v>2.7025853699999995</v>
      </c>
      <c r="AG13" s="36">
        <v>2.1254755899999997</v>
      </c>
      <c r="AH13" s="36">
        <v>1.2094320799999998</v>
      </c>
      <c r="AI13" s="36">
        <v>1.10402227</v>
      </c>
      <c r="AJ13" s="36">
        <v>1.1137944499999999</v>
      </c>
      <c r="AK13" s="36">
        <v>1.2988088800000002</v>
      </c>
      <c r="AL13" s="36">
        <v>1.18596696</v>
      </c>
      <c r="AM13" s="36">
        <v>0.83923261999999998</v>
      </c>
      <c r="AN13" s="36">
        <v>0.49810984000000003</v>
      </c>
      <c r="AO13" s="36">
        <v>0.40018416000000001</v>
      </c>
      <c r="AP13" s="36">
        <v>0.89045136999999996</v>
      </c>
      <c r="AQ13" s="36">
        <v>1.9123946600000001</v>
      </c>
      <c r="AR13" s="36">
        <v>1.5121335099999997</v>
      </c>
      <c r="AS13" s="36">
        <v>1.0878890000000001</v>
      </c>
      <c r="AT13" s="36">
        <v>1.53089257</v>
      </c>
      <c r="AU13" s="36">
        <f>+[1]Consolidado!G31/1000000</f>
        <v>2.6454674603312092</v>
      </c>
      <c r="AV13" s="36">
        <f>+[1]Consolidado!H31/1000000</f>
        <v>2.4740389139943435</v>
      </c>
      <c r="AW13" s="36">
        <f>+[1]Consolidado!I31/1000000</f>
        <v>2.3327413884625781</v>
      </c>
      <c r="AX13" s="36">
        <f>+[1]Consolidado!J31/1000000</f>
        <v>1.8891415601070793</v>
      </c>
      <c r="AY13" s="36">
        <f>+[1]Consolidado!K31/1000000</f>
        <v>1.8548196453898216</v>
      </c>
      <c r="AZ13" s="36">
        <f>+[1]Consolidado!L31/1000000</f>
        <v>1.9957419650755426</v>
      </c>
      <c r="BA13" s="36">
        <f>+[1]Consolidado!M31/1000000</f>
        <v>1.9527634731970196</v>
      </c>
      <c r="BB13" s="36">
        <f>+[1]Consolidado!N31/1000000</f>
        <v>1.805875639387708</v>
      </c>
      <c r="BC13" s="36">
        <f>+[1]Consolidado!O31/1000000</f>
        <v>1.6883841674212057</v>
      </c>
      <c r="BD13" s="36">
        <f>+[1]Consolidado!P31/1000000</f>
        <v>1.8083283231087326</v>
      </c>
      <c r="BE13" s="36">
        <f>+[1]Consolidado!Q31/1000000</f>
        <v>1.7886621042889403</v>
      </c>
      <c r="BF13" s="36">
        <f>+[1]Consolidado!R31/1000000</f>
        <v>1.9089607426994701</v>
      </c>
      <c r="BG13" s="36">
        <f>+[1]Consolidado!S31/1000000</f>
        <v>1.7207507078471243</v>
      </c>
      <c r="BH13" s="36">
        <f>+[1]Consolidado!T31/1000000</f>
        <v>1.5468169079807002</v>
      </c>
      <c r="BI13" s="36">
        <f>+[1]Consolidado!U31/1000000</f>
        <v>1.2569456494553102</v>
      </c>
      <c r="BJ13" s="37">
        <f t="shared" si="0"/>
        <v>28.669438648746784</v>
      </c>
      <c r="BK13" s="37">
        <f t="shared" si="1"/>
        <v>49.276158308746773</v>
      </c>
    </row>
    <row r="14" spans="2:63" x14ac:dyDescent="0.2">
      <c r="P14" s="64"/>
      <c r="Q14" s="34">
        <v>8</v>
      </c>
      <c r="R14" s="35" t="s">
        <v>3</v>
      </c>
      <c r="S14" s="35" t="s">
        <v>13</v>
      </c>
      <c r="T14" s="35" t="s">
        <v>14</v>
      </c>
      <c r="U14" s="36">
        <v>1.2785100000000001E-3</v>
      </c>
      <c r="V14" s="36">
        <v>2.2647800000000001E-3</v>
      </c>
      <c r="W14" s="36">
        <v>2.7105200000000001E-3</v>
      </c>
      <c r="X14" s="36">
        <v>4.70778E-3</v>
      </c>
      <c r="Y14" s="36">
        <v>3.6888099999999998E-3</v>
      </c>
      <c r="Z14" s="36">
        <v>5.2479799999999993E-3</v>
      </c>
      <c r="AA14" s="36">
        <v>9.2072400000000002E-3</v>
      </c>
      <c r="AB14" s="36">
        <v>1.8771320000000001E-2</v>
      </c>
      <c r="AC14" s="36">
        <v>8.8887009999999989E-2</v>
      </c>
      <c r="AD14" s="36">
        <v>0.11437842999999999</v>
      </c>
      <c r="AE14" s="36">
        <v>0.68574307000000001</v>
      </c>
      <c r="AF14" s="36">
        <v>2.8966587100000001</v>
      </c>
      <c r="AG14" s="36">
        <v>2.2173971100000003</v>
      </c>
      <c r="AH14" s="36">
        <v>1.48369445</v>
      </c>
      <c r="AI14" s="36">
        <v>1.19842256</v>
      </c>
      <c r="AJ14" s="36">
        <v>1.3199363400000002</v>
      </c>
      <c r="AK14" s="36">
        <v>1.5671574000000001</v>
      </c>
      <c r="AL14" s="36">
        <v>1.4827205400000001</v>
      </c>
      <c r="AM14" s="36">
        <v>1.0814580300000001</v>
      </c>
      <c r="AN14" s="36">
        <v>0.62044663999999994</v>
      </c>
      <c r="AO14" s="36">
        <v>0.55696892000000009</v>
      </c>
      <c r="AP14" s="36">
        <v>1.08069897</v>
      </c>
      <c r="AQ14" s="36">
        <v>2.1627909500000002</v>
      </c>
      <c r="AR14" s="36">
        <v>1.9180243700000001</v>
      </c>
      <c r="AS14" s="36">
        <v>1.1376248699999998</v>
      </c>
      <c r="AT14" s="36">
        <v>1.79384254</v>
      </c>
      <c r="AU14" s="36">
        <f>+[1]Consolidado!G136/1000000</f>
        <v>3.1922726760605347</v>
      </c>
      <c r="AV14" s="36">
        <f>+[1]Consolidado!H136/1000000</f>
        <v>2.9854106856660509</v>
      </c>
      <c r="AW14" s="36">
        <f>+[1]Consolidado!I136/1000000</f>
        <v>2.8149076510554694</v>
      </c>
      <c r="AX14" s="36">
        <f>+[1]Consolidado!J136/1000000</f>
        <v>2.2796179026844543</v>
      </c>
      <c r="AY14" s="36">
        <f>+[1]Consolidado!K136/1000000</f>
        <v>2.2382018156658425</v>
      </c>
      <c r="AZ14" s="36">
        <f>+[1]Consolidado!L136/1000000</f>
        <v>2.4082520912127858</v>
      </c>
      <c r="BA14" s="36">
        <f>+[1]Consolidado!M136/1000000</f>
        <v>2.3563901547726682</v>
      </c>
      <c r="BB14" s="36">
        <f>+[1]Consolidado!N136/1000000</f>
        <v>2.1791413224409788</v>
      </c>
      <c r="BC14" s="36">
        <f>+[1]Consolidado!O136/1000000</f>
        <v>2.037364936508097</v>
      </c>
      <c r="BD14" s="36">
        <f>+[1]Consolidado!P136/1000000</f>
        <v>2.1821009639194888</v>
      </c>
      <c r="BE14" s="36">
        <f>+[1]Consolidado!Q136/1000000</f>
        <v>2.1583698336291959</v>
      </c>
      <c r="BF14" s="36">
        <f>+[1]Consolidado!R136/1000000</f>
        <v>2.3035336136127684</v>
      </c>
      <c r="BG14" s="36">
        <f>+[1]Consolidado!S136/1000000</f>
        <v>2.0764214829104226</v>
      </c>
      <c r="BH14" s="36">
        <f>+[1]Consolidado!T136/1000000</f>
        <v>1.8665364153059807</v>
      </c>
      <c r="BI14" s="36">
        <f>+[1]Consolidado!U136/1000000</f>
        <v>1.5167501820441927</v>
      </c>
      <c r="BJ14" s="37">
        <f t="shared" si="0"/>
        <v>34.595271727488928</v>
      </c>
      <c r="BK14" s="37">
        <f t="shared" si="1"/>
        <v>58.049999577488926</v>
      </c>
    </row>
    <row r="15" spans="2:63" x14ac:dyDescent="0.2">
      <c r="P15" s="63" t="s">
        <v>15</v>
      </c>
      <c r="Q15" s="29">
        <v>9</v>
      </c>
      <c r="R15" s="30" t="s">
        <v>3</v>
      </c>
      <c r="S15" s="30" t="s">
        <v>13</v>
      </c>
      <c r="T15" s="30" t="s">
        <v>16</v>
      </c>
      <c r="U15" s="31">
        <v>3.9989999999999996E-4</v>
      </c>
      <c r="V15" s="31">
        <v>6.9764000000000002E-4</v>
      </c>
      <c r="W15" s="31">
        <v>8.3887000000000002E-4</v>
      </c>
      <c r="X15" s="31">
        <v>1.4675699999999999E-3</v>
      </c>
      <c r="Y15" s="31">
        <v>1.1508699999999998E-3</v>
      </c>
      <c r="Z15" s="31">
        <v>1.63708E-3</v>
      </c>
      <c r="AA15" s="31">
        <v>1.7769400000000001E-2</v>
      </c>
      <c r="AB15" s="31">
        <v>5.1423580000000003E-2</v>
      </c>
      <c r="AC15" s="31">
        <v>5.6394609999999998E-2</v>
      </c>
      <c r="AD15" s="31">
        <v>3.5293940000000003E-2</v>
      </c>
      <c r="AE15" s="31">
        <v>0.26670210999999999</v>
      </c>
      <c r="AF15" s="31">
        <v>1.1157486699999999</v>
      </c>
      <c r="AG15" s="31">
        <v>1.29651542</v>
      </c>
      <c r="AH15" s="31">
        <v>0.88143880999999991</v>
      </c>
      <c r="AI15" s="31">
        <v>0.77860345999999991</v>
      </c>
      <c r="AJ15" s="31">
        <v>0.82482171999999998</v>
      </c>
      <c r="AK15" s="31">
        <v>1.0851650899999998</v>
      </c>
      <c r="AL15" s="31">
        <v>1.0719198999999999</v>
      </c>
      <c r="AM15" s="31">
        <v>0.81320144999999999</v>
      </c>
      <c r="AN15" s="31">
        <v>0.47933643999999997</v>
      </c>
      <c r="AO15" s="31">
        <v>0.43056049000000002</v>
      </c>
      <c r="AP15" s="31">
        <v>0.85080287999999993</v>
      </c>
      <c r="AQ15" s="31">
        <v>1.73178601</v>
      </c>
      <c r="AR15" s="31">
        <v>1.50234497</v>
      </c>
      <c r="AS15" s="31">
        <v>0.37067180999999999</v>
      </c>
      <c r="AT15" s="31">
        <v>0.53813265999999993</v>
      </c>
      <c r="AU15" s="31">
        <f>+[1]Consolidado!G141/1000000</f>
        <v>0.99973754230753586</v>
      </c>
      <c r="AV15" s="31">
        <f>+[1]Consolidado!H141/1000000</f>
        <v>0.93495369742338275</v>
      </c>
      <c r="AW15" s="31">
        <f>+[1]Consolidado!I141/1000000</f>
        <v>0.88155654057777266</v>
      </c>
      <c r="AX15" s="31">
        <f>+[1]Consolidado!J141/1000000</f>
        <v>0.71391758496096569</v>
      </c>
      <c r="AY15" s="31">
        <f>+[1]Consolidado!K141/1000000</f>
        <v>0.7009471337340113</v>
      </c>
      <c r="AZ15" s="31">
        <f>+[1]Consolidado!L141/1000000</f>
        <v>0.75420249810777729</v>
      </c>
      <c r="BA15" s="31">
        <f>+[1]Consolidado!M141/1000000</f>
        <v>0.7379606760150802</v>
      </c>
      <c r="BB15" s="31">
        <f>+[1]Consolidado!N141/1000000</f>
        <v>0.68245090915179252</v>
      </c>
      <c r="BC15" s="31">
        <f>+[1]Consolidado!O141/1000000</f>
        <v>0.63805019843158595</v>
      </c>
      <c r="BD15" s="31">
        <f>+[1]Consolidado!P141/1000000</f>
        <v>0.68337779259756659</v>
      </c>
      <c r="BE15" s="31">
        <f>+[1]Consolidado!Q141/1000000</f>
        <v>0.67594581410446508</v>
      </c>
      <c r="BF15" s="31">
        <f>+[1]Consolidado!R141/1000000</f>
        <v>0.72140736935354344</v>
      </c>
      <c r="BG15" s="31">
        <f>+[1]Consolidado!S141/1000000</f>
        <v>0.65028170233916149</v>
      </c>
      <c r="BH15" s="31">
        <f>+[1]Consolidado!T141/1000000</f>
        <v>0.58455110757278361</v>
      </c>
      <c r="BI15" s="31">
        <f>+[1]Consolidado!U141/1000000</f>
        <v>0.47500707275502629</v>
      </c>
      <c r="BJ15" s="32">
        <f t="shared" si="0"/>
        <v>10.834347639432449</v>
      </c>
      <c r="BK15" s="33">
        <f t="shared" si="1"/>
        <v>25.039172989432451</v>
      </c>
    </row>
    <row r="16" spans="2:63" x14ac:dyDescent="0.2">
      <c r="P16" s="63"/>
      <c r="Q16" s="29">
        <v>10</v>
      </c>
      <c r="R16" s="30" t="s">
        <v>3</v>
      </c>
      <c r="S16" s="30" t="s">
        <v>13</v>
      </c>
      <c r="T16" s="30" t="s">
        <v>17</v>
      </c>
      <c r="U16" s="31">
        <v>4.2198000000000002E-4</v>
      </c>
      <c r="V16" s="31">
        <v>7.3371999999999999E-4</v>
      </c>
      <c r="W16" s="31">
        <v>8.2826999999999998E-4</v>
      </c>
      <c r="X16" s="31">
        <v>1.3600699999999999E-3</v>
      </c>
      <c r="Y16" s="31">
        <v>1.0675299999999999E-3</v>
      </c>
      <c r="Z16" s="31">
        <v>1.5182799999999999E-3</v>
      </c>
      <c r="AA16" s="31">
        <v>1.049749E-2</v>
      </c>
      <c r="AB16" s="31">
        <v>2.9294839999999999E-2</v>
      </c>
      <c r="AC16" s="31">
        <v>4.3396499999999998E-2</v>
      </c>
      <c r="AD16" s="31">
        <v>3.5776670000000003E-2</v>
      </c>
      <c r="AE16" s="31">
        <v>0.22925349</v>
      </c>
      <c r="AF16" s="31">
        <v>1.1641765800000001</v>
      </c>
      <c r="AG16" s="31">
        <v>0.73614557000000003</v>
      </c>
      <c r="AH16" s="31">
        <v>0.48958483000000003</v>
      </c>
      <c r="AI16" s="31">
        <v>0.39565330000000004</v>
      </c>
      <c r="AJ16" s="31">
        <v>0.40284429999999999</v>
      </c>
      <c r="AK16" s="31">
        <v>0.50417886999999995</v>
      </c>
      <c r="AL16" s="31">
        <v>0.48061860000000006</v>
      </c>
      <c r="AM16" s="31">
        <v>0.34625538</v>
      </c>
      <c r="AN16" s="31">
        <v>0.19887858999999999</v>
      </c>
      <c r="AO16" s="31">
        <v>0.17434208000000001</v>
      </c>
      <c r="AP16" s="31">
        <v>0.33603382999999998</v>
      </c>
      <c r="AQ16" s="31">
        <v>0.67415506999999997</v>
      </c>
      <c r="AR16" s="31">
        <v>0.58611086000000001</v>
      </c>
      <c r="AS16" s="31">
        <v>1.17230743</v>
      </c>
      <c r="AT16" s="31">
        <v>1.9935891200000002</v>
      </c>
      <c r="AU16" s="31">
        <f>+[1]Consolidado!G140/1000000</f>
        <v>3.4029058481087908</v>
      </c>
      <c r="AV16" s="31">
        <f>+[1]Consolidado!H140/1000000</f>
        <v>3.1823946486289549</v>
      </c>
      <c r="AW16" s="31">
        <f>+[1]Consolidado!I140/1000000</f>
        <v>3.0006414488012214</v>
      </c>
      <c r="AX16" s="31">
        <f>+[1]Consolidado!J140/1000000</f>
        <v>2.4300321055504108</v>
      </c>
      <c r="AY16" s="31">
        <f>+[1]Consolidado!K140/1000000</f>
        <v>2.3858832940224</v>
      </c>
      <c r="AZ16" s="31">
        <f>+[1]Consolidado!L140/1000000</f>
        <v>2.5671538607477067</v>
      </c>
      <c r="BA16" s="31">
        <f>+[1]Consolidado!M140/1000000</f>
        <v>2.5118699596794203</v>
      </c>
      <c r="BB16" s="31">
        <f>+[1]Consolidado!N140/1000000</f>
        <v>2.3229258595606614</v>
      </c>
      <c r="BC16" s="31">
        <f>+[1]Consolidado!O140/1000000</f>
        <v>2.1717947558699491</v>
      </c>
      <c r="BD16" s="31">
        <f>+[1]Consolidado!P140/1000000</f>
        <v>2.3260807846931715</v>
      </c>
      <c r="BE16" s="31">
        <f>+[1]Consolidado!Q140/1000000</f>
        <v>2.3007838222335839</v>
      </c>
      <c r="BF16" s="31">
        <f>+[1]Consolidado!R140/1000000</f>
        <v>2.4555258276844709</v>
      </c>
      <c r="BG16" s="31">
        <f>+[1]Consolidado!S140/1000000</f>
        <v>2.2134283391023879</v>
      </c>
      <c r="BH16" s="31">
        <f>+[1]Consolidado!T140/1000000</f>
        <v>1.9896945931295171</v>
      </c>
      <c r="BI16" s="31">
        <f>+[1]Consolidado!U140/1000000</f>
        <v>1.6168286948994897</v>
      </c>
      <c r="BJ16" s="32">
        <f t="shared" si="0"/>
        <v>36.877943842712135</v>
      </c>
      <c r="BK16" s="33">
        <f t="shared" si="1"/>
        <v>46.886967092712119</v>
      </c>
    </row>
    <row r="17" spans="16:63" x14ac:dyDescent="0.2">
      <c r="P17" s="63"/>
      <c r="Q17" s="29">
        <v>11</v>
      </c>
      <c r="R17" s="30" t="s">
        <v>3</v>
      </c>
      <c r="S17" s="30" t="s">
        <v>10</v>
      </c>
      <c r="T17" s="30" t="s">
        <v>18</v>
      </c>
      <c r="U17" s="31">
        <v>6.1771999999999999E-4</v>
      </c>
      <c r="V17" s="31">
        <v>1.22346E-3</v>
      </c>
      <c r="W17" s="31">
        <v>1.5780099999999999E-3</v>
      </c>
      <c r="X17" s="31">
        <v>2.8985100000000004E-3</v>
      </c>
      <c r="Y17" s="31">
        <v>2.2693800000000001E-3</v>
      </c>
      <c r="Z17" s="31">
        <v>3.22698E-3</v>
      </c>
      <c r="AA17" s="31">
        <v>1.5547490000000001E-2</v>
      </c>
      <c r="AB17" s="31">
        <v>4.6662699999999994E-2</v>
      </c>
      <c r="AC17" s="31">
        <v>8.0648579999999997E-2</v>
      </c>
      <c r="AD17" s="31">
        <v>8.3438990000000005E-2</v>
      </c>
      <c r="AE17" s="31">
        <v>0.42517769</v>
      </c>
      <c r="AF17" s="31">
        <v>2.3067076599999998</v>
      </c>
      <c r="AG17" s="31">
        <v>1.63634583</v>
      </c>
      <c r="AH17" s="31">
        <v>0.94435142000000005</v>
      </c>
      <c r="AI17" s="31">
        <v>0.85865569000000008</v>
      </c>
      <c r="AJ17" s="31">
        <v>0.87140554999999997</v>
      </c>
      <c r="AK17" s="31">
        <v>1.0375890800000001</v>
      </c>
      <c r="AL17" s="31">
        <v>0.95730278999999996</v>
      </c>
      <c r="AM17" s="31">
        <v>0.68997487000000002</v>
      </c>
      <c r="AN17" s="31">
        <v>0.40892541999999998</v>
      </c>
      <c r="AO17" s="31">
        <v>0.33165677000000005</v>
      </c>
      <c r="AP17" s="31">
        <v>0.73999156999999993</v>
      </c>
      <c r="AQ17" s="31">
        <v>1.6000105500000001</v>
      </c>
      <c r="AR17" s="31">
        <v>1.26147319</v>
      </c>
      <c r="AS17" s="31">
        <v>0.94522491999999991</v>
      </c>
      <c r="AT17" s="31">
        <v>1.35947949</v>
      </c>
      <c r="AU17" s="31">
        <f>+[1]Consolidado!G35/1000000</f>
        <v>2.3030806516819879</v>
      </c>
      <c r="AV17" s="31">
        <f>+[1]Consolidado!H35/1000000</f>
        <v>2.1538390623845811</v>
      </c>
      <c r="AW17" s="31">
        <f>+[1]Consolidado!I35/1000000</f>
        <v>2.0308288186138985</v>
      </c>
      <c r="AX17" s="31">
        <f>+[1]Consolidado!J35/1000000</f>
        <v>1.6446414256126289</v>
      </c>
      <c r="AY17" s="31">
        <f>+[1]Consolidado!K35/1000000</f>
        <v>1.6147615881550554</v>
      </c>
      <c r="AZ17" s="31">
        <f>+[1]Consolidado!L35/1000000</f>
        <v>1.7374451866967264</v>
      </c>
      <c r="BA17" s="31">
        <f>+[1]Consolidado!M35/1000000</f>
        <v>1.7000291403577914</v>
      </c>
      <c r="BB17" s="31">
        <f>+[1]Consolidado!N35/1000000</f>
        <v>1.5721521080047451</v>
      </c>
      <c r="BC17" s="31">
        <f>+[1]Consolidado!O35/1000000</f>
        <v>1.4698668446699201</v>
      </c>
      <c r="BD17" s="31">
        <f>+[1]Consolidado!P35/1000000</f>
        <v>1.574287355747267</v>
      </c>
      <c r="BE17" s="31">
        <f>+[1]Consolidado!Q35/1000000</f>
        <v>1.5571664163538423</v>
      </c>
      <c r="BF17" s="31">
        <f>+[1]Consolidado!R35/1000000</f>
        <v>1.6618955316052888</v>
      </c>
      <c r="BG17" s="31">
        <f>+[1]Consolidado!S35/1000000</f>
        <v>1.4980443800713508</v>
      </c>
      <c r="BH17" s="31">
        <f>+[1]Consolidado!T35/1000000</f>
        <v>1.3466217770143716</v>
      </c>
      <c r="BI17" s="31">
        <f>+[1]Consolidado!U35/1000000</f>
        <v>1.0942667974127884</v>
      </c>
      <c r="BJ17" s="32">
        <f t="shared" si="0"/>
        <v>24.958927084382243</v>
      </c>
      <c r="BK17" s="33">
        <f t="shared" si="1"/>
        <v>41.571311394382235</v>
      </c>
    </row>
    <row r="18" spans="16:63" x14ac:dyDescent="0.2">
      <c r="P18" s="63"/>
      <c r="Q18" s="29">
        <v>12</v>
      </c>
      <c r="R18" s="30" t="s">
        <v>3</v>
      </c>
      <c r="S18" s="30" t="s">
        <v>10</v>
      </c>
      <c r="T18" s="30" t="s">
        <v>19</v>
      </c>
      <c r="U18" s="31">
        <v>6.1001000000000002E-4</v>
      </c>
      <c r="V18" s="31">
        <v>1.2729200000000001E-3</v>
      </c>
      <c r="W18" s="31">
        <v>1.6048E-3</v>
      </c>
      <c r="X18" s="31">
        <v>2.8555500000000001E-3</v>
      </c>
      <c r="Y18" s="31">
        <v>2.2374400000000003E-3</v>
      </c>
      <c r="Z18" s="31">
        <v>3.1818099999999998E-3</v>
      </c>
      <c r="AA18" s="31">
        <v>2.0932340000000001E-2</v>
      </c>
      <c r="AB18" s="31">
        <v>6.3007350000000004E-2</v>
      </c>
      <c r="AC18" s="31">
        <v>9.1181070000000003E-2</v>
      </c>
      <c r="AD18" s="31">
        <v>8.1650960000000009E-2</v>
      </c>
      <c r="AE18" s="31">
        <v>0.53270855000000006</v>
      </c>
      <c r="AF18" s="31">
        <v>1.9440149899999999</v>
      </c>
      <c r="AG18" s="31">
        <v>1.4746955100000001</v>
      </c>
      <c r="AH18" s="31">
        <v>0.83527555999999992</v>
      </c>
      <c r="AI18" s="31">
        <v>0.75901205999999999</v>
      </c>
      <c r="AJ18" s="31">
        <v>0.75720347999999993</v>
      </c>
      <c r="AK18" s="31">
        <v>0.89196415000000007</v>
      </c>
      <c r="AL18" s="31">
        <v>0.81027563000000002</v>
      </c>
      <c r="AM18" s="31">
        <v>0.57347566000000005</v>
      </c>
      <c r="AN18" s="31">
        <v>0.33679434999999996</v>
      </c>
      <c r="AO18" s="31">
        <v>0.26649230000000002</v>
      </c>
      <c r="AP18" s="31">
        <v>0.58504654</v>
      </c>
      <c r="AQ18" s="31">
        <v>1.2609081000000002</v>
      </c>
      <c r="AR18" s="31">
        <v>1.00118247</v>
      </c>
      <c r="AS18" s="31">
        <v>0.81731191999999997</v>
      </c>
      <c r="AT18" s="31">
        <v>1.1437834</v>
      </c>
      <c r="AU18" s="31">
        <f>+[1]Consolidado!G40/1000000</f>
        <v>2.0018428522899727</v>
      </c>
      <c r="AV18" s="31">
        <f>+[1]Consolidado!H40/1000000</f>
        <v>1.8721217291581276</v>
      </c>
      <c r="AW18" s="31">
        <f>+[1]Consolidado!I40/1000000</f>
        <v>1.7652009502132182</v>
      </c>
      <c r="AX18" s="31">
        <f>+[1]Consolidado!J40/1000000</f>
        <v>1.4295260046747327</v>
      </c>
      <c r="AY18" s="31">
        <f>+[1]Consolidado!K40/1000000</f>
        <v>1.4035543831432222</v>
      </c>
      <c r="AZ18" s="31">
        <f>+[1]Consolidado!L40/1000000</f>
        <v>1.5101912413246734</v>
      </c>
      <c r="BA18" s="31">
        <f>+[1]Consolidado!M40/1000000</f>
        <v>1.4776691301819977</v>
      </c>
      <c r="BB18" s="31">
        <f>+[1]Consolidado!N40/1000000</f>
        <v>1.3665181277188212</v>
      </c>
      <c r="BC18" s="31">
        <f>+[1]Consolidado!O40/1000000</f>
        <v>1.2776115481112518</v>
      </c>
      <c r="BD18" s="31">
        <f>+[1]Consolidado!P40/1000000</f>
        <v>1.3683740898311831</v>
      </c>
      <c r="BE18" s="31">
        <f>+[1]Consolidado!Q40/1000000</f>
        <v>1.3534925310268109</v>
      </c>
      <c r="BF18" s="31">
        <f>+[1]Consolidado!R40/1000000</f>
        <v>1.4445233121849299</v>
      </c>
      <c r="BG18" s="31">
        <f>+[1]Consolidado!S40/1000000</f>
        <v>1.302103524889098</v>
      </c>
      <c r="BH18" s="31">
        <f>+[1]Consolidado!T40/1000000</f>
        <v>1.1704866597205341</v>
      </c>
      <c r="BI18" s="31">
        <f>+[1]Consolidado!U40/1000000</f>
        <v>0.95113914716761039</v>
      </c>
      <c r="BJ18" s="32">
        <f t="shared" si="0"/>
        <v>21.694355231636184</v>
      </c>
      <c r="BK18" s="33">
        <f t="shared" si="1"/>
        <v>35.953034151636174</v>
      </c>
    </row>
    <row r="19" spans="16:63" x14ac:dyDescent="0.2">
      <c r="P19" s="63"/>
      <c r="Q19" s="29">
        <v>13</v>
      </c>
      <c r="R19" s="30" t="s">
        <v>3</v>
      </c>
      <c r="S19" s="30" t="s">
        <v>10</v>
      </c>
      <c r="T19" s="30" t="s">
        <v>20</v>
      </c>
      <c r="U19" s="31">
        <v>4.0741000000000003E-4</v>
      </c>
      <c r="V19" s="31">
        <v>9.0145000000000004E-4</v>
      </c>
      <c r="W19" s="31">
        <v>1.26515E-3</v>
      </c>
      <c r="X19" s="31">
        <v>2.4666200000000001E-3</v>
      </c>
      <c r="Y19" s="31">
        <v>1.9327000000000001E-3</v>
      </c>
      <c r="Z19" s="31">
        <v>2.7469499999999997E-3</v>
      </c>
      <c r="AA19" s="31">
        <v>1.9385389999999999E-2</v>
      </c>
      <c r="AB19" s="31">
        <v>5.8527449999999995E-2</v>
      </c>
      <c r="AC19" s="31">
        <v>7.8968789999999997E-2</v>
      </c>
      <c r="AD19" s="31">
        <v>6.8372299999999983E-2</v>
      </c>
      <c r="AE19" s="31">
        <v>0.42761389999999999</v>
      </c>
      <c r="AF19" s="31">
        <v>1.7402736700000001</v>
      </c>
      <c r="AG19" s="31">
        <v>1.1403210599999998</v>
      </c>
      <c r="AH19" s="31">
        <v>0.63457922</v>
      </c>
      <c r="AI19" s="31">
        <v>0.5817329</v>
      </c>
      <c r="AJ19" s="31">
        <v>0.59190106000000009</v>
      </c>
      <c r="AK19" s="31">
        <v>0.70230097000000014</v>
      </c>
      <c r="AL19" s="31">
        <v>0.6424915699999999</v>
      </c>
      <c r="AM19" s="31">
        <v>0.45830978999999999</v>
      </c>
      <c r="AN19" s="31">
        <v>0.26944708000000001</v>
      </c>
      <c r="AO19" s="31">
        <v>0.21559595000000001</v>
      </c>
      <c r="AP19" s="31">
        <v>0.47587036999999999</v>
      </c>
      <c r="AQ19" s="31">
        <v>1.0321145900000002</v>
      </c>
      <c r="AR19" s="31">
        <v>0.81898298999999997</v>
      </c>
      <c r="AS19" s="31">
        <v>0.57125364000000001</v>
      </c>
      <c r="AT19" s="31">
        <v>0.78859483000000008</v>
      </c>
      <c r="AU19" s="31">
        <f>+[1]Consolidado!G33/1000000</f>
        <v>1.3912642869892178</v>
      </c>
      <c r="AV19" s="31">
        <f>+[1]Consolidado!H33/1000000</f>
        <v>1.3011091753254751</v>
      </c>
      <c r="AW19" s="31">
        <f>+[1]Consolidado!I33/1000000</f>
        <v>1.2268001149949124</v>
      </c>
      <c r="AX19" s="31">
        <f>+[1]Consolidado!J33/1000000</f>
        <v>0.99350879383525481</v>
      </c>
      <c r="AY19" s="31">
        <f>+[1]Consolidado!K33/1000000</f>
        <v>0.97545873087918578</v>
      </c>
      <c r="AZ19" s="31">
        <f>+[1]Consolidado!L33/1000000</f>
        <v>1.0495704686186755</v>
      </c>
      <c r="BA19" s="31">
        <f>+[1]Consolidado!M33/1000000</f>
        <v>1.0269678693594286</v>
      </c>
      <c r="BB19" s="31">
        <f>+[1]Consolidado!N33/1000000</f>
        <v>0.9497188385410652</v>
      </c>
      <c r="BC19" s="31">
        <f>+[1]Consolidado!O33/1000000</f>
        <v>0.88792949831144685</v>
      </c>
      <c r="BD19" s="31">
        <f>+[1]Consolidado!P33/1000000</f>
        <v>0.95100871691587396</v>
      </c>
      <c r="BE19" s="31">
        <f>+[1]Consolidado!Q33/1000000</f>
        <v>0.9406661561721229</v>
      </c>
      <c r="BF19" s="31">
        <f>+[1]Consolidado!R33/1000000</f>
        <v>1.0039317989757752</v>
      </c>
      <c r="BG19" s="31">
        <f>+[1]Consolidado!S33/1000000</f>
        <v>0.90495122035611542</v>
      </c>
      <c r="BH19" s="31">
        <f>+[1]Consolidado!T33/1000000</f>
        <v>0.81347858359792646</v>
      </c>
      <c r="BI19" s="31">
        <f>+[1]Consolidado!U33/1000000</f>
        <v>0.66103386981546952</v>
      </c>
      <c r="BJ19" s="32">
        <f t="shared" si="0"/>
        <v>15.077398122687947</v>
      </c>
      <c r="BK19" s="33">
        <f t="shared" si="1"/>
        <v>26.403755922687946</v>
      </c>
    </row>
    <row r="20" spans="16:63" x14ac:dyDescent="0.2">
      <c r="P20" s="63"/>
      <c r="Q20" s="29">
        <v>14</v>
      </c>
      <c r="R20" s="30" t="s">
        <v>3</v>
      </c>
      <c r="S20" s="30" t="s">
        <v>13</v>
      </c>
      <c r="T20" s="30" t="s">
        <v>21</v>
      </c>
      <c r="U20" s="31">
        <v>2.7991000000000002E-4</v>
      </c>
      <c r="V20" s="31">
        <v>4.9280000000000005E-4</v>
      </c>
      <c r="W20" s="31">
        <v>5.8776E-4</v>
      </c>
      <c r="X20" s="31">
        <v>1.02282E-3</v>
      </c>
      <c r="Y20" s="31">
        <v>8.0289999999999995E-4</v>
      </c>
      <c r="Z20" s="31">
        <v>1.1435899999999999E-3</v>
      </c>
      <c r="AA20" s="31">
        <v>1.450854E-2</v>
      </c>
      <c r="AB20" s="31">
        <v>4.2241109999999998E-2</v>
      </c>
      <c r="AC20" s="31">
        <v>4.6561970000000001E-2</v>
      </c>
      <c r="AD20" s="31">
        <v>2.9394590000000002E-2</v>
      </c>
      <c r="AE20" s="31">
        <v>0.25866387000000002</v>
      </c>
      <c r="AF20" s="31">
        <v>0.90658766999999996</v>
      </c>
      <c r="AG20" s="31">
        <v>1.27749666</v>
      </c>
      <c r="AH20" s="31">
        <v>0.87085306000000007</v>
      </c>
      <c r="AI20" s="31">
        <v>0.76856540000000007</v>
      </c>
      <c r="AJ20" s="31">
        <v>0.81572774999999997</v>
      </c>
      <c r="AK20" s="31">
        <v>1.0668670499999997</v>
      </c>
      <c r="AL20" s="31">
        <v>1.05990882</v>
      </c>
      <c r="AM20" s="31">
        <v>0.80049545999999994</v>
      </c>
      <c r="AN20" s="31">
        <v>0.47428847999999996</v>
      </c>
      <c r="AO20" s="31">
        <v>0.42760293999999999</v>
      </c>
      <c r="AP20" s="31">
        <v>0.84331374999999997</v>
      </c>
      <c r="AQ20" s="31">
        <v>1.72584776</v>
      </c>
      <c r="AR20" s="31">
        <v>1.4963077900000001</v>
      </c>
      <c r="AS20" s="31">
        <v>0.48270379999999996</v>
      </c>
      <c r="AT20" s="31">
        <v>0.72250706000000009</v>
      </c>
      <c r="AU20" s="31">
        <f>+[1]Consolidado!G139/1000000</f>
        <v>1.3349792289216826</v>
      </c>
      <c r="AV20" s="31">
        <f>+[1]Consolidado!H139/1000000</f>
        <v>1.2484714369962051</v>
      </c>
      <c r="AW20" s="31">
        <f>+[1]Consolidado!I139/1000000</f>
        <v>1.1771686277530622</v>
      </c>
      <c r="AX20" s="31">
        <f>+[1]Consolidado!J139/1000000</f>
        <v>0.95331535203230477</v>
      </c>
      <c r="AY20" s="31">
        <f>+[1]Consolidado!K139/1000000</f>
        <v>0.93599552333230462</v>
      </c>
      <c r="AZ20" s="31">
        <f>+[1]Consolidado!L139/1000000</f>
        <v>1.0071089928770578</v>
      </c>
      <c r="BA20" s="31">
        <f>+[1]Consolidado!M139/1000000</f>
        <v>0.98542080551185618</v>
      </c>
      <c r="BB20" s="31">
        <f>+[1]Consolidado!N139/1000000</f>
        <v>0.91129696537504312</v>
      </c>
      <c r="BC20" s="31">
        <f>+[1]Consolidado!O139/1000000</f>
        <v>0.85200737780586644</v>
      </c>
      <c r="BD20" s="31">
        <f>+[1]Consolidado!P139/1000000</f>
        <v>0.91253466036535402</v>
      </c>
      <c r="BE20" s="31">
        <f>+[1]Consolidado!Q139/1000000</f>
        <v>0.90261051877997067</v>
      </c>
      <c r="BF20" s="31">
        <f>+[1]Consolidado!R139/1000000</f>
        <v>0.96331668355188993</v>
      </c>
      <c r="BG20" s="31">
        <f>+[1]Consolidado!S139/1000000</f>
        <v>0.8683404682061715</v>
      </c>
      <c r="BH20" s="31">
        <f>+[1]Consolidado!T139/1000000</f>
        <v>0.78056845304782752</v>
      </c>
      <c r="BI20" s="31">
        <f>+[1]Consolidado!U139/1000000</f>
        <v>0.63429105028425881</v>
      </c>
      <c r="BJ20" s="32">
        <f t="shared" si="0"/>
        <v>14.467426144840855</v>
      </c>
      <c r="BK20" s="33">
        <f t="shared" si="1"/>
        <v>28.602199454840854</v>
      </c>
    </row>
    <row r="21" spans="16:63" x14ac:dyDescent="0.2">
      <c r="P21" s="63"/>
      <c r="Q21" s="29">
        <v>15</v>
      </c>
      <c r="R21" s="30" t="s">
        <v>3</v>
      </c>
      <c r="S21" s="30" t="s">
        <v>10</v>
      </c>
      <c r="T21" s="30" t="s">
        <v>22</v>
      </c>
      <c r="U21" s="31">
        <v>4.6239999999999996E-4</v>
      </c>
      <c r="V21" s="31">
        <v>8.8915999999999995E-4</v>
      </c>
      <c r="W21" s="31">
        <v>1.2466300000000001E-3</v>
      </c>
      <c r="X21" s="31">
        <v>2.4837700000000002E-3</v>
      </c>
      <c r="Y21" s="31">
        <v>1.9479200000000001E-3</v>
      </c>
      <c r="Z21" s="31">
        <v>2.7695700000000003E-3</v>
      </c>
      <c r="AA21" s="31">
        <v>1.202049E-2</v>
      </c>
      <c r="AB21" s="31">
        <v>3.7028440000000003E-2</v>
      </c>
      <c r="AC21" s="31">
        <v>7.533833999999999E-2</v>
      </c>
      <c r="AD21" s="31">
        <v>7.7108549999999998E-2</v>
      </c>
      <c r="AE21" s="31">
        <v>0.42188428</v>
      </c>
      <c r="AF21" s="31">
        <v>1.8710027499999999</v>
      </c>
      <c r="AG21" s="31">
        <v>2.3712435300000001</v>
      </c>
      <c r="AH21" s="31">
        <v>1.36071907</v>
      </c>
      <c r="AI21" s="31">
        <v>1.40658079</v>
      </c>
      <c r="AJ21" s="31">
        <v>1.4974205600000001</v>
      </c>
      <c r="AK21" s="31">
        <v>1.86182823</v>
      </c>
      <c r="AL21" s="31">
        <v>1.7784156400000002</v>
      </c>
      <c r="AM21" s="31">
        <v>1.33244725</v>
      </c>
      <c r="AN21" s="31">
        <v>0.82599740999999993</v>
      </c>
      <c r="AO21" s="31">
        <v>0.67303250999999997</v>
      </c>
      <c r="AP21" s="31">
        <v>1.52785624</v>
      </c>
      <c r="AQ21" s="31">
        <v>3.4084132899999999</v>
      </c>
      <c r="AR21" s="31">
        <v>2.7038668100000001</v>
      </c>
      <c r="AS21" s="31">
        <v>0.85329924999999995</v>
      </c>
      <c r="AT21" s="31">
        <v>1.12512327</v>
      </c>
      <c r="AU21" s="31">
        <f>+[1]Consolidado!G37/1000000</f>
        <v>1.9957997462837158</v>
      </c>
      <c r="AV21" s="31">
        <f>+[1]Consolidado!H37/1000000</f>
        <v>1.8664702215720159</v>
      </c>
      <c r="AW21" s="31">
        <f>+[1]Consolidado!I37/1000000</f>
        <v>1.759872212019667</v>
      </c>
      <c r="AX21" s="31">
        <f>+[1]Consolidado!J37/1000000</f>
        <v>1.4252105924159391</v>
      </c>
      <c r="AY21" s="31">
        <f>+[1]Consolidado!K37/1000000</f>
        <v>1.3993173732734518</v>
      </c>
      <c r="AZ21" s="31">
        <f>+[1]Consolidado!L37/1000000</f>
        <v>1.5056323191542311</v>
      </c>
      <c r="BA21" s="31">
        <f>+[1]Consolidado!M37/1000000</f>
        <v>1.4732083848314581</v>
      </c>
      <c r="BB21" s="31">
        <f>+[1]Consolidado!N37/1000000</f>
        <v>1.3623929218387338</v>
      </c>
      <c r="BC21" s="31">
        <f>+[1]Consolidado!O37/1000000</f>
        <v>1.2737547308734638</v>
      </c>
      <c r="BD21" s="31">
        <f>+[1]Consolidado!P37/1000000</f>
        <v>1.3642432812256993</v>
      </c>
      <c r="BE21" s="31">
        <f>+[1]Consolidado!Q37/1000000</f>
        <v>1.349406646445853</v>
      </c>
      <c r="BF21" s="31">
        <f>+[1]Consolidado!R37/1000000</f>
        <v>1.4401626264827243</v>
      </c>
      <c r="BG21" s="31">
        <f>+[1]Consolidado!S37/1000000</f>
        <v>1.2981727719715928</v>
      </c>
      <c r="BH21" s="31">
        <f>+[1]Consolidado!T37/1000000</f>
        <v>1.1669532280350701</v>
      </c>
      <c r="BI21" s="31">
        <f>+[1]Consolidado!U37/1000000</f>
        <v>0.94826787548588976</v>
      </c>
      <c r="BJ21" s="32">
        <f t="shared" si="0"/>
        <v>21.628864931909504</v>
      </c>
      <c r="BK21" s="33">
        <f t="shared" si="1"/>
        <v>46.859291081909497</v>
      </c>
    </row>
    <row r="22" spans="16:63" x14ac:dyDescent="0.2">
      <c r="P22" s="63"/>
      <c r="Q22" s="29">
        <v>16</v>
      </c>
      <c r="R22" s="30" t="s">
        <v>3</v>
      </c>
      <c r="S22" s="30" t="s">
        <v>13</v>
      </c>
      <c r="T22" s="30" t="s">
        <v>23</v>
      </c>
      <c r="U22" s="31">
        <v>2.4181999999999999E-4</v>
      </c>
      <c r="V22" s="31">
        <v>4.4825999999999997E-4</v>
      </c>
      <c r="W22" s="31">
        <v>6.0165000000000001E-4</v>
      </c>
      <c r="X22" s="31">
        <v>1.16022E-3</v>
      </c>
      <c r="Y22" s="31">
        <v>9.1029000000000001E-4</v>
      </c>
      <c r="Z22" s="31">
        <v>1.2951400000000002E-3</v>
      </c>
      <c r="AA22" s="31">
        <v>7.40034E-3</v>
      </c>
      <c r="AB22" s="31">
        <v>2.0333419999999998E-2</v>
      </c>
      <c r="AC22" s="31">
        <v>4.0141089999999997E-2</v>
      </c>
      <c r="AD22" s="31">
        <v>3.5480499999999998E-2</v>
      </c>
      <c r="AE22" s="31">
        <v>0.31501614999999994</v>
      </c>
      <c r="AF22" s="31">
        <v>1.0470637700000001</v>
      </c>
      <c r="AG22" s="31">
        <v>1.2002527000000001</v>
      </c>
      <c r="AH22" s="31">
        <v>0.82294154999999991</v>
      </c>
      <c r="AI22" s="31">
        <v>0.69236570999999991</v>
      </c>
      <c r="AJ22" s="31">
        <v>0.7139276</v>
      </c>
      <c r="AK22" s="31">
        <v>0.91193109999999999</v>
      </c>
      <c r="AL22" s="31">
        <v>0.8915882799999999</v>
      </c>
      <c r="AM22" s="31">
        <v>0.65588422999999996</v>
      </c>
      <c r="AN22" s="31">
        <v>0.38055647999999997</v>
      </c>
      <c r="AO22" s="31">
        <v>0.34250771999999996</v>
      </c>
      <c r="AP22" s="31">
        <v>0.67113575999999997</v>
      </c>
      <c r="AQ22" s="31">
        <v>1.36433581</v>
      </c>
      <c r="AR22" s="31">
        <v>1.1854749</v>
      </c>
      <c r="AS22" s="31">
        <v>1.7060711200000001</v>
      </c>
      <c r="AT22" s="31">
        <v>2.8286608799999997</v>
      </c>
      <c r="AU22" s="31">
        <f>+[1]Consolidado!G142/1000000</f>
        <v>4.9264620268821036</v>
      </c>
      <c r="AV22" s="31">
        <f>+[1]Consolidado!H142/1000000</f>
        <v>4.6072230883897607</v>
      </c>
      <c r="AW22" s="31">
        <f>+[1]Consolidado!I142/1000000</f>
        <v>4.3440949628457428</v>
      </c>
      <c r="AX22" s="31">
        <f>+[1]Consolidado!J142/1000000</f>
        <v>3.5180112017356455</v>
      </c>
      <c r="AY22" s="31">
        <f>+[1]Consolidado!K142/1000000</f>
        <v>3.4540959912558731</v>
      </c>
      <c r="AZ22" s="31">
        <f>+[1]Consolidado!L142/1000000</f>
        <v>3.7165253981875788</v>
      </c>
      <c r="BA22" s="31">
        <f>+[1]Consolidado!M142/1000000</f>
        <v>3.6364896724086293</v>
      </c>
      <c r="BB22" s="31">
        <f>+[1]Consolidado!N142/1000000</f>
        <v>3.3629511215387029</v>
      </c>
      <c r="BC22" s="31">
        <f>+[1]Consolidado!O142/1000000</f>
        <v>3.1441552815577452</v>
      </c>
      <c r="BD22" s="31">
        <f>+[1]Consolidado!P142/1000000</f>
        <v>3.3675185764013174</v>
      </c>
      <c r="BE22" s="31">
        <f>+[1]Consolidado!Q142/1000000</f>
        <v>3.330895604589776</v>
      </c>
      <c r="BF22" s="31">
        <f>+[1]Consolidado!R142/1000000</f>
        <v>3.5549190268778341</v>
      </c>
      <c r="BG22" s="31">
        <f>+[1]Consolidado!S142/1000000</f>
        <v>3.2044291404279912</v>
      </c>
      <c r="BH22" s="31">
        <f>+[1]Consolidado!T142/1000000</f>
        <v>2.8805248501344458</v>
      </c>
      <c r="BI22" s="31">
        <f>+[1]Consolidado!U142/1000000</f>
        <v>2.3407186460426095</v>
      </c>
      <c r="BJ22" s="32">
        <f t="shared" si="0"/>
        <v>53.389014589275753</v>
      </c>
      <c r="BK22" s="33">
        <f t="shared" si="1"/>
        <v>69.226741079275754</v>
      </c>
    </row>
    <row r="23" spans="16:63" x14ac:dyDescent="0.2">
      <c r="P23" s="34" t="s">
        <v>24</v>
      </c>
      <c r="Q23" s="34">
        <v>17</v>
      </c>
      <c r="R23" s="35" t="s">
        <v>3</v>
      </c>
      <c r="S23" s="35" t="s">
        <v>24</v>
      </c>
      <c r="T23" s="35" t="s">
        <v>24</v>
      </c>
      <c r="U23" s="36">
        <v>5.0248900000000006E-3</v>
      </c>
      <c r="V23" s="36">
        <v>9.4603700000000009E-3</v>
      </c>
      <c r="W23" s="36">
        <v>1.2518940000000001E-2</v>
      </c>
      <c r="X23" s="36">
        <v>2.3747049999999999E-2</v>
      </c>
      <c r="Y23" s="36">
        <v>1.8610229999999998E-2</v>
      </c>
      <c r="Z23" s="36">
        <v>2.6482310000000002E-2</v>
      </c>
      <c r="AA23" s="36">
        <v>2.5428840000000001E-2</v>
      </c>
      <c r="AB23" s="36">
        <v>3.0868039999999999E-2</v>
      </c>
      <c r="AC23" s="36">
        <v>0.26212032000000002</v>
      </c>
      <c r="AD23" s="36">
        <v>0.31341732</v>
      </c>
      <c r="AE23" s="36">
        <v>2.6914268799999999</v>
      </c>
      <c r="AF23" s="36">
        <v>11.313432429999999</v>
      </c>
      <c r="AG23" s="36">
        <v>9.5152722999999995</v>
      </c>
      <c r="AH23" s="36">
        <v>6.52581437</v>
      </c>
      <c r="AI23" s="36">
        <v>5.8369099899999997</v>
      </c>
      <c r="AJ23" s="36">
        <v>5.7779548700000003</v>
      </c>
      <c r="AK23" s="36">
        <v>7.6261332800000003</v>
      </c>
      <c r="AL23" s="36">
        <v>7.6468087100000002</v>
      </c>
      <c r="AM23" s="36">
        <v>5.6762525999999998</v>
      </c>
      <c r="AN23" s="36">
        <v>3.3344076899999999</v>
      </c>
      <c r="AO23" s="36">
        <v>4.9561576699999996</v>
      </c>
      <c r="AP23" s="36">
        <v>5.8494356600000001</v>
      </c>
      <c r="AQ23" s="36">
        <v>11.79989702</v>
      </c>
      <c r="AR23" s="36">
        <v>10.177026769999999</v>
      </c>
      <c r="AS23" s="36">
        <v>10.494403870000001</v>
      </c>
      <c r="AT23" s="36">
        <v>17.285332699999998</v>
      </c>
      <c r="AU23" s="36">
        <f>+[1]Consolidado!G87/1000000</f>
        <v>30.218264244113705</v>
      </c>
      <c r="AV23" s="36">
        <f>+[1]Consolidado!H87/1000000</f>
        <v>28.260094964063995</v>
      </c>
      <c r="AW23" s="36">
        <f>+[1]Consolidado!I87/1000000</f>
        <v>26.646101963740445</v>
      </c>
      <c r="AX23" s="36">
        <f>+[1]Consolidado!J87/1000000</f>
        <v>21.579013809039928</v>
      </c>
      <c r="AY23" s="36">
        <f>+[1]Consolidado!K87/1000000</f>
        <v>21.186966390637664</v>
      </c>
      <c r="AZ23" s="36">
        <f>+[1]Consolidado!L87/1000000</f>
        <v>22.796673543725625</v>
      </c>
      <c r="BA23" s="36">
        <f>+[1]Consolidado!M87/1000000</f>
        <v>22.305745023956156</v>
      </c>
      <c r="BB23" s="36">
        <f>+[1]Consolidado!N87/1000000</f>
        <v>20.627895856331349</v>
      </c>
      <c r="BC23" s="36">
        <f>+[1]Consolidado!O87/1000000</f>
        <v>19.285831211971992</v>
      </c>
      <c r="BD23" s="36">
        <f>+[1]Consolidado!P87/1000000</f>
        <v>20.655912018276453</v>
      </c>
      <c r="BE23" s="36">
        <f>+[1]Consolidado!Q87/1000000</f>
        <v>20.431271569701579</v>
      </c>
      <c r="BF23" s="36">
        <f>+[1]Consolidado!R87/1000000</f>
        <v>21.805401510139912</v>
      </c>
      <c r="BG23" s="36">
        <f>+[1]Consolidado!S87/1000000</f>
        <v>19.655543062873289</v>
      </c>
      <c r="BH23" s="36">
        <f>+[1]Consolidado!T87/1000000</f>
        <v>17.668757134049823</v>
      </c>
      <c r="BI23" s="36">
        <f>+[1]Consolidado!U87/1000000</f>
        <v>14.357657519996216</v>
      </c>
      <c r="BJ23" s="37">
        <f t="shared" si="0"/>
        <v>327.48112982261807</v>
      </c>
      <c r="BK23" s="37">
        <f t="shared" si="1"/>
        <v>454.71547494261807</v>
      </c>
    </row>
    <row r="24" spans="16:63" x14ac:dyDescent="0.2">
      <c r="P24" s="62" t="s">
        <v>25</v>
      </c>
      <c r="Q24" s="62"/>
      <c r="R24" s="62"/>
      <c r="S24" s="62"/>
      <c r="T24" s="62"/>
      <c r="U24" s="38">
        <v>2.1362970000000002E-2</v>
      </c>
      <c r="V24" s="38">
        <v>5.2803650000000001E-2</v>
      </c>
      <c r="W24" s="38">
        <v>7.2873969999999996E-2</v>
      </c>
      <c r="X24" s="38">
        <v>0.13743232</v>
      </c>
      <c r="Y24" s="38">
        <v>0.10760106999999999</v>
      </c>
      <c r="Z24" s="38">
        <v>0.1532519</v>
      </c>
      <c r="AA24" s="38">
        <v>0.41279829000000001</v>
      </c>
      <c r="AB24" s="38">
        <v>1.0503041200000003</v>
      </c>
      <c r="AC24" s="38">
        <v>2.3204598900000004</v>
      </c>
      <c r="AD24" s="38">
        <v>2.72570764</v>
      </c>
      <c r="AE24" s="38">
        <v>74.527311760000003</v>
      </c>
      <c r="AF24" s="38">
        <v>363.58571376000003</v>
      </c>
      <c r="AG24" s="38">
        <v>304.70860345000006</v>
      </c>
      <c r="AH24" s="38">
        <v>208.51540292999999</v>
      </c>
      <c r="AI24" s="38">
        <v>184.33795280999996</v>
      </c>
      <c r="AJ24" s="38">
        <v>181.49907258999997</v>
      </c>
      <c r="AK24" s="38">
        <v>239.73775218000006</v>
      </c>
      <c r="AL24" s="38">
        <v>244.90105997000001</v>
      </c>
      <c r="AM24" s="38">
        <v>182.83124858999997</v>
      </c>
      <c r="AN24" s="38">
        <v>182.83124858999997</v>
      </c>
      <c r="AO24" s="38">
        <v>182.83124858999997</v>
      </c>
      <c r="AP24" s="38">
        <v>207.24610951000003</v>
      </c>
      <c r="AQ24" s="38">
        <v>419.23918577000001</v>
      </c>
      <c r="AR24" s="38">
        <v>360.87893953000014</v>
      </c>
      <c r="AS24" s="38">
        <v>261.81711612999993</v>
      </c>
      <c r="AT24" s="38">
        <v>456.08645631000013</v>
      </c>
      <c r="AU24" s="38">
        <f>+SUM(AU7:AU23)</f>
        <v>812.38787103510549</v>
      </c>
      <c r="AV24" s="38">
        <f t="shared" ref="AV24:BB24" si="2">+SUM(AV7:AV23)</f>
        <v>762.9618489006574</v>
      </c>
      <c r="AW24" s="38">
        <f t="shared" si="2"/>
        <v>710.40152739524308</v>
      </c>
      <c r="AX24" s="38">
        <f t="shared" si="2"/>
        <v>574.04725559688995</v>
      </c>
      <c r="AY24" s="38">
        <f t="shared" si="2"/>
        <v>569.92200754302451</v>
      </c>
      <c r="AZ24" s="38">
        <f t="shared" si="2"/>
        <v>609.26578423401293</v>
      </c>
      <c r="BA24" s="38">
        <f t="shared" si="2"/>
        <v>591.12416814245728</v>
      </c>
      <c r="BB24" s="38">
        <f t="shared" si="2"/>
        <v>551.44185817537596</v>
      </c>
      <c r="BC24" s="38">
        <f>+SUM(BC7:BC23)</f>
        <v>512.26510287519113</v>
      </c>
      <c r="BD24" s="38">
        <f t="shared" ref="BD24:BI24" si="3">+SUM(BD7:BD23)</f>
        <v>553.85607104526559</v>
      </c>
      <c r="BE24" s="38">
        <f t="shared" si="3"/>
        <v>543.0483498173171</v>
      </c>
      <c r="BF24" s="38">
        <f t="shared" si="3"/>
        <v>576.77665368872829</v>
      </c>
      <c r="BG24" s="38">
        <f t="shared" si="3"/>
        <v>511.25248843280451</v>
      </c>
      <c r="BH24" s="38">
        <f t="shared" si="3"/>
        <v>463.30184695379853</v>
      </c>
      <c r="BI24" s="38">
        <f t="shared" si="3"/>
        <v>368.75098057617129</v>
      </c>
      <c r="BJ24" s="38">
        <f t="shared" si="0"/>
        <v>8710.8038144120419</v>
      </c>
      <c r="BK24" s="38">
        <f t="shared" si="1"/>
        <v>12773.432832702045</v>
      </c>
    </row>
    <row r="25" spans="16:63" x14ac:dyDescent="0.2"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3">
        <f t="shared" si="1"/>
        <v>0</v>
      </c>
    </row>
    <row r="26" spans="16:63" x14ac:dyDescent="0.2">
      <c r="P26" s="62" t="s">
        <v>26</v>
      </c>
      <c r="Q26" s="62"/>
      <c r="R26" s="62"/>
      <c r="S26" s="62"/>
      <c r="T26" s="62"/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5.8682600000000003</v>
      </c>
      <c r="AD26" s="38">
        <v>12.705765599999999</v>
      </c>
      <c r="AE26" s="38">
        <v>87.367397760000003</v>
      </c>
      <c r="AF26" s="38">
        <v>407.78630356999997</v>
      </c>
      <c r="AG26" s="38">
        <v>316.55403272000001</v>
      </c>
      <c r="AH26" s="38">
        <v>190.60178400000001</v>
      </c>
      <c r="AI26" s="38">
        <v>257.02214020999998</v>
      </c>
      <c r="AJ26" s="38">
        <v>185.99116798</v>
      </c>
      <c r="AK26" s="38">
        <v>211.62683622999998</v>
      </c>
      <c r="AL26" s="38">
        <v>204.79915651999997</v>
      </c>
      <c r="AM26" s="38">
        <v>132.29682141000001</v>
      </c>
      <c r="AN26" s="38">
        <v>81.743964529999985</v>
      </c>
      <c r="AO26" s="38">
        <v>81.761302180000001</v>
      </c>
      <c r="AP26" s="38">
        <v>173.96661820000003</v>
      </c>
      <c r="AQ26" s="38">
        <v>294.18914402999997</v>
      </c>
      <c r="AR26" s="38">
        <v>253.91733234</v>
      </c>
      <c r="AS26" s="38">
        <v>205.55315947999998</v>
      </c>
      <c r="AT26" s="38">
        <v>262.72999734000001</v>
      </c>
      <c r="AU26" s="38">
        <f>+[1]Consolidado!G172/1000000</f>
        <v>438.75147223451768</v>
      </c>
      <c r="AV26" s="38">
        <f>+[1]Consolidado!H172/1000000</f>
        <v>409.14918117049132</v>
      </c>
      <c r="AW26" s="38">
        <f>+[1]Consolidado!I172/1000000</f>
        <v>389.0518379965514</v>
      </c>
      <c r="AX26" s="38">
        <f>+[1]Consolidado!J172/1000000</f>
        <v>315.52823928782141</v>
      </c>
      <c r="AY26" s="38">
        <f>+[1]Consolidado!K172/1000000</f>
        <v>307.50166757109548</v>
      </c>
      <c r="AZ26" s="38">
        <f>+[1]Consolidado!L172/1000000</f>
        <v>332.30438814414833</v>
      </c>
      <c r="BA26" s="38">
        <f>+[1]Consolidado!M172/1000000</f>
        <v>326.97534370774906</v>
      </c>
      <c r="BB26" s="38">
        <f>+[1]Consolidado!N172/1000000</f>
        <v>300.63979014456521</v>
      </c>
      <c r="BC26" s="38">
        <f>+[1]Consolidado!O172/1000000</f>
        <v>282.28069101236792</v>
      </c>
      <c r="BD26" s="38">
        <f>+[1]Consolidado!P172/1000000</f>
        <v>300.44211665113733</v>
      </c>
      <c r="BE26" s="38">
        <f>+[1]Consolidado!Q172/1000000</f>
        <v>298.9157337315998</v>
      </c>
      <c r="BF26" s="38">
        <f>+[1]Consolidado!R172/1000000</f>
        <v>320.03680741198065</v>
      </c>
      <c r="BG26" s="38">
        <f>+[1]Consolidado!S172/1000000</f>
        <v>291.63413234378515</v>
      </c>
      <c r="BH26" s="38">
        <f>+[1]Consolidado!T172/1000000</f>
        <v>260.79948835501364</v>
      </c>
      <c r="BI26" s="38">
        <f>+[1]Consolidado!U172/1000000</f>
        <v>214.73855876824089</v>
      </c>
      <c r="BJ26" s="38">
        <f t="shared" ref="BJ26" si="4">+SUM(AU26:BI26)</f>
        <v>4788.7494485310654</v>
      </c>
      <c r="BK26" s="38">
        <f t="shared" si="1"/>
        <v>8155.2306326310663</v>
      </c>
    </row>
    <row r="27" spans="16:63" x14ac:dyDescent="0.2"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3">
        <f t="shared" si="1"/>
        <v>0</v>
      </c>
    </row>
    <row r="28" spans="16:63" x14ac:dyDescent="0.2">
      <c r="P28" s="62" t="s">
        <v>27</v>
      </c>
      <c r="Q28" s="62"/>
      <c r="R28" s="62"/>
      <c r="S28" s="62"/>
      <c r="T28" s="62"/>
      <c r="U28" s="38">
        <v>0.19065354000000001</v>
      </c>
      <c r="V28" s="38">
        <v>0.57666775000000003</v>
      </c>
      <c r="W28" s="38">
        <v>0.84815861999999997</v>
      </c>
      <c r="X28" s="38">
        <v>1.6609986299999999</v>
      </c>
      <c r="Y28" s="38">
        <v>1.3016919299999998</v>
      </c>
      <c r="Z28" s="38">
        <v>1.85236073</v>
      </c>
      <c r="AA28" s="38">
        <v>15.47519166</v>
      </c>
      <c r="AB28" s="38">
        <v>44.076851060000003</v>
      </c>
      <c r="AC28" s="38">
        <v>54.65040535</v>
      </c>
      <c r="AD28" s="38">
        <v>50.978227240000002</v>
      </c>
      <c r="AE28" s="38">
        <v>349.96207940999994</v>
      </c>
      <c r="AF28" s="38">
        <v>1633.0084507000001</v>
      </c>
      <c r="AG28" s="38">
        <v>1310.80149443</v>
      </c>
      <c r="AH28" s="38">
        <v>879.29793870999993</v>
      </c>
      <c r="AI28" s="38">
        <v>860.12177080000004</v>
      </c>
      <c r="AJ28" s="38">
        <v>773.05449117000012</v>
      </c>
      <c r="AK28" s="38">
        <v>1030.4956093999999</v>
      </c>
      <c r="AL28" s="38">
        <v>1022.97392275</v>
      </c>
      <c r="AM28" s="38">
        <v>739.97986445000004</v>
      </c>
      <c r="AN28" s="38">
        <v>429.31402842999995</v>
      </c>
      <c r="AO28" s="38">
        <v>400.65106619000005</v>
      </c>
      <c r="AP28" s="38">
        <v>800.00003115000004</v>
      </c>
      <c r="AQ28" s="38">
        <v>1492.59449045</v>
      </c>
      <c r="AR28" s="38">
        <v>1348.00933132</v>
      </c>
      <c r="AS28" s="38">
        <v>948.5216441</v>
      </c>
      <c r="AT28" s="38">
        <v>1531.7500061399999</v>
      </c>
      <c r="AU28" s="38">
        <f>+[1]Consolidado!G175/1000000</f>
        <v>2594.4601639022376</v>
      </c>
      <c r="AV28" s="38">
        <f>+[1]Consolidado!H175/1000000</f>
        <v>2426.3369338508719</v>
      </c>
      <c r="AW28" s="38">
        <f>+[1]Consolidado!I175/1000000</f>
        <v>2287.7637679559393</v>
      </c>
      <c r="AX28" s="38">
        <f>+[1]Consolidado!J175/1000000</f>
        <v>1852.716994317635</v>
      </c>
      <c r="AY28" s="38">
        <f>+[1]Consolidado!K175/1000000</f>
        <v>1819.0568409352793</v>
      </c>
      <c r="AZ28" s="38">
        <f>+[1]Consolidado!L175/1000000</f>
        <v>1957.2620353335228</v>
      </c>
      <c r="BA28" s="38">
        <f>+[1]Consolidado!M175/1000000</f>
        <v>1915.1122123795624</v>
      </c>
      <c r="BB28" s="38">
        <f>+[1]Consolidado!N175/1000000</f>
        <v>1771.056525021972</v>
      </c>
      <c r="BC28" s="38">
        <f>+[1]Consolidado!O175/1000000</f>
        <v>1655.8304078286178</v>
      </c>
      <c r="BD28" s="38">
        <f>+[1]Consolidado!P175/1000000</f>
        <v>1773.4619185126376</v>
      </c>
      <c r="BE28" s="38">
        <f>+[1]Consolidado!Q175/1000000</f>
        <v>1754.1748843428247</v>
      </c>
      <c r="BF28" s="38">
        <f>+[1]Consolidado!R175/1000000</f>
        <v>1872.1540429633299</v>
      </c>
      <c r="BG28" s="38">
        <f>+[1]Consolidado!S175/1000000</f>
        <v>1687.5728885196725</v>
      </c>
      <c r="BH28" s="38">
        <f>+[1]Consolidado!T175/1000000</f>
        <v>1516.9927087683475</v>
      </c>
      <c r="BI28" s="38">
        <f>+[1]Consolidado!U175/1000000</f>
        <v>1232.7104621781075</v>
      </c>
      <c r="BJ28" s="38">
        <f t="shared" ref="BJ28" si="5">+SUM(AU28:BI28)</f>
        <v>28116.662786810557</v>
      </c>
      <c r="BK28" s="38">
        <f t="shared" si="1"/>
        <v>43838.810212920558</v>
      </c>
    </row>
    <row r="29" spans="16:63" x14ac:dyDescent="0.2">
      <c r="P29" s="40" t="s">
        <v>28</v>
      </c>
    </row>
    <row r="30" spans="16:63" x14ac:dyDescent="0.2">
      <c r="U30" s="28">
        <v>1996</v>
      </c>
      <c r="V30" s="28">
        <v>1997</v>
      </c>
      <c r="W30" s="28">
        <v>1998</v>
      </c>
      <c r="X30" s="28">
        <v>1999</v>
      </c>
      <c r="Y30" s="28">
        <v>2000</v>
      </c>
      <c r="Z30" s="28">
        <v>2001</v>
      </c>
      <c r="AA30" s="28">
        <v>2002</v>
      </c>
      <c r="AB30" s="28">
        <v>2003</v>
      </c>
      <c r="AC30" s="28">
        <v>2004</v>
      </c>
      <c r="AD30" s="28">
        <v>2005</v>
      </c>
      <c r="AE30" s="28">
        <v>2006</v>
      </c>
      <c r="AF30" s="28">
        <v>2007</v>
      </c>
      <c r="AG30" s="28">
        <v>2008</v>
      </c>
      <c r="AH30" s="28">
        <v>2009</v>
      </c>
      <c r="AI30" s="28">
        <v>2010</v>
      </c>
      <c r="AJ30" s="28">
        <v>2011</v>
      </c>
      <c r="AK30" s="28">
        <v>2012</v>
      </c>
      <c r="AL30" s="28">
        <v>2013</v>
      </c>
      <c r="AM30" s="28">
        <v>2014</v>
      </c>
      <c r="AN30" s="28">
        <v>2015</v>
      </c>
      <c r="AO30" s="28">
        <v>2016</v>
      </c>
      <c r="AP30" s="28">
        <v>2017</v>
      </c>
      <c r="AQ30" s="28">
        <v>2018</v>
      </c>
      <c r="AR30" s="28">
        <v>2019</v>
      </c>
      <c r="AS30" s="28">
        <v>2020</v>
      </c>
      <c r="AT30" s="28">
        <v>2021</v>
      </c>
      <c r="AU30" s="28">
        <v>2022</v>
      </c>
      <c r="AV30" s="28">
        <v>2023</v>
      </c>
      <c r="AW30" s="28">
        <v>2024</v>
      </c>
      <c r="AX30" s="28">
        <v>2025</v>
      </c>
      <c r="AY30" s="28">
        <v>2026</v>
      </c>
      <c r="AZ30" s="28">
        <v>2027</v>
      </c>
      <c r="BA30" s="28">
        <v>2028</v>
      </c>
      <c r="BB30" s="28">
        <v>2029</v>
      </c>
      <c r="BC30" s="28">
        <v>2030</v>
      </c>
      <c r="BD30" s="28">
        <v>2031</v>
      </c>
      <c r="BE30" s="28">
        <v>2032</v>
      </c>
      <c r="BF30" s="28">
        <v>2033</v>
      </c>
      <c r="BG30" s="28">
        <v>2034</v>
      </c>
      <c r="BH30" s="28">
        <v>2035</v>
      </c>
      <c r="BI30" s="28">
        <v>2036</v>
      </c>
    </row>
    <row r="31" spans="16:63" x14ac:dyDescent="0.2">
      <c r="T31" t="s">
        <v>29</v>
      </c>
      <c r="U31" s="41">
        <f>+U24</f>
        <v>2.1362970000000002E-2</v>
      </c>
      <c r="V31" s="41">
        <f t="shared" ref="V31:BI31" si="6">+V24</f>
        <v>5.2803650000000001E-2</v>
      </c>
      <c r="W31" s="41">
        <f t="shared" si="6"/>
        <v>7.2873969999999996E-2</v>
      </c>
      <c r="X31" s="41">
        <f t="shared" si="6"/>
        <v>0.13743232</v>
      </c>
      <c r="Y31" s="41">
        <f t="shared" si="6"/>
        <v>0.10760106999999999</v>
      </c>
      <c r="Z31" s="41">
        <f t="shared" si="6"/>
        <v>0.1532519</v>
      </c>
      <c r="AA31" s="41">
        <f t="shared" si="6"/>
        <v>0.41279829000000001</v>
      </c>
      <c r="AB31" s="41">
        <f t="shared" si="6"/>
        <v>1.0503041200000003</v>
      </c>
      <c r="AC31" s="41">
        <f t="shared" si="6"/>
        <v>2.3204598900000004</v>
      </c>
      <c r="AD31" s="41">
        <f t="shared" si="6"/>
        <v>2.72570764</v>
      </c>
      <c r="AE31" s="41">
        <f t="shared" si="6"/>
        <v>74.527311760000003</v>
      </c>
      <c r="AF31" s="41">
        <f t="shared" si="6"/>
        <v>363.58571376000003</v>
      </c>
      <c r="AG31" s="41">
        <f t="shared" si="6"/>
        <v>304.70860345000006</v>
      </c>
      <c r="AH31" s="41">
        <f t="shared" si="6"/>
        <v>208.51540292999999</v>
      </c>
      <c r="AI31" s="41">
        <f t="shared" si="6"/>
        <v>184.33795280999996</v>
      </c>
      <c r="AJ31" s="41">
        <f t="shared" si="6"/>
        <v>181.49907258999997</v>
      </c>
      <c r="AK31" s="41">
        <f t="shared" si="6"/>
        <v>239.73775218000006</v>
      </c>
      <c r="AL31" s="41">
        <f t="shared" si="6"/>
        <v>244.90105997000001</v>
      </c>
      <c r="AM31" s="41">
        <f t="shared" si="6"/>
        <v>182.83124858999997</v>
      </c>
      <c r="AN31" s="41">
        <f t="shared" si="6"/>
        <v>182.83124858999997</v>
      </c>
      <c r="AO31" s="41">
        <f t="shared" si="6"/>
        <v>182.83124858999997</v>
      </c>
      <c r="AP31" s="41">
        <f t="shared" si="6"/>
        <v>207.24610951000003</v>
      </c>
      <c r="AQ31" s="41">
        <f t="shared" si="6"/>
        <v>419.23918577000001</v>
      </c>
      <c r="AR31" s="41">
        <f t="shared" si="6"/>
        <v>360.87893953000014</v>
      </c>
      <c r="AS31" s="41">
        <f t="shared" si="6"/>
        <v>261.81711612999993</v>
      </c>
      <c r="AT31" s="41">
        <f t="shared" si="6"/>
        <v>456.08645631000013</v>
      </c>
      <c r="AU31" s="41">
        <f t="shared" si="6"/>
        <v>812.38787103510549</v>
      </c>
      <c r="AV31" s="41">
        <f t="shared" si="6"/>
        <v>762.9618489006574</v>
      </c>
      <c r="AW31" s="41">
        <f t="shared" si="6"/>
        <v>710.40152739524308</v>
      </c>
      <c r="AX31" s="41">
        <f t="shared" si="6"/>
        <v>574.04725559688995</v>
      </c>
      <c r="AY31" s="41">
        <f t="shared" si="6"/>
        <v>569.92200754302451</v>
      </c>
      <c r="AZ31" s="41">
        <f t="shared" si="6"/>
        <v>609.26578423401293</v>
      </c>
      <c r="BA31" s="41">
        <f t="shared" si="6"/>
        <v>591.12416814245728</v>
      </c>
      <c r="BB31" s="41">
        <f t="shared" si="6"/>
        <v>551.44185817537596</v>
      </c>
      <c r="BC31" s="41">
        <f t="shared" si="6"/>
        <v>512.26510287519113</v>
      </c>
      <c r="BD31" s="41">
        <f t="shared" si="6"/>
        <v>553.85607104526559</v>
      </c>
      <c r="BE31" s="41">
        <f t="shared" si="6"/>
        <v>543.0483498173171</v>
      </c>
      <c r="BF31" s="41">
        <f t="shared" si="6"/>
        <v>576.77665368872829</v>
      </c>
      <c r="BG31" s="41">
        <f t="shared" si="6"/>
        <v>511.25248843280451</v>
      </c>
      <c r="BH31" s="41">
        <f t="shared" si="6"/>
        <v>463.30184695379853</v>
      </c>
      <c r="BI31" s="41">
        <f t="shared" si="6"/>
        <v>368.75098057617129</v>
      </c>
    </row>
    <row r="32" spans="16:63" x14ac:dyDescent="0.2">
      <c r="T32" t="s">
        <v>30</v>
      </c>
      <c r="U32">
        <v>50</v>
      </c>
      <c r="V32">
        <v>20</v>
      </c>
      <c r="W32">
        <v>50</v>
      </c>
      <c r="X32">
        <v>70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50</v>
      </c>
      <c r="AL32">
        <v>50</v>
      </c>
      <c r="AM32">
        <v>50</v>
      </c>
      <c r="AN32">
        <v>50</v>
      </c>
      <c r="AO32">
        <v>50</v>
      </c>
      <c r="AP32">
        <v>50</v>
      </c>
      <c r="AQ32">
        <v>50</v>
      </c>
      <c r="AR32">
        <v>50</v>
      </c>
      <c r="AS32">
        <v>50</v>
      </c>
      <c r="AT32">
        <v>50</v>
      </c>
      <c r="AU32">
        <v>50</v>
      </c>
      <c r="AV32">
        <v>50</v>
      </c>
      <c r="AW32">
        <v>50</v>
      </c>
      <c r="AX32">
        <v>50</v>
      </c>
      <c r="AY32">
        <v>50</v>
      </c>
      <c r="AZ32">
        <v>50</v>
      </c>
      <c r="BA32">
        <v>50</v>
      </c>
      <c r="BB32">
        <v>50</v>
      </c>
      <c r="BC32">
        <v>50</v>
      </c>
      <c r="BD32">
        <v>50</v>
      </c>
      <c r="BE32">
        <v>50</v>
      </c>
      <c r="BF32">
        <v>50</v>
      </c>
      <c r="BG32">
        <v>50</v>
      </c>
      <c r="BH32">
        <v>50</v>
      </c>
      <c r="BI32">
        <v>50</v>
      </c>
    </row>
    <row r="33" spans="20:61" x14ac:dyDescent="0.2">
      <c r="T33" t="s">
        <v>31</v>
      </c>
      <c r="U33" s="41">
        <f>+U32+U31</f>
        <v>50.021362969999998</v>
      </c>
      <c r="V33" s="41">
        <f t="shared" ref="V33:BI33" si="7">+V32+V31</f>
        <v>20.052803650000001</v>
      </c>
      <c r="W33" s="41">
        <f t="shared" si="7"/>
        <v>50.072873970000003</v>
      </c>
      <c r="X33" s="41">
        <f t="shared" si="7"/>
        <v>70.137432320000002</v>
      </c>
      <c r="Y33" s="41">
        <f t="shared" si="7"/>
        <v>50.107601070000001</v>
      </c>
      <c r="Z33" s="41">
        <f t="shared" si="7"/>
        <v>50.153251900000001</v>
      </c>
      <c r="AA33" s="41">
        <f t="shared" si="7"/>
        <v>50.412798289999998</v>
      </c>
      <c r="AB33" s="41">
        <f t="shared" si="7"/>
        <v>51.05030412</v>
      </c>
      <c r="AC33" s="41">
        <f t="shared" si="7"/>
        <v>52.320459890000002</v>
      </c>
      <c r="AD33" s="41">
        <f t="shared" si="7"/>
        <v>52.725707640000003</v>
      </c>
      <c r="AE33" s="41">
        <f t="shared" si="7"/>
        <v>124.52731176</v>
      </c>
      <c r="AF33" s="41">
        <f t="shared" si="7"/>
        <v>413.58571376000003</v>
      </c>
      <c r="AG33" s="41">
        <f t="shared" si="7"/>
        <v>354.70860345000006</v>
      </c>
      <c r="AH33" s="41">
        <f t="shared" si="7"/>
        <v>258.51540292999999</v>
      </c>
      <c r="AI33" s="41">
        <f t="shared" si="7"/>
        <v>234.33795280999996</v>
      </c>
      <c r="AJ33" s="41">
        <f t="shared" si="7"/>
        <v>231.49907258999997</v>
      </c>
      <c r="AK33" s="41">
        <f t="shared" si="7"/>
        <v>289.73775218000003</v>
      </c>
      <c r="AL33" s="41">
        <f t="shared" si="7"/>
        <v>294.90105997000001</v>
      </c>
      <c r="AM33" s="41">
        <f t="shared" si="7"/>
        <v>232.83124858999997</v>
      </c>
      <c r="AN33" s="41">
        <f t="shared" si="7"/>
        <v>232.83124858999997</v>
      </c>
      <c r="AO33" s="41">
        <f t="shared" si="7"/>
        <v>232.83124858999997</v>
      </c>
      <c r="AP33" s="41">
        <f t="shared" si="7"/>
        <v>257.24610951</v>
      </c>
      <c r="AQ33" s="41">
        <f t="shared" si="7"/>
        <v>469.23918577000001</v>
      </c>
      <c r="AR33" s="41">
        <f t="shared" si="7"/>
        <v>410.87893953000014</v>
      </c>
      <c r="AS33" s="41">
        <f t="shared" si="7"/>
        <v>311.81711612999993</v>
      </c>
      <c r="AT33" s="41">
        <f t="shared" si="7"/>
        <v>506.08645631000013</v>
      </c>
      <c r="AU33" s="41">
        <f t="shared" si="7"/>
        <v>862.38787103510549</v>
      </c>
      <c r="AV33" s="41">
        <f t="shared" si="7"/>
        <v>812.9618489006574</v>
      </c>
      <c r="AW33" s="41">
        <f t="shared" si="7"/>
        <v>760.40152739524308</v>
      </c>
      <c r="AX33" s="41">
        <f t="shared" si="7"/>
        <v>624.04725559688995</v>
      </c>
      <c r="AY33" s="41">
        <f t="shared" si="7"/>
        <v>619.92200754302451</v>
      </c>
      <c r="AZ33" s="41">
        <f t="shared" si="7"/>
        <v>659.26578423401293</v>
      </c>
      <c r="BA33" s="41">
        <f t="shared" si="7"/>
        <v>641.12416814245728</v>
      </c>
      <c r="BB33" s="41">
        <f t="shared" si="7"/>
        <v>601.44185817537596</v>
      </c>
      <c r="BC33" s="41">
        <f t="shared" si="7"/>
        <v>562.26510287519113</v>
      </c>
      <c r="BD33" s="41">
        <f t="shared" si="7"/>
        <v>603.85607104526559</v>
      </c>
      <c r="BE33" s="41">
        <f t="shared" si="7"/>
        <v>593.0483498173171</v>
      </c>
      <c r="BF33" s="41">
        <f t="shared" si="7"/>
        <v>626.77665368872829</v>
      </c>
      <c r="BG33" s="41">
        <f t="shared" si="7"/>
        <v>561.25248843280451</v>
      </c>
      <c r="BH33" s="41">
        <f t="shared" si="7"/>
        <v>513.30184695379853</v>
      </c>
      <c r="BI33" s="41">
        <f t="shared" si="7"/>
        <v>418.75098057617129</v>
      </c>
    </row>
    <row r="35" spans="20:61" x14ac:dyDescent="0.2">
      <c r="U35" s="45" t="s">
        <v>35</v>
      </c>
      <c r="V35" s="45" t="s">
        <v>38</v>
      </c>
    </row>
    <row r="36" spans="20:61" x14ac:dyDescent="0.2">
      <c r="T36" t="s">
        <v>36</v>
      </c>
      <c r="U36" s="41">
        <f>SUM(U31:AT31)</f>
        <v>4062.6290182900011</v>
      </c>
      <c r="V36" s="41">
        <f>AVERAGE(U31:AT31)</f>
        <v>156.25496224192312</v>
      </c>
    </row>
    <row r="37" spans="20:61" x14ac:dyDescent="0.2">
      <c r="T37" t="s">
        <v>37</v>
      </c>
      <c r="U37" s="41">
        <f>SUM(AU31:BI31)</f>
        <v>8710.8038144120419</v>
      </c>
      <c r="V37" s="41">
        <f>AVERAGE(AU31:BI31)</f>
        <v>580.72025429413611</v>
      </c>
    </row>
  </sheetData>
  <mergeCells count="6">
    <mergeCell ref="P24:T24"/>
    <mergeCell ref="P26:T26"/>
    <mergeCell ref="P28:T28"/>
    <mergeCell ref="P7:P10"/>
    <mergeCell ref="P11:P14"/>
    <mergeCell ref="P15:P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ProgresoCB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2022-08-09T15:26:00Z</dcterms:created>
  <dcterms:modified xsi:type="dcterms:W3CDTF">2022-08-11T17:42:01Z</dcterms:modified>
</cp:coreProperties>
</file>