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ento_zošit"/>
  <mc:AlternateContent xmlns:mc="http://schemas.openxmlformats.org/markup-compatibility/2006">
    <mc:Choice Requires="x15">
      <x15ac:absPath xmlns:x15ac="http://schemas.microsoft.com/office/spreadsheetml/2010/11/ac" url="C:\Users\domko\Desktop\"/>
    </mc:Choice>
  </mc:AlternateContent>
  <xr:revisionPtr revIDLastSave="0" documentId="13_ncr:1_{C8E63EF2-7B23-4E80-822B-96330643961E}" xr6:coauthVersionLast="36" xr6:coauthVersionMax="47" xr10:uidLastSave="{00000000-0000-0000-0000-000000000000}"/>
  <bookViews>
    <workbookView xWindow="-108" yWindow="-108" windowWidth="33120" windowHeight="18000" xr2:uid="{00000000-000D-0000-FFFF-FFFF00000000}"/>
  </bookViews>
  <sheets>
    <sheet name="CP" sheetId="30" r:id="rId1"/>
  </sheets>
  <definedNames>
    <definedName name="AND">#REF!</definedName>
    <definedName name="_xlnm.Print_Area" localSheetId="0">CP!$B$2:$K$58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0" l="1"/>
  <c r="B18" i="30"/>
  <c r="B40" i="30" s="1"/>
  <c r="B25" i="30"/>
  <c r="B41" i="30" s="1"/>
  <c r="G35" i="30"/>
  <c r="K58" i="30"/>
  <c r="B42" i="30" l="1"/>
  <c r="B47" i="30"/>
  <c r="B48" i="30" l="1"/>
  <c r="B49" i="30" s="1"/>
  <c r="B50" i="30" s="1"/>
  <c r="B52" i="30" s="1"/>
  <c r="B53" i="30" s="1"/>
  <c r="B54" i="30" s="1"/>
  <c r="B55" i="30" s="1"/>
  <c r="F15" i="30" l="1"/>
  <c r="F16" i="30"/>
  <c r="F17" i="30"/>
  <c r="F21" i="30"/>
  <c r="G21" i="30" s="1"/>
  <c r="F22" i="30"/>
  <c r="F23" i="30"/>
  <c r="F24" i="30"/>
  <c r="J28" i="30" l="1"/>
  <c r="H23" i="30"/>
  <c r="J23" i="30" s="1"/>
  <c r="G23" i="30"/>
  <c r="K28" i="30" l="1"/>
  <c r="K23" i="30"/>
  <c r="H22" i="30" l="1"/>
  <c r="J22" i="30" s="1"/>
  <c r="G22" i="30"/>
  <c r="K22" i="30" l="1"/>
  <c r="J30" i="30" l="1"/>
  <c r="J29" i="30"/>
  <c r="J34" i="30"/>
  <c r="J33" i="30"/>
  <c r="K30" i="30" l="1"/>
  <c r="K29" i="30"/>
  <c r="K34" i="30"/>
  <c r="K33" i="30"/>
  <c r="B16" i="30" l="1"/>
  <c r="B17" i="30" s="1"/>
  <c r="B21" i="30" s="1"/>
  <c r="H17" i="30"/>
  <c r="J17" i="30" s="1"/>
  <c r="G17" i="30"/>
  <c r="K17" i="30" l="1"/>
  <c r="G24" i="30"/>
  <c r="H24" i="30"/>
  <c r="J24" i="30" s="1"/>
  <c r="H16" i="30"/>
  <c r="J16" i="30" s="1"/>
  <c r="H15" i="30"/>
  <c r="J15" i="30" s="1"/>
  <c r="G16" i="30"/>
  <c r="G15" i="30"/>
  <c r="G18" i="30" l="1"/>
  <c r="J18" i="30"/>
  <c r="G25" i="30"/>
  <c r="K24" i="30"/>
  <c r="K16" i="30"/>
  <c r="K15" i="30"/>
  <c r="K18" i="30" s="1"/>
  <c r="H21" i="30"/>
  <c r="J21" i="30" s="1"/>
  <c r="J25" i="30" s="1"/>
  <c r="I32" i="30" l="1"/>
  <c r="K40" i="30"/>
  <c r="G37" i="30"/>
  <c r="K21" i="30" l="1"/>
  <c r="K25" i="30" s="1"/>
  <c r="I31" i="30" s="1"/>
  <c r="J31" i="30" s="1"/>
  <c r="K31" i="30" s="1"/>
  <c r="K41" i="30" l="1"/>
  <c r="J32" i="30"/>
  <c r="J35" i="30" s="1"/>
  <c r="J37" i="30" s="1"/>
  <c r="B22" i="30"/>
  <c r="B23" i="30" s="1"/>
  <c r="B24" i="30" s="1"/>
  <c r="B28" i="30" s="1"/>
  <c r="K32" i="30" l="1"/>
  <c r="K35" i="30" s="1"/>
  <c r="B29" i="30"/>
  <c r="B30" i="30" s="1"/>
  <c r="B31" i="30" s="1"/>
  <c r="B32" i="30" s="1"/>
  <c r="B33" i="30" s="1"/>
  <c r="B34" i="30" s="1"/>
  <c r="K42" i="30" l="1"/>
  <c r="K43" i="30" s="1"/>
  <c r="K37" i="30"/>
</calcChain>
</file>

<file path=xl/sharedStrings.xml><?xml version="1.0" encoding="utf-8"?>
<sst xmlns="http://schemas.openxmlformats.org/spreadsheetml/2006/main" count="69" uniqueCount="56">
  <si>
    <t>ks</t>
  </si>
  <si>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</si>
  <si>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</si>
  <si>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</si>
  <si>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</si>
  <si>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</si>
  <si>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</si>
  <si>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</si>
  <si>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</si>
  <si>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</si>
  <si>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</si>
  <si>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Drobný inštalačný materiál</t>
  </si>
  <si>
    <t>kpl</t>
  </si>
  <si>
    <t>ACS/EZS Box - Nástenná skriňa 900x543x140mm</t>
  </si>
  <si>
    <t>Dokumentácia, projektový manažment, ostatné</t>
  </si>
  <si>
    <t>Oživenie, konfigurácia a nastavenie pohľadov kamier</t>
  </si>
  <si>
    <t>Oživenie, konfigurácia a nastavenie prístupového a zabezpečovacieho systému</t>
  </si>
  <si>
    <t>Projekt skutočného vyhotovenia</t>
  </si>
  <si>
    <t>PPV</t>
  </si>
  <si>
    <t>Projektový menežment</t>
  </si>
  <si>
    <t>Vypratanie staveniska</t>
  </si>
  <si>
    <t>Dopravné náklady</t>
  </si>
  <si>
    <t>Rekapitulácia:</t>
  </si>
  <si>
    <t>Sumár:</t>
  </si>
  <si>
    <t>Dvere k oceľoplechovej skrini</t>
  </si>
  <si>
    <t>Zamykací mechanizmus pre dvere nástennej skrine</t>
  </si>
  <si>
    <t>Cenová ponuka</t>
  </si>
  <si>
    <t xml:space="preserve">Záručná doba na pasívne časti systému (kabeláž, rozvádzače, konektory) je 60mesiacov. </t>
  </si>
  <si>
    <t>Záručná doba na aktívne zariadenia je 24mesiacov.</t>
  </si>
  <si>
    <t xml:space="preserve">Záručná doba na batérie a napájacie zdroje je 12mesiacov. </t>
  </si>
  <si>
    <t>Stavebná pripravenosť stien, stropov, podláh a iných stavebných konštrukcií nie je predmetom riešenia cenovej ponuky</t>
  </si>
  <si>
    <t xml:space="preserve">V cenovej ponuke je zahrnutá výhradne základná konfigurácia, test a oživenie zariadení. Dodatočné nastavenia špeciálnych požiadaviek budú spoplatnené sumou 50€/hod. </t>
  </si>
  <si>
    <t xml:space="preserve">Množstvo kabeláže a inštalačného materiálu je orientačné, faktúrovaná bude ich skutočná spotreba. </t>
  </si>
  <si>
    <t xml:space="preserve">Tento dokument je duševným vlastníctvom autorov a podlieha autorskému zákonu. </t>
  </si>
  <si>
    <t xml:space="preserve">O termíne ukončenia inštalačných prác je nutné informovať sa po záväznom objednaní (doba bude určena podľa aktuálne dostupných kapacít technikov).  </t>
  </si>
  <si>
    <t xml:space="preserve">Pre uplatnenie si záruky je objednávateľ povinný vyzvať spol. LAST MILE spol. s r.o. k predloženiu plánu pravidelných servisných prehliadok. </t>
  </si>
  <si>
    <t>Prístupový a zabezpečovací systém (ACS/EZS)</t>
  </si>
  <si>
    <t>Práca:</t>
  </si>
  <si>
    <t>Materiál:</t>
  </si>
  <si>
    <t>Vypracoval:</t>
  </si>
  <si>
    <t>Suma materiál:</t>
  </si>
  <si>
    <t>Suma práca:</t>
  </si>
  <si>
    <t>V Bratislave, dňa:</t>
  </si>
  <si>
    <t>Prologis Park Senec</t>
  </si>
  <si>
    <t>Optická prípojka hál DC1 a DC2 - Etapa 1</t>
  </si>
  <si>
    <t>m</t>
  </si>
  <si>
    <t>Optický kábel, 72-vlákno, G.657A1, 5.6mm, 6T12F, MetroJET (DR Vrátnica - OR3)</t>
  </si>
  <si>
    <t>Optická spojka 144F, 72F, (2) držiak (6) kazeta (9) SC-simplex</t>
  </si>
  <si>
    <t>Optická kazeta pre 12 zvarov</t>
  </si>
  <si>
    <t>SPOLU bez DPH [€]:</t>
  </si>
  <si>
    <t>Optický kábel</t>
  </si>
  <si>
    <t>Platnosť cenovej ponuky: dd.mm.rrrr</t>
  </si>
  <si>
    <t>xxx, +421 9..., xxx@lastmile.sk</t>
  </si>
  <si>
    <t>set</t>
  </si>
  <si>
    <t>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</si>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</sst>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9"/>
      <name val="Tahoma"/>
      <family val="2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patternFill patternType="solid">
        <fgColor rgb="FFDEE7EE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</fills>
  <borders count="4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8" fillId="0" borderId="0" applyNumberFormat="0" applyFill="0" applyBorder="0" applyAlignment="0" applyProtection="0"/>
    <xf numFmtId="0" fontId="6" fillId="0" borderId="0"/>
  </cellStyleXfs>
  <cellXfs count="150">
    <xf numFmtId="0" fontId="0" fillId="0" borderId="0" xfId="0"/>
    <xf numFmtId="0" fontId="8" fillId="0" borderId="0" xfId="0" applyFont="1"/>
    <xf numFmtId="0" fontId="28" fillId="0" borderId="0" xfId="1" applyFont="1"/>
    <xf numFmtId="0" fontId="29" fillId="0" borderId="0" xfId="1" applyFont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2" fontId="26" fillId="0" borderId="0" xfId="0" applyNumberFormat="1" applyFont="1" applyAlignment="1">
      <alignment vertical="center"/>
    </xf>
    <xf numFmtId="4" fontId="37" fillId="0" borderId="0" xfId="1" applyNumberFormat="1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168" fontId="37" fillId="0" borderId="12" xfId="1" applyNumberFormat="1" applyFont="1" applyBorder="1" applyAlignment="1">
      <alignment horizontal="right" vertical="center"/>
    </xf>
    <xf numFmtId="0" fontId="37" fillId="0" borderId="13" xfId="1" applyFont="1" applyBorder="1" applyAlignment="1">
      <alignment horizontal="center" vertical="center" wrapText="1"/>
    </xf>
    <xf numFmtId="0" fontId="37" fillId="0" borderId="13" xfId="1" applyFont="1" applyBorder="1" applyAlignment="1">
      <alignment horizontal="center" vertical="center"/>
    </xf>
    <xf numFmtId="168" fontId="37" fillId="0" borderId="13" xfId="1" applyNumberFormat="1" applyFont="1" applyBorder="1" applyAlignment="1">
      <alignment horizontal="right" vertical="center"/>
    </xf>
    <xf numFmtId="0" fontId="37" fillId="0" borderId="12" xfId="1" applyFont="1" applyBorder="1" applyAlignment="1">
      <alignment horizontal="center" vertical="center" wrapText="1"/>
    </xf>
    <xf numFmtId="0" fontId="37" fillId="0" borderId="12" xfId="1" applyFont="1" applyBorder="1" applyAlignment="1">
      <alignment horizontal="left" vertical="center"/>
    </xf>
    <xf numFmtId="0" fontId="37" fillId="0" borderId="12" xfId="1" applyFont="1" applyBorder="1" applyAlignment="1">
      <alignment horizontal="center" vertical="center"/>
    </xf>
    <xf numFmtId="0" fontId="43" fillId="0" borderId="0" xfId="0" applyFont="1"/>
    <xf numFmtId="0" fontId="37" fillId="0" borderId="13" xfId="1" applyFont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31" fillId="18" borderId="22" xfId="1" applyFont="1" applyFill="1" applyBorder="1"/>
    <xf numFmtId="0" fontId="31" fillId="18" borderId="23" xfId="1" applyFont="1" applyFill="1" applyBorder="1"/>
    <xf numFmtId="0" fontId="31" fillId="18" borderId="23" xfId="1" applyFont="1" applyFill="1" applyBorder="1" applyAlignment="1">
      <alignment horizontal="center"/>
    </xf>
    <xf numFmtId="168" fontId="31" fillId="18" borderId="23" xfId="1" applyNumberFormat="1" applyFont="1" applyFill="1" applyBorder="1"/>
    <xf numFmtId="168" fontId="31" fillId="18" borderId="23" xfId="1" applyNumberFormat="1" applyFont="1" applyFill="1" applyBorder="1" applyAlignment="1">
      <alignment horizontal="right"/>
    </xf>
    <xf numFmtId="168" fontId="31" fillId="18" borderId="24" xfId="1" applyNumberFormat="1" applyFont="1" applyFill="1" applyBorder="1" applyAlignment="1">
      <alignment horizontal="right"/>
    </xf>
    <xf numFmtId="0" fontId="32" fillId="18" borderId="25" xfId="0" applyFont="1" applyFill="1" applyBorder="1" applyAlignment="1">
      <alignment vertical="center" wrapText="1"/>
    </xf>
    <xf numFmtId="0" fontId="32" fillId="18" borderId="0" xfId="0" applyFont="1" applyFill="1" applyAlignment="1">
      <alignment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26" xfId="0" applyFont="1" applyFill="1" applyBorder="1" applyAlignment="1">
      <alignment horizontal="center" vertical="center" wrapText="1"/>
    </xf>
    <xf numFmtId="0" fontId="33" fillId="18" borderId="25" xfId="0" applyFont="1" applyFill="1" applyBorder="1" applyAlignment="1">
      <alignment horizontal="center" vertical="center" wrapText="1"/>
    </xf>
    <xf numFmtId="0" fontId="33" fillId="18" borderId="0" xfId="0" applyFont="1" applyFill="1" applyAlignment="1">
      <alignment horizontal="center" vertical="center" wrapText="1"/>
    </xf>
    <xf numFmtId="0" fontId="33" fillId="18" borderId="26" xfId="0" applyFont="1" applyFill="1" applyBorder="1" applyAlignment="1">
      <alignment horizontal="center" vertical="center" wrapText="1"/>
    </xf>
    <xf numFmtId="0" fontId="31" fillId="0" borderId="25" xfId="1" applyFont="1" applyBorder="1"/>
    <xf numFmtId="0" fontId="31" fillId="0" borderId="0" xfId="1" applyFont="1"/>
    <xf numFmtId="165" fontId="31" fillId="0" borderId="0" xfId="1" applyNumberFormat="1" applyFont="1"/>
    <xf numFmtId="164" fontId="31" fillId="0" borderId="0" xfId="1" applyNumberFormat="1" applyFont="1"/>
    <xf numFmtId="0" fontId="31" fillId="0" borderId="0" xfId="1" applyFont="1" applyAlignment="1">
      <alignment wrapText="1"/>
    </xf>
    <xf numFmtId="0" fontId="34" fillId="0" borderId="0" xfId="0" applyFont="1"/>
    <xf numFmtId="0" fontId="34" fillId="0" borderId="26" xfId="0" applyFont="1" applyBorder="1"/>
    <xf numFmtId="0" fontId="46" fillId="0" borderId="25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26" xfId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42" fillId="18" borderId="25" xfId="0" applyFont="1" applyFill="1" applyBorder="1"/>
    <xf numFmtId="0" fontId="42" fillId="18" borderId="0" xfId="0" applyFont="1" applyFill="1"/>
    <xf numFmtId="0" fontId="47" fillId="18" borderId="0" xfId="1" applyFont="1" applyFill="1" applyAlignment="1">
      <alignment horizontal="left" vertical="center" wrapText="1"/>
    </xf>
    <xf numFmtId="170" fontId="48" fillId="18" borderId="0" xfId="1" applyNumberFormat="1" applyFont="1" applyFill="1" applyAlignment="1">
      <alignment horizontal="right" vertical="center" wrapText="1"/>
    </xf>
    <xf numFmtId="168" fontId="42" fillId="18" borderId="26" xfId="0" applyNumberFormat="1" applyFont="1" applyFill="1" applyBorder="1"/>
    <xf numFmtId="0" fontId="26" fillId="0" borderId="14" xfId="0" applyFont="1" applyBorder="1" applyAlignment="1">
      <alignment horizontal="center" vertical="center"/>
    </xf>
    <xf numFmtId="0" fontId="42" fillId="0" borderId="25" xfId="0" applyFont="1" applyBorder="1"/>
    <xf numFmtId="0" fontId="42" fillId="0" borderId="0" xfId="0" applyFont="1"/>
    <xf numFmtId="0" fontId="47" fillId="0" borderId="0" xfId="1" applyFont="1" applyAlignment="1">
      <alignment horizontal="left" vertical="center" wrapText="1"/>
    </xf>
    <xf numFmtId="170" fontId="48" fillId="0" borderId="0" xfId="1" applyNumberFormat="1" applyFont="1" applyAlignment="1">
      <alignment horizontal="right" vertical="center" wrapText="1"/>
    </xf>
    <xf numFmtId="168" fontId="42" fillId="0" borderId="26" xfId="0" applyNumberFormat="1" applyFont="1" applyBorder="1"/>
    <xf numFmtId="0" fontId="39" fillId="0" borderId="25" xfId="0" applyFont="1" applyBorder="1"/>
    <xf numFmtId="0" fontId="39" fillId="0" borderId="0" xfId="0" applyFont="1"/>
    <xf numFmtId="0" fontId="43" fillId="0" borderId="26" xfId="0" applyFont="1" applyBorder="1"/>
    <xf numFmtId="0" fontId="26" fillId="0" borderId="25" xfId="0" applyFon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46" fillId="20" borderId="32" xfId="1" applyFont="1" applyFill="1" applyBorder="1" applyAlignment="1">
      <alignment horizontal="center" vertical="center" wrapText="1"/>
    </xf>
    <xf numFmtId="0" fontId="46" fillId="20" borderId="18" xfId="1" applyFont="1" applyFill="1" applyBorder="1" applyAlignment="1">
      <alignment horizontal="center" vertical="center" wrapText="1"/>
    </xf>
    <xf numFmtId="0" fontId="47" fillId="20" borderId="32" xfId="1" applyFont="1" applyFill="1" applyBorder="1" applyAlignment="1">
      <alignment horizontal="right" vertical="center" wrapText="1"/>
    </xf>
    <xf numFmtId="170" fontId="47" fillId="20" borderId="33" xfId="1" applyNumberFormat="1" applyFont="1" applyFill="1" applyBorder="1" applyAlignment="1">
      <alignment horizontal="right" vertical="center" wrapText="1"/>
    </xf>
    <xf numFmtId="168" fontId="40" fillId="0" borderId="21" xfId="1" applyNumberFormat="1" applyFont="1" applyBorder="1" applyAlignment="1">
      <alignment horizontal="right" vertical="center"/>
    </xf>
    <xf numFmtId="0" fontId="26" fillId="0" borderId="36" xfId="0" applyFont="1" applyBorder="1" applyAlignment="1">
      <alignment vertical="center"/>
    </xf>
    <xf numFmtId="0" fontId="26" fillId="0" borderId="39" xfId="0" applyFont="1" applyBorder="1" applyAlignment="1">
      <alignment horizontal="center" vertical="center"/>
    </xf>
    <xf numFmtId="0" fontId="37" fillId="0" borderId="17" xfId="1" applyFont="1" applyBorder="1" applyAlignment="1">
      <alignment horizontal="left" vertical="center"/>
    </xf>
    <xf numFmtId="0" fontId="37" fillId="0" borderId="17" xfId="1" applyFont="1" applyBorder="1" applyAlignment="1">
      <alignment horizontal="center" vertical="center" wrapText="1"/>
    </xf>
    <xf numFmtId="0" fontId="37" fillId="0" borderId="17" xfId="1" applyFont="1" applyBorder="1" applyAlignment="1">
      <alignment horizontal="center" vertical="center"/>
    </xf>
    <xf numFmtId="168" fontId="37" fillId="0" borderId="17" xfId="1" applyNumberFormat="1" applyFont="1" applyBorder="1" applyAlignment="1">
      <alignment horizontal="right" vertical="center"/>
    </xf>
    <xf numFmtId="0" fontId="47" fillId="20" borderId="18" xfId="1" applyFont="1" applyFill="1" applyBorder="1" applyAlignment="1">
      <alignment horizontal="right" vertical="center" wrapText="1"/>
    </xf>
    <xf numFmtId="170" fontId="48" fillId="20" borderId="18" xfId="1" applyNumberFormat="1" applyFont="1" applyFill="1" applyBorder="1" applyAlignment="1">
      <alignment horizontal="right" vertical="center" wrapText="1"/>
    </xf>
    <xf numFmtId="0" fontId="26" fillId="0" borderId="38" xfId="0" applyFont="1" applyBorder="1" applyAlignment="1">
      <alignment vertical="center"/>
    </xf>
    <xf numFmtId="0" fontId="46" fillId="20" borderId="34" xfId="1" applyFont="1" applyFill="1" applyBorder="1" applyAlignment="1">
      <alignment horizontal="center" vertical="center" wrapText="1"/>
    </xf>
    <xf numFmtId="0" fontId="26" fillId="18" borderId="25" xfId="0" applyFont="1" applyFill="1" applyBorder="1" applyAlignment="1">
      <alignment vertical="center"/>
    </xf>
    <xf numFmtId="0" fontId="26" fillId="18" borderId="15" xfId="0" applyFont="1" applyFill="1" applyBorder="1" applyAlignment="1">
      <alignment horizontal="right" vertical="center"/>
    </xf>
    <xf numFmtId="0" fontId="40" fillId="0" borderId="0" xfId="1" applyFont="1" applyAlignment="1">
      <alignment horizontal="left" wrapText="1"/>
    </xf>
    <xf numFmtId="170" fontId="28" fillId="0" borderId="0" xfId="1" applyNumberFormat="1" applyFont="1" applyAlignment="1">
      <alignment horizontal="right" wrapText="1"/>
    </xf>
    <xf numFmtId="168" fontId="42" fillId="0" borderId="33" xfId="0" applyNumberFormat="1" applyFont="1" applyBorder="1" applyAlignment="1">
      <alignment vertical="center"/>
    </xf>
    <xf numFmtId="0" fontId="42" fillId="0" borderId="18" xfId="0" applyFont="1" applyBorder="1" applyAlignment="1">
      <alignment vertical="center"/>
    </xf>
    <xf numFmtId="0" fontId="35" fillId="0" borderId="38" xfId="0" applyFont="1" applyBorder="1" applyAlignment="1">
      <alignment horizontal="center" vertical="center"/>
    </xf>
    <xf numFmtId="0" fontId="35" fillId="0" borderId="36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0" fontId="35" fillId="0" borderId="37" xfId="0" applyFont="1" applyBorder="1" applyAlignment="1">
      <alignment vertical="center"/>
    </xf>
    <xf numFmtId="0" fontId="42" fillId="0" borderId="36" xfId="0" applyFont="1" applyBorder="1" applyAlignment="1">
      <alignment vertical="center"/>
    </xf>
    <xf numFmtId="0" fontId="42" fillId="0" borderId="38" xfId="0" applyFont="1" applyBorder="1" applyAlignment="1">
      <alignment vertical="center"/>
    </xf>
    <xf numFmtId="0" fontId="42" fillId="0" borderId="41" xfId="0" applyFont="1" applyBorder="1" applyAlignment="1">
      <alignment vertical="center"/>
    </xf>
    <xf numFmtId="0" fontId="43" fillId="0" borderId="38" xfId="0" applyFont="1" applyBorder="1" applyAlignment="1">
      <alignment vertical="center"/>
    </xf>
    <xf numFmtId="0" fontId="43" fillId="0" borderId="37" xfId="0" applyFont="1" applyBorder="1" applyAlignment="1">
      <alignment vertical="center"/>
    </xf>
    <xf numFmtId="168" fontId="41" fillId="19" borderId="21" xfId="0" applyNumberFormat="1" applyFont="1" applyFill="1" applyBorder="1" applyAlignment="1">
      <alignment vertical="center"/>
    </xf>
    <xf numFmtId="0" fontId="43" fillId="18" borderId="0" xfId="0" applyFont="1" applyFill="1" applyAlignment="1">
      <alignment vertical="center"/>
    </xf>
    <xf numFmtId="0" fontId="35" fillId="18" borderId="0" xfId="0" applyFont="1" applyFill="1" applyAlignment="1">
      <alignment vertical="center"/>
    </xf>
    <xf numFmtId="168" fontId="41" fillId="18" borderId="26" xfId="0" applyNumberFormat="1" applyFont="1" applyFill="1" applyBorder="1" applyAlignment="1">
      <alignment vertical="center"/>
    </xf>
    <xf numFmtId="0" fontId="43" fillId="18" borderId="42" xfId="60" applyFont="1" applyFill="1" applyBorder="1" applyAlignment="1">
      <alignment vertical="center"/>
    </xf>
    <xf numFmtId="0" fontId="43" fillId="18" borderId="43" xfId="60" applyFont="1" applyFill="1" applyBorder="1" applyAlignment="1">
      <alignment vertical="center"/>
    </xf>
    <xf numFmtId="0" fontId="43" fillId="18" borderId="44" xfId="60" applyFont="1" applyFill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2" fillId="0" borderId="21" xfId="0" applyFont="1" applyBorder="1" applyAlignment="1">
      <alignment vertical="center"/>
    </xf>
    <xf numFmtId="0" fontId="47" fillId="21" borderId="21" xfId="0" applyFont="1" applyFill="1" applyBorder="1" applyAlignment="1">
      <alignment horizontal="right" vertical="center"/>
    </xf>
    <xf numFmtId="168" fontId="42" fillId="0" borderId="21" xfId="0" applyNumberFormat="1" applyFont="1" applyBorder="1" applyAlignment="1">
      <alignment vertical="center"/>
    </xf>
    <xf numFmtId="0" fontId="42" fillId="18" borderId="30" xfId="0" applyFont="1" applyFill="1" applyBorder="1" applyAlignment="1">
      <alignment vertical="center"/>
    </xf>
    <xf numFmtId="0" fontId="42" fillId="18" borderId="19" xfId="0" applyFont="1" applyFill="1" applyBorder="1" applyAlignment="1">
      <alignment vertical="center"/>
    </xf>
    <xf numFmtId="0" fontId="42" fillId="18" borderId="31" xfId="0" applyFont="1" applyFill="1" applyBorder="1" applyAlignment="1">
      <alignment vertical="center"/>
    </xf>
    <xf numFmtId="0" fontId="44" fillId="0" borderId="30" xfId="60" applyFont="1" applyBorder="1" applyAlignment="1">
      <alignment vertical="center"/>
    </xf>
    <xf numFmtId="0" fontId="44" fillId="0" borderId="19" xfId="60" applyFont="1" applyBorder="1" applyAlignment="1">
      <alignment vertical="center"/>
    </xf>
    <xf numFmtId="0" fontId="44" fillId="0" borderId="31" xfId="60" applyFont="1" applyBorder="1" applyAlignment="1">
      <alignment vertical="center"/>
    </xf>
    <xf numFmtId="0" fontId="26" fillId="0" borderId="35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4" fillId="0" borderId="20" xfId="60" applyFont="1" applyBorder="1" applyAlignment="1">
      <alignment vertical="center"/>
    </xf>
    <xf numFmtId="0" fontId="44" fillId="0" borderId="20" xfId="0" applyFont="1" applyBorder="1" applyAlignment="1">
      <alignment horizontal="right" vertical="center"/>
    </xf>
    <xf numFmtId="14" fontId="44" fillId="0" borderId="45" xfId="60" applyNumberFormat="1" applyFont="1" applyBorder="1" applyAlignment="1">
      <alignment horizontal="right" vertical="center"/>
    </xf>
    <xf numFmtId="0" fontId="44" fillId="18" borderId="32" xfId="0" applyFont="1" applyFill="1" applyBorder="1" applyAlignment="1">
      <alignment vertical="center"/>
    </xf>
    <xf numFmtId="0" fontId="44" fillId="18" borderId="34" xfId="0" applyFont="1" applyFill="1" applyBorder="1" applyAlignment="1">
      <alignment vertical="center"/>
    </xf>
    <xf numFmtId="0" fontId="44" fillId="18" borderId="38" xfId="0" applyFont="1" applyFill="1" applyBorder="1" applyAlignment="1">
      <alignment vertical="center"/>
    </xf>
    <xf numFmtId="0" fontId="44" fillId="18" borderId="37" xfId="0" applyFont="1" applyFill="1" applyBorder="1" applyAlignment="1">
      <alignment vertical="center"/>
    </xf>
    <xf numFmtId="0" fontId="47" fillId="21" borderId="32" xfId="0" applyFont="1" applyFill="1" applyBorder="1" applyAlignment="1">
      <alignment vertical="center"/>
    </xf>
    <xf numFmtId="0" fontId="47" fillId="21" borderId="34" xfId="0" applyFont="1" applyFill="1" applyBorder="1" applyAlignment="1">
      <alignment vertical="center"/>
    </xf>
    <xf numFmtId="0" fontId="47" fillId="21" borderId="38" xfId="0" applyFont="1" applyFill="1" applyBorder="1" applyAlignment="1">
      <alignment vertical="center"/>
    </xf>
    <xf numFmtId="0" fontId="47" fillId="21" borderId="37" xfId="0" applyFont="1" applyFill="1" applyBorder="1" applyAlignment="1">
      <alignment vertical="center"/>
    </xf>
    <xf numFmtId="0" fontId="35" fillId="0" borderId="36" xfId="0" applyFont="1" applyBorder="1" applyAlignment="1">
      <alignment horizontal="right" vertical="center"/>
    </xf>
    <xf numFmtId="168" fontId="37" fillId="22" borderId="16" xfId="1" applyNumberFormat="1" applyFont="1" applyFill="1" applyBorder="1" applyAlignment="1">
      <alignment horizontal="right" vertical="center"/>
    </xf>
    <xf numFmtId="168" fontId="37" fillId="22" borderId="40" xfId="1" applyNumberFormat="1" applyFont="1" applyFill="1" applyBorder="1" applyAlignment="1">
      <alignment horizontal="right" vertical="center"/>
    </xf>
    <xf numFmtId="0" fontId="43" fillId="18" borderId="46" xfId="60" applyFont="1" applyFill="1" applyBorder="1" applyAlignment="1">
      <alignment vertical="center"/>
    </xf>
    <xf numFmtId="0" fontId="43" fillId="18" borderId="47" xfId="60" applyFont="1" applyFill="1" applyBorder="1" applyAlignment="1">
      <alignment vertical="center"/>
    </xf>
    <xf numFmtId="0" fontId="43" fillId="18" borderId="48" xfId="60" applyFont="1" applyFill="1" applyBorder="1" applyAlignment="1">
      <alignment vertical="center"/>
    </xf>
    <xf numFmtId="0" fontId="35" fillId="0" borderId="36" xfId="0" applyFont="1" applyBorder="1" applyAlignment="1">
      <alignment horizontal="left" vertical="center"/>
    </xf>
    <xf numFmtId="0" fontId="35" fillId="0" borderId="38" xfId="0" applyFont="1" applyBorder="1" applyAlignment="1">
      <alignment horizontal="left" vertical="center"/>
    </xf>
    <xf numFmtId="168" fontId="37" fillId="0" borderId="38" xfId="1" applyNumberFormat="1" applyFont="1" applyBorder="1" applyAlignment="1">
      <alignment horizontal="left" vertical="center"/>
    </xf>
    <xf numFmtId="0" fontId="35" fillId="0" borderId="37" xfId="0" applyFont="1" applyBorder="1" applyAlignment="1">
      <alignment horizontal="left" vertical="center"/>
    </xf>
    <xf numFmtId="168" fontId="37" fillId="0" borderId="38" xfId="1" applyNumberFormat="1" applyFont="1" applyBorder="1" applyAlignment="1">
      <alignment vertical="center"/>
    </xf>
    <xf numFmtId="0" fontId="32" fillId="18" borderId="0" xfId="0" applyFont="1" applyFill="1" applyAlignment="1">
      <alignment horizontal="center" vertical="center" wrapText="1"/>
    </xf>
    <xf numFmtId="0" fontId="51" fillId="23" borderId="22" xfId="1" applyFont="1" applyFill="1" applyBorder="1" applyAlignment="1">
      <alignment horizontal="right" vertical="center"/>
    </xf>
    <xf numFmtId="0" fontId="51" fillId="23" borderId="23" xfId="1" applyFont="1" applyFill="1" applyBorder="1" applyAlignment="1">
      <alignment horizontal="right" vertical="center"/>
    </xf>
    <xf numFmtId="0" fontId="51" fillId="23" borderId="24" xfId="1" applyFont="1" applyFill="1" applyBorder="1" applyAlignment="1">
      <alignment horizontal="right" vertical="center"/>
    </xf>
    <xf numFmtId="0" fontId="51" fillId="23" borderId="25" xfId="1" applyFont="1" applyFill="1" applyBorder="1" applyAlignment="1">
      <alignment horizontal="right" vertical="center"/>
    </xf>
    <xf numFmtId="0" fontId="51" fillId="23" borderId="0" xfId="1" applyFont="1" applyFill="1" applyAlignment="1">
      <alignment horizontal="right" vertical="center"/>
    </xf>
    <xf numFmtId="0" fontId="51" fillId="23" borderId="26" xfId="1" applyFont="1" applyFill="1" applyBorder="1" applyAlignment="1">
      <alignment horizontal="right" vertical="center"/>
    </xf>
    <xf numFmtId="0" fontId="49" fillId="23" borderId="25" xfId="1" applyFont="1" applyFill="1" applyBorder="1" applyAlignment="1">
      <alignment horizontal="right" vertical="center"/>
    </xf>
    <xf numFmtId="0" fontId="49" fillId="23" borderId="0" xfId="1" applyFont="1" applyFill="1" applyAlignment="1">
      <alignment horizontal="right" vertical="center"/>
    </xf>
    <xf numFmtId="0" fontId="49" fillId="23" borderId="26" xfId="1" applyFont="1" applyFill="1" applyBorder="1" applyAlignment="1">
      <alignment horizontal="right" vertical="center"/>
    </xf>
    <xf numFmtId="0" fontId="50" fillId="23" borderId="27" xfId="1" applyFont="1" applyFill="1" applyBorder="1" applyAlignment="1">
      <alignment horizontal="right" vertical="center"/>
    </xf>
    <xf numFmtId="0" fontId="50" fillId="23" borderId="28" xfId="1" applyFont="1" applyFill="1" applyBorder="1" applyAlignment="1">
      <alignment horizontal="right" vertical="center"/>
    </xf>
    <xf numFmtId="0" fontId="50" fillId="23" borderId="29" xfId="1" applyFont="1" applyFill="1" applyBorder="1" applyAlignment="1">
      <alignment horizontal="right" vertical="center"/>
    </xf>
    <xf numFmtId="0" fontId="45" fillId="0" borderId="25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26" xfId="59" applyFont="1" applyBorder="1" applyAlignment="1">
      <alignment horizontal="center"/>
    </xf>
  </cellXfs>
  <cellStyles count="61">
    <cellStyle name="20 % - zvýraznenie1 2" xfId="16" xr:uid="{00000000-0005-0000-0000-000000000000}"/>
    <cellStyle name="20 % - zvýraznenie2 2" xfId="17" xr:uid="{00000000-0005-0000-0000-000001000000}"/>
    <cellStyle name="20 % - zvýraznenie3 2" xfId="18" xr:uid="{00000000-0005-0000-0000-000002000000}"/>
    <cellStyle name="20 % - zvýraznenie4 2" xfId="19" xr:uid="{00000000-0005-0000-0000-000003000000}"/>
    <cellStyle name="20 % - zvýraznenie5 2" xfId="20" xr:uid="{00000000-0005-0000-0000-000004000000}"/>
    <cellStyle name="20 % - zvýraznenie6 2" xfId="21" xr:uid="{00000000-0005-0000-0000-000005000000}"/>
    <cellStyle name="40 % - zvýraznenie1 2" xfId="22" xr:uid="{00000000-0005-0000-0000-000006000000}"/>
    <cellStyle name="40 % - zvýraznenie2 2" xfId="23" xr:uid="{00000000-0005-0000-0000-000007000000}"/>
    <cellStyle name="40 % - zvýraznenie3 2" xfId="24" xr:uid="{00000000-0005-0000-0000-000008000000}"/>
    <cellStyle name="40 % - zvýraznenie4 2" xfId="25" xr:uid="{00000000-0005-0000-0000-000009000000}"/>
    <cellStyle name="40 % - zvýraznenie5 2" xfId="26" xr:uid="{00000000-0005-0000-0000-00000A000000}"/>
    <cellStyle name="40 % - zvýraznenie6 2" xfId="27" xr:uid="{00000000-0005-0000-0000-00000B000000}"/>
    <cellStyle name="60 % - zvýraznenie1 2" xfId="28" xr:uid="{00000000-0005-0000-0000-00000C000000}"/>
    <cellStyle name="60 % - zvýraznenie2 2" xfId="29" xr:uid="{00000000-0005-0000-0000-00000D000000}"/>
    <cellStyle name="60 % - zvýraznenie3 2" xfId="30" xr:uid="{00000000-0005-0000-0000-00000E000000}"/>
    <cellStyle name="60 % - zvýraznenie4 2" xfId="31" xr:uid="{00000000-0005-0000-0000-00000F000000}"/>
    <cellStyle name="60 % - zvýraznenie5 2" xfId="32" xr:uid="{00000000-0005-0000-0000-000010000000}"/>
    <cellStyle name="60 % - zvýraznenie6 2" xfId="33" xr:uid="{00000000-0005-0000-0000-000011000000}"/>
    <cellStyle name="čiarky 2" xfId="7" xr:uid="{00000000-0005-0000-0000-000012000000}"/>
    <cellStyle name="Dobrá 2" xfId="34" xr:uid="{00000000-0005-0000-0000-000013000000}"/>
    <cellStyle name="Hypertextové prepojenie" xfId="59" builtinId="8"/>
    <cellStyle name="Hypertextové prepojenie 2" xfId="5" xr:uid="{00000000-0005-0000-0000-000014000000}"/>
    <cellStyle name="Kontrolná bunka 2" xfId="35" xr:uid="{00000000-0005-0000-0000-000015000000}"/>
    <cellStyle name="lehký dolní okraj" xfId="36" xr:uid="{00000000-0005-0000-0000-000016000000}"/>
    <cellStyle name="Mena 2" xfId="37" xr:uid="{00000000-0005-0000-0000-000017000000}"/>
    <cellStyle name="nadpis" xfId="38" xr:uid="{00000000-0005-0000-0000-000018000000}"/>
    <cellStyle name="Nadpis 1 2" xfId="39" xr:uid="{00000000-0005-0000-0000-000019000000}"/>
    <cellStyle name="Nadpis 2 2" xfId="40" xr:uid="{00000000-0005-0000-0000-00001A000000}"/>
    <cellStyle name="Nadpis 3 2" xfId="41" xr:uid="{00000000-0005-0000-0000-00001B000000}"/>
    <cellStyle name="Nadpis 4 2" xfId="42" xr:uid="{00000000-0005-0000-0000-00001C000000}"/>
    <cellStyle name="Neutrálna 2" xfId="43" xr:uid="{00000000-0005-0000-0000-00001D000000}"/>
    <cellStyle name="Normal 3" xfId="8" xr:uid="{00000000-0005-0000-0000-00001E000000}"/>
    <cellStyle name="Normálna" xfId="0" builtinId="0"/>
    <cellStyle name="Normálna 2" xfId="2" xr:uid="{00000000-0005-0000-0000-00001F000000}"/>
    <cellStyle name="Normálna 2 2" xfId="14" xr:uid="{00000000-0005-0000-0000-000020000000}"/>
    <cellStyle name="Normálna 3" xfId="15" xr:uid="{00000000-0005-0000-0000-000021000000}"/>
    <cellStyle name="Normálna 4" xfId="60" xr:uid="{69D36D86-BE6D-4CDE-A8F4-F03C47603AFA}"/>
    <cellStyle name="Normálna 6" xfId="12" xr:uid="{00000000-0005-0000-0000-000022000000}"/>
    <cellStyle name="Normálna 7" xfId="13" xr:uid="{00000000-0005-0000-0000-000023000000}"/>
    <cellStyle name="Normálne 2" xfId="1" xr:uid="{00000000-0005-0000-0000-000025000000}"/>
    <cellStyle name="normálne 2 2" xfId="9" xr:uid="{00000000-0005-0000-0000-000026000000}"/>
    <cellStyle name="Normálne 3" xfId="3" xr:uid="{00000000-0005-0000-0000-000027000000}"/>
    <cellStyle name="Normálne 4" xfId="10" xr:uid="{00000000-0005-0000-0000-000028000000}"/>
    <cellStyle name="Normálne 5" xfId="11" xr:uid="{00000000-0005-0000-0000-000029000000}"/>
    <cellStyle name="normální 2" xfId="4" xr:uid="{00000000-0005-0000-0000-00002A000000}"/>
    <cellStyle name="normální_POL.XLS" xfId="6" xr:uid="{00000000-0005-0000-0000-00002B000000}"/>
    <cellStyle name="Poznámka 2" xfId="44" xr:uid="{00000000-0005-0000-0000-00002C000000}"/>
    <cellStyle name="Prepojená bunka 2" xfId="45" xr:uid="{00000000-0005-0000-0000-00002D000000}"/>
    <cellStyle name="Spolu 2" xfId="46" xr:uid="{00000000-0005-0000-0000-00002E000000}"/>
    <cellStyle name="Text upozornenia 2" xfId="47" xr:uid="{00000000-0005-0000-0000-00002F000000}"/>
    <cellStyle name="Vstup 2" xfId="48" xr:uid="{00000000-0005-0000-0000-000030000000}"/>
    <cellStyle name="Výpočet 2" xfId="49" xr:uid="{00000000-0005-0000-0000-000031000000}"/>
    <cellStyle name="Výstup 2" xfId="50" xr:uid="{00000000-0005-0000-0000-000032000000}"/>
    <cellStyle name="Vysvetľujúci text 2" xfId="51" xr:uid="{00000000-0005-0000-0000-000033000000}"/>
    <cellStyle name="Zlá 2" xfId="52" xr:uid="{00000000-0005-0000-0000-000034000000}"/>
    <cellStyle name="Zvýraznenie1 2" xfId="53" xr:uid="{00000000-0005-0000-0000-000035000000}"/>
    <cellStyle name="Zvýraznenie2 2" xfId="54" xr:uid="{00000000-0005-0000-0000-000036000000}"/>
    <cellStyle name="Zvýraznenie3 2" xfId="55" xr:uid="{00000000-0005-0000-0000-000037000000}"/>
    <cellStyle name="Zvýraznenie4 2" xfId="56" xr:uid="{00000000-0005-0000-0000-000038000000}"/>
    <cellStyle name="Zvýraznenie5 2" xfId="57" xr:uid="{00000000-0005-0000-0000-000039000000}"/>
    <cellStyle name="Zvýraznenie6 2" xfId="58" xr:uid="{00000000-0005-0000-0000-00003A000000}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248</xdr:colOff>
      <xdr:row>66</xdr:row>
      <xdr:rowOff>169678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80F0-2A5F-4A46-B6A7-3373CD863121}">
  <sheetPr codeName="Hárok1">
    <pageSetUpPr fitToPage="1"/>
  </sheetPr>
  <dimension ref="A1:AD68"/>
  <sheetViews>
    <sheetView tabSelected="1" zoomScale="85" zoomScaleNormal="85" workbookViewId="0">
      <pane ySplit="12" topLeftCell="A13" activePane="bottomLeft" state="frozen"/>
      <selection pane="bottomLeft" activeCell="L1" sqref="L1:T69"/>
    </sheetView>
  </sheetViews>
  <sheetFormatPr defaultRowHeight="14.4" outlineLevelRow="1"/>
  <cols>
    <col min="2" max="2" width="8.33203125" customWidth="1"/>
    <col min="3" max="3" width="78.5546875" customWidth="1"/>
    <col min="4" max="4" width="8.33203125" customWidth="1"/>
    <col min="5" max="5" width="8.109375" customWidth="1"/>
    <col min="6" max="6" width="19.10937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6640625" customWidth="1"/>
    <col min="12" max="12" width="13.33203125" customWidth="1"/>
    <col min="13" max="13" width="10.109375" customWidth="1"/>
  </cols>
  <sheetData>
    <row r="1" spans="1:11" ht="15" thickBot="1"/>
    <row r="2" spans="1:11" ht="18" customHeight="1" outlineLevel="1">
      <c r="A2" s="1"/>
      <c r="B2" s="19"/>
      <c r="C2" s="20"/>
      <c r="D2" s="21"/>
      <c r="E2" s="22"/>
      <c r="F2" s="21"/>
      <c r="G2" s="23"/>
      <c r="H2" s="23"/>
      <c r="I2" s="23"/>
      <c r="J2" s="23"/>
      <c r="K2" s="24"/>
    </row>
    <row r="3" spans="1:11" ht="32.25" customHeight="1" outlineLevel="1">
      <c r="A3" s="1"/>
      <c r="B3" s="25"/>
      <c r="C3" s="26"/>
      <c r="D3" s="134"/>
      <c r="E3" s="134"/>
      <c r="F3" s="134"/>
      <c r="G3" s="134"/>
      <c r="H3" s="27"/>
      <c r="I3" s="27"/>
      <c r="J3" s="27"/>
      <c r="K3" s="28"/>
    </row>
    <row r="4" spans="1:11" ht="21.75" customHeight="1" outlineLevel="1">
      <c r="A4" s="1"/>
      <c r="B4" s="25"/>
      <c r="C4" s="26"/>
      <c r="D4" s="134"/>
      <c r="E4" s="134"/>
      <c r="F4" s="134"/>
      <c r="G4" s="134"/>
      <c r="H4" s="27"/>
      <c r="I4" s="27"/>
      <c r="J4" s="27"/>
      <c r="K4" s="28"/>
    </row>
    <row r="5" spans="1:11" ht="54" customHeight="1" outlineLevel="1" thickBot="1">
      <c r="A5" s="1"/>
      <c r="B5" s="29"/>
      <c r="C5" s="30"/>
      <c r="D5" s="30"/>
      <c r="E5" s="30"/>
      <c r="F5" s="30"/>
      <c r="G5" s="30"/>
      <c r="H5" s="30"/>
      <c r="I5" s="30"/>
      <c r="J5" s="30"/>
      <c r="K5" s="31"/>
    </row>
    <row r="6" spans="1:11" outlineLevel="1">
      <c r="A6" s="1"/>
      <c r="B6" s="135" t="s">
        <v>26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1:11" outlineLevel="1">
      <c r="A7" s="1"/>
      <c r="B7" s="138"/>
      <c r="C7" s="139"/>
      <c r="D7" s="139"/>
      <c r="E7" s="139"/>
      <c r="F7" s="139"/>
      <c r="G7" s="139"/>
      <c r="H7" s="139"/>
      <c r="I7" s="139"/>
      <c r="J7" s="139"/>
      <c r="K7" s="140"/>
    </row>
    <row r="8" spans="1:11" outlineLevel="1">
      <c r="A8" s="1"/>
      <c r="B8" s="138"/>
      <c r="C8" s="139"/>
      <c r="D8" s="139"/>
      <c r="E8" s="139"/>
      <c r="F8" s="139"/>
      <c r="G8" s="139"/>
      <c r="H8" s="139"/>
      <c r="I8" s="139"/>
      <c r="J8" s="139"/>
      <c r="K8" s="140"/>
    </row>
    <row r="9" spans="1:11" ht="31.5" customHeight="1" outlineLevel="1">
      <c r="A9" s="1"/>
      <c r="B9" s="141" t="s">
        <v>43</v>
      </c>
      <c r="C9" s="142"/>
      <c r="D9" s="142"/>
      <c r="E9" s="142"/>
      <c r="F9" s="142"/>
      <c r="G9" s="142"/>
      <c r="H9" s="142"/>
      <c r="I9" s="142"/>
      <c r="J9" s="142"/>
      <c r="K9" s="143"/>
    </row>
    <row r="10" spans="1:11" ht="19.8" customHeight="1" outlineLevel="1" thickBot="1">
      <c r="B10" s="144" t="s">
        <v>44</v>
      </c>
      <c r="C10" s="145"/>
      <c r="D10" s="145"/>
      <c r="E10" s="145"/>
      <c r="F10" s="145"/>
      <c r="G10" s="145"/>
      <c r="H10" s="145"/>
      <c r="I10" s="145"/>
      <c r="J10" s="145"/>
      <c r="K10" s="146"/>
    </row>
    <row r="11" spans="1:11" ht="15" outlineLevel="1" thickBot="1">
      <c r="A11" s="2"/>
      <c r="B11" s="32"/>
      <c r="C11" s="33"/>
      <c r="D11" s="33"/>
      <c r="E11" s="33"/>
      <c r="F11" s="34"/>
      <c r="G11" s="35"/>
      <c r="H11" s="36"/>
      <c r="I11" s="37"/>
      <c r="J11" s="37"/>
      <c r="K11" s="38"/>
    </row>
    <row r="12" spans="1:11" ht="27" thickBot="1">
      <c r="A12" s="3"/>
      <c r="B12" s="63" t="s">
        <v>1</v>
      </c>
      <c r="C12" s="64" t="s">
        <v>2</v>
      </c>
      <c r="D12" s="64" t="s">
        <v>3</v>
      </c>
      <c r="E12" s="64" t="s">
        <v>4</v>
      </c>
      <c r="F12" s="64" t="s">
        <v>6</v>
      </c>
      <c r="G12" s="77" t="s">
        <v>9</v>
      </c>
      <c r="H12" s="77" t="s">
        <v>4</v>
      </c>
      <c r="I12" s="77" t="s">
        <v>7</v>
      </c>
      <c r="J12" s="77" t="s">
        <v>10</v>
      </c>
      <c r="K12" s="77" t="s">
        <v>5</v>
      </c>
    </row>
    <row r="13" spans="1:11" ht="10.050000000000001" customHeight="1" thickBot="1">
      <c r="A13" s="3"/>
      <c r="B13" s="39"/>
      <c r="C13" s="40"/>
      <c r="D13" s="40"/>
      <c r="E13" s="40"/>
      <c r="F13" s="40"/>
      <c r="G13" s="40"/>
      <c r="H13" s="40"/>
      <c r="I13" s="40"/>
      <c r="J13" s="40"/>
      <c r="K13" s="41"/>
    </row>
    <row r="14" spans="1:11" ht="20.25" customHeight="1" thickBot="1">
      <c r="B14" s="85" t="s">
        <v>50</v>
      </c>
      <c r="C14" s="86"/>
      <c r="D14" s="86"/>
      <c r="E14" s="86"/>
      <c r="F14" s="133"/>
      <c r="G14" s="86"/>
      <c r="H14" s="86"/>
      <c r="I14" s="86"/>
      <c r="J14" s="86"/>
      <c r="K14" s="87"/>
    </row>
    <row r="15" spans="1:11" ht="20.100000000000001" customHeight="1">
      <c r="B15" s="42">
        <v>1</v>
      </c>
      <c r="C15" s="17" t="s">
        <v>46</v>
      </c>
      <c r="D15" s="13" t="s">
        <v>45</v>
      </c>
      <c r="E15" s="15">
        <v>1700</v>
      </c>
      <c r="F15" s="9" t="e">
        <f>#REF!*#REF!</f>
        <v>#REF!</v>
      </c>
      <c r="G15" s="9" t="e">
        <f t="shared" ref="G15:G16" si="0">F15*E15</f>
        <v>#REF!</v>
      </c>
      <c r="H15" s="15">
        <f>E15</f>
        <v>1700</v>
      </c>
      <c r="I15" s="9">
        <v>1</v>
      </c>
      <c r="J15" s="9">
        <f t="shared" ref="J15:J16" si="1">I15*H15</f>
        <v>1700</v>
      </c>
      <c r="K15" s="124" t="e">
        <f>G15+J15</f>
        <v>#REF!</v>
      </c>
    </row>
    <row r="16" spans="1:11" ht="20.100000000000001" customHeight="1">
      <c r="B16" s="42">
        <f t="shared" ref="B16:B17" si="2">B15+1</f>
        <v>2</v>
      </c>
      <c r="C16" s="14" t="s">
        <v>47</v>
      </c>
      <c r="D16" s="13" t="s">
        <v>0</v>
      </c>
      <c r="E16" s="15">
        <v>1</v>
      </c>
      <c r="F16" s="9" t="e">
        <f>#REF!*#REF!</f>
        <v>#REF!</v>
      </c>
      <c r="G16" s="9" t="e">
        <f t="shared" si="0"/>
        <v>#REF!</v>
      </c>
      <c r="H16" s="15">
        <f>E16</f>
        <v>1</v>
      </c>
      <c r="I16" s="9">
        <v>1</v>
      </c>
      <c r="J16" s="9">
        <f t="shared" si="1"/>
        <v>1</v>
      </c>
      <c r="K16" s="124" t="e">
        <f>G16+J16</f>
        <v>#REF!</v>
      </c>
    </row>
    <row r="17" spans="1:30" ht="20.100000000000001" customHeight="1" thickBot="1">
      <c r="B17" s="69">
        <f t="shared" si="2"/>
        <v>3</v>
      </c>
      <c r="C17" s="70" t="s">
        <v>48</v>
      </c>
      <c r="D17" s="71" t="s">
        <v>0</v>
      </c>
      <c r="E17" s="72">
        <v>1</v>
      </c>
      <c r="F17" s="73" t="e">
        <f>#REF!*#REF!</f>
        <v>#REF!</v>
      </c>
      <c r="G17" s="73" t="e">
        <f t="shared" ref="G17" si="3">F17*E17</f>
        <v>#REF!</v>
      </c>
      <c r="H17" s="72">
        <f>E17</f>
        <v>1</v>
      </c>
      <c r="I17" s="73">
        <v>1</v>
      </c>
      <c r="J17" s="73">
        <f t="shared" ref="J17" si="4">I17*H17</f>
        <v>1</v>
      </c>
      <c r="K17" s="125" t="e">
        <f>G17+J17</f>
        <v>#REF!</v>
      </c>
    </row>
    <row r="18" spans="1:30" ht="20.100000000000001" customHeight="1" thickBot="1">
      <c r="B18" s="88" t="str">
        <f>B14 &amp; " SPOLU:"</f>
        <v>Optický kábel SPOLU:</v>
      </c>
      <c r="C18" s="89"/>
      <c r="D18" s="89"/>
      <c r="E18" s="90"/>
      <c r="F18" s="74" t="s">
        <v>38</v>
      </c>
      <c r="G18" s="75" t="e">
        <f>SUM(G15:G17)</f>
        <v>#REF!</v>
      </c>
      <c r="H18" s="83"/>
      <c r="I18" s="74" t="s">
        <v>37</v>
      </c>
      <c r="J18" s="75">
        <f>SUM(J15:J17)</f>
        <v>1702</v>
      </c>
      <c r="K18" s="82" t="e">
        <f>ROUNDUP(SUM(K15:K17),0)</f>
        <v>#REF!</v>
      </c>
    </row>
    <row r="19" spans="1:30" ht="10.050000000000001" customHeight="1" thickBot="1">
      <c r="B19" s="43"/>
      <c r="C19" s="44"/>
      <c r="D19" s="44"/>
      <c r="E19" s="44"/>
      <c r="F19" s="45"/>
      <c r="G19" s="46"/>
      <c r="H19" s="44"/>
      <c r="I19" s="45"/>
      <c r="J19" s="46"/>
      <c r="K19" s="47"/>
    </row>
    <row r="20" spans="1:30" ht="20.25" customHeight="1" thickBot="1">
      <c r="B20" s="129" t="s">
        <v>36</v>
      </c>
      <c r="C20" s="130"/>
      <c r="D20" s="130"/>
      <c r="E20" s="130"/>
      <c r="F20" s="131"/>
      <c r="G20" s="130"/>
      <c r="H20" s="130"/>
      <c r="I20" s="130"/>
      <c r="J20" s="130"/>
      <c r="K20" s="132"/>
    </row>
    <row r="21" spans="1:30" s="5" customFormat="1" ht="20.25" customHeight="1">
      <c r="A21" s="4"/>
      <c r="B21" s="48">
        <f>B17+1</f>
        <v>4</v>
      </c>
      <c r="C21" s="17" t="s">
        <v>13</v>
      </c>
      <c r="D21" s="10" t="s">
        <v>0</v>
      </c>
      <c r="E21" s="11">
        <v>1</v>
      </c>
      <c r="F21" s="12" t="e">
        <f>#REF!*#REF!</f>
        <v>#REF!</v>
      </c>
      <c r="G21" s="12" t="e">
        <f>F21*E21</f>
        <v>#REF!</v>
      </c>
      <c r="H21" s="11">
        <f>E21</f>
        <v>1</v>
      </c>
      <c r="I21" s="12">
        <v>1</v>
      </c>
      <c r="J21" s="12">
        <f t="shared" ref="J21:J23" si="5">I21*H21</f>
        <v>1</v>
      </c>
      <c r="K21" s="124" t="e">
        <f>G21+J21</f>
        <v>#REF!</v>
      </c>
      <c r="L21"/>
      <c r="M21"/>
      <c r="N21"/>
      <c r="O21"/>
      <c r="P21"/>
    </row>
    <row r="22" spans="1:30" s="5" customFormat="1" ht="20.25" customHeight="1">
      <c r="A22" s="4"/>
      <c r="B22" s="42">
        <f t="shared" ref="B22:B24" si="6">B21+1</f>
        <v>5</v>
      </c>
      <c r="C22" s="14" t="s">
        <v>24</v>
      </c>
      <c r="D22" s="13" t="s">
        <v>0</v>
      </c>
      <c r="E22" s="15">
        <v>1</v>
      </c>
      <c r="F22" s="9" t="e">
        <f>#REF!*#REF!</f>
        <v>#REF!</v>
      </c>
      <c r="G22" s="9" t="e">
        <f t="shared" ref="G22:G23" si="7">F22*E22</f>
        <v>#REF!</v>
      </c>
      <c r="H22" s="15">
        <f>E22</f>
        <v>1</v>
      </c>
      <c r="I22" s="9">
        <v>1</v>
      </c>
      <c r="J22" s="9">
        <f t="shared" si="5"/>
        <v>1</v>
      </c>
      <c r="K22" s="124" t="e">
        <f>G22+J22</f>
        <v>#REF!</v>
      </c>
      <c r="M22" s="8"/>
      <c r="O22" s="4"/>
      <c r="P22" s="4"/>
    </row>
    <row r="23" spans="1:30" s="5" customFormat="1" ht="20.25" customHeight="1">
      <c r="A23" s="4"/>
      <c r="B23" s="42">
        <f t="shared" si="6"/>
        <v>6</v>
      </c>
      <c r="C23" s="14" t="s">
        <v>25</v>
      </c>
      <c r="D23" s="13" t="s">
        <v>0</v>
      </c>
      <c r="E23" s="15">
        <v>1</v>
      </c>
      <c r="F23" s="9" t="e">
        <f>#REF!*#REF!</f>
        <v>#REF!</v>
      </c>
      <c r="G23" s="9" t="e">
        <f t="shared" si="7"/>
        <v>#REF!</v>
      </c>
      <c r="H23" s="15">
        <f>E23</f>
        <v>1</v>
      </c>
      <c r="I23" s="9">
        <v>1</v>
      </c>
      <c r="J23" s="9">
        <f t="shared" si="5"/>
        <v>1</v>
      </c>
      <c r="K23" s="125" t="e">
        <f>G23+J23</f>
        <v>#REF!</v>
      </c>
      <c r="O23" s="4"/>
      <c r="P23" s="4"/>
      <c r="R23" s="4"/>
      <c r="S23" s="4"/>
      <c r="T23" s="4"/>
      <c r="U23" s="4"/>
      <c r="V23" s="4"/>
      <c r="W23" s="7"/>
      <c r="X23" s="6"/>
      <c r="Y23" s="4"/>
      <c r="Z23" s="4"/>
      <c r="AA23" s="4"/>
      <c r="AB23" s="4"/>
      <c r="AC23" s="4"/>
      <c r="AD23" s="4"/>
    </row>
    <row r="24" spans="1:30" ht="20.25" customHeight="1" thickBot="1">
      <c r="B24" s="69">
        <f t="shared" si="6"/>
        <v>7</v>
      </c>
      <c r="C24" s="70" t="s">
        <v>11</v>
      </c>
      <c r="D24" s="71" t="s">
        <v>12</v>
      </c>
      <c r="E24" s="72">
        <v>100</v>
      </c>
      <c r="F24" s="73" t="e">
        <f>#REF!*#REF!</f>
        <v>#REF!</v>
      </c>
      <c r="G24" s="73" t="e">
        <f t="shared" ref="G24" si="8">F24*E24</f>
        <v>#REF!</v>
      </c>
      <c r="H24" s="72">
        <f>E24</f>
        <v>100</v>
      </c>
      <c r="I24" s="73">
        <v>1</v>
      </c>
      <c r="J24" s="73">
        <f t="shared" ref="J24" si="9">I24*H24</f>
        <v>100</v>
      </c>
      <c r="K24" s="124" t="e">
        <f>G24+J24</f>
        <v>#REF!</v>
      </c>
    </row>
    <row r="25" spans="1:30" ht="20.100000000000001" customHeight="1" thickBot="1">
      <c r="B25" s="88" t="str">
        <f>B20 &amp; " SPOLU:"</f>
        <v>Prístupový a zabezpečovací systém (ACS/EZS) SPOLU:</v>
      </c>
      <c r="C25" s="89"/>
      <c r="D25" s="89"/>
      <c r="E25" s="90"/>
      <c r="F25" s="74" t="s">
        <v>38</v>
      </c>
      <c r="G25" s="75" t="e">
        <f>SUM(G21:G24)</f>
        <v>#REF!</v>
      </c>
      <c r="H25" s="83"/>
      <c r="I25" s="74" t="s">
        <v>37</v>
      </c>
      <c r="J25" s="75">
        <f>SUM(J21:J24)</f>
        <v>103</v>
      </c>
      <c r="K25" s="82" t="e">
        <f>ROUNDUP(SUM(K21:K24),0)</f>
        <v>#REF!</v>
      </c>
    </row>
    <row r="26" spans="1:30" ht="10.050000000000001" customHeight="1" thickBot="1">
      <c r="B26" s="49"/>
      <c r="C26" s="50"/>
      <c r="D26" s="50"/>
      <c r="E26" s="50"/>
      <c r="F26" s="80"/>
      <c r="G26" s="81"/>
      <c r="H26" s="50"/>
      <c r="I26" s="51"/>
      <c r="J26" s="52"/>
      <c r="K26" s="53"/>
    </row>
    <row r="27" spans="1:30" ht="20.25" customHeight="1" thickBot="1">
      <c r="B27" s="85" t="s">
        <v>14</v>
      </c>
      <c r="C27" s="86"/>
      <c r="D27" s="86"/>
      <c r="E27" s="84"/>
      <c r="F27" s="86"/>
      <c r="G27" s="86"/>
      <c r="H27" s="86"/>
      <c r="I27" s="86"/>
      <c r="J27" s="86"/>
      <c r="K27" s="87"/>
    </row>
    <row r="28" spans="1:30" ht="20.100000000000001" customHeight="1">
      <c r="B28" s="48">
        <f>B24+1</f>
        <v>8</v>
      </c>
      <c r="C28" s="17" t="s">
        <v>15</v>
      </c>
      <c r="D28" s="10" t="s">
        <v>55</v>
      </c>
      <c r="E28" s="11"/>
      <c r="F28" s="12"/>
      <c r="G28" s="12"/>
      <c r="H28" s="11">
        <v>12</v>
      </c>
      <c r="I28" s="12">
        <v>1</v>
      </c>
      <c r="J28" s="12">
        <f t="shared" ref="J28" si="10">I28*H28</f>
        <v>12</v>
      </c>
      <c r="K28" s="124">
        <f t="shared" ref="K28:K34" si="11">G28+J28</f>
        <v>12</v>
      </c>
    </row>
    <row r="29" spans="1:30" ht="20.100000000000001" customHeight="1">
      <c r="B29" s="42">
        <f t="shared" ref="B29:B30" si="12">B28+1</f>
        <v>9</v>
      </c>
      <c r="C29" s="14" t="s">
        <v>16</v>
      </c>
      <c r="D29" s="13" t="s">
        <v>55</v>
      </c>
      <c r="E29" s="15"/>
      <c r="F29" s="9"/>
      <c r="G29" s="9"/>
      <c r="H29" s="15">
        <v>12</v>
      </c>
      <c r="I29" s="9">
        <v>1</v>
      </c>
      <c r="J29" s="9">
        <f t="shared" ref="J29:J30" si="13">I29*H29</f>
        <v>12</v>
      </c>
      <c r="K29" s="124">
        <f t="shared" si="11"/>
        <v>12</v>
      </c>
    </row>
    <row r="30" spans="1:30" ht="20.100000000000001" customHeight="1">
      <c r="B30" s="42">
        <f t="shared" si="12"/>
        <v>10</v>
      </c>
      <c r="C30" s="14" t="s">
        <v>17</v>
      </c>
      <c r="D30" s="13" t="s">
        <v>53</v>
      </c>
      <c r="E30" s="15"/>
      <c r="F30" s="9"/>
      <c r="G30" s="9"/>
      <c r="H30" s="15">
        <v>1</v>
      </c>
      <c r="I30" s="9">
        <v>1</v>
      </c>
      <c r="J30" s="9">
        <f t="shared" si="13"/>
        <v>1</v>
      </c>
      <c r="K30" s="125">
        <f t="shared" si="11"/>
        <v>1</v>
      </c>
    </row>
    <row r="31" spans="1:30" ht="20.100000000000001" customHeight="1">
      <c r="B31" s="42">
        <f t="shared" ref="B31:B34" si="14">B30+1</f>
        <v>11</v>
      </c>
      <c r="C31" s="14" t="s">
        <v>18</v>
      </c>
      <c r="D31" s="13" t="s">
        <v>54</v>
      </c>
      <c r="E31" s="15"/>
      <c r="F31" s="9"/>
      <c r="G31" s="9"/>
      <c r="H31" s="15">
        <v>5</v>
      </c>
      <c r="I31" s="9" t="e">
        <f>K18+K25</f>
        <v>#REF!</v>
      </c>
      <c r="J31" s="9" t="e">
        <f>I31*H31%</f>
        <v>#REF!</v>
      </c>
      <c r="K31" s="124" t="e">
        <f t="shared" si="11"/>
        <v>#REF!</v>
      </c>
    </row>
    <row r="32" spans="1:30" ht="20.100000000000001" customHeight="1">
      <c r="B32" s="42">
        <f t="shared" si="14"/>
        <v>12</v>
      </c>
      <c r="C32" s="14" t="s">
        <v>19</v>
      </c>
      <c r="D32" s="13" t="s">
        <v>54</v>
      </c>
      <c r="E32" s="15"/>
      <c r="F32" s="9"/>
      <c r="G32" s="9"/>
      <c r="H32" s="15">
        <v>3</v>
      </c>
      <c r="I32" s="9">
        <f>J18+J25</f>
        <v>1805</v>
      </c>
      <c r="J32" s="9">
        <f>I32*H32%</f>
        <v>54.15</v>
      </c>
      <c r="K32" s="124">
        <f t="shared" si="11"/>
        <v>54.15</v>
      </c>
    </row>
    <row r="33" spans="2:11">
      <c r="B33" s="42">
        <f t="shared" si="14"/>
        <v>13</v>
      </c>
      <c r="C33" s="14" t="s">
        <v>20</v>
      </c>
      <c r="D33" s="13" t="s">
        <v>53</v>
      </c>
      <c r="E33" s="15"/>
      <c r="F33" s="9"/>
      <c r="G33" s="9"/>
      <c r="H33" s="15">
        <v>1</v>
      </c>
      <c r="I33" s="9">
        <v>1</v>
      </c>
      <c r="J33" s="9">
        <f t="shared" ref="J33:J34" si="15">I33*H33</f>
        <v>1</v>
      </c>
      <c r="K33" s="124">
        <f t="shared" si="11"/>
        <v>1</v>
      </c>
    </row>
    <row r="34" spans="2:11" ht="20.100000000000001" customHeight="1" thickBot="1">
      <c r="B34" s="69">
        <f t="shared" si="14"/>
        <v>14</v>
      </c>
      <c r="C34" s="70" t="s">
        <v>21</v>
      </c>
      <c r="D34" s="71" t="s">
        <v>53</v>
      </c>
      <c r="E34" s="72"/>
      <c r="F34" s="73"/>
      <c r="G34" s="73"/>
      <c r="H34" s="72">
        <v>1</v>
      </c>
      <c r="I34" s="73">
        <v>1</v>
      </c>
      <c r="J34" s="73">
        <f t="shared" si="15"/>
        <v>1</v>
      </c>
      <c r="K34" s="125">
        <f t="shared" si="11"/>
        <v>1</v>
      </c>
    </row>
    <row r="35" spans="2:11" ht="20.100000000000001" customHeight="1" thickBot="1">
      <c r="B35" s="88" t="str">
        <f>B27 &amp; " SPOLU:"</f>
        <v>Dokumentácia, projektový manažment, ostatné SPOLU:</v>
      </c>
      <c r="C35" s="89"/>
      <c r="D35" s="89"/>
      <c r="E35" s="89"/>
      <c r="F35" s="65" t="s">
        <v>38</v>
      </c>
      <c r="G35" s="75">
        <f>SUM(G28:G34)</f>
        <v>0</v>
      </c>
      <c r="H35" s="89"/>
      <c r="I35" s="65" t="s">
        <v>37</v>
      </c>
      <c r="J35" s="75" t="e">
        <f>SUM(J28:J34)</f>
        <v>#REF!</v>
      </c>
      <c r="K35" s="82" t="e">
        <f>ROUNDUP(SUM(K28:K34),0)</f>
        <v>#REF!</v>
      </c>
    </row>
    <row r="36" spans="2:11" ht="16.2" thickBot="1">
      <c r="B36" s="54"/>
      <c r="C36" s="55"/>
      <c r="D36" s="55"/>
      <c r="E36" s="55"/>
      <c r="F36" s="16"/>
      <c r="G36" s="16"/>
      <c r="H36" s="16"/>
      <c r="I36" s="16"/>
      <c r="J36" s="16"/>
      <c r="K36" s="56"/>
    </row>
    <row r="37" spans="2:11" ht="20.100000000000001" customHeight="1" thickBot="1">
      <c r="B37" s="68"/>
      <c r="C37" s="76"/>
      <c r="D37" s="91"/>
      <c r="E37" s="92"/>
      <c r="F37" s="65" t="s">
        <v>40</v>
      </c>
      <c r="G37" s="66" t="e">
        <f>G18+G25+G35</f>
        <v>#REF!</v>
      </c>
      <c r="H37" s="101"/>
      <c r="I37" s="65" t="s">
        <v>41</v>
      </c>
      <c r="J37" s="66" t="e">
        <f>J18+J25+J35</f>
        <v>#REF!</v>
      </c>
      <c r="K37" s="67" t="e">
        <f>K18+K25+K35</f>
        <v>#REF!</v>
      </c>
    </row>
    <row r="38" spans="2:11" ht="16.2" thickBot="1">
      <c r="B38" s="54"/>
      <c r="C38" s="55"/>
      <c r="D38" s="55"/>
      <c r="E38" s="55"/>
      <c r="F38" s="16"/>
      <c r="G38" s="16"/>
      <c r="H38" s="16"/>
      <c r="I38" s="16"/>
      <c r="J38" s="16"/>
      <c r="K38" s="56"/>
    </row>
    <row r="39" spans="2:11" ht="20.100000000000001" customHeight="1" thickBot="1">
      <c r="B39" s="119" t="s">
        <v>22</v>
      </c>
      <c r="C39" s="120"/>
      <c r="D39" s="121"/>
      <c r="E39" s="121"/>
      <c r="F39" s="121"/>
      <c r="G39" s="121"/>
      <c r="H39" s="121"/>
      <c r="I39" s="121"/>
      <c r="J39" s="122"/>
      <c r="K39" s="102" t="s">
        <v>23</v>
      </c>
    </row>
    <row r="40" spans="2:11" ht="20.100000000000001" customHeight="1" thickBot="1">
      <c r="B40" s="115" t="str">
        <f>B18</f>
        <v>Optický kábel SPOLU:</v>
      </c>
      <c r="C40" s="116"/>
      <c r="D40" s="117"/>
      <c r="E40" s="117"/>
      <c r="F40" s="117"/>
      <c r="G40" s="117"/>
      <c r="H40" s="117"/>
      <c r="I40" s="117"/>
      <c r="J40" s="118"/>
      <c r="K40" s="103" t="e">
        <f>K18</f>
        <v>#REF!</v>
      </c>
    </row>
    <row r="41" spans="2:11" ht="20.100000000000001" customHeight="1" thickBot="1">
      <c r="B41" s="115" t="str">
        <f>B25</f>
        <v>Prístupový a zabezpečovací systém (ACS/EZS) SPOLU:</v>
      </c>
      <c r="C41" s="116"/>
      <c r="D41" s="117"/>
      <c r="E41" s="117"/>
      <c r="F41" s="117"/>
      <c r="G41" s="117"/>
      <c r="H41" s="117"/>
      <c r="I41" s="117"/>
      <c r="J41" s="118"/>
      <c r="K41" s="103" t="e">
        <f>K25</f>
        <v>#REF!</v>
      </c>
    </row>
    <row r="42" spans="2:11" ht="20.100000000000001" customHeight="1" thickBot="1">
      <c r="B42" s="115" t="str">
        <f>B35</f>
        <v>Dokumentácia, projektový manažment, ostatné SPOLU:</v>
      </c>
      <c r="C42" s="116"/>
      <c r="D42" s="117"/>
      <c r="E42" s="117"/>
      <c r="F42" s="117"/>
      <c r="G42" s="117"/>
      <c r="H42" s="117"/>
      <c r="I42" s="117"/>
      <c r="J42" s="118"/>
      <c r="K42" s="103" t="e">
        <f>K35</f>
        <v>#REF!</v>
      </c>
    </row>
    <row r="43" spans="2:11" ht="18" thickBot="1">
      <c r="B43" s="68"/>
      <c r="C43" s="91"/>
      <c r="D43" s="91"/>
      <c r="E43" s="91"/>
      <c r="F43" s="91"/>
      <c r="G43" s="91"/>
      <c r="H43" s="91"/>
      <c r="I43" s="87"/>
      <c r="J43" s="123" t="s">
        <v>49</v>
      </c>
      <c r="K43" s="93" t="e">
        <f>SUM(K40:K42)</f>
        <v>#REF!</v>
      </c>
    </row>
    <row r="44" spans="2:11" ht="18" thickBot="1">
      <c r="B44" s="78"/>
      <c r="C44" s="94"/>
      <c r="D44" s="94"/>
      <c r="E44" s="94"/>
      <c r="F44" s="94"/>
      <c r="G44" s="94"/>
      <c r="H44" s="94"/>
      <c r="I44" s="95"/>
      <c r="J44" s="95"/>
      <c r="K44" s="96"/>
    </row>
    <row r="45" spans="2:11" ht="20.100000000000001" customHeight="1">
      <c r="B45" s="104" t="s">
        <v>8</v>
      </c>
      <c r="C45" s="105"/>
      <c r="D45" s="105"/>
      <c r="E45" s="105"/>
      <c r="F45" s="105"/>
      <c r="G45" s="105"/>
      <c r="H45" s="105"/>
      <c r="I45" s="105"/>
      <c r="J45" s="105"/>
      <c r="K45" s="106"/>
    </row>
    <row r="46" spans="2:11" ht="15" customHeight="1">
      <c r="B46" s="79">
        <v>1</v>
      </c>
      <c r="C46" s="97" t="s">
        <v>27</v>
      </c>
      <c r="D46" s="98"/>
      <c r="E46" s="98"/>
      <c r="F46" s="98"/>
      <c r="G46" s="98"/>
      <c r="H46" s="98"/>
      <c r="I46" s="98"/>
      <c r="J46" s="98"/>
      <c r="K46" s="99"/>
    </row>
    <row r="47" spans="2:11" ht="15" customHeight="1">
      <c r="B47" s="79">
        <f>B46+1</f>
        <v>2</v>
      </c>
      <c r="C47" s="97" t="s">
        <v>28</v>
      </c>
      <c r="D47" s="98"/>
      <c r="E47" s="98"/>
      <c r="F47" s="98"/>
      <c r="G47" s="98"/>
      <c r="H47" s="98"/>
      <c r="I47" s="98"/>
      <c r="J47" s="98"/>
      <c r="K47" s="99"/>
    </row>
    <row r="48" spans="2:11" ht="15" customHeight="1">
      <c r="B48" s="79">
        <f>B47+1</f>
        <v>3</v>
      </c>
      <c r="C48" s="97" t="s">
        <v>29</v>
      </c>
      <c r="D48" s="98"/>
      <c r="E48" s="98"/>
      <c r="F48" s="98"/>
      <c r="G48" s="98"/>
      <c r="H48" s="98"/>
      <c r="I48" s="98"/>
      <c r="J48" s="98"/>
      <c r="K48" s="99"/>
    </row>
    <row r="49" spans="2:11" ht="15" customHeight="1">
      <c r="B49" s="79">
        <f t="shared" ref="B49:B55" si="16">B48+1</f>
        <v>4</v>
      </c>
      <c r="C49" s="97" t="s">
        <v>30</v>
      </c>
      <c r="D49" s="98"/>
      <c r="E49" s="98"/>
      <c r="F49" s="98"/>
      <c r="G49" s="98"/>
      <c r="H49" s="98"/>
      <c r="I49" s="98"/>
      <c r="J49" s="98"/>
      <c r="K49" s="99"/>
    </row>
    <row r="50" spans="2:11" ht="15" customHeight="1">
      <c r="B50" s="79">
        <f t="shared" si="16"/>
        <v>5</v>
      </c>
      <c r="C50" s="97" t="s">
        <v>31</v>
      </c>
      <c r="D50" s="98"/>
      <c r="E50" s="98"/>
      <c r="F50" s="98"/>
      <c r="G50" s="98"/>
      <c r="H50" s="98"/>
      <c r="I50" s="98"/>
      <c r="J50" s="98"/>
      <c r="K50" s="99"/>
    </row>
    <row r="51" spans="2:11" ht="15" customHeight="1">
      <c r="B51" s="79">
        <v>6</v>
      </c>
      <c r="C51" s="97" t="s">
        <v>32</v>
      </c>
      <c r="D51" s="98"/>
      <c r="E51" s="98"/>
      <c r="F51" s="98"/>
      <c r="G51" s="98"/>
      <c r="H51" s="98"/>
      <c r="I51" s="98"/>
      <c r="J51" s="98"/>
      <c r="K51" s="99"/>
    </row>
    <row r="52" spans="2:11" ht="15" customHeight="1">
      <c r="B52" s="79">
        <f t="shared" si="16"/>
        <v>7</v>
      </c>
      <c r="C52" s="97" t="s">
        <v>33</v>
      </c>
      <c r="D52" s="98"/>
      <c r="E52" s="98"/>
      <c r="F52" s="98"/>
      <c r="G52" s="98"/>
      <c r="H52" s="98"/>
      <c r="I52" s="98"/>
      <c r="J52" s="98"/>
      <c r="K52" s="99"/>
    </row>
    <row r="53" spans="2:11" ht="15" customHeight="1">
      <c r="B53" s="79">
        <f t="shared" si="16"/>
        <v>8</v>
      </c>
      <c r="C53" s="97" t="s">
        <v>34</v>
      </c>
      <c r="D53" s="98"/>
      <c r="E53" s="98"/>
      <c r="F53" s="98"/>
      <c r="G53" s="98"/>
      <c r="H53" s="98"/>
      <c r="I53" s="98"/>
      <c r="J53" s="98"/>
      <c r="K53" s="99"/>
    </row>
    <row r="54" spans="2:11" ht="15" customHeight="1">
      <c r="B54" s="79">
        <f t="shared" si="16"/>
        <v>9</v>
      </c>
      <c r="C54" s="97" t="s">
        <v>35</v>
      </c>
      <c r="D54" s="98"/>
      <c r="E54" s="98"/>
      <c r="F54" s="98"/>
      <c r="G54" s="98"/>
      <c r="H54" s="98"/>
      <c r="I54" s="98"/>
      <c r="J54" s="98"/>
      <c r="K54" s="99"/>
    </row>
    <row r="55" spans="2:11" ht="15" customHeight="1">
      <c r="B55" s="79">
        <f t="shared" si="16"/>
        <v>10</v>
      </c>
      <c r="C55" s="126" t="s">
        <v>51</v>
      </c>
      <c r="D55" s="127"/>
      <c r="E55" s="127"/>
      <c r="F55" s="127"/>
      <c r="G55" s="127"/>
      <c r="H55" s="127"/>
      <c r="I55" s="127"/>
      <c r="J55" s="127"/>
      <c r="K55" s="128"/>
    </row>
    <row r="56" spans="2:11" ht="15" thickBot="1">
      <c r="B56" s="57"/>
      <c r="C56" s="18"/>
      <c r="D56" s="18"/>
      <c r="E56" s="18"/>
      <c r="F56" s="18"/>
      <c r="G56" s="18"/>
      <c r="H56" s="18"/>
      <c r="I56" s="18"/>
      <c r="J56" s="18"/>
      <c r="K56" s="100"/>
    </row>
    <row r="57" spans="2:11" ht="20.100000000000001" customHeight="1">
      <c r="B57" s="107" t="s">
        <v>39</v>
      </c>
      <c r="C57" s="108"/>
      <c r="D57" s="108"/>
      <c r="E57" s="108"/>
      <c r="F57" s="108"/>
      <c r="G57" s="108"/>
      <c r="H57" s="108"/>
      <c r="I57" s="108"/>
      <c r="J57" s="108"/>
      <c r="K57" s="109"/>
    </row>
    <row r="58" spans="2:11" ht="20.100000000000001" customHeight="1" thickBot="1">
      <c r="B58" s="110"/>
      <c r="C58" s="111" t="s">
        <v>52</v>
      </c>
      <c r="D58" s="112"/>
      <c r="E58" s="112"/>
      <c r="F58" s="112"/>
      <c r="G58" s="112"/>
      <c r="H58" s="112"/>
      <c r="I58" s="112"/>
      <c r="J58" s="113" t="s">
        <v>42</v>
      </c>
      <c r="K58" s="114">
        <f ca="1">TODAY()</f>
        <v>45862</v>
      </c>
    </row>
    <row r="59" spans="2:11">
      <c r="B59" s="58"/>
      <c r="K59" s="59"/>
    </row>
    <row r="60" spans="2:11" ht="20.399999999999999">
      <c r="B60" s="147"/>
      <c r="C60" s="148"/>
      <c r="D60" s="148"/>
      <c r="E60" s="148"/>
      <c r="F60" s="148"/>
      <c r="G60" s="148"/>
      <c r="H60" s="148"/>
      <c r="I60" s="148"/>
      <c r="J60" s="148"/>
      <c r="K60" s="149"/>
    </row>
    <row r="61" spans="2:11">
      <c r="B61" s="58"/>
      <c r="K61" s="59"/>
    </row>
    <row r="62" spans="2:11">
      <c r="B62" s="58"/>
      <c r="K62" s="59"/>
    </row>
    <row r="63" spans="2:11">
      <c r="B63" s="58"/>
      <c r="K63" s="59"/>
    </row>
    <row r="64" spans="2:11">
      <c r="B64" s="58"/>
      <c r="K64" s="59"/>
    </row>
    <row r="65" spans="2:11">
      <c r="B65" s="58"/>
      <c r="K65" s="59"/>
    </row>
    <row r="66" spans="2:11">
      <c r="B66" s="58"/>
      <c r="K66" s="59"/>
    </row>
    <row r="67" spans="2:11">
      <c r="B67" s="58"/>
      <c r="K67" s="59"/>
    </row>
    <row r="68" spans="2:11" ht="15" thickBot="1">
      <c r="B68" s="60"/>
      <c r="C68" s="61"/>
      <c r="D68" s="61"/>
      <c r="E68" s="61"/>
      <c r="F68" s="61"/>
      <c r="G68" s="61"/>
      <c r="H68" s="61"/>
      <c r="I68" s="61"/>
      <c r="J68" s="61"/>
      <c r="K68" s="62"/>
    </row>
  </sheetData>
  <mergeCells count="5">
    <mergeCell ref="B60:K60"/>
    <mergeCell ref="D3:G4"/>
    <mergeCell ref="B6:K8"/>
    <mergeCell ref="B9:K9"/>
    <mergeCell ref="B10:K10"/>
  </mergeCells>
  <phoneticPr fontId="36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CP</vt:lpstr>
      <vt:lpstr>CP!Oblasť_tlače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Dominik Host</cp:lastModifiedBy>
  <cp:lastPrinted>2023-10-07T07:13:11Z</cp:lastPrinted>
  <dcterms:created xsi:type="dcterms:W3CDTF">2016-12-05T13:52:17Z</dcterms:created>
  <dcterms:modified xsi:type="dcterms:W3CDTF">2025-07-24T19:27:41Z</dcterms:modified>
</cp:coreProperties>
</file>