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PhD\People\Srini\Target-08-05-2017\"/>
    </mc:Choice>
  </mc:AlternateContent>
  <xr:revisionPtr revIDLastSave="0" documentId="13_ncr:1_{2F5C4254-5376-448B-9D3C-5672F6E60516}" xr6:coauthVersionLast="36" xr6:coauthVersionMax="36" xr10:uidLastSave="{00000000-0000-0000-0000-000000000000}"/>
  <bookViews>
    <workbookView xWindow="0" yWindow="0" windowWidth="21570" windowHeight="7860" tabRatio="704" activeTab="1" xr2:uid="{00000000-000D-0000-FFFF-FFFF00000000}"/>
  </bookViews>
  <sheets>
    <sheet name="EXAMPLE" sheetId="1" r:id="rId1"/>
    <sheet name="MNX-1-SC" sheetId="2" r:id="rId2"/>
  </sheets>
  <externalReferences>
    <externalReference r:id="rId3"/>
  </externalReferences>
  <definedNames>
    <definedName name="_xlnm._FilterDatabase" localSheetId="1" hidden="1">'MNX-1-SC'!$R$4:$T$4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9" i="2" l="1"/>
  <c r="J13" i="2" l="1"/>
  <c r="J20" i="2" s="1"/>
  <c r="K20" i="2" s="1"/>
  <c r="A5" i="2" a="1"/>
  <c r="A5" i="2" s="1"/>
  <c r="N5" i="2" s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J5" i="1"/>
  <c r="C5" i="1"/>
  <c r="C4" i="1"/>
  <c r="J12" i="1" l="1"/>
  <c r="K12" i="1" s="1"/>
  <c r="J13" i="1"/>
  <c r="K13" i="1" s="1"/>
  <c r="J14" i="2"/>
  <c r="J21" i="2" s="1"/>
  <c r="A16" i="2"/>
  <c r="N16" i="2" s="1"/>
  <c r="B12" i="2"/>
  <c r="A12" i="2"/>
  <c r="N12" i="2" s="1"/>
  <c r="B8" i="2"/>
  <c r="A8" i="2"/>
  <c r="N8" i="2" s="1"/>
  <c r="B7" i="2"/>
  <c r="B20" i="2"/>
  <c r="B5" i="2"/>
  <c r="B16" i="2"/>
  <c r="B28" i="2"/>
  <c r="A32" i="2"/>
  <c r="N32" i="2" s="1"/>
  <c r="A20" i="2"/>
  <c r="N20" i="2" s="1"/>
  <c r="B35" i="2"/>
  <c r="B27" i="2"/>
  <c r="B23" i="2"/>
  <c r="B19" i="2"/>
  <c r="B15" i="2"/>
  <c r="B11" i="2"/>
  <c r="A35" i="2"/>
  <c r="N35" i="2" s="1"/>
  <c r="A31" i="2"/>
  <c r="N31" i="2" s="1"/>
  <c r="A27" i="2"/>
  <c r="N27" i="2" s="1"/>
  <c r="A23" i="2"/>
  <c r="N23" i="2" s="1"/>
  <c r="A19" i="2"/>
  <c r="N19" i="2" s="1"/>
  <c r="A15" i="2"/>
  <c r="N15" i="2" s="1"/>
  <c r="A11" i="2"/>
  <c r="N11" i="2" s="1"/>
  <c r="A7" i="2"/>
  <c r="N7" i="2" s="1"/>
  <c r="B38" i="2"/>
  <c r="B34" i="2"/>
  <c r="B30" i="2"/>
  <c r="B26" i="2"/>
  <c r="B22" i="2"/>
  <c r="B18" i="2"/>
  <c r="B14" i="2"/>
  <c r="B10" i="2"/>
  <c r="B6" i="2"/>
  <c r="A38" i="2"/>
  <c r="N38" i="2" s="1"/>
  <c r="A34" i="2"/>
  <c r="N34" i="2" s="1"/>
  <c r="A30" i="2"/>
  <c r="N30" i="2" s="1"/>
  <c r="A26" i="2"/>
  <c r="N26" i="2" s="1"/>
  <c r="A22" i="2"/>
  <c r="N22" i="2" s="1"/>
  <c r="A18" i="2"/>
  <c r="N18" i="2" s="1"/>
  <c r="A14" i="2"/>
  <c r="N14" i="2" s="1"/>
  <c r="A10" i="2"/>
  <c r="N10" i="2" s="1"/>
  <c r="A6" i="2"/>
  <c r="N6" i="2" s="1"/>
  <c r="B36" i="2"/>
  <c r="B32" i="2"/>
  <c r="B24" i="2"/>
  <c r="A36" i="2"/>
  <c r="N36" i="2" s="1"/>
  <c r="A28" i="2"/>
  <c r="N28" i="2" s="1"/>
  <c r="A24" i="2"/>
  <c r="N24" i="2" s="1"/>
  <c r="B31" i="2"/>
  <c r="B37" i="2"/>
  <c r="B33" i="2"/>
  <c r="B29" i="2"/>
  <c r="B25" i="2"/>
  <c r="B21" i="2"/>
  <c r="B17" i="2"/>
  <c r="B13" i="2"/>
  <c r="B9" i="2"/>
  <c r="A37" i="2"/>
  <c r="N37" i="2" s="1"/>
  <c r="A33" i="2"/>
  <c r="N33" i="2" s="1"/>
  <c r="A29" i="2"/>
  <c r="N29" i="2" s="1"/>
  <c r="A25" i="2"/>
  <c r="N25" i="2" s="1"/>
  <c r="A21" i="2"/>
  <c r="N21" i="2" s="1"/>
  <c r="A17" i="2"/>
  <c r="N17" i="2" s="1"/>
  <c r="A13" i="2"/>
  <c r="N13" i="2" s="1"/>
  <c r="A9" i="2"/>
  <c r="N9" i="2" s="1"/>
  <c r="D18" i="1"/>
  <c r="D7" i="1"/>
  <c r="D22" i="1"/>
  <c r="D21" i="1"/>
  <c r="D5" i="1"/>
  <c r="D14" i="1"/>
  <c r="D12" i="1"/>
  <c r="D8" i="1"/>
  <c r="D17" i="1"/>
  <c r="D11" i="1"/>
  <c r="D9" i="1"/>
  <c r="D15" i="1"/>
  <c r="D19" i="1"/>
  <c r="D23" i="1"/>
  <c r="D6" i="1"/>
  <c r="D13" i="1"/>
  <c r="D16" i="1"/>
  <c r="D20" i="1"/>
  <c r="O34" i="2" l="1"/>
  <c r="C34" i="2"/>
  <c r="O9" i="2"/>
  <c r="C9" i="2"/>
  <c r="O28" i="2"/>
  <c r="C28" i="2"/>
  <c r="O15" i="2"/>
  <c r="C15" i="2"/>
  <c r="O21" i="2"/>
  <c r="C21" i="2"/>
  <c r="O25" i="2"/>
  <c r="C25" i="2"/>
  <c r="O24" i="2"/>
  <c r="C24" i="2"/>
  <c r="O22" i="2"/>
  <c r="C22" i="2"/>
  <c r="O23" i="2"/>
  <c r="C23" i="2"/>
  <c r="O20" i="2"/>
  <c r="C20" i="2"/>
  <c r="O37" i="2"/>
  <c r="C37" i="2"/>
  <c r="O8" i="2"/>
  <c r="C8" i="2"/>
  <c r="O31" i="2"/>
  <c r="C31" i="2"/>
  <c r="O6" i="2"/>
  <c r="C6" i="2"/>
  <c r="O38" i="2"/>
  <c r="C38" i="2"/>
  <c r="O13" i="2"/>
  <c r="C13" i="2"/>
  <c r="O10" i="2"/>
  <c r="C10" i="2"/>
  <c r="O11" i="2"/>
  <c r="C11" i="2"/>
  <c r="O12" i="2"/>
  <c r="C12" i="2"/>
  <c r="O17" i="2"/>
  <c r="C17" i="2"/>
  <c r="O14" i="2"/>
  <c r="C14" i="2"/>
  <c r="O16" i="2"/>
  <c r="C16" i="2"/>
  <c r="O18" i="2"/>
  <c r="C18" i="2"/>
  <c r="O19" i="2"/>
  <c r="C19" i="2"/>
  <c r="O5" i="2"/>
  <c r="C5" i="2"/>
  <c r="O29" i="2"/>
  <c r="C29" i="2"/>
  <c r="O32" i="2"/>
  <c r="C32" i="2"/>
  <c r="O26" i="2"/>
  <c r="C26" i="2"/>
  <c r="O27" i="2"/>
  <c r="C27" i="2"/>
  <c r="O7" i="2"/>
  <c r="C7" i="2"/>
  <c r="D10" i="1"/>
  <c r="D4" i="1"/>
  <c r="D25" i="1"/>
  <c r="O33" i="2"/>
  <c r="C33" i="2"/>
  <c r="O36" i="2"/>
  <c r="C36" i="2"/>
  <c r="O30" i="2"/>
  <c r="C30" i="2"/>
  <c r="O35" i="2"/>
  <c r="C35" i="2"/>
  <c r="D24" i="1"/>
  <c r="D29" i="2"/>
  <c r="P29" i="2" s="1"/>
  <c r="D27" i="2"/>
  <c r="P27" i="2" s="1"/>
  <c r="D33" i="2"/>
  <c r="P33" i="2" s="1"/>
  <c r="D35" i="2"/>
  <c r="P35" i="2" s="1"/>
  <c r="D37" i="2"/>
  <c r="P37" i="2" s="1"/>
  <c r="D10" i="2"/>
  <c r="P10" i="2" s="1"/>
  <c r="D11" i="2"/>
  <c r="P11" i="2" s="1"/>
  <c r="D28" i="2"/>
  <c r="P28" i="2" s="1"/>
  <c r="D34" i="2"/>
  <c r="P34" i="2" s="1"/>
  <c r="D31" i="2"/>
  <c r="P31" i="2" s="1"/>
  <c r="D18" i="2"/>
  <c r="P18" i="2" s="1"/>
  <c r="K21" i="2"/>
  <c r="D14" i="2" s="1"/>
  <c r="P14" i="2" s="1"/>
  <c r="D23" i="2"/>
  <c r="P23" i="2" s="1"/>
  <c r="D19" i="2" l="1"/>
  <c r="P19" i="2" s="1"/>
  <c r="D20" i="2"/>
  <c r="P20" i="2" s="1"/>
  <c r="D8" i="2"/>
  <c r="P8" i="2" s="1"/>
  <c r="D15" i="2"/>
  <c r="P15" i="2" s="1"/>
  <c r="D9" i="2"/>
  <c r="P9" i="2" s="1"/>
  <c r="D21" i="2"/>
  <c r="P21" i="2" s="1"/>
  <c r="D17" i="2"/>
  <c r="P17" i="2" s="1"/>
  <c r="D30" i="2"/>
  <c r="P30" i="2" s="1"/>
  <c r="D26" i="2"/>
  <c r="P26" i="2" s="1"/>
  <c r="D22" i="2"/>
  <c r="P22" i="2" s="1"/>
  <c r="D24" i="2"/>
  <c r="P24" i="2" s="1"/>
  <c r="D5" i="2"/>
  <c r="P5" i="2" s="1"/>
  <c r="D12" i="2"/>
  <c r="P12" i="2" s="1"/>
  <c r="D13" i="2"/>
  <c r="P13" i="2" s="1"/>
  <c r="D36" i="2"/>
  <c r="P36" i="2" s="1"/>
  <c r="D32" i="2"/>
  <c r="P32" i="2" s="1"/>
  <c r="D25" i="2"/>
  <c r="P25" i="2" s="1"/>
  <c r="D6" i="2"/>
  <c r="P6" i="2" s="1"/>
  <c r="D16" i="2"/>
  <c r="P16" i="2" s="1"/>
  <c r="D38" i="2"/>
  <c r="P38" i="2" s="1"/>
  <c r="D7" i="2"/>
  <c r="P7" i="2" s="1"/>
</calcChain>
</file>

<file path=xl/sharedStrings.xml><?xml version="1.0" encoding="utf-8"?>
<sst xmlns="http://schemas.openxmlformats.org/spreadsheetml/2006/main" count="119" uniqueCount="75">
  <si>
    <t>t</t>
  </si>
  <si>
    <t>colour</t>
  </si>
  <si>
    <t>intensity</t>
  </si>
  <si>
    <t>name</t>
  </si>
  <si>
    <t>importance</t>
  </si>
  <si>
    <t>X</t>
  </si>
  <si>
    <t>Y</t>
  </si>
  <si>
    <t>colour intensity</t>
  </si>
  <si>
    <t>Linoleic acid</t>
  </si>
  <si>
    <t>8,9-DHET</t>
  </si>
  <si>
    <t>14,15-DHET</t>
  </si>
  <si>
    <t>Resolvin D2</t>
  </si>
  <si>
    <t>20-HETE</t>
  </si>
  <si>
    <t>11,12-DHET</t>
  </si>
  <si>
    <t>11,12-EET</t>
  </si>
  <si>
    <t>TXB2</t>
  </si>
  <si>
    <t>m</t>
  </si>
  <si>
    <t>n</t>
  </si>
  <si>
    <t>Arachidonic acid</t>
  </si>
  <si>
    <t>Low line</t>
  </si>
  <si>
    <t>15(S)-HETE</t>
  </si>
  <si>
    <t>High line</t>
  </si>
  <si>
    <t>14,15-EET</t>
  </si>
  <si>
    <t>8(S)-HETE</t>
  </si>
  <si>
    <t>13(S)-HODE</t>
  </si>
  <si>
    <t>11(R)-HETE</t>
  </si>
  <si>
    <t>9-OxoODE</t>
  </si>
  <si>
    <t>13-OxoODE</t>
  </si>
  <si>
    <t>12(S)-HETE</t>
  </si>
  <si>
    <t>5-HETE</t>
  </si>
  <si>
    <t>5-HPETE</t>
  </si>
  <si>
    <t>9(S)-HODE</t>
  </si>
  <si>
    <t>19-HETE</t>
  </si>
  <si>
    <t>16-HETE</t>
  </si>
  <si>
    <t>EQUATION PARAMETERS</t>
  </si>
  <si>
    <t>p</t>
  </si>
  <si>
    <t>df</t>
  </si>
  <si>
    <t xml:space="preserve">5-HETE  </t>
  </si>
  <si>
    <t xml:space="preserve">8-HETE  </t>
  </si>
  <si>
    <t xml:space="preserve">9-HETE  </t>
  </si>
  <si>
    <t xml:space="preserve">11-HETE  </t>
  </si>
  <si>
    <t xml:space="preserve">12-HETE  </t>
  </si>
  <si>
    <t xml:space="preserve">15-HETE  </t>
  </si>
  <si>
    <t xml:space="preserve">16-HETE  </t>
  </si>
  <si>
    <t xml:space="preserve">19-HETE  </t>
  </si>
  <si>
    <t xml:space="preserve">20-HETE  </t>
  </si>
  <si>
    <t xml:space="preserve">5,6-EET  </t>
  </si>
  <si>
    <t xml:space="preserve">8,9-EET  </t>
  </si>
  <si>
    <t xml:space="preserve">11,12-EET  </t>
  </si>
  <si>
    <t xml:space="preserve">14,15-EET  </t>
  </si>
  <si>
    <t xml:space="preserve">5,6-DHET  </t>
  </si>
  <si>
    <t xml:space="preserve">8,9-DHET  </t>
  </si>
  <si>
    <t xml:space="preserve">11,12-DHET  </t>
  </si>
  <si>
    <t xml:space="preserve">14,15-DHET  </t>
  </si>
  <si>
    <t xml:space="preserve">5-HPETE  </t>
  </si>
  <si>
    <t xml:space="preserve">12-HPETE  </t>
  </si>
  <si>
    <t xml:space="preserve">9-HODE  </t>
  </si>
  <si>
    <t xml:space="preserve">13-HODE  </t>
  </si>
  <si>
    <t xml:space="preserve">9-OxoODE  </t>
  </si>
  <si>
    <t xml:space="preserve">13-OxoODE  </t>
  </si>
  <si>
    <t xml:space="preserve">17-HDoHE  </t>
  </si>
  <si>
    <t xml:space="preserve">TXB2  </t>
  </si>
  <si>
    <t xml:space="preserve">AA  </t>
  </si>
  <si>
    <t xml:space="preserve">PGD2  </t>
  </si>
  <si>
    <t xml:space="preserve">6-keto PGF1a  </t>
  </si>
  <si>
    <t xml:space="preserve">Resolvin D1  </t>
  </si>
  <si>
    <t xml:space="preserve">Resolvin D2  </t>
  </si>
  <si>
    <t xml:space="preserve">17R-Resolvin D1  </t>
  </si>
  <si>
    <t>t corrected</t>
  </si>
  <si>
    <t>shared name</t>
  </si>
  <si>
    <t>Importance</t>
  </si>
  <si>
    <t>copy</t>
  </si>
  <si>
    <t>paste as values and sort</t>
  </si>
  <si>
    <t>Saturation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</si>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</sst>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2">
    <xf numFmtId="0" fontId="0" fillId="0" borderId="0" xfId="0"/>
    <xf numFmtId="3" fontId="3" fillId="0" borderId="0" xfId="0" applyNumberFormat="1" applyFont="1" applyFill="1" applyAlignment="1">
      <alignment horizontal="center"/>
    </xf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1" fontId="0" fillId="4" borderId="0" xfId="0" applyNumberFormat="1" applyFill="1"/>
    <xf numFmtId="0" fontId="0" fillId="0" borderId="0" xfId="0" applyNumberFormat="1"/>
    <xf numFmtId="0" fontId="0" fillId="0" borderId="0" xfId="0" applyFill="1" applyBorder="1"/>
    <xf numFmtId="164" fontId="3" fillId="0" borderId="0" xfId="0" applyNumberFormat="1" applyFont="1" applyFill="1" applyAlignment="1">
      <alignment horizontal="center"/>
    </xf>
    <xf numFmtId="11" fontId="3" fillId="0" borderId="0" xfId="0" applyNumberFormat="1" applyFont="1" applyFill="1" applyAlignment="1">
      <alignment horizontal="center"/>
    </xf>
    <xf numFmtId="0" fontId="3" fillId="0" borderId="0" xfId="0" applyFont="1"/>
    <xf numFmtId="0" fontId="2" fillId="2" borderId="1" xfId="1"/>
    <xf numFmtId="0" fontId="0" fillId="5" borderId="0" xfId="2" applyFont="1" applyFill="1" applyBorder="1"/>
    <xf numFmtId="0" fontId="0" fillId="5" borderId="3" xfId="2" applyFont="1" applyFill="1" applyBorder="1"/>
    <xf numFmtId="0" fontId="0" fillId="5" borderId="4" xfId="2" applyFont="1" applyFill="1" applyBorder="1"/>
    <xf numFmtId="0" fontId="0" fillId="5" borderId="6" xfId="2" applyFont="1" applyFill="1" applyBorder="1"/>
    <xf numFmtId="0" fontId="0" fillId="5" borderId="7" xfId="2" applyFont="1" applyFill="1" applyBorder="1"/>
    <xf numFmtId="0" fontId="0" fillId="5" borderId="8" xfId="2" applyFont="1" applyFill="1" applyBorder="1"/>
    <xf numFmtId="0" fontId="0" fillId="5" borderId="9" xfId="2" applyFont="1" applyFill="1" applyBorder="1"/>
    <xf numFmtId="0" fontId="0" fillId="5" borderId="10" xfId="2" applyFont="1" applyFill="1" applyBorder="1"/>
    <xf numFmtId="0" fontId="2" fillId="0" borderId="0" xfId="1" applyFill="1" applyBorder="1"/>
    <xf numFmtId="0" fontId="0" fillId="0" borderId="0" xfId="0" applyBorder="1"/>
    <xf numFmtId="0" fontId="0" fillId="6" borderId="0" xfId="0" applyFill="1"/>
    <xf numFmtId="0" fontId="0" fillId="7" borderId="0" xfId="0" applyFill="1"/>
    <xf numFmtId="0" fontId="3" fillId="7" borderId="0" xfId="0" applyFont="1" applyFill="1"/>
    <xf numFmtId="0" fontId="3" fillId="8" borderId="0" xfId="0" applyFont="1" applyFill="1"/>
    <xf numFmtId="0" fontId="0" fillId="8" borderId="0" xfId="0" applyFill="1"/>
    <xf numFmtId="0" fontId="0" fillId="5" borderId="4" xfId="2" applyFont="1" applyFill="1" applyBorder="1" applyAlignment="1">
      <alignment horizontal="center"/>
    </xf>
    <xf numFmtId="0" fontId="0" fillId="5" borderId="5" xfId="2" applyFont="1" applyFill="1" applyBorder="1" applyAlignment="1">
      <alignment horizontal="center"/>
    </xf>
  </cellXfs>
  <cellStyles count="3">
    <cellStyle name="Input" xfId="1" builtinId="20"/>
    <cellStyle name="Normal" xfId="0" builtinId="0"/>
    <cellStyle name="Note" xfId="2" builtinId="1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43186037443766"/>
          <c:y val="2.4694056501092247E-2"/>
          <c:w val="0.86010836228619991"/>
          <c:h val="0.84965435585543103"/>
        </c:manualLayout>
      </c:layout>
      <c:scatterChart>
        <c:scatterStyle val="lineMarker"/>
        <c:varyColors val="0"/>
        <c:ser>
          <c:idx val="0"/>
          <c:order val="0"/>
          <c:tx>
            <c:v>Low line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[1]Coloring!$J$4:$J$5</c:f>
              <c:numCache>
                <c:formatCode>General</c:formatCode>
                <c:ptCount val="2"/>
                <c:pt idx="0">
                  <c:v>0</c:v>
                </c:pt>
                <c:pt idx="1">
                  <c:v>1.7</c:v>
                </c:pt>
              </c:numCache>
            </c:numRef>
          </c:xVal>
          <c:yVal>
            <c:numRef>
              <c:f>[1]Coloring!$K$4:$K$5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68-4233-ABCA-4766E8F4185A}"/>
            </c:ext>
          </c:extLst>
        </c:ser>
        <c:ser>
          <c:idx val="1"/>
          <c:order val="1"/>
          <c:tx>
            <c:v>High line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[1]Coloring!$J$5:$J$6</c:f>
              <c:numCache>
                <c:formatCode>General</c:formatCode>
                <c:ptCount val="2"/>
                <c:pt idx="0">
                  <c:v>1.7</c:v>
                </c:pt>
                <c:pt idx="1">
                  <c:v>2.9</c:v>
                </c:pt>
              </c:numCache>
            </c:numRef>
          </c:xVal>
          <c:yVal>
            <c:numRef>
              <c:f>[1]Coloring!$K$5:$K$6</c:f>
              <c:numCache>
                <c:formatCode>General</c:formatCode>
                <c:ptCount val="2"/>
                <c:pt idx="0">
                  <c:v>30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68-4233-ABCA-4766E8F41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034080"/>
        <c:axId val="297028480"/>
      </c:scatterChart>
      <c:valAx>
        <c:axId val="297034080"/>
        <c:scaling>
          <c:orientation val="minMax"/>
          <c:max val="3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 score</a:t>
                </a:r>
              </a:p>
            </c:rich>
          </c:tx>
          <c:layout>
            <c:manualLayout>
              <c:xMode val="edge"/>
              <c:yMode val="edge"/>
              <c:x val="0.47123278104649335"/>
              <c:y val="0.9263326799401493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97028480"/>
        <c:crosses val="autoZero"/>
        <c:crossBetween val="midCat"/>
      </c:valAx>
      <c:valAx>
        <c:axId val="297028480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Saturation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7034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1</xdr:row>
      <xdr:rowOff>128587</xdr:rowOff>
    </xdr:from>
    <xdr:to>
      <xdr:col>15</xdr:col>
      <xdr:colOff>76200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PhD/People/Petros/Oxylipids/Plasma/t-test/MNX-t-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loring"/>
      <sheetName val="Form"/>
      <sheetName val="Results"/>
    </sheetNames>
    <sheetDataSet>
      <sheetData sheetId="0" refreshError="1"/>
      <sheetData sheetId="1">
        <row r="4">
          <cell r="J4">
            <v>0</v>
          </cell>
          <cell r="K4">
            <v>0</v>
          </cell>
        </row>
        <row r="5">
          <cell r="J5">
            <v>1.7</v>
          </cell>
          <cell r="K5">
            <v>30</v>
          </cell>
        </row>
        <row r="6">
          <cell r="J6">
            <v>2.9</v>
          </cell>
          <cell r="K6">
            <v>100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workbookViewId="0">
      <selection activeCell="G4" sqref="G4"/>
    </sheetView>
  </sheetViews>
  <sheetFormatPr defaultRowHeight="15" x14ac:dyDescent="0.25"/>
  <cols>
    <col min="1" max="1" width="16.140625" bestFit="1" customWidth="1"/>
    <col min="2" max="2" width="12.7109375" bestFit="1" customWidth="1"/>
    <col min="9" max="9" width="11.28515625" bestFit="1" customWidth="1"/>
    <col min="11" max="11" width="12.7109375" customWidth="1"/>
  </cols>
  <sheetData>
    <row r="1" spans="1:11" x14ac:dyDescent="0.25">
      <c r="B1" t="s">
        <v>0</v>
      </c>
      <c r="C1" t="s">
        <v>1</v>
      </c>
      <c r="D1" t="s">
        <v>2</v>
      </c>
      <c r="H1" t="s">
        <v>0</v>
      </c>
      <c r="I1">
        <v>1.7</v>
      </c>
    </row>
    <row r="2" spans="1:11" x14ac:dyDescent="0.25">
      <c r="A2" t="s">
        <v>3</v>
      </c>
      <c r="B2" t="s">
        <v>4</v>
      </c>
      <c r="J2" t="s">
        <v>5</v>
      </c>
      <c r="K2" t="s">
        <v>6</v>
      </c>
    </row>
    <row r="3" spans="1:11" x14ac:dyDescent="0.25">
      <c r="J3" t="s">
        <v>0</v>
      </c>
      <c r="K3" t="s">
        <v>7</v>
      </c>
    </row>
    <row r="4" spans="1:11" x14ac:dyDescent="0.25">
      <c r="A4" s="1" t="s">
        <v>8</v>
      </c>
      <c r="B4">
        <v>0.56868201808735408</v>
      </c>
      <c r="C4" t="str">
        <f t="shared" ref="C4:C25" si="0">IF(B4&gt;0,"Green","Red")</f>
        <v>Green</v>
      </c>
      <c r="D4" s="2">
        <f t="shared" ref="D4:D25" si="1">IF(ABS(B4)&lt;$J$5,(ABS(B4)*$J$12+$K$12),ABS(B4)*$J$13+$K$13)</f>
        <v>10.035565025070955</v>
      </c>
      <c r="J4">
        <v>0</v>
      </c>
      <c r="K4">
        <v>0</v>
      </c>
    </row>
    <row r="5" spans="1:11" x14ac:dyDescent="0.25">
      <c r="A5" s="1" t="s">
        <v>9</v>
      </c>
      <c r="B5">
        <v>-0.71701408296174518</v>
      </c>
      <c r="C5" s="3" t="str">
        <f t="shared" si="0"/>
        <v>Red</v>
      </c>
      <c r="D5" s="4">
        <f t="shared" si="1"/>
        <v>12.653189699324916</v>
      </c>
      <c r="J5">
        <f>I1</f>
        <v>1.7</v>
      </c>
      <c r="K5">
        <v>30</v>
      </c>
    </row>
    <row r="6" spans="1:11" x14ac:dyDescent="0.25">
      <c r="A6" s="5" t="s">
        <v>10</v>
      </c>
      <c r="B6">
        <v>-0.64458846817507887</v>
      </c>
      <c r="C6" s="3" t="str">
        <f t="shared" si="0"/>
        <v>Red</v>
      </c>
      <c r="D6" s="4">
        <f t="shared" si="1"/>
        <v>11.375090614854333</v>
      </c>
      <c r="J6">
        <v>2.9</v>
      </c>
      <c r="K6">
        <v>100</v>
      </c>
    </row>
    <row r="7" spans="1:11" x14ac:dyDescent="0.25">
      <c r="A7" s="6" t="s">
        <v>11</v>
      </c>
      <c r="B7" s="7">
        <v>-0.3149272508843815</v>
      </c>
      <c r="C7" s="7" t="str">
        <f t="shared" si="0"/>
        <v>Red</v>
      </c>
      <c r="D7" s="8">
        <f t="shared" si="1"/>
        <v>5.5575397214890856</v>
      </c>
    </row>
    <row r="8" spans="1:11" x14ac:dyDescent="0.25">
      <c r="A8" s="5" t="s">
        <v>12</v>
      </c>
      <c r="B8">
        <v>-0.24414160097489954</v>
      </c>
      <c r="C8" s="3" t="str">
        <f t="shared" si="0"/>
        <v>Red</v>
      </c>
      <c r="D8" s="4">
        <f t="shared" si="1"/>
        <v>4.3083811936746983</v>
      </c>
    </row>
    <row r="9" spans="1:11" x14ac:dyDescent="0.25">
      <c r="A9" s="5" t="s">
        <v>13</v>
      </c>
      <c r="B9">
        <v>-1.2520548941864407E-2</v>
      </c>
      <c r="C9" s="3" t="str">
        <f t="shared" si="0"/>
        <v>Red</v>
      </c>
      <c r="D9" s="4">
        <f t="shared" si="1"/>
        <v>0.22095086367996014</v>
      </c>
      <c r="E9" s="3"/>
    </row>
    <row r="10" spans="1:11" x14ac:dyDescent="0.25">
      <c r="A10" s="5" t="s">
        <v>14</v>
      </c>
      <c r="B10">
        <v>1.9870116976642805E-2</v>
      </c>
      <c r="C10" s="3" t="str">
        <f t="shared" si="0"/>
        <v>Green</v>
      </c>
      <c r="D10" s="4">
        <f t="shared" si="1"/>
        <v>0.35064912311722601</v>
      </c>
      <c r="E10" s="3"/>
    </row>
    <row r="11" spans="1:11" x14ac:dyDescent="0.25">
      <c r="A11" s="5" t="s">
        <v>15</v>
      </c>
      <c r="B11">
        <v>7.7684286632129756E-2</v>
      </c>
      <c r="C11" s="3" t="str">
        <f t="shared" si="0"/>
        <v>Green</v>
      </c>
      <c r="D11" s="4">
        <f t="shared" si="1"/>
        <v>1.3708991758611135</v>
      </c>
      <c r="E11" s="3"/>
      <c r="J11" t="s">
        <v>16</v>
      </c>
      <c r="K11" s="9" t="s">
        <v>17</v>
      </c>
    </row>
    <row r="12" spans="1:11" x14ac:dyDescent="0.25">
      <c r="A12" s="5" t="s">
        <v>18</v>
      </c>
      <c r="B12">
        <v>0.18431192907394991</v>
      </c>
      <c r="C12" s="3" t="str">
        <f t="shared" si="0"/>
        <v>Green</v>
      </c>
      <c r="D12" s="4">
        <f t="shared" si="1"/>
        <v>3.2525634542461752</v>
      </c>
      <c r="E12" s="3"/>
      <c r="I12" t="s">
        <v>19</v>
      </c>
      <c r="J12">
        <f>K5/J5</f>
        <v>17.647058823529413</v>
      </c>
      <c r="K12" s="9">
        <f>J4-J12*K4</f>
        <v>0</v>
      </c>
    </row>
    <row r="13" spans="1:11" x14ac:dyDescent="0.25">
      <c r="A13" s="5" t="s">
        <v>20</v>
      </c>
      <c r="B13">
        <v>0.19243997047921305</v>
      </c>
      <c r="C13" s="3" t="str">
        <f t="shared" si="0"/>
        <v>Green</v>
      </c>
      <c r="D13" s="4">
        <f t="shared" si="1"/>
        <v>3.3959994790449364</v>
      </c>
      <c r="E13" s="3"/>
      <c r="I13" t="s">
        <v>21</v>
      </c>
      <c r="J13">
        <f>(K6-K5)/(J6-J5)</f>
        <v>58.333333333333336</v>
      </c>
      <c r="K13">
        <f>K5-J13*J5</f>
        <v>-69.166666666666671</v>
      </c>
    </row>
    <row r="14" spans="1:11" x14ac:dyDescent="0.25">
      <c r="A14" s="5" t="s">
        <v>22</v>
      </c>
      <c r="B14">
        <v>0.19243997047921305</v>
      </c>
      <c r="C14" s="3" t="str">
        <f t="shared" si="0"/>
        <v>Green</v>
      </c>
      <c r="D14" s="4">
        <f t="shared" si="1"/>
        <v>3.3959994790449364</v>
      </c>
      <c r="E14" s="3"/>
      <c r="K14" s="9"/>
    </row>
    <row r="15" spans="1:11" x14ac:dyDescent="0.25">
      <c r="A15" s="5" t="s">
        <v>23</v>
      </c>
      <c r="B15">
        <v>0.22623097426115921</v>
      </c>
      <c r="C15" s="10" t="str">
        <f t="shared" si="0"/>
        <v>Green</v>
      </c>
      <c r="D15" s="4">
        <f t="shared" si="1"/>
        <v>3.9923113104910453</v>
      </c>
      <c r="E15" s="3"/>
      <c r="I15" s="3"/>
      <c r="K15" s="9"/>
    </row>
    <row r="16" spans="1:11" x14ac:dyDescent="0.25">
      <c r="A16" s="5" t="s">
        <v>24</v>
      </c>
      <c r="B16">
        <v>0.29010784686972163</v>
      </c>
      <c r="C16" s="10" t="str">
        <f t="shared" si="0"/>
        <v>Green</v>
      </c>
      <c r="D16" s="4">
        <f t="shared" si="1"/>
        <v>5.1195502388774408</v>
      </c>
      <c r="E16" s="3"/>
    </row>
    <row r="17" spans="1:32" x14ac:dyDescent="0.25">
      <c r="A17" s="5" t="s">
        <v>25</v>
      </c>
      <c r="B17">
        <v>0.30439917569308111</v>
      </c>
      <c r="C17" s="3" t="str">
        <f t="shared" si="0"/>
        <v>Green</v>
      </c>
      <c r="D17" s="4">
        <f t="shared" si="1"/>
        <v>5.3717501592896673</v>
      </c>
      <c r="E17" s="3"/>
    </row>
    <row r="18" spans="1:32" x14ac:dyDescent="0.25">
      <c r="A18" s="5" t="s">
        <v>26</v>
      </c>
      <c r="B18">
        <v>0.39083687592569227</v>
      </c>
      <c r="C18" s="3" t="str">
        <f t="shared" si="0"/>
        <v>Green</v>
      </c>
      <c r="D18" s="4">
        <f t="shared" si="1"/>
        <v>6.8971213398651585</v>
      </c>
      <c r="E18" s="3"/>
    </row>
    <row r="19" spans="1:32" x14ac:dyDescent="0.25">
      <c r="A19" s="5" t="s">
        <v>27</v>
      </c>
      <c r="B19">
        <v>0.39407674048708258</v>
      </c>
      <c r="C19" s="3" t="str">
        <f t="shared" si="0"/>
        <v>Green</v>
      </c>
      <c r="D19" s="4">
        <f t="shared" si="1"/>
        <v>6.9542954203602809</v>
      </c>
      <c r="E19" s="3"/>
    </row>
    <row r="20" spans="1:32" x14ac:dyDescent="0.25">
      <c r="A20" s="5" t="s">
        <v>28</v>
      </c>
      <c r="B20">
        <v>0.41117592480862758</v>
      </c>
      <c r="C20" s="3" t="str">
        <f t="shared" si="0"/>
        <v>Green</v>
      </c>
      <c r="D20" s="4">
        <f t="shared" si="1"/>
        <v>7.2560457319169576</v>
      </c>
      <c r="E20" s="3"/>
    </row>
    <row r="21" spans="1:32" x14ac:dyDescent="0.25">
      <c r="A21" s="5" t="s">
        <v>29</v>
      </c>
      <c r="B21">
        <v>0.44843935292922793</v>
      </c>
      <c r="C21" s="3" t="str">
        <f t="shared" si="0"/>
        <v>Green</v>
      </c>
      <c r="D21" s="4">
        <f t="shared" si="1"/>
        <v>7.913635639927552</v>
      </c>
      <c r="E21" s="3"/>
    </row>
    <row r="22" spans="1:32" x14ac:dyDescent="0.25">
      <c r="A22" s="11" t="s">
        <v>30</v>
      </c>
      <c r="B22">
        <v>0.47483197704034774</v>
      </c>
      <c r="C22" s="3" t="str">
        <f t="shared" si="0"/>
        <v>Green</v>
      </c>
      <c r="D22" s="4">
        <f t="shared" si="1"/>
        <v>8.3793878301237843</v>
      </c>
      <c r="E22" s="3"/>
    </row>
    <row r="23" spans="1:32" x14ac:dyDescent="0.25">
      <c r="A23" s="12" t="s">
        <v>31</v>
      </c>
      <c r="B23">
        <v>0.49339476209026895</v>
      </c>
      <c r="C23" s="3" t="str">
        <f t="shared" si="0"/>
        <v>Green</v>
      </c>
      <c r="D23" s="4">
        <f t="shared" si="1"/>
        <v>8.7069663898282759</v>
      </c>
      <c r="E23" s="3"/>
    </row>
    <row r="24" spans="1:32" x14ac:dyDescent="0.25">
      <c r="A24" s="6" t="s">
        <v>32</v>
      </c>
      <c r="B24" s="7">
        <v>0.68814329580779598</v>
      </c>
      <c r="C24" s="7" t="str">
        <f t="shared" si="0"/>
        <v>Green</v>
      </c>
      <c r="D24" s="8">
        <f t="shared" si="1"/>
        <v>12.143705220137576</v>
      </c>
      <c r="E24" s="3"/>
    </row>
    <row r="25" spans="1:32" x14ac:dyDescent="0.25">
      <c r="A25" s="6" t="s">
        <v>33</v>
      </c>
      <c r="B25" s="7">
        <v>0.70080385223578767</v>
      </c>
      <c r="C25" s="7" t="str">
        <f t="shared" si="0"/>
        <v>Green</v>
      </c>
      <c r="D25" s="8">
        <f t="shared" si="1"/>
        <v>12.367126804160959</v>
      </c>
      <c r="E25" s="3"/>
    </row>
    <row r="26" spans="1:32" x14ac:dyDescent="0.25">
      <c r="A26" s="3"/>
      <c r="B26" s="3"/>
      <c r="C26" s="3"/>
      <c r="D26" s="4"/>
      <c r="E26" s="3"/>
    </row>
    <row r="27" spans="1:32" x14ac:dyDescent="0.25">
      <c r="A27" s="3"/>
      <c r="B27" s="3"/>
      <c r="C27" s="3"/>
      <c r="D27" s="4"/>
      <c r="E27" s="3"/>
    </row>
    <row r="28" spans="1:32" x14ac:dyDescent="0.25">
      <c r="A28" s="3"/>
      <c r="B28" s="3"/>
      <c r="C28" s="3"/>
      <c r="D28" s="4"/>
      <c r="E28" s="3"/>
      <c r="K28" s="1"/>
      <c r="L28" s="1"/>
      <c r="M28" s="5"/>
      <c r="N28" s="5"/>
      <c r="O28" s="11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12"/>
      <c r="AE28" s="5"/>
      <c r="AF28" s="5"/>
    </row>
    <row r="29" spans="1:32" x14ac:dyDescent="0.25">
      <c r="A29" s="3"/>
      <c r="B29" s="3"/>
      <c r="C29" s="3"/>
      <c r="D29" s="4"/>
      <c r="E29" s="3"/>
    </row>
    <row r="30" spans="1:32" x14ac:dyDescent="0.25">
      <c r="A30" s="3"/>
      <c r="B30" s="3"/>
      <c r="C30" s="3"/>
      <c r="D30" s="4"/>
      <c r="E30" s="3"/>
    </row>
    <row r="31" spans="1:32" x14ac:dyDescent="0.25">
      <c r="A31" s="3"/>
      <c r="B31" s="3"/>
      <c r="C31" s="3"/>
      <c r="D31" s="4"/>
    </row>
    <row r="32" spans="1:32" x14ac:dyDescent="0.25">
      <c r="A32" s="3"/>
      <c r="B32" s="3"/>
      <c r="C32" s="3"/>
      <c r="D32" s="4"/>
    </row>
    <row r="33" spans="1:4" x14ac:dyDescent="0.25">
      <c r="A33" s="3"/>
      <c r="B33" s="3"/>
      <c r="C33" s="3"/>
      <c r="D33" s="4"/>
    </row>
    <row r="34" spans="1:4" x14ac:dyDescent="0.25">
      <c r="A34" s="3"/>
      <c r="B34" s="3"/>
      <c r="C34" s="3"/>
      <c r="D34" s="4"/>
    </row>
    <row r="35" spans="1:4" x14ac:dyDescent="0.25">
      <c r="A35" s="3"/>
      <c r="B35" s="3"/>
      <c r="C35" s="3"/>
      <c r="D35" s="4"/>
    </row>
    <row r="36" spans="1:4" x14ac:dyDescent="0.25">
      <c r="A36" s="3"/>
      <c r="B36" s="3"/>
      <c r="C36" s="3"/>
      <c r="D36" s="4"/>
    </row>
    <row r="37" spans="1:4" x14ac:dyDescent="0.25">
      <c r="A37" s="3"/>
      <c r="B37" s="3"/>
      <c r="C37" s="3"/>
      <c r="D37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  <col min="15" max="15" width="12.7109375" customWidth="1"/>
    <col min="16" max="16" width="12.7109375" bestFit="1" customWidth="1"/>
    <col min="17" max="17" width="13.85546875" customWidth="1"/>
    <col min="18" max="18" width="15" customWidth="1"/>
    <col min="19" max="19" width="13.42578125" customWidth="1"/>
    <col min="20" max="20" width="12.140625" customWidth="1"/>
  </cols>
  <sheetData>
    <row r="1" spans="1:32" s="14" customFormat="1" x14ac:dyDescent="0.25">
      <c r="A1" s="23"/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43</v>
      </c>
      <c r="I1" s="14" t="s">
        <v>44</v>
      </c>
      <c r="J1" s="14" t="s">
        <v>45</v>
      </c>
      <c r="K1" s="14" t="s">
        <v>46</v>
      </c>
      <c r="L1" s="14" t="s">
        <v>47</v>
      </c>
      <c r="M1" s="14" t="s">
        <v>48</v>
      </c>
      <c r="N1" s="14" t="s">
        <v>49</v>
      </c>
      <c r="O1" s="14" t="s">
        <v>50</v>
      </c>
      <c r="P1" s="14" t="s">
        <v>51</v>
      </c>
      <c r="Q1" s="14" t="s">
        <v>52</v>
      </c>
      <c r="R1" s="14" t="s">
        <v>53</v>
      </c>
      <c r="S1" s="14" t="s">
        <v>54</v>
      </c>
      <c r="T1" s="14" t="s">
        <v>55</v>
      </c>
      <c r="U1" s="14" t="s">
        <v>56</v>
      </c>
      <c r="V1" s="14" t="s">
        <v>57</v>
      </c>
      <c r="W1" s="14" t="s">
        <v>58</v>
      </c>
      <c r="X1" s="14" t="s">
        <v>59</v>
      </c>
      <c r="Y1" s="14" t="s">
        <v>60</v>
      </c>
      <c r="Z1" s="14" t="s">
        <v>61</v>
      </c>
      <c r="AA1" s="14" t="s">
        <v>62</v>
      </c>
      <c r="AB1" s="14" t="s">
        <v>63</v>
      </c>
      <c r="AC1" s="14" t="s">
        <v>64</v>
      </c>
      <c r="AD1" s="14" t="s">
        <v>65</v>
      </c>
      <c r="AE1" s="14" t="s">
        <v>66</v>
      </c>
      <c r="AF1" s="14" t="s">
        <v>67</v>
      </c>
    </row>
    <row r="2" spans="1:32" s="14" customFormat="1" x14ac:dyDescent="0.25">
      <c r="A2" s="23" t="s">
        <v>68</v>
      </c>
      <c r="B2" s="14">
        <v>0.60855720892065579</v>
      </c>
      <c r="C2" s="14">
        <v>3.3777639053991022</v>
      </c>
      <c r="D2" s="14">
        <v>0.2440711436517369</v>
      </c>
      <c r="E2" s="14">
        <v>1.4955370844775326</v>
      </c>
      <c r="F2" s="14">
        <v>0.85515026244836478</v>
      </c>
      <c r="G2" s="14">
        <v>0.86200198824458241</v>
      </c>
      <c r="H2" s="14">
        <v>0.5152325344098434</v>
      </c>
      <c r="I2" s="14">
        <v>-0.89140553483799168</v>
      </c>
      <c r="J2" s="14">
        <v>-0.30652993391226846</v>
      </c>
      <c r="K2" s="14">
        <v>-0.13279828569889179</v>
      </c>
      <c r="L2" s="14">
        <v>1.2397669575697785</v>
      </c>
      <c r="M2" s="14">
        <v>1.1904967133895237</v>
      </c>
      <c r="N2" s="14">
        <v>0.51491014853268746</v>
      </c>
      <c r="O2" s="14">
        <v>1.5083942994578012</v>
      </c>
      <c r="P2" s="14">
        <v>2.2217222966257988</v>
      </c>
      <c r="Q2" s="14">
        <v>1.6212541698754566</v>
      </c>
      <c r="R2" s="14">
        <v>0.73146283469065199</v>
      </c>
      <c r="S2" s="14">
        <v>1.5416403356340711</v>
      </c>
      <c r="T2" s="14">
        <v>0.16431079244220773</v>
      </c>
      <c r="U2" s="14">
        <v>1.0087660042257094</v>
      </c>
      <c r="V2" s="14">
        <v>0.58565561151900525</v>
      </c>
      <c r="W2" s="14">
        <v>1.4984121468612832</v>
      </c>
      <c r="X2" s="14">
        <v>0.90211958886785959</v>
      </c>
      <c r="Y2" s="14">
        <v>0.65268503045775605</v>
      </c>
      <c r="Z2" s="14">
        <v>0.21227089632412505</v>
      </c>
      <c r="AA2" s="14">
        <v>0.48529015933433667</v>
      </c>
      <c r="AB2" s="14">
        <v>0.9744292086122468</v>
      </c>
      <c r="AC2" s="14">
        <v>3.5814059585585496</v>
      </c>
      <c r="AD2" s="14">
        <v>-0.14282956991140067</v>
      </c>
      <c r="AE2" s="14">
        <v>-4.2179040818574785E-2</v>
      </c>
      <c r="AF2" s="14">
        <v>0.54631348359574716</v>
      </c>
    </row>
    <row r="3" spans="1:32" x14ac:dyDescent="0.25">
      <c r="A3" s="24"/>
      <c r="N3" s="26"/>
      <c r="O3" s="26"/>
      <c r="P3" s="26"/>
      <c r="R3" s="28" t="s">
        <v>72</v>
      </c>
      <c r="S3" s="29"/>
      <c r="T3" s="29"/>
    </row>
    <row r="4" spans="1:32" x14ac:dyDescent="0.25">
      <c r="A4" t="s">
        <v>69</v>
      </c>
      <c r="B4" t="s">
        <v>70</v>
      </c>
      <c r="D4" t="s">
        <v>73</v>
      </c>
      <c r="N4" s="26" t="s">
        <v>71</v>
      </c>
      <c r="O4" s="27"/>
      <c r="P4" s="27"/>
      <c r="R4" s="28" t="s">
        <v>69</v>
      </c>
      <c r="S4" s="28" t="s">
        <v>74</v>
      </c>
      <c r="T4" s="28" t="s">
        <v>73</v>
      </c>
      <c r="U4" s="13"/>
    </row>
    <row r="5" spans="1:32" x14ac:dyDescent="0.25">
      <c r="A5" s="25" t="str">
        <f t="array" ref="A5:B38">TRANSPOSE(B1:AI2)</f>
        <v xml:space="preserve">5-HETE  </v>
      </c>
      <c r="B5">
        <v>0.60855720892065579</v>
      </c>
      <c r="C5" t="str">
        <f>IF(B5&gt;0,"Green","Red")</f>
        <v>Green</v>
      </c>
      <c r="D5" s="2">
        <f t="shared" ref="D5:D38" si="0">IF(ABS(B5)&lt;$I$9,(ABS(B5)*$J$20+$K$20),ABS(B5)*$J$21+$K$21)</f>
        <v>10.767628442432663</v>
      </c>
      <c r="H5" s="14" t="s">
        <v>35</v>
      </c>
      <c r="I5" s="14">
        <v>0.05</v>
      </c>
      <c r="N5" t="str">
        <f>A5</f>
        <v xml:space="preserve">5-HETE  </v>
      </c>
      <c r="O5">
        <f>B5</f>
        <v>0.60855720892065579</v>
      </c>
      <c r="P5" s="2">
        <f>D5</f>
        <v>10.767628442432663</v>
      </c>
      <c r="R5" s="2" t="s">
        <v>44</v>
      </c>
      <c r="S5">
        <v>-0.89140553483799168</v>
      </c>
      <c r="T5" s="2">
        <v>15.772261752822153</v>
      </c>
      <c r="U5" s="2"/>
    </row>
    <row r="6" spans="1:32" x14ac:dyDescent="0.25">
      <c r="A6" s="25" t="str">
        <v xml:space="preserve">8-HETE  </v>
      </c>
      <c r="B6">
        <v>3.3777639053991022</v>
      </c>
      <c r="C6" t="str">
        <f t="shared" ref="C6:C38" si="1">IF(B6&gt;0,"Green","Red")</f>
        <v>Green</v>
      </c>
      <c r="D6" s="2">
        <f t="shared" si="0"/>
        <v>168.90398597992646</v>
      </c>
      <c r="H6" s="14" t="s">
        <v>36</v>
      </c>
      <c r="I6" s="14">
        <v>31</v>
      </c>
      <c r="N6" t="str">
        <f t="shared" ref="N6:N38" si="2">A6</f>
        <v xml:space="preserve">8-HETE  </v>
      </c>
      <c r="O6">
        <f t="shared" ref="O6:O38" si="3">B6</f>
        <v>3.3777639053991022</v>
      </c>
      <c r="P6" s="2">
        <f t="shared" ref="P6:P38" si="4">D6</f>
        <v>168.90398597992646</v>
      </c>
      <c r="R6" s="2" t="s">
        <v>45</v>
      </c>
      <c r="S6">
        <v>-0.30652993391226846</v>
      </c>
      <c r="T6" s="2">
        <v>5.4236485682335935</v>
      </c>
      <c r="U6" s="2"/>
    </row>
    <row r="7" spans="1:32" x14ac:dyDescent="0.25">
      <c r="A7" s="25" t="str">
        <v xml:space="preserve">9-HETE  </v>
      </c>
      <c r="B7">
        <v>0.2440711436517369</v>
      </c>
      <c r="C7" t="str">
        <f t="shared" si="1"/>
        <v>Green</v>
      </c>
      <c r="D7" s="2">
        <f t="shared" si="0"/>
        <v>4.3185214961510061</v>
      </c>
      <c r="N7" t="str">
        <f t="shared" si="2"/>
        <v xml:space="preserve">9-HETE  </v>
      </c>
      <c r="O7">
        <f t="shared" si="3"/>
        <v>0.2440711436517369</v>
      </c>
      <c r="P7" s="2">
        <f t="shared" si="4"/>
        <v>4.3185214961510061</v>
      </c>
      <c r="R7" s="2" t="s">
        <v>65</v>
      </c>
      <c r="S7">
        <v>-0.14282956991140067</v>
      </c>
      <c r="T7" s="2">
        <v>2.5271835036283989</v>
      </c>
      <c r="U7" s="2"/>
    </row>
    <row r="8" spans="1:32" ht="15.75" thickBot="1" x14ac:dyDescent="0.3">
      <c r="A8" s="25" t="str">
        <v xml:space="preserve">11-HETE  </v>
      </c>
      <c r="B8">
        <v>1.4955370844775326</v>
      </c>
      <c r="C8" t="str">
        <f t="shared" si="1"/>
        <v>Green</v>
      </c>
      <c r="D8" s="2">
        <f t="shared" si="0"/>
        <v>26.461583909414628</v>
      </c>
      <c r="N8" t="str">
        <f t="shared" si="2"/>
        <v xml:space="preserve">11-HETE  </v>
      </c>
      <c r="O8">
        <f t="shared" si="3"/>
        <v>1.4955370844775326</v>
      </c>
      <c r="P8" s="2">
        <f t="shared" si="4"/>
        <v>26.461583909414628</v>
      </c>
      <c r="R8" s="2" t="s">
        <v>46</v>
      </c>
      <c r="S8">
        <v>-0.13279828569889179</v>
      </c>
      <c r="T8" s="2">
        <v>2.3496929741968113</v>
      </c>
      <c r="U8" s="2"/>
    </row>
    <row r="9" spans="1:32" x14ac:dyDescent="0.25">
      <c r="A9" s="25" t="str">
        <v xml:space="preserve">12-HETE  </v>
      </c>
      <c r="B9" s="3">
        <v>0.85515026244836478</v>
      </c>
      <c r="C9" t="str">
        <f t="shared" si="1"/>
        <v>Green</v>
      </c>
      <c r="D9" s="2">
        <f t="shared" si="0"/>
        <v>15.130771854340663</v>
      </c>
      <c r="H9" s="16" t="s">
        <v>0</v>
      </c>
      <c r="I9" s="17">
        <f>ABS(_xlfn.T.INV(I5,I6))</f>
        <v>1.6955187825458664</v>
      </c>
      <c r="J9" s="30" t="s">
        <v>34</v>
      </c>
      <c r="K9" s="30"/>
      <c r="L9" s="31"/>
      <c r="N9" t="str">
        <f t="shared" si="2"/>
        <v xml:space="preserve">12-HETE  </v>
      </c>
      <c r="O9">
        <f t="shared" si="3"/>
        <v>0.85515026244836478</v>
      </c>
      <c r="P9" s="2">
        <f t="shared" si="4"/>
        <v>15.130771854340663</v>
      </c>
      <c r="R9" s="2" t="s">
        <v>66</v>
      </c>
      <c r="S9">
        <v>-4.2179040818574785E-2</v>
      </c>
      <c r="T9" s="2">
        <v>0.74630327754745074</v>
      </c>
      <c r="U9" s="2"/>
    </row>
    <row r="10" spans="1:32" x14ac:dyDescent="0.25">
      <c r="A10" s="25" t="str">
        <v xml:space="preserve">15-HETE  </v>
      </c>
      <c r="B10" s="3">
        <v>0.86200198824458241</v>
      </c>
      <c r="C10" t="str">
        <f t="shared" si="1"/>
        <v>Green</v>
      </c>
      <c r="D10" s="2">
        <f t="shared" si="0"/>
        <v>15.252004232302227</v>
      </c>
      <c r="H10" s="18"/>
      <c r="I10" s="15"/>
      <c r="J10" s="15" t="s">
        <v>5</v>
      </c>
      <c r="K10" s="15" t="s">
        <v>6</v>
      </c>
      <c r="L10" s="19"/>
      <c r="N10" t="str">
        <f t="shared" si="2"/>
        <v xml:space="preserve">15-HETE  </v>
      </c>
      <c r="O10">
        <f t="shared" si="3"/>
        <v>0.86200198824458241</v>
      </c>
      <c r="P10" s="2">
        <f t="shared" si="4"/>
        <v>15.252004232302227</v>
      </c>
      <c r="R10" s="2">
        <v>0</v>
      </c>
      <c r="S10">
        <v>0</v>
      </c>
      <c r="T10" s="2">
        <v>0</v>
      </c>
      <c r="U10" s="2"/>
    </row>
    <row r="11" spans="1:32" x14ac:dyDescent="0.25">
      <c r="A11" s="7" t="str">
        <v xml:space="preserve">16-HETE  </v>
      </c>
      <c r="B11" s="3">
        <v>0.5152325344098434</v>
      </c>
      <c r="C11" t="str">
        <f t="shared" si="1"/>
        <v>Green</v>
      </c>
      <c r="D11" s="2">
        <f t="shared" si="0"/>
        <v>9.1163696866195973</v>
      </c>
      <c r="H11" s="18"/>
      <c r="I11" s="15"/>
      <c r="J11" s="15" t="s">
        <v>0</v>
      </c>
      <c r="K11" s="15" t="s">
        <v>7</v>
      </c>
      <c r="L11" s="19"/>
      <c r="N11" t="str">
        <f t="shared" si="2"/>
        <v xml:space="preserve">16-HETE  </v>
      </c>
      <c r="O11">
        <f t="shared" si="3"/>
        <v>0.5152325344098434</v>
      </c>
      <c r="P11" s="2">
        <f t="shared" si="4"/>
        <v>9.1163696866195973</v>
      </c>
      <c r="R11" s="2">
        <v>0</v>
      </c>
      <c r="S11">
        <v>0</v>
      </c>
      <c r="T11" s="2">
        <v>0</v>
      </c>
      <c r="U11" s="2"/>
    </row>
    <row r="12" spans="1:32" x14ac:dyDescent="0.25">
      <c r="A12" s="7" t="str">
        <v xml:space="preserve">19-HETE  </v>
      </c>
      <c r="B12" s="3">
        <v>-0.89140553483799168</v>
      </c>
      <c r="C12" t="str">
        <f t="shared" si="1"/>
        <v>Red</v>
      </c>
      <c r="D12" s="2">
        <f t="shared" si="0"/>
        <v>15.772261752822153</v>
      </c>
      <c r="H12" s="18"/>
      <c r="I12" s="15"/>
      <c r="J12" s="15">
        <v>0</v>
      </c>
      <c r="K12" s="15">
        <v>0</v>
      </c>
      <c r="L12" s="19"/>
      <c r="N12" t="str">
        <f t="shared" si="2"/>
        <v xml:space="preserve">19-HETE  </v>
      </c>
      <c r="O12">
        <f t="shared" si="3"/>
        <v>-0.89140553483799168</v>
      </c>
      <c r="P12" s="2">
        <f t="shared" si="4"/>
        <v>15.772261752822153</v>
      </c>
      <c r="R12" s="2">
        <v>0</v>
      </c>
      <c r="S12">
        <v>0</v>
      </c>
      <c r="T12" s="2">
        <v>0</v>
      </c>
      <c r="U12" s="2"/>
    </row>
    <row r="13" spans="1:32" x14ac:dyDescent="0.25">
      <c r="A13" s="7" t="str">
        <v xml:space="preserve">20-HETE  </v>
      </c>
      <c r="B13" s="3">
        <v>-0.30652993391226846</v>
      </c>
      <c r="C13" t="str">
        <f t="shared" si="1"/>
        <v>Red</v>
      </c>
      <c r="D13" s="2">
        <f t="shared" si="0"/>
        <v>5.4236485682335935</v>
      </c>
      <c r="H13" s="18"/>
      <c r="I13" s="15"/>
      <c r="J13" s="15">
        <f>I9</f>
        <v>1.6955187825458664</v>
      </c>
      <c r="K13" s="15">
        <v>30</v>
      </c>
      <c r="L13" s="19"/>
      <c r="N13" t="str">
        <f t="shared" si="2"/>
        <v xml:space="preserve">20-HETE  </v>
      </c>
      <c r="O13">
        <f t="shared" si="3"/>
        <v>-0.30652993391226846</v>
      </c>
      <c r="P13" s="2">
        <f t="shared" si="4"/>
        <v>5.4236485682335935</v>
      </c>
      <c r="R13" s="2" t="s">
        <v>55</v>
      </c>
      <c r="S13">
        <v>0.16431079244220773</v>
      </c>
      <c r="T13" s="2">
        <v>2.9072658020719309</v>
      </c>
      <c r="U13" s="2"/>
    </row>
    <row r="14" spans="1:32" x14ac:dyDescent="0.25">
      <c r="A14" s="25" t="str">
        <v xml:space="preserve">5,6-EET  </v>
      </c>
      <c r="B14" s="3">
        <v>-0.13279828569889179</v>
      </c>
      <c r="C14" t="str">
        <f t="shared" si="1"/>
        <v>Red</v>
      </c>
      <c r="D14" s="2">
        <f t="shared" si="0"/>
        <v>2.3496929741968113</v>
      </c>
      <c r="H14" s="18"/>
      <c r="I14" s="15"/>
      <c r="J14" s="15">
        <f>J13*1.5</f>
        <v>2.5432781738187997</v>
      </c>
      <c r="K14" s="15">
        <v>100</v>
      </c>
      <c r="L14" s="19"/>
      <c r="N14" t="str">
        <f t="shared" si="2"/>
        <v xml:space="preserve">5,6-EET  </v>
      </c>
      <c r="O14">
        <f t="shared" si="3"/>
        <v>-0.13279828569889179</v>
      </c>
      <c r="P14" s="2">
        <f t="shared" si="4"/>
        <v>2.3496929741968113</v>
      </c>
      <c r="R14" s="2" t="s">
        <v>61</v>
      </c>
      <c r="S14">
        <v>0.21227089632412505</v>
      </c>
      <c r="T14" s="2">
        <v>3.7558574728153942</v>
      </c>
      <c r="U14" s="2"/>
    </row>
    <row r="15" spans="1:32" x14ac:dyDescent="0.25">
      <c r="A15" s="25" t="str">
        <v xml:space="preserve">8,9-EET  </v>
      </c>
      <c r="B15" s="3">
        <v>1.2397669575697785</v>
      </c>
      <c r="C15" t="str">
        <f t="shared" si="1"/>
        <v>Green</v>
      </c>
      <c r="D15" s="2">
        <f t="shared" si="0"/>
        <v>21.936064117937441</v>
      </c>
      <c r="H15" s="18"/>
      <c r="I15" s="15"/>
      <c r="J15" s="15"/>
      <c r="K15" s="15"/>
      <c r="L15" s="19"/>
      <c r="N15" t="str">
        <f t="shared" si="2"/>
        <v xml:space="preserve">8,9-EET  </v>
      </c>
      <c r="O15">
        <f t="shared" si="3"/>
        <v>1.2397669575697785</v>
      </c>
      <c r="P15" s="2">
        <f t="shared" si="4"/>
        <v>21.936064117937441</v>
      </c>
      <c r="R15" s="2" t="s">
        <v>39</v>
      </c>
      <c r="S15">
        <v>0.2440711436517369</v>
      </c>
      <c r="T15" s="2">
        <v>4.3185214961510061</v>
      </c>
      <c r="U15" s="2"/>
    </row>
    <row r="16" spans="1:32" x14ac:dyDescent="0.25">
      <c r="A16" s="25" t="str">
        <v xml:space="preserve">11,12-EET  </v>
      </c>
      <c r="B16" s="3">
        <v>1.1904967133895237</v>
      </c>
      <c r="C16" t="str">
        <f t="shared" si="1"/>
        <v>Green</v>
      </c>
      <c r="D16" s="2">
        <f t="shared" si="0"/>
        <v>21.064291218324836</v>
      </c>
      <c r="H16" s="18"/>
      <c r="I16" s="15"/>
      <c r="J16" s="15"/>
      <c r="K16" s="15"/>
      <c r="L16" s="19"/>
      <c r="N16" t="str">
        <f t="shared" si="2"/>
        <v xml:space="preserve">11,12-EET  </v>
      </c>
      <c r="O16">
        <f t="shared" si="3"/>
        <v>1.1904967133895237</v>
      </c>
      <c r="P16" s="2">
        <f t="shared" si="4"/>
        <v>21.064291218324836</v>
      </c>
      <c r="R16" s="2" t="s">
        <v>62</v>
      </c>
      <c r="S16">
        <v>0.48529015933433667</v>
      </c>
      <c r="T16" s="2">
        <v>8.5865782968029514</v>
      </c>
      <c r="U16" s="2"/>
    </row>
    <row r="17" spans="1:21" x14ac:dyDescent="0.25">
      <c r="A17" s="25" t="str">
        <v xml:space="preserve">14,15-EET  </v>
      </c>
      <c r="B17" s="3">
        <v>0.51491014853268746</v>
      </c>
      <c r="C17" t="str">
        <f t="shared" si="1"/>
        <v>Green</v>
      </c>
      <c r="D17" s="2">
        <f t="shared" si="0"/>
        <v>9.1106654877547779</v>
      </c>
      <c r="H17" s="18"/>
      <c r="I17" s="15"/>
      <c r="J17" s="15"/>
      <c r="K17" s="15"/>
      <c r="L17" s="19"/>
      <c r="N17" t="str">
        <f t="shared" si="2"/>
        <v xml:space="preserve">14,15-EET  </v>
      </c>
      <c r="O17">
        <f t="shared" si="3"/>
        <v>0.51491014853268746</v>
      </c>
      <c r="P17" s="2">
        <f t="shared" si="4"/>
        <v>9.1106654877547779</v>
      </c>
      <c r="R17" s="2" t="s">
        <v>49</v>
      </c>
      <c r="S17">
        <v>0.51491014853268746</v>
      </c>
      <c r="T17" s="2">
        <v>9.1106654877547779</v>
      </c>
      <c r="U17" s="2"/>
    </row>
    <row r="18" spans="1:21" x14ac:dyDescent="0.25">
      <c r="A18" s="25" t="str">
        <v xml:space="preserve">5,6-DHET  </v>
      </c>
      <c r="B18" s="3">
        <v>1.5083942994578012</v>
      </c>
      <c r="C18" t="str">
        <f t="shared" si="1"/>
        <v>Green</v>
      </c>
      <c r="D18" s="2">
        <f t="shared" si="0"/>
        <v>26.689075608933813</v>
      </c>
      <c r="H18" s="18"/>
      <c r="I18" s="15"/>
      <c r="J18" s="15"/>
      <c r="K18" s="15"/>
      <c r="L18" s="19"/>
      <c r="N18" t="str">
        <f t="shared" si="2"/>
        <v xml:space="preserve">5,6-DHET  </v>
      </c>
      <c r="O18">
        <f t="shared" si="3"/>
        <v>1.5083942994578012</v>
      </c>
      <c r="P18" s="2">
        <f t="shared" si="4"/>
        <v>26.689075608933813</v>
      </c>
      <c r="R18" s="2" t="s">
        <v>43</v>
      </c>
      <c r="S18">
        <v>0.5152325344098434</v>
      </c>
      <c r="T18" s="2">
        <v>9.1163696866195973</v>
      </c>
      <c r="U18" s="2"/>
    </row>
    <row r="19" spans="1:21" x14ac:dyDescent="0.25">
      <c r="A19" s="25" t="str">
        <v xml:space="preserve">8,9-DHET  </v>
      </c>
      <c r="B19" s="3">
        <v>2.2217222966257988</v>
      </c>
      <c r="C19" t="str">
        <f t="shared" si="1"/>
        <v>Green</v>
      </c>
      <c r="D19" s="2">
        <f t="shared" si="0"/>
        <v>73.448938890889394</v>
      </c>
      <c r="H19" s="18"/>
      <c r="I19" s="15"/>
      <c r="J19" s="15" t="s">
        <v>16</v>
      </c>
      <c r="K19" s="15" t="s">
        <v>17</v>
      </c>
      <c r="L19" s="19"/>
      <c r="N19" t="str">
        <f t="shared" si="2"/>
        <v xml:space="preserve">8,9-DHET  </v>
      </c>
      <c r="O19">
        <f t="shared" si="3"/>
        <v>2.2217222966257988</v>
      </c>
      <c r="P19" s="2">
        <f t="shared" si="4"/>
        <v>73.448938890889394</v>
      </c>
      <c r="R19" s="2" t="s">
        <v>67</v>
      </c>
      <c r="S19">
        <v>0.54631348359574716</v>
      </c>
      <c r="T19" s="2">
        <v>9.6663066647149076</v>
      </c>
      <c r="U19" s="2"/>
    </row>
    <row r="20" spans="1:21" x14ac:dyDescent="0.25">
      <c r="A20" s="25" t="str">
        <v xml:space="preserve">11,12-DHET  </v>
      </c>
      <c r="B20" s="3">
        <v>1.6212541698754566</v>
      </c>
      <c r="C20" t="str">
        <f t="shared" si="1"/>
        <v>Green</v>
      </c>
      <c r="D20" s="2">
        <f t="shared" si="0"/>
        <v>28.68598425269758</v>
      </c>
      <c r="H20" s="18"/>
      <c r="I20" s="15" t="s">
        <v>19</v>
      </c>
      <c r="J20" s="15">
        <f>K13/J13</f>
        <v>17.693699597331623</v>
      </c>
      <c r="K20" s="15">
        <f>J12-J20*K12</f>
        <v>0</v>
      </c>
      <c r="L20" s="19"/>
      <c r="N20" t="str">
        <f t="shared" si="2"/>
        <v xml:space="preserve">11,12-DHET  </v>
      </c>
      <c r="O20">
        <f t="shared" si="3"/>
        <v>1.6212541698754566</v>
      </c>
      <c r="P20" s="2">
        <f t="shared" si="4"/>
        <v>28.68598425269758</v>
      </c>
      <c r="R20" s="2" t="s">
        <v>57</v>
      </c>
      <c r="S20">
        <v>0.58565561151900525</v>
      </c>
      <c r="T20" s="2">
        <v>10.362414457708828</v>
      </c>
      <c r="U20" s="2"/>
    </row>
    <row r="21" spans="1:21" ht="15.75" thickBot="1" x14ac:dyDescent="0.3">
      <c r="A21" s="25" t="str">
        <v xml:space="preserve">14,15-DHET  </v>
      </c>
      <c r="B21" s="3">
        <v>0.73146283469065199</v>
      </c>
      <c r="C21" t="str">
        <f t="shared" si="1"/>
        <v>Green</v>
      </c>
      <c r="D21" s="2">
        <f t="shared" si="0"/>
        <v>12.942283663629036</v>
      </c>
      <c r="H21" s="20"/>
      <c r="I21" s="21" t="s">
        <v>21</v>
      </c>
      <c r="J21" s="21">
        <f>(K14-K13)/(J14-J13)</f>
        <v>82.570598120880902</v>
      </c>
      <c r="K21" s="21">
        <f>K13-J21*J13</f>
        <v>-110</v>
      </c>
      <c r="L21" s="22"/>
      <c r="N21" t="str">
        <f t="shared" si="2"/>
        <v xml:space="preserve">14,15-DHET  </v>
      </c>
      <c r="O21">
        <f t="shared" si="3"/>
        <v>0.73146283469065199</v>
      </c>
      <c r="P21" s="2">
        <f t="shared" si="4"/>
        <v>12.942283663629036</v>
      </c>
      <c r="R21" s="2" t="s">
        <v>37</v>
      </c>
      <c r="S21">
        <v>0.60855720892065579</v>
      </c>
      <c r="T21" s="2">
        <v>10.767628442432663</v>
      </c>
      <c r="U21" s="2"/>
    </row>
    <row r="22" spans="1:21" x14ac:dyDescent="0.25">
      <c r="A22" s="25" t="str">
        <v xml:space="preserve">5-HPETE  </v>
      </c>
      <c r="B22" s="3">
        <v>1.5416403356340711</v>
      </c>
      <c r="C22" t="str">
        <f t="shared" si="1"/>
        <v>Green</v>
      </c>
      <c r="D22" s="2">
        <f t="shared" si="0"/>
        <v>27.277320985838752</v>
      </c>
      <c r="N22" t="str">
        <f t="shared" si="2"/>
        <v xml:space="preserve">5-HPETE  </v>
      </c>
      <c r="O22">
        <f t="shared" si="3"/>
        <v>1.5416403356340711</v>
      </c>
      <c r="P22" s="2">
        <f t="shared" si="4"/>
        <v>27.277320985838752</v>
      </c>
      <c r="R22" s="2" t="s">
        <v>60</v>
      </c>
      <c r="S22">
        <v>0.65268503045775605</v>
      </c>
      <c r="T22" s="2">
        <v>11.548412860594777</v>
      </c>
      <c r="U22" s="2"/>
    </row>
    <row r="23" spans="1:21" x14ac:dyDescent="0.25">
      <c r="A23" s="25" t="str">
        <v xml:space="preserve">12-HPETE  </v>
      </c>
      <c r="B23" s="3">
        <v>0.16431079244220773</v>
      </c>
      <c r="C23" t="str">
        <f t="shared" si="1"/>
        <v>Green</v>
      </c>
      <c r="D23" s="2">
        <f t="shared" si="0"/>
        <v>2.9072658020719309</v>
      </c>
      <c r="N23" t="str">
        <f t="shared" si="2"/>
        <v xml:space="preserve">12-HPETE  </v>
      </c>
      <c r="O23">
        <f t="shared" si="3"/>
        <v>0.16431079244220773</v>
      </c>
      <c r="P23" s="2">
        <f t="shared" si="4"/>
        <v>2.9072658020719309</v>
      </c>
      <c r="R23" s="2" t="s">
        <v>53</v>
      </c>
      <c r="S23">
        <v>0.73146283469065199</v>
      </c>
      <c r="T23" s="2">
        <v>12.942283663629036</v>
      </c>
      <c r="U23" s="2"/>
    </row>
    <row r="24" spans="1:21" x14ac:dyDescent="0.25">
      <c r="A24" s="25" t="str">
        <v xml:space="preserve">9-HODE  </v>
      </c>
      <c r="B24" s="3">
        <v>1.0087660042257094</v>
      </c>
      <c r="C24" t="str">
        <f t="shared" si="1"/>
        <v>Green</v>
      </c>
      <c r="D24" s="2">
        <f t="shared" si="0"/>
        <v>17.848802642770263</v>
      </c>
      <c r="N24" t="str">
        <f t="shared" si="2"/>
        <v xml:space="preserve">9-HODE  </v>
      </c>
      <c r="O24">
        <f t="shared" si="3"/>
        <v>1.0087660042257094</v>
      </c>
      <c r="P24" s="2">
        <f t="shared" si="4"/>
        <v>17.848802642770263</v>
      </c>
      <c r="R24" s="2" t="s">
        <v>41</v>
      </c>
      <c r="S24">
        <v>0.85515026244836478</v>
      </c>
      <c r="T24" s="2">
        <v>15.130771854340663</v>
      </c>
      <c r="U24" s="2"/>
    </row>
    <row r="25" spans="1:21" x14ac:dyDescent="0.25">
      <c r="A25" s="25" t="str">
        <v xml:space="preserve">13-HODE  </v>
      </c>
      <c r="B25" s="3">
        <v>0.58565561151900525</v>
      </c>
      <c r="C25" t="str">
        <f t="shared" si="1"/>
        <v>Green</v>
      </c>
      <c r="D25" s="2">
        <f t="shared" si="0"/>
        <v>10.362414457708828</v>
      </c>
      <c r="N25" t="str">
        <f t="shared" si="2"/>
        <v xml:space="preserve">13-HODE  </v>
      </c>
      <c r="O25">
        <f t="shared" si="3"/>
        <v>0.58565561151900525</v>
      </c>
      <c r="P25" s="2">
        <f t="shared" si="4"/>
        <v>10.362414457708828</v>
      </c>
      <c r="R25" s="2" t="s">
        <v>42</v>
      </c>
      <c r="S25">
        <v>0.86200198824458241</v>
      </c>
      <c r="T25" s="2">
        <v>15.252004232302227</v>
      </c>
      <c r="U25" s="2"/>
    </row>
    <row r="26" spans="1:21" x14ac:dyDescent="0.25">
      <c r="A26" s="25" t="str">
        <v xml:space="preserve">9-OxoODE  </v>
      </c>
      <c r="B26" s="3">
        <v>1.4984121468612832</v>
      </c>
      <c r="C26" t="str">
        <f t="shared" si="1"/>
        <v>Green</v>
      </c>
      <c r="D26" s="2">
        <f t="shared" si="0"/>
        <v>26.512454399556301</v>
      </c>
      <c r="N26" t="str">
        <f t="shared" si="2"/>
        <v xml:space="preserve">9-OxoODE  </v>
      </c>
      <c r="O26">
        <f t="shared" si="3"/>
        <v>1.4984121468612832</v>
      </c>
      <c r="P26" s="2">
        <f t="shared" si="4"/>
        <v>26.512454399556301</v>
      </c>
      <c r="R26" s="2" t="s">
        <v>59</v>
      </c>
      <c r="S26">
        <v>0.90211958886785959</v>
      </c>
      <c r="T26" s="2">
        <v>15.961833006296217</v>
      </c>
      <c r="U26" s="2"/>
    </row>
    <row r="27" spans="1:21" x14ac:dyDescent="0.25">
      <c r="A27" s="25" t="str">
        <v xml:space="preserve">13-OxoODE  </v>
      </c>
      <c r="B27" s="3">
        <v>0.90211958886785959</v>
      </c>
      <c r="C27" t="str">
        <f t="shared" si="1"/>
        <v>Green</v>
      </c>
      <c r="D27" s="2">
        <f t="shared" si="0"/>
        <v>15.961833006296217</v>
      </c>
      <c r="N27" t="str">
        <f t="shared" si="2"/>
        <v xml:space="preserve">13-OxoODE  </v>
      </c>
      <c r="O27">
        <f t="shared" si="3"/>
        <v>0.90211958886785959</v>
      </c>
      <c r="P27" s="2">
        <f t="shared" si="4"/>
        <v>15.961833006296217</v>
      </c>
      <c r="R27" s="2" t="s">
        <v>63</v>
      </c>
      <c r="S27">
        <v>0.9744292086122468</v>
      </c>
      <c r="T27" s="2">
        <v>17.241257696050685</v>
      </c>
      <c r="U27" s="2"/>
    </row>
    <row r="28" spans="1:21" x14ac:dyDescent="0.25">
      <c r="A28" s="7" t="str">
        <v xml:space="preserve">17-HDoHE  </v>
      </c>
      <c r="B28" s="3">
        <v>0.65268503045775605</v>
      </c>
      <c r="C28" t="str">
        <f t="shared" si="1"/>
        <v>Green</v>
      </c>
      <c r="D28" s="2">
        <f t="shared" si="0"/>
        <v>11.548412860594777</v>
      </c>
      <c r="N28" t="str">
        <f t="shared" si="2"/>
        <v xml:space="preserve">17-HDoHE  </v>
      </c>
      <c r="O28">
        <f t="shared" si="3"/>
        <v>0.65268503045775605</v>
      </c>
      <c r="P28" s="2">
        <f t="shared" si="4"/>
        <v>11.548412860594777</v>
      </c>
      <c r="R28" s="2" t="s">
        <v>56</v>
      </c>
      <c r="S28">
        <v>1.0087660042257094</v>
      </c>
      <c r="T28" s="2">
        <v>17.848802642770263</v>
      </c>
      <c r="U28" s="2"/>
    </row>
    <row r="29" spans="1:21" x14ac:dyDescent="0.25">
      <c r="A29" s="25" t="str">
        <v xml:space="preserve">TXB2  </v>
      </c>
      <c r="B29" s="3">
        <v>0.21227089632412505</v>
      </c>
      <c r="C29" t="str">
        <f t="shared" si="1"/>
        <v>Green</v>
      </c>
      <c r="D29" s="2">
        <f t="shared" si="0"/>
        <v>3.7558574728153942</v>
      </c>
      <c r="N29" t="str">
        <f t="shared" si="2"/>
        <v xml:space="preserve">TXB2  </v>
      </c>
      <c r="O29">
        <f t="shared" si="3"/>
        <v>0.21227089632412505</v>
      </c>
      <c r="P29" s="2">
        <f t="shared" si="4"/>
        <v>3.7558574728153942</v>
      </c>
      <c r="R29" s="2" t="s">
        <v>48</v>
      </c>
      <c r="S29">
        <v>1.1904967133895237</v>
      </c>
      <c r="T29" s="2">
        <v>21.064291218324836</v>
      </c>
      <c r="U29" s="2"/>
    </row>
    <row r="30" spans="1:21" x14ac:dyDescent="0.25">
      <c r="A30" s="25" t="str">
        <v xml:space="preserve">AA  </v>
      </c>
      <c r="B30" s="3">
        <v>0.48529015933433667</v>
      </c>
      <c r="C30" t="str">
        <f t="shared" si="1"/>
        <v>Green</v>
      </c>
      <c r="D30" s="2">
        <f t="shared" si="0"/>
        <v>8.5865782968029514</v>
      </c>
      <c r="N30" t="str">
        <f t="shared" si="2"/>
        <v xml:space="preserve">AA  </v>
      </c>
      <c r="O30">
        <f t="shared" si="3"/>
        <v>0.48529015933433667</v>
      </c>
      <c r="P30" s="2">
        <f t="shared" si="4"/>
        <v>8.5865782968029514</v>
      </c>
      <c r="R30" s="2" t="s">
        <v>47</v>
      </c>
      <c r="S30">
        <v>1.2397669575697785</v>
      </c>
      <c r="T30" s="2">
        <v>21.936064117937441</v>
      </c>
      <c r="U30" s="2"/>
    </row>
    <row r="31" spans="1:21" x14ac:dyDescent="0.25">
      <c r="A31" s="25" t="str">
        <v xml:space="preserve">PGD2  </v>
      </c>
      <c r="B31" s="3">
        <v>0.9744292086122468</v>
      </c>
      <c r="C31" t="str">
        <f t="shared" si="1"/>
        <v>Green</v>
      </c>
      <c r="D31" s="2">
        <f t="shared" si="0"/>
        <v>17.241257696050685</v>
      </c>
      <c r="N31" t="str">
        <f t="shared" si="2"/>
        <v xml:space="preserve">PGD2  </v>
      </c>
      <c r="O31">
        <f t="shared" si="3"/>
        <v>0.9744292086122468</v>
      </c>
      <c r="P31" s="2">
        <f t="shared" si="4"/>
        <v>17.241257696050685</v>
      </c>
      <c r="R31" s="2" t="s">
        <v>40</v>
      </c>
      <c r="S31">
        <v>1.4955370844775326</v>
      </c>
      <c r="T31" s="2">
        <v>26.461583909414628</v>
      </c>
      <c r="U31" s="2"/>
    </row>
    <row r="32" spans="1:21" x14ac:dyDescent="0.25">
      <c r="A32" s="7" t="str">
        <v xml:space="preserve">6-keto PGF1a  </v>
      </c>
      <c r="B32" s="3">
        <v>3.5814059585585496</v>
      </c>
      <c r="C32" t="str">
        <f t="shared" si="1"/>
        <v>Green</v>
      </c>
      <c r="D32" s="2">
        <f t="shared" si="0"/>
        <v>185.71883211186622</v>
      </c>
      <c r="N32" t="str">
        <f t="shared" si="2"/>
        <v xml:space="preserve">6-keto PGF1a  </v>
      </c>
      <c r="O32">
        <f t="shared" si="3"/>
        <v>3.5814059585585496</v>
      </c>
      <c r="P32" s="2">
        <f t="shared" si="4"/>
        <v>185.71883211186622</v>
      </c>
      <c r="R32" s="2" t="s">
        <v>58</v>
      </c>
      <c r="S32">
        <v>1.4984121468612832</v>
      </c>
      <c r="T32" s="2">
        <v>26.512454399556301</v>
      </c>
      <c r="U32" s="2"/>
    </row>
    <row r="33" spans="1:21" x14ac:dyDescent="0.25">
      <c r="A33" s="25" t="str">
        <v xml:space="preserve">Resolvin D1  </v>
      </c>
      <c r="B33" s="3">
        <v>-0.14282956991140067</v>
      </c>
      <c r="C33" t="str">
        <f t="shared" si="1"/>
        <v>Red</v>
      </c>
      <c r="D33" s="2">
        <f t="shared" si="0"/>
        <v>2.5271835036283989</v>
      </c>
      <c r="N33" t="str">
        <f t="shared" si="2"/>
        <v xml:space="preserve">Resolvin D1  </v>
      </c>
      <c r="O33">
        <f t="shared" si="3"/>
        <v>-0.14282956991140067</v>
      </c>
      <c r="P33" s="2">
        <f t="shared" si="4"/>
        <v>2.5271835036283989</v>
      </c>
      <c r="R33" s="2" t="s">
        <v>50</v>
      </c>
      <c r="S33">
        <v>1.5083942994578012</v>
      </c>
      <c r="T33" s="2">
        <v>26.689075608933813</v>
      </c>
      <c r="U33" s="2"/>
    </row>
    <row r="34" spans="1:21" x14ac:dyDescent="0.25">
      <c r="A34" s="25" t="str">
        <v xml:space="preserve">Resolvin D2  </v>
      </c>
      <c r="B34" s="3">
        <v>-4.2179040818574785E-2</v>
      </c>
      <c r="C34" t="str">
        <f t="shared" si="1"/>
        <v>Red</v>
      </c>
      <c r="D34" s="2">
        <f t="shared" si="0"/>
        <v>0.74630327754745074</v>
      </c>
      <c r="N34" t="str">
        <f t="shared" si="2"/>
        <v xml:space="preserve">Resolvin D2  </v>
      </c>
      <c r="O34">
        <f t="shared" si="3"/>
        <v>-4.2179040818574785E-2</v>
      </c>
      <c r="P34" s="2">
        <f t="shared" si="4"/>
        <v>0.74630327754745074</v>
      </c>
      <c r="R34" s="2" t="s">
        <v>54</v>
      </c>
      <c r="S34">
        <v>1.5416403356340711</v>
      </c>
      <c r="T34" s="2">
        <v>27.277320985838752</v>
      </c>
      <c r="U34" s="2"/>
    </row>
    <row r="35" spans="1:21" x14ac:dyDescent="0.25">
      <c r="A35" s="7" t="str">
        <v xml:space="preserve">17R-Resolvin D1  </v>
      </c>
      <c r="B35" s="3">
        <v>0.54631348359574716</v>
      </c>
      <c r="C35" t="str">
        <f t="shared" si="1"/>
        <v>Green</v>
      </c>
      <c r="D35" s="2">
        <f t="shared" si="0"/>
        <v>9.6663066647149076</v>
      </c>
      <c r="N35" t="str">
        <f t="shared" si="2"/>
        <v xml:space="preserve">17R-Resolvin D1  </v>
      </c>
      <c r="O35">
        <f t="shared" si="3"/>
        <v>0.54631348359574716</v>
      </c>
      <c r="P35" s="2">
        <f t="shared" si="4"/>
        <v>9.6663066647149076</v>
      </c>
      <c r="R35" s="2" t="s">
        <v>52</v>
      </c>
      <c r="S35">
        <v>1.6212541698754566</v>
      </c>
      <c r="T35" s="2">
        <v>28.68598425269758</v>
      </c>
      <c r="U35" s="2"/>
    </row>
    <row r="36" spans="1:21" x14ac:dyDescent="0.25">
      <c r="A36" s="3">
        <v>0</v>
      </c>
      <c r="B36" s="3">
        <v>0</v>
      </c>
      <c r="C36" t="str">
        <f t="shared" si="1"/>
        <v>Red</v>
      </c>
      <c r="D36" s="2">
        <f t="shared" si="0"/>
        <v>0</v>
      </c>
      <c r="N36">
        <f t="shared" si="2"/>
        <v>0</v>
      </c>
      <c r="O36">
        <f t="shared" si="3"/>
        <v>0</v>
      </c>
      <c r="P36" s="2">
        <f t="shared" si="4"/>
        <v>0</v>
      </c>
      <c r="R36" s="2" t="s">
        <v>51</v>
      </c>
      <c r="S36">
        <v>2.2217222966257988</v>
      </c>
      <c r="T36" s="2">
        <v>73.448938890889394</v>
      </c>
      <c r="U36" s="2"/>
    </row>
    <row r="37" spans="1:21" x14ac:dyDescent="0.25">
      <c r="A37" s="3">
        <v>0</v>
      </c>
      <c r="B37" s="3">
        <v>0</v>
      </c>
      <c r="C37" t="str">
        <f t="shared" si="1"/>
        <v>Red</v>
      </c>
      <c r="D37" s="2">
        <f t="shared" si="0"/>
        <v>0</v>
      </c>
      <c r="N37">
        <f t="shared" si="2"/>
        <v>0</v>
      </c>
      <c r="O37">
        <f t="shared" si="3"/>
        <v>0</v>
      </c>
      <c r="P37" s="2">
        <f t="shared" si="4"/>
        <v>0</v>
      </c>
      <c r="R37" s="2" t="s">
        <v>38</v>
      </c>
      <c r="S37">
        <v>3.3777639053991022</v>
      </c>
      <c r="T37" s="2">
        <v>168.90398597992646</v>
      </c>
      <c r="U37" s="2"/>
    </row>
    <row r="38" spans="1:21" x14ac:dyDescent="0.25">
      <c r="A38">
        <v>0</v>
      </c>
      <c r="B38">
        <v>0</v>
      </c>
      <c r="C38" t="str">
        <f t="shared" si="1"/>
        <v>Red</v>
      </c>
      <c r="D38" s="2">
        <f t="shared" si="0"/>
        <v>0</v>
      </c>
      <c r="N38">
        <f t="shared" si="2"/>
        <v>0</v>
      </c>
      <c r="O38">
        <f t="shared" si="3"/>
        <v>0</v>
      </c>
      <c r="P38" s="2">
        <f t="shared" si="4"/>
        <v>0</v>
      </c>
      <c r="R38" s="2" t="s">
        <v>64</v>
      </c>
      <c r="S38">
        <v>3.5814059585585496</v>
      </c>
      <c r="T38" s="2">
        <v>185.71883211186622</v>
      </c>
      <c r="U38" s="2"/>
    </row>
  </sheetData>
  <autoFilter ref="R4:T4" xr:uid="{00000000-0009-0000-0000-000001000000}">
    <sortState ref="R5:T38">
      <sortCondition ref="S4"/>
    </sortState>
  </autoFilter>
  <sortState ref="R4:T38">
    <sortCondition ref="S5"/>
  </sortState>
  <mergeCells count="1">
    <mergeCell ref="J9:L9"/>
  </mergeCells>
  <conditionalFormatting sqref="T4:T3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MNX-1-SC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Casbas</dc:creator>
  <cp:lastModifiedBy>Ferran Casbas</cp:lastModifiedBy>
  <dcterms:created xsi:type="dcterms:W3CDTF">2016-11-15T12:37:13Z</dcterms:created>
  <dcterms:modified xsi:type="dcterms:W3CDTF">2018-09-18T07:45:57Z</dcterms:modified>
</cp:coreProperties>
</file>