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cuments\Sistem Penunjang Keputusan\Tugas Akhir\"/>
    </mc:Choice>
  </mc:AlternateContent>
  <bookViews>
    <workbookView xWindow="0" yWindow="0" windowWidth="20490" windowHeight="7755" activeTab="1"/>
  </bookViews>
  <sheets>
    <sheet name="Data Calon" sheetId="3" r:id="rId1"/>
    <sheet name="TOPSIS" sheetId="2" r:id="rId2"/>
  </sheets>
  <calcPr calcId="152511"/>
</workbook>
</file>

<file path=xl/calcChain.xml><?xml version="1.0" encoding="utf-8"?>
<calcChain xmlns="http://schemas.openxmlformats.org/spreadsheetml/2006/main">
  <c r="G68" i="2" l="1"/>
  <c r="F68" i="2"/>
  <c r="E68" i="2"/>
  <c r="D68" i="2"/>
  <c r="C68" i="2"/>
  <c r="G67" i="2"/>
  <c r="F67" i="2"/>
  <c r="E67" i="2"/>
  <c r="D67" i="2"/>
  <c r="C67" i="2"/>
  <c r="G66" i="2"/>
  <c r="F66" i="2"/>
  <c r="E66" i="2"/>
  <c r="D66" i="2"/>
  <c r="C66" i="2"/>
  <c r="G65" i="2"/>
  <c r="F65" i="2"/>
  <c r="E65" i="2"/>
  <c r="D65" i="2"/>
  <c r="C65" i="2"/>
  <c r="G64" i="2"/>
  <c r="F64" i="2"/>
  <c r="E64" i="2"/>
  <c r="D64" i="2"/>
  <c r="C64" i="2"/>
  <c r="G63" i="2"/>
  <c r="F63" i="2"/>
  <c r="E63" i="2"/>
  <c r="D63" i="2"/>
  <c r="C63" i="2"/>
  <c r="G62" i="2"/>
  <c r="F62" i="2"/>
  <c r="E62" i="2"/>
  <c r="D62" i="2"/>
  <c r="C62" i="2"/>
  <c r="G61" i="2"/>
  <c r="F61" i="2"/>
  <c r="E61" i="2"/>
  <c r="D61" i="2"/>
  <c r="C61" i="2"/>
  <c r="G60" i="2"/>
  <c r="F60" i="2"/>
  <c r="E60" i="2"/>
  <c r="D60" i="2"/>
  <c r="C60" i="2"/>
  <c r="G59" i="2"/>
  <c r="F59" i="2"/>
  <c r="E59" i="2"/>
  <c r="D59" i="2"/>
  <c r="C59" i="2"/>
  <c r="G58" i="2"/>
  <c r="F58" i="2"/>
  <c r="E58" i="2"/>
  <c r="D58" i="2"/>
  <c r="C58" i="2"/>
  <c r="G57" i="2"/>
  <c r="F57" i="2"/>
  <c r="E57" i="2"/>
  <c r="D57" i="2"/>
  <c r="C57" i="2"/>
  <c r="G56" i="2"/>
  <c r="F56" i="2"/>
  <c r="E56" i="2"/>
  <c r="D56" i="2"/>
  <c r="C56" i="2"/>
  <c r="G55" i="2"/>
  <c r="F55" i="2"/>
  <c r="E55" i="2"/>
  <c r="D55" i="2"/>
  <c r="C55" i="2"/>
  <c r="G54" i="2"/>
  <c r="F54" i="2"/>
  <c r="E54" i="2"/>
  <c r="D54" i="2"/>
  <c r="C54" i="2"/>
  <c r="G53" i="2"/>
  <c r="F53" i="2"/>
  <c r="E53" i="2"/>
  <c r="D53" i="2"/>
  <c r="C53" i="2"/>
  <c r="G52" i="2"/>
  <c r="F52" i="2"/>
  <c r="E52" i="2"/>
  <c r="D52" i="2"/>
  <c r="C52" i="2"/>
  <c r="G51" i="2"/>
  <c r="F51" i="2"/>
  <c r="E51" i="2"/>
  <c r="D51" i="2"/>
  <c r="C51" i="2"/>
  <c r="G50" i="2"/>
  <c r="F50" i="2"/>
  <c r="E50" i="2"/>
  <c r="D50" i="2"/>
  <c r="C50" i="2"/>
  <c r="G49" i="2"/>
  <c r="F49" i="2"/>
  <c r="E49" i="2"/>
  <c r="D49" i="2"/>
  <c r="C49" i="2"/>
  <c r="G48" i="2"/>
  <c r="F48" i="2"/>
  <c r="E48" i="2"/>
  <c r="D48" i="2"/>
  <c r="C48" i="2"/>
  <c r="G47" i="2"/>
  <c r="F47" i="2"/>
  <c r="E47" i="2"/>
  <c r="D47" i="2"/>
  <c r="C47" i="2"/>
  <c r="G46" i="2"/>
  <c r="F46" i="2"/>
  <c r="E46" i="2"/>
  <c r="D46" i="2"/>
  <c r="C46" i="2"/>
  <c r="G45" i="2"/>
  <c r="F45" i="2"/>
  <c r="E45" i="2"/>
  <c r="D45" i="2"/>
  <c r="C45" i="2"/>
  <c r="G44" i="2"/>
  <c r="F44" i="2"/>
  <c r="E44" i="2"/>
  <c r="D44" i="2"/>
  <c r="C44" i="2"/>
  <c r="G43" i="2"/>
  <c r="F43" i="2"/>
  <c r="E43" i="2"/>
  <c r="D43" i="2"/>
  <c r="C43" i="2"/>
  <c r="G42" i="2"/>
  <c r="F42" i="2"/>
  <c r="E42" i="2"/>
  <c r="D42" i="2"/>
  <c r="C42" i="2"/>
  <c r="G41" i="2"/>
  <c r="F41" i="2"/>
  <c r="E41" i="2"/>
  <c r="D41" i="2"/>
  <c r="C41" i="2"/>
  <c r="G40" i="2"/>
  <c r="F40" i="2"/>
  <c r="E40" i="2"/>
  <c r="D40" i="2"/>
  <c r="C40" i="2"/>
  <c r="G39" i="2"/>
  <c r="F39" i="2"/>
  <c r="E39" i="2"/>
  <c r="D39" i="2"/>
  <c r="C39" i="2"/>
  <c r="D69" i="2" l="1"/>
  <c r="D70" i="2" s="1"/>
  <c r="J6" i="2" s="1"/>
  <c r="Q7" i="2" s="1"/>
  <c r="E69" i="2"/>
  <c r="E70" i="2" s="1"/>
  <c r="F69" i="2"/>
  <c r="F70" i="2" s="1"/>
  <c r="L6" i="2" s="1"/>
  <c r="S7" i="2" s="1"/>
  <c r="G69" i="2"/>
  <c r="G70" i="2" s="1"/>
  <c r="M33" i="2" s="1"/>
  <c r="T34" i="2" s="1"/>
  <c r="C69" i="2"/>
  <c r="C70" i="2" s="1"/>
  <c r="I46" i="3"/>
  <c r="I50" i="3"/>
  <c r="I54" i="3"/>
  <c r="I62" i="3"/>
  <c r="I66" i="3"/>
  <c r="I70" i="3"/>
  <c r="I42" i="3"/>
  <c r="I44" i="3"/>
  <c r="I45" i="3"/>
  <c r="I48" i="3"/>
  <c r="I52" i="3"/>
  <c r="I53" i="3"/>
  <c r="I56" i="3"/>
  <c r="I57" i="3"/>
  <c r="I58" i="3"/>
  <c r="I60" i="3"/>
  <c r="I61" i="3"/>
  <c r="I63" i="3"/>
  <c r="I64" i="3"/>
  <c r="I65" i="3"/>
  <c r="I68" i="3"/>
  <c r="I69" i="3"/>
  <c r="I71" i="3"/>
  <c r="I49" i="3"/>
  <c r="I43" i="3"/>
  <c r="I47" i="3"/>
  <c r="I51" i="3"/>
  <c r="I55" i="3"/>
  <c r="I59" i="3"/>
  <c r="I67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42" i="3"/>
  <c r="J21" i="2" l="1"/>
  <c r="Q22" i="2" s="1"/>
  <c r="J5" i="2"/>
  <c r="Q6" i="2" s="1"/>
  <c r="M19" i="2"/>
  <c r="T20" i="2" s="1"/>
  <c r="J4" i="2"/>
  <c r="Q5" i="2" s="1"/>
  <c r="J17" i="2"/>
  <c r="Q18" i="2" s="1"/>
  <c r="M31" i="2"/>
  <c r="T32" i="2" s="1"/>
  <c r="M15" i="2"/>
  <c r="T16" i="2" s="1"/>
  <c r="J29" i="2"/>
  <c r="Q30" i="2" s="1"/>
  <c r="J13" i="2"/>
  <c r="Q14" i="2" s="1"/>
  <c r="M27" i="2"/>
  <c r="T28" i="2" s="1"/>
  <c r="M11" i="2"/>
  <c r="T12" i="2" s="1"/>
  <c r="J25" i="2"/>
  <c r="Q26" i="2" s="1"/>
  <c r="J9" i="2"/>
  <c r="Q10" i="2" s="1"/>
  <c r="M23" i="2"/>
  <c r="T24" i="2" s="1"/>
  <c r="M7" i="2"/>
  <c r="T8" i="2" s="1"/>
  <c r="K33" i="2"/>
  <c r="R34" i="2" s="1"/>
  <c r="K8" i="2"/>
  <c r="R9" i="2" s="1"/>
  <c r="K12" i="2"/>
  <c r="R13" i="2" s="1"/>
  <c r="K16" i="2"/>
  <c r="R17" i="2" s="1"/>
  <c r="K20" i="2"/>
  <c r="R21" i="2" s="1"/>
  <c r="K24" i="2"/>
  <c r="R25" i="2" s="1"/>
  <c r="K28" i="2"/>
  <c r="R29" i="2" s="1"/>
  <c r="K32" i="2"/>
  <c r="R33" i="2" s="1"/>
  <c r="K15" i="2"/>
  <c r="R16" i="2" s="1"/>
  <c r="K23" i="2"/>
  <c r="R24" i="2" s="1"/>
  <c r="K5" i="2"/>
  <c r="R6" i="2" s="1"/>
  <c r="K9" i="2"/>
  <c r="R10" i="2" s="1"/>
  <c r="K13" i="2"/>
  <c r="R14" i="2" s="1"/>
  <c r="K17" i="2"/>
  <c r="R18" i="2" s="1"/>
  <c r="K21" i="2"/>
  <c r="R22" i="2" s="1"/>
  <c r="K25" i="2"/>
  <c r="R26" i="2" s="1"/>
  <c r="K29" i="2"/>
  <c r="R30" i="2" s="1"/>
  <c r="K4" i="2"/>
  <c r="R5" i="2" s="1"/>
  <c r="K7" i="2"/>
  <c r="R8" i="2" s="1"/>
  <c r="K19" i="2"/>
  <c r="R20" i="2" s="1"/>
  <c r="K31" i="2"/>
  <c r="R32" i="2" s="1"/>
  <c r="K6" i="2"/>
  <c r="R7" i="2" s="1"/>
  <c r="K10" i="2"/>
  <c r="R11" i="2" s="1"/>
  <c r="K14" i="2"/>
  <c r="R15" i="2" s="1"/>
  <c r="K18" i="2"/>
  <c r="R19" i="2" s="1"/>
  <c r="K22" i="2"/>
  <c r="R23" i="2" s="1"/>
  <c r="K26" i="2"/>
  <c r="R27" i="2" s="1"/>
  <c r="K30" i="2"/>
  <c r="R31" i="2" s="1"/>
  <c r="K11" i="2"/>
  <c r="R12" i="2" s="1"/>
  <c r="K27" i="2"/>
  <c r="R28" i="2" s="1"/>
  <c r="L29" i="2"/>
  <c r="S30" i="2" s="1"/>
  <c r="L13" i="2"/>
  <c r="S14" i="2" s="1"/>
  <c r="J32" i="2"/>
  <c r="Q33" i="2" s="1"/>
  <c r="J28" i="2"/>
  <c r="Q29" i="2" s="1"/>
  <c r="J24" i="2"/>
  <c r="Q25" i="2" s="1"/>
  <c r="J20" i="2"/>
  <c r="Q21" i="2" s="1"/>
  <c r="J16" i="2"/>
  <c r="Q17" i="2" s="1"/>
  <c r="J12" i="2"/>
  <c r="Q13" i="2" s="1"/>
  <c r="J8" i="2"/>
  <c r="Q9" i="2" s="1"/>
  <c r="J33" i="2"/>
  <c r="Q34" i="2" s="1"/>
  <c r="L32" i="2"/>
  <c r="S33" i="2" s="1"/>
  <c r="L28" i="2"/>
  <c r="S29" i="2" s="1"/>
  <c r="L24" i="2"/>
  <c r="S25" i="2" s="1"/>
  <c r="L20" i="2"/>
  <c r="S21" i="2" s="1"/>
  <c r="L16" i="2"/>
  <c r="S17" i="2" s="1"/>
  <c r="L12" i="2"/>
  <c r="S13" i="2" s="1"/>
  <c r="L8" i="2"/>
  <c r="S9" i="2" s="1"/>
  <c r="L33" i="2"/>
  <c r="S34" i="2" s="1"/>
  <c r="M30" i="2"/>
  <c r="T31" i="2" s="1"/>
  <c r="M26" i="2"/>
  <c r="T27" i="2" s="1"/>
  <c r="M22" i="2"/>
  <c r="T23" i="2" s="1"/>
  <c r="M18" i="2"/>
  <c r="T19" i="2" s="1"/>
  <c r="M14" i="2"/>
  <c r="T15" i="2" s="1"/>
  <c r="M10" i="2"/>
  <c r="T11" i="2" s="1"/>
  <c r="M6" i="2"/>
  <c r="T7" i="2" s="1"/>
  <c r="L25" i="2"/>
  <c r="S26" i="2" s="1"/>
  <c r="L17" i="2"/>
  <c r="S18" i="2" s="1"/>
  <c r="L5" i="2"/>
  <c r="S6" i="2" s="1"/>
  <c r="J31" i="2"/>
  <c r="Q32" i="2" s="1"/>
  <c r="J27" i="2"/>
  <c r="Q28" i="2" s="1"/>
  <c r="J23" i="2"/>
  <c r="Q24" i="2" s="1"/>
  <c r="J19" i="2"/>
  <c r="Q20" i="2" s="1"/>
  <c r="J15" i="2"/>
  <c r="Q16" i="2" s="1"/>
  <c r="J11" i="2"/>
  <c r="Q12" i="2" s="1"/>
  <c r="J7" i="2"/>
  <c r="Q8" i="2" s="1"/>
  <c r="L31" i="2"/>
  <c r="S32" i="2" s="1"/>
  <c r="L27" i="2"/>
  <c r="S28" i="2" s="1"/>
  <c r="L23" i="2"/>
  <c r="S24" i="2" s="1"/>
  <c r="L19" i="2"/>
  <c r="S20" i="2" s="1"/>
  <c r="L15" i="2"/>
  <c r="S16" i="2" s="1"/>
  <c r="L11" i="2"/>
  <c r="S12" i="2" s="1"/>
  <c r="L7" i="2"/>
  <c r="S8" i="2" s="1"/>
  <c r="M4" i="2"/>
  <c r="T5" i="2" s="1"/>
  <c r="M29" i="2"/>
  <c r="T30" i="2" s="1"/>
  <c r="M25" i="2"/>
  <c r="T26" i="2" s="1"/>
  <c r="M21" i="2"/>
  <c r="T22" i="2" s="1"/>
  <c r="M17" i="2"/>
  <c r="T18" i="2" s="1"/>
  <c r="M13" i="2"/>
  <c r="T14" i="2" s="1"/>
  <c r="M9" i="2"/>
  <c r="T10" i="2" s="1"/>
  <c r="M5" i="2"/>
  <c r="T6" i="2" s="1"/>
  <c r="L4" i="2"/>
  <c r="S5" i="2" s="1"/>
  <c r="L21" i="2"/>
  <c r="S22" i="2" s="1"/>
  <c r="L9" i="2"/>
  <c r="S10" i="2" s="1"/>
  <c r="J30" i="2"/>
  <c r="Q31" i="2" s="1"/>
  <c r="J26" i="2"/>
  <c r="Q27" i="2" s="1"/>
  <c r="J22" i="2"/>
  <c r="Q23" i="2" s="1"/>
  <c r="J18" i="2"/>
  <c r="Q19" i="2" s="1"/>
  <c r="J14" i="2"/>
  <c r="Q15" i="2" s="1"/>
  <c r="J10" i="2"/>
  <c r="Q11" i="2" s="1"/>
  <c r="L30" i="2"/>
  <c r="S31" i="2" s="1"/>
  <c r="L26" i="2"/>
  <c r="S27" i="2" s="1"/>
  <c r="L22" i="2"/>
  <c r="S23" i="2" s="1"/>
  <c r="L18" i="2"/>
  <c r="S19" i="2" s="1"/>
  <c r="L14" i="2"/>
  <c r="S15" i="2" s="1"/>
  <c r="L10" i="2"/>
  <c r="S11" i="2" s="1"/>
  <c r="M32" i="2"/>
  <c r="T33" i="2" s="1"/>
  <c r="M28" i="2"/>
  <c r="T29" i="2" s="1"/>
  <c r="M24" i="2"/>
  <c r="T25" i="2" s="1"/>
  <c r="M20" i="2"/>
  <c r="T21" i="2" s="1"/>
  <c r="M16" i="2"/>
  <c r="T17" i="2" s="1"/>
  <c r="M12" i="2"/>
  <c r="T13" i="2" s="1"/>
  <c r="M8" i="2"/>
  <c r="T9" i="2" s="1"/>
  <c r="I33" i="2"/>
  <c r="P34" i="2" s="1"/>
  <c r="I8" i="2"/>
  <c r="P9" i="2" s="1"/>
  <c r="I12" i="2"/>
  <c r="P13" i="2" s="1"/>
  <c r="I16" i="2"/>
  <c r="P17" i="2" s="1"/>
  <c r="I20" i="2"/>
  <c r="P21" i="2" s="1"/>
  <c r="I24" i="2"/>
  <c r="P25" i="2" s="1"/>
  <c r="I28" i="2"/>
  <c r="P29" i="2" s="1"/>
  <c r="I32" i="2"/>
  <c r="P33" i="2" s="1"/>
  <c r="I6" i="2"/>
  <c r="P7" i="2" s="1"/>
  <c r="I14" i="2"/>
  <c r="P15" i="2" s="1"/>
  <c r="I18" i="2"/>
  <c r="P19" i="2" s="1"/>
  <c r="I26" i="2"/>
  <c r="P27" i="2" s="1"/>
  <c r="I7" i="2"/>
  <c r="P8" i="2" s="1"/>
  <c r="I15" i="2"/>
  <c r="P16" i="2" s="1"/>
  <c r="I23" i="2"/>
  <c r="P24" i="2" s="1"/>
  <c r="I31" i="2"/>
  <c r="P32" i="2" s="1"/>
  <c r="I5" i="2"/>
  <c r="P6" i="2" s="1"/>
  <c r="I9" i="2"/>
  <c r="P10" i="2" s="1"/>
  <c r="I13" i="2"/>
  <c r="P14" i="2" s="1"/>
  <c r="I17" i="2"/>
  <c r="P18" i="2" s="1"/>
  <c r="I21" i="2"/>
  <c r="P22" i="2" s="1"/>
  <c r="I25" i="2"/>
  <c r="P26" i="2" s="1"/>
  <c r="I29" i="2"/>
  <c r="P30" i="2" s="1"/>
  <c r="I4" i="2"/>
  <c r="P5" i="2" s="1"/>
  <c r="I10" i="2"/>
  <c r="P11" i="2" s="1"/>
  <c r="I22" i="2"/>
  <c r="P23" i="2" s="1"/>
  <c r="I30" i="2"/>
  <c r="P31" i="2" s="1"/>
  <c r="I11" i="2"/>
  <c r="P12" i="2" s="1"/>
  <c r="I19" i="2"/>
  <c r="P20" i="2" s="1"/>
  <c r="I27" i="2"/>
  <c r="P28" i="2" s="1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L39" i="2" l="1"/>
  <c r="AI7" i="2" s="1"/>
  <c r="L38" i="2"/>
  <c r="K39" i="2"/>
  <c r="AH26" i="2" s="1"/>
  <c r="M39" i="2"/>
  <c r="AJ6" i="2" s="1"/>
  <c r="M38" i="2"/>
  <c r="N38" i="2"/>
  <c r="N39" i="2"/>
  <c r="AK18" i="2" s="1"/>
  <c r="AJ32" i="2"/>
  <c r="AI11" i="2"/>
  <c r="AI29" i="2"/>
  <c r="AI13" i="2"/>
  <c r="AI33" i="2"/>
  <c r="K38" i="2"/>
  <c r="J39" i="2"/>
  <c r="AG13" i="2" s="1"/>
  <c r="J38" i="2"/>
  <c r="F42" i="3"/>
  <c r="G42" i="3"/>
  <c r="H42" i="3"/>
  <c r="AI9" i="2" l="1"/>
  <c r="AG33" i="2"/>
  <c r="AG26" i="2"/>
  <c r="AH16" i="2"/>
  <c r="AI20" i="2"/>
  <c r="AI31" i="2"/>
  <c r="AI8" i="2"/>
  <c r="AI15" i="2"/>
  <c r="AI18" i="2"/>
  <c r="AH23" i="2"/>
  <c r="AG10" i="2"/>
  <c r="AG24" i="2"/>
  <c r="AH32" i="2"/>
  <c r="AK14" i="2"/>
  <c r="AJ19" i="2"/>
  <c r="AJ4" i="2"/>
  <c r="AH10" i="2"/>
  <c r="AI14" i="2"/>
  <c r="AI24" i="2"/>
  <c r="AI4" i="2"/>
  <c r="AJ21" i="2"/>
  <c r="AI28" i="2"/>
  <c r="AJ11" i="2"/>
  <c r="AG28" i="2"/>
  <c r="AJ17" i="2"/>
  <c r="AK12" i="2"/>
  <c r="AJ13" i="2"/>
  <c r="AI23" i="2"/>
  <c r="AH28" i="2"/>
  <c r="AK24" i="2"/>
  <c r="AI10" i="2"/>
  <c r="AH18" i="2"/>
  <c r="AH30" i="2"/>
  <c r="AK26" i="2"/>
  <c r="AH20" i="2"/>
  <c r="AH8" i="2"/>
  <c r="AI16" i="2"/>
  <c r="AG5" i="2"/>
  <c r="AG11" i="2"/>
  <c r="AJ16" i="2"/>
  <c r="AH7" i="2"/>
  <c r="AK17" i="2"/>
  <c r="AJ31" i="2"/>
  <c r="AK5" i="2"/>
  <c r="AK6" i="2"/>
  <c r="AK15" i="2"/>
  <c r="AK23" i="2"/>
  <c r="AK7" i="2"/>
  <c r="AK31" i="2"/>
  <c r="AK11" i="2"/>
  <c r="AK33" i="2"/>
  <c r="AK19" i="2"/>
  <c r="AK27" i="2"/>
  <c r="AH21" i="2"/>
  <c r="AH29" i="2"/>
  <c r="AH5" i="2"/>
  <c r="AH4" i="2"/>
  <c r="AH6" i="2"/>
  <c r="AH13" i="2"/>
  <c r="AH9" i="2"/>
  <c r="AH17" i="2"/>
  <c r="AH25" i="2"/>
  <c r="AJ33" i="2"/>
  <c r="AK32" i="2"/>
  <c r="AI17" i="2"/>
  <c r="AI6" i="2"/>
  <c r="AH12" i="2"/>
  <c r="AK10" i="2"/>
  <c r="AJ15" i="2"/>
  <c r="AH22" i="2"/>
  <c r="AK8" i="2"/>
  <c r="AJ20" i="2"/>
  <c r="AJ22" i="2"/>
  <c r="AI5" i="2"/>
  <c r="AI26" i="2"/>
  <c r="AJ24" i="2"/>
  <c r="AH31" i="2"/>
  <c r="AK25" i="2"/>
  <c r="AJ26" i="2"/>
  <c r="AI25" i="2"/>
  <c r="AH11" i="2"/>
  <c r="Y7" i="2"/>
  <c r="Y11" i="2"/>
  <c r="Y15" i="2"/>
  <c r="Y19" i="2"/>
  <c r="Y23" i="2"/>
  <c r="Y27" i="2"/>
  <c r="Y31" i="2"/>
  <c r="Y8" i="2"/>
  <c r="Y12" i="2"/>
  <c r="Y16" i="2"/>
  <c r="Y20" i="2"/>
  <c r="Y24" i="2"/>
  <c r="Y28" i="2"/>
  <c r="Y32" i="2"/>
  <c r="Y5" i="2"/>
  <c r="Y9" i="2"/>
  <c r="Y13" i="2"/>
  <c r="Y17" i="2"/>
  <c r="Y21" i="2"/>
  <c r="Y25" i="2"/>
  <c r="Y29" i="2"/>
  <c r="Y33" i="2"/>
  <c r="Y6" i="2"/>
  <c r="Y22" i="2"/>
  <c r="Y4" i="2"/>
  <c r="Y10" i="2"/>
  <c r="Y26" i="2"/>
  <c r="Y18" i="2"/>
  <c r="Y14" i="2"/>
  <c r="Y30" i="2"/>
  <c r="AK4" i="2"/>
  <c r="AA6" i="2"/>
  <c r="AA10" i="2"/>
  <c r="AA14" i="2"/>
  <c r="AA18" i="2"/>
  <c r="AA22" i="2"/>
  <c r="AA26" i="2"/>
  <c r="AA30" i="2"/>
  <c r="AA4" i="2"/>
  <c r="AA7" i="2"/>
  <c r="AA11" i="2"/>
  <c r="AA15" i="2"/>
  <c r="AA19" i="2"/>
  <c r="AA23" i="2"/>
  <c r="AA27" i="2"/>
  <c r="AA31" i="2"/>
  <c r="AA8" i="2"/>
  <c r="AA12" i="2"/>
  <c r="AA16" i="2"/>
  <c r="AA20" i="2"/>
  <c r="AA24" i="2"/>
  <c r="AA28" i="2"/>
  <c r="AA32" i="2"/>
  <c r="AA17" i="2"/>
  <c r="AA33" i="2"/>
  <c r="AA29" i="2"/>
  <c r="AA5" i="2"/>
  <c r="AA21" i="2"/>
  <c r="AA9" i="2"/>
  <c r="AA25" i="2"/>
  <c r="AA13" i="2"/>
  <c r="AJ18" i="2"/>
  <c r="AH27" i="2"/>
  <c r="Z8" i="2"/>
  <c r="Z12" i="2"/>
  <c r="Z16" i="2"/>
  <c r="Z20" i="2"/>
  <c r="Z24" i="2"/>
  <c r="Z28" i="2"/>
  <c r="Z32" i="2"/>
  <c r="Z5" i="2"/>
  <c r="Z9" i="2"/>
  <c r="Z13" i="2"/>
  <c r="Z17" i="2"/>
  <c r="Z21" i="2"/>
  <c r="Z25" i="2"/>
  <c r="Z29" i="2"/>
  <c r="Z4" i="2"/>
  <c r="Z33" i="2"/>
  <c r="Z6" i="2"/>
  <c r="Z10" i="2"/>
  <c r="Z14" i="2"/>
  <c r="Z18" i="2"/>
  <c r="Z22" i="2"/>
  <c r="Z26" i="2"/>
  <c r="Z30" i="2"/>
  <c r="Z19" i="2"/>
  <c r="Z7" i="2"/>
  <c r="Z23" i="2"/>
  <c r="Z15" i="2"/>
  <c r="Z11" i="2"/>
  <c r="Z27" i="2"/>
  <c r="Z31" i="2"/>
  <c r="AI22" i="2"/>
  <c r="AJ28" i="2"/>
  <c r="AJ5" i="2"/>
  <c r="AK29" i="2"/>
  <c r="AJ30" i="2"/>
  <c r="AI32" i="2"/>
  <c r="AJ25" i="2"/>
  <c r="AK16" i="2"/>
  <c r="AI21" i="2"/>
  <c r="AJ29" i="2"/>
  <c r="AJ8" i="2"/>
  <c r="AH15" i="2"/>
  <c r="AK9" i="2"/>
  <c r="AJ10" i="2"/>
  <c r="AI30" i="2"/>
  <c r="AK21" i="2"/>
  <c r="AK30" i="2"/>
  <c r="AB5" i="2"/>
  <c r="AB9" i="2"/>
  <c r="AB13" i="2"/>
  <c r="AB17" i="2"/>
  <c r="AB21" i="2"/>
  <c r="AB25" i="2"/>
  <c r="AB29" i="2"/>
  <c r="AB33" i="2"/>
  <c r="AB6" i="2"/>
  <c r="AB10" i="2"/>
  <c r="AB14" i="2"/>
  <c r="AB18" i="2"/>
  <c r="AB22" i="2"/>
  <c r="AB26" i="2"/>
  <c r="AB30" i="2"/>
  <c r="AB4" i="2"/>
  <c r="AB7" i="2"/>
  <c r="AB11" i="2"/>
  <c r="AB15" i="2"/>
  <c r="AB19" i="2"/>
  <c r="AB23" i="2"/>
  <c r="AB27" i="2"/>
  <c r="AB31" i="2"/>
  <c r="AB16" i="2"/>
  <c r="AB32" i="2"/>
  <c r="AB12" i="2"/>
  <c r="AB20" i="2"/>
  <c r="AB28" i="2"/>
  <c r="AB8" i="2"/>
  <c r="AB24" i="2"/>
  <c r="AK28" i="2"/>
  <c r="AJ7" i="2"/>
  <c r="AI27" i="2"/>
  <c r="AJ12" i="2"/>
  <c r="AH19" i="2"/>
  <c r="AK13" i="2"/>
  <c r="AJ14" i="2"/>
  <c r="AI19" i="2"/>
  <c r="AJ23" i="2"/>
  <c r="AI12" i="2"/>
  <c r="AH24" i="2"/>
  <c r="AK22" i="2"/>
  <c r="AJ27" i="2"/>
  <c r="AJ9" i="2"/>
  <c r="AK20" i="2"/>
  <c r="AH33" i="2"/>
  <c r="AH14" i="2"/>
  <c r="AG25" i="2"/>
  <c r="AG27" i="2"/>
  <c r="AG18" i="2"/>
  <c r="AG6" i="2"/>
  <c r="AG29" i="2"/>
  <c r="AG15" i="2"/>
  <c r="AG16" i="2"/>
  <c r="AG20" i="2"/>
  <c r="AG21" i="2"/>
  <c r="AG23" i="2"/>
  <c r="AG17" i="2"/>
  <c r="AG14" i="2"/>
  <c r="AG22" i="2"/>
  <c r="AG30" i="2"/>
  <c r="AG4" i="2"/>
  <c r="X5" i="2"/>
  <c r="X9" i="2"/>
  <c r="X13" i="2"/>
  <c r="X17" i="2"/>
  <c r="X21" i="2"/>
  <c r="X25" i="2"/>
  <c r="X29" i="2"/>
  <c r="X4" i="2"/>
  <c r="X12" i="2"/>
  <c r="X28" i="2"/>
  <c r="X6" i="2"/>
  <c r="X10" i="2"/>
  <c r="X14" i="2"/>
  <c r="X18" i="2"/>
  <c r="X22" i="2"/>
  <c r="X26" i="2"/>
  <c r="X30" i="2"/>
  <c r="X8" i="2"/>
  <c r="X16" i="2"/>
  <c r="X24" i="2"/>
  <c r="X7" i="2"/>
  <c r="X11" i="2"/>
  <c r="X15" i="2"/>
  <c r="X19" i="2"/>
  <c r="X23" i="2"/>
  <c r="X27" i="2"/>
  <c r="X31" i="2"/>
  <c r="X33" i="2"/>
  <c r="X20" i="2"/>
  <c r="X32" i="2"/>
  <c r="AG7" i="2"/>
  <c r="AG19" i="2"/>
  <c r="AG32" i="2"/>
  <c r="AG8" i="2"/>
  <c r="AG9" i="2"/>
  <c r="AG12" i="2"/>
  <c r="AG31" i="2"/>
  <c r="AL31" i="2" l="1"/>
  <c r="AG62" i="2" s="1"/>
  <c r="AC30" i="2"/>
  <c r="X61" i="2" s="1"/>
  <c r="AC17" i="2"/>
  <c r="X48" i="2" s="1"/>
  <c r="AC14" i="2"/>
  <c r="X45" i="2" s="1"/>
  <c r="AL33" i="2"/>
  <c r="AG64" i="2" s="1"/>
  <c r="AL9" i="2"/>
  <c r="AG40" i="2" s="1"/>
  <c r="AC23" i="2"/>
  <c r="X54" i="2" s="1"/>
  <c r="AC7" i="2"/>
  <c r="X38" i="2" s="1"/>
  <c r="Q42" i="2" s="1"/>
  <c r="T42" i="2" s="1"/>
  <c r="AC33" i="2"/>
  <c r="X64" i="2" s="1"/>
  <c r="AC19" i="2"/>
  <c r="X50" i="2" s="1"/>
  <c r="AC24" i="2"/>
  <c r="X55" i="2" s="1"/>
  <c r="AL4" i="2"/>
  <c r="AG35" i="2" s="1"/>
  <c r="AL18" i="2"/>
  <c r="AG49" i="2" s="1"/>
  <c r="AC26" i="2"/>
  <c r="X57" i="2" s="1"/>
  <c r="AC4" i="2"/>
  <c r="X35" i="2" s="1"/>
  <c r="AL17" i="2"/>
  <c r="AG48" i="2" s="1"/>
  <c r="Q52" i="2" s="1"/>
  <c r="T52" i="2" s="1"/>
  <c r="AL16" i="2"/>
  <c r="AG47" i="2" s="1"/>
  <c r="AL7" i="2"/>
  <c r="AG38" i="2" s="1"/>
  <c r="AC16" i="2"/>
  <c r="X47" i="2" s="1"/>
  <c r="AC22" i="2"/>
  <c r="X53" i="2" s="1"/>
  <c r="AC29" i="2"/>
  <c r="X60" i="2" s="1"/>
  <c r="AC13" i="2"/>
  <c r="X44" i="2" s="1"/>
  <c r="AL30" i="2"/>
  <c r="AG61" i="2" s="1"/>
  <c r="AL23" i="2"/>
  <c r="AG54" i="2" s="1"/>
  <c r="AL24" i="2"/>
  <c r="AG55" i="2" s="1"/>
  <c r="AL10" i="2"/>
  <c r="AG41" i="2" s="1"/>
  <c r="AL5" i="2"/>
  <c r="AG36" i="2" s="1"/>
  <c r="AC10" i="2"/>
  <c r="X41" i="2" s="1"/>
  <c r="AL8" i="2"/>
  <c r="AG39" i="2" s="1"/>
  <c r="AC32" i="2"/>
  <c r="X63" i="2" s="1"/>
  <c r="AC28" i="2"/>
  <c r="X59" i="2" s="1"/>
  <c r="AL11" i="2"/>
  <c r="AG42" i="2" s="1"/>
  <c r="AL28" i="2"/>
  <c r="AG59" i="2" s="1"/>
  <c r="AL26" i="2"/>
  <c r="AG57" i="2" s="1"/>
  <c r="AL13" i="2"/>
  <c r="AG44" i="2" s="1"/>
  <c r="AC31" i="2"/>
  <c r="X62" i="2" s="1"/>
  <c r="Q66" i="2" s="1"/>
  <c r="T66" i="2" s="1"/>
  <c r="AC6" i="2"/>
  <c r="X37" i="2" s="1"/>
  <c r="AL15" i="2"/>
  <c r="AG46" i="2" s="1"/>
  <c r="AL27" i="2"/>
  <c r="AG58" i="2" s="1"/>
  <c r="Q68" i="2"/>
  <c r="T68" i="2" s="1"/>
  <c r="AL12" i="2"/>
  <c r="AG43" i="2" s="1"/>
  <c r="AL19" i="2"/>
  <c r="AG50" i="2" s="1"/>
  <c r="AC27" i="2"/>
  <c r="X58" i="2" s="1"/>
  <c r="AC11" i="2"/>
  <c r="X42" i="2" s="1"/>
  <c r="Q46" i="2" s="1"/>
  <c r="T46" i="2" s="1"/>
  <c r="AC8" i="2"/>
  <c r="X39" i="2" s="1"/>
  <c r="AC18" i="2"/>
  <c r="X49" i="2" s="1"/>
  <c r="Q53" i="2" s="1"/>
  <c r="T53" i="2" s="1"/>
  <c r="AC25" i="2"/>
  <c r="X56" i="2" s="1"/>
  <c r="AC9" i="2"/>
  <c r="X40" i="2" s="1"/>
  <c r="Q44" i="2" s="1"/>
  <c r="T44" i="2" s="1"/>
  <c r="AL22" i="2"/>
  <c r="AG53" i="2" s="1"/>
  <c r="AL21" i="2"/>
  <c r="AG52" i="2" s="1"/>
  <c r="AL29" i="2"/>
  <c r="AG60" i="2" s="1"/>
  <c r="AL25" i="2"/>
  <c r="AG56" i="2" s="1"/>
  <c r="Q61" i="2"/>
  <c r="T61" i="2" s="1"/>
  <c r="AL32" i="2"/>
  <c r="AG63" i="2" s="1"/>
  <c r="AC15" i="2"/>
  <c r="X46" i="2" s="1"/>
  <c r="AC20" i="2"/>
  <c r="X51" i="2" s="1"/>
  <c r="AC12" i="2"/>
  <c r="X43" i="2" s="1"/>
  <c r="Q47" i="2" s="1"/>
  <c r="T47" i="2" s="1"/>
  <c r="AC21" i="2"/>
  <c r="X52" i="2" s="1"/>
  <c r="AC5" i="2"/>
  <c r="X36" i="2" s="1"/>
  <c r="Q40" i="2" s="1"/>
  <c r="T40" i="2" s="1"/>
  <c r="AL14" i="2"/>
  <c r="AG45" i="2" s="1"/>
  <c r="Q49" i="2" s="1"/>
  <c r="T49" i="2" s="1"/>
  <c r="AL20" i="2"/>
  <c r="AG51" i="2" s="1"/>
  <c r="AL6" i="2"/>
  <c r="AG37" i="2" s="1"/>
  <c r="Q65" i="2"/>
  <c r="T65" i="2" s="1"/>
  <c r="Q58" i="2"/>
  <c r="T58" i="2" s="1"/>
  <c r="Q43" i="2"/>
  <c r="T43" i="2" s="1"/>
  <c r="Q56" i="2"/>
  <c r="T56" i="2" s="1"/>
  <c r="Q39" i="2" l="1"/>
  <c r="T39" i="2" s="1"/>
  <c r="Q45" i="2"/>
  <c r="T45" i="2" s="1"/>
  <c r="Q54" i="2"/>
  <c r="T54" i="2" s="1"/>
  <c r="Q55" i="2"/>
  <c r="T55" i="2" s="1"/>
  <c r="Q57" i="2"/>
  <c r="T57" i="2" s="1"/>
  <c r="Q63" i="2"/>
  <c r="T63" i="2" s="1"/>
  <c r="Q59" i="2"/>
  <c r="T59" i="2" s="1"/>
  <c r="Q51" i="2"/>
  <c r="T51" i="2" s="1"/>
  <c r="Q48" i="2"/>
  <c r="T48" i="2" s="1"/>
  <c r="Q67" i="2"/>
  <c r="T67" i="2" s="1"/>
  <c r="Q64" i="2"/>
  <c r="T64" i="2" s="1"/>
  <c r="Q62" i="2"/>
  <c r="T62" i="2" s="1"/>
  <c r="Q60" i="2"/>
  <c r="T60" i="2" s="1"/>
  <c r="Q41" i="2"/>
  <c r="T41" i="2" s="1"/>
  <c r="Q50" i="2"/>
  <c r="T50" i="2" s="1"/>
  <c r="T71" i="2"/>
  <c r="T70" i="2" l="1"/>
</calcChain>
</file>

<file path=xl/sharedStrings.xml><?xml version="1.0" encoding="utf-8"?>
<sst xmlns="http://schemas.openxmlformats.org/spreadsheetml/2006/main" count="501" uniqueCount="194">
  <si>
    <t>Kriteria</t>
  </si>
  <si>
    <t>1. Normalisasi</t>
  </si>
  <si>
    <t>2. Normalisasi Berbobot</t>
  </si>
  <si>
    <t>4. Jarak solusi ideal (+)</t>
  </si>
  <si>
    <t>C1</t>
  </si>
  <si>
    <t>C2</t>
  </si>
  <si>
    <t>C3</t>
  </si>
  <si>
    <t>Rij</t>
  </si>
  <si>
    <t>Yij</t>
  </si>
  <si>
    <t>A1</t>
  </si>
  <si>
    <t>A2</t>
  </si>
  <si>
    <t>A3</t>
  </si>
  <si>
    <t>A4</t>
  </si>
  <si>
    <t>A5</t>
  </si>
  <si>
    <t>D1</t>
  </si>
  <si>
    <t>4. Jarak solusi ideal (-)</t>
  </si>
  <si>
    <t>D2</t>
  </si>
  <si>
    <t>3. Solusi Ideal Positif &amp; Negatif</t>
  </si>
  <si>
    <t>5. Nilai Preferensi</t>
  </si>
  <si>
    <t>D3</t>
  </si>
  <si>
    <t>yij+</t>
  </si>
  <si>
    <t>D1(-) + D1(+)</t>
  </si>
  <si>
    <t>D4</t>
  </si>
  <si>
    <t>yij-</t>
  </si>
  <si>
    <t>D5</t>
  </si>
  <si>
    <t>Hasil Jumlah</t>
  </si>
  <si>
    <t>V1</t>
  </si>
  <si>
    <t>Hasil Akar Kuadrat</t>
  </si>
  <si>
    <t>V2</t>
  </si>
  <si>
    <t>V3</t>
  </si>
  <si>
    <t>V4</t>
  </si>
  <si>
    <t>V5</t>
  </si>
  <si>
    <t xml:space="preserve">Terpilih </t>
  </si>
  <si>
    <t>NoKTP</t>
  </si>
  <si>
    <t>Nama</t>
  </si>
  <si>
    <t>C1 (Luas Tanah)</t>
  </si>
  <si>
    <t>C2 (Jenis Lantai)</t>
  </si>
  <si>
    <t>C3 (Jenis Dinding)</t>
  </si>
  <si>
    <t>C4 (Jenis Pekerjaan)</t>
  </si>
  <si>
    <t>C5 (Penghasilan)</t>
  </si>
  <si>
    <t>Supali</t>
  </si>
  <si>
    <t>Supeno</t>
  </si>
  <si>
    <t>Janoko</t>
  </si>
  <si>
    <t>Parno</t>
  </si>
  <si>
    <t>Sutisno</t>
  </si>
  <si>
    <t>Dadang</t>
  </si>
  <si>
    <t>Sucipto</t>
  </si>
  <si>
    <t>Hambali</t>
  </si>
  <si>
    <t>Hambala</t>
  </si>
  <si>
    <t>Gaguk</t>
  </si>
  <si>
    <t>Sukir</t>
  </si>
  <si>
    <t>Juki</t>
  </si>
  <si>
    <t>Joni</t>
  </si>
  <si>
    <t>Jono</t>
  </si>
  <si>
    <t>Gundala</t>
  </si>
  <si>
    <t>Alam</t>
  </si>
  <si>
    <t>Fadli</t>
  </si>
  <si>
    <t>Aswin</t>
  </si>
  <si>
    <t>Andika</t>
  </si>
  <si>
    <t>Akbar</t>
  </si>
  <si>
    <t>Toni</t>
  </si>
  <si>
    <t>Tono</t>
  </si>
  <si>
    <t>Rahmat</t>
  </si>
  <si>
    <t>Yudis</t>
  </si>
  <si>
    <t>Aldi</t>
  </si>
  <si>
    <t>Darma</t>
  </si>
  <si>
    <t>Darmadi</t>
  </si>
  <si>
    <t>Setiawan</t>
  </si>
  <si>
    <t>Tohir</t>
  </si>
  <si>
    <t>Pandu</t>
  </si>
  <si>
    <t>Tanah</t>
  </si>
  <si>
    <t>Bambu</t>
  </si>
  <si>
    <t>Plester</t>
  </si>
  <si>
    <t>Keramik</t>
  </si>
  <si>
    <t>Rumbia</t>
  </si>
  <si>
    <t>Kayu Sengon</t>
  </si>
  <si>
    <t>Tembok tanpa Plester</t>
  </si>
  <si>
    <t>Buruh</t>
  </si>
  <si>
    <t>Petani</t>
  </si>
  <si>
    <t>PNS</t>
  </si>
  <si>
    <t>Wirausaha</t>
  </si>
  <si>
    <t>C4</t>
  </si>
  <si>
    <t>C5</t>
  </si>
  <si>
    <t>C1 (0,2)</t>
  </si>
  <si>
    <t>C2 (0,2)</t>
  </si>
  <si>
    <t>C3 (0,2)</t>
  </si>
  <si>
    <t>C4 (0,2)</t>
  </si>
  <si>
    <t>C5 (0,2)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</si>
  <si>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</si>
  <si>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</si>
  <si>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</si>
  <si>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</si>
  <si>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</si>
  <si>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</si>
  <si>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</si>
  <si>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</si>
  <si>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</si>
  <si>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</si>
  <si>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</si>
  <si>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</si>
  <si>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</si>
  <si>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</si>
  <si>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</si>
  <si>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</si>
  <si>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</si>
  <si>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</si>
  <si>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</si>
  <si>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</si>
  <si>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</si>
  <si>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</si>
  <si>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</si>
  <si>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</si>
  <si>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</si>
  <si>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</si>
  <si>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</si>
  <si>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</si>
  <si>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</si>
  <si>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</si>
  <si>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</si>
  <si>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</si>
  <si>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</si>
  <si>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</si>
  <si>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</si>
  <si>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</si>
  <si>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</si>
  <si>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</si>
  <si>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</si>
  <si>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</si>
  <si>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</si>
  <si>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</si>
  <si>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</si>
  <si>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</si>
  <si>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</si>
  <si>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</si>
  <si>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</si>
  <si>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</si>
  <si>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</si>
  <si>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</si>
  <si>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</si>
  <si>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</si>
  <si>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</si>
  <si>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</si>
  <si>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</si>
  <si>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</si>
  <si>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</si>
  <si>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</si>
  <si>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</si>
  <si>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</si>
  <si>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</si>
  <si>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</si>
  <si>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</si>
  <si>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</si>
  <si>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</si>
  <si>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</si>
  <si>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</si>
  <si>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</si>
  <si>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</si>
  <si>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</si>
  <si>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</si>
  <si>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</si>
  <si>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</si>
  <si>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</si>
  <si>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</si>
  <si>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ID Calon</t>
  </si>
  <si>
    <t>calon1</t>
  </si>
  <si>
    <t>calon2</t>
  </si>
  <si>
    <t>calon3</t>
  </si>
  <si>
    <t>calon4</t>
  </si>
  <si>
    <t>calon5</t>
  </si>
  <si>
    <t>calon6</t>
  </si>
  <si>
    <t>calon7</t>
  </si>
  <si>
    <t>calon8</t>
  </si>
  <si>
    <t>calon9</t>
  </si>
  <si>
    <t>calon10</t>
  </si>
  <si>
    <t>calon11</t>
  </si>
  <si>
    <t>calon12</t>
  </si>
  <si>
    <t>calon13</t>
  </si>
  <si>
    <t>calon14</t>
  </si>
  <si>
    <t>calon15</t>
  </si>
  <si>
    <t>calon16</t>
  </si>
  <si>
    <t>calon17</t>
  </si>
  <si>
    <t>calon18</t>
  </si>
  <si>
    <t>calon19</t>
  </si>
  <si>
    <t>calon20</t>
  </si>
  <si>
    <t>calon21</t>
  </si>
  <si>
    <t>calon22</t>
  </si>
  <si>
    <t>calon23</t>
  </si>
  <si>
    <t>calon24</t>
  </si>
  <si>
    <t>calon25</t>
  </si>
  <si>
    <t>calon26</t>
  </si>
  <si>
    <t>calon27</t>
  </si>
  <si>
    <t>calon28</t>
  </si>
  <si>
    <t>calon29</t>
  </si>
  <si>
    <t>calon30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</si>
</sst>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p&quot;#,##0"/>
  </numFmts>
  <fonts count="8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/>
    <xf numFmtId="0" fontId="1" fillId="0" borderId="1" xfId="0" applyFont="1" applyBorder="1"/>
    <xf numFmtId="0" fontId="1" fillId="2" borderId="1" xfId="0" applyFont="1" applyFill="1" applyBorder="1" applyAlignment="1"/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0" borderId="2" xfId="0" applyFont="1" applyBorder="1" applyAlignment="1"/>
    <xf numFmtId="0" fontId="0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applyFont="1" applyBorder="1"/>
    <xf numFmtId="0" fontId="2" fillId="2" borderId="2" xfId="0" applyFont="1" applyFill="1" applyBorder="1" applyAlignment="1"/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" fontId="6" fillId="0" borderId="2" xfId="0" applyNumberFormat="1" applyFont="1" applyBorder="1" applyAlignment="1"/>
    <xf numFmtId="0" fontId="6" fillId="0" borderId="0" xfId="0" applyFont="1" applyAlignment="1"/>
    <xf numFmtId="0" fontId="7" fillId="0" borderId="0" xfId="0" applyFont="1" applyAlignment="1"/>
    <xf numFmtId="0" fontId="1" fillId="0" borderId="0" xfId="0" applyFont="1" applyFill="1" applyBorder="1" applyAlignment="1">
      <alignment horizontal="left" vertical="top"/>
    </xf>
    <xf numFmtId="164" fontId="1" fillId="0" borderId="2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9" xfId="0" applyFont="1" applyBorder="1"/>
    <xf numFmtId="0" fontId="4" fillId="0" borderId="9" xfId="0" applyFont="1" applyBorder="1"/>
    <xf numFmtId="0" fontId="1" fillId="2" borderId="2" xfId="0" applyFont="1" applyFill="1" applyBorder="1"/>
    <xf numFmtId="0" fontId="0" fillId="3" borderId="2" xfId="0" applyFont="1" applyFill="1" applyBorder="1" applyAlignment="1"/>
    <xf numFmtId="0" fontId="7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1"/>
  <sheetViews>
    <sheetView topLeftCell="A9" workbookViewId="0">
      <selection activeCell="B40" sqref="B40:B71"/>
    </sheetView>
  </sheetViews>
  <sheetFormatPr defaultRowHeight="12.75" x14ac:dyDescent="0.2"/>
  <cols>
    <col min="1" max="1" width="9.140625" style="9"/>
    <col min="2" max="2" width="9.140625" customWidth="1"/>
    <col min="3" max="3" width="16.42578125" customWidth="1"/>
    <col min="4" max="4" width="12.42578125" customWidth="1"/>
    <col min="5" max="5" width="18.5703125" customWidth="1"/>
    <col min="6" max="6" width="19.7109375" customWidth="1"/>
    <col min="7" max="7" width="19.140625" customWidth="1"/>
    <col min="8" max="8" width="21.85546875" customWidth="1"/>
    <col min="9" max="9" width="21.28515625" customWidth="1"/>
    <col min="13" max="13" width="20.5703125" customWidth="1"/>
    <col min="14" max="14" width="11" customWidth="1"/>
  </cols>
  <sheetData>
    <row r="2" spans="2:14" x14ac:dyDescent="0.2">
      <c r="B2" s="45" t="s">
        <v>163</v>
      </c>
      <c r="C2" s="45" t="s">
        <v>33</v>
      </c>
      <c r="D2" s="46" t="s">
        <v>34</v>
      </c>
      <c r="E2" s="48" t="s">
        <v>0</v>
      </c>
      <c r="F2" s="48"/>
      <c r="G2" s="48"/>
      <c r="H2" s="48"/>
      <c r="I2" s="48"/>
      <c r="L2" s="31"/>
      <c r="M2" s="31"/>
      <c r="N2" s="31"/>
    </row>
    <row r="3" spans="2:14" x14ac:dyDescent="0.2">
      <c r="B3" s="45"/>
      <c r="C3" s="45"/>
      <c r="D3" s="47"/>
      <c r="E3" s="12" t="s">
        <v>35</v>
      </c>
      <c r="F3" s="12" t="s">
        <v>36</v>
      </c>
      <c r="G3" s="12" t="s">
        <v>37</v>
      </c>
      <c r="H3" s="12" t="s">
        <v>38</v>
      </c>
      <c r="I3" s="12" t="s">
        <v>39</v>
      </c>
      <c r="L3" s="32"/>
      <c r="M3" s="32"/>
      <c r="N3" s="32"/>
    </row>
    <row r="4" spans="2:14" x14ac:dyDescent="0.2">
      <c r="B4" s="56" t="s">
        <v>164</v>
      </c>
      <c r="C4" s="29">
        <v>350725701020301</v>
      </c>
      <c r="D4" s="27" t="s">
        <v>40</v>
      </c>
      <c r="E4" s="28">
        <v>50</v>
      </c>
      <c r="F4" s="28" t="s">
        <v>72</v>
      </c>
      <c r="G4" s="28" t="s">
        <v>75</v>
      </c>
      <c r="H4" s="28" t="s">
        <v>78</v>
      </c>
      <c r="I4" s="33">
        <v>750000</v>
      </c>
      <c r="L4" s="30"/>
      <c r="M4" s="30"/>
      <c r="N4" s="30"/>
    </row>
    <row r="5" spans="2:14" x14ac:dyDescent="0.2">
      <c r="B5" s="56" t="s">
        <v>165</v>
      </c>
      <c r="C5" s="29">
        <v>350725701020302</v>
      </c>
      <c r="D5" s="27" t="s">
        <v>41</v>
      </c>
      <c r="E5" s="28">
        <v>20</v>
      </c>
      <c r="F5" s="28" t="s">
        <v>72</v>
      </c>
      <c r="G5" s="28" t="s">
        <v>75</v>
      </c>
      <c r="H5" s="28" t="s">
        <v>78</v>
      </c>
      <c r="I5" s="33">
        <v>650000</v>
      </c>
      <c r="L5" s="30"/>
      <c r="M5" s="30"/>
      <c r="N5" s="30"/>
    </row>
    <row r="6" spans="2:14" x14ac:dyDescent="0.2">
      <c r="B6" s="56" t="s">
        <v>166</v>
      </c>
      <c r="C6" s="29">
        <v>350725701020303</v>
      </c>
      <c r="D6" s="27" t="s">
        <v>42</v>
      </c>
      <c r="E6" s="28">
        <v>13</v>
      </c>
      <c r="F6" s="28" t="s">
        <v>72</v>
      </c>
      <c r="G6" s="28" t="s">
        <v>71</v>
      </c>
      <c r="H6" s="28" t="s">
        <v>79</v>
      </c>
      <c r="I6" s="33">
        <v>1200000</v>
      </c>
      <c r="L6" s="30"/>
      <c r="M6" s="30"/>
      <c r="N6" s="30"/>
    </row>
    <row r="7" spans="2:14" x14ac:dyDescent="0.2">
      <c r="B7" s="56" t="s">
        <v>167</v>
      </c>
      <c r="C7" s="29">
        <v>350725701020304</v>
      </c>
      <c r="D7" s="27" t="s">
        <v>43</v>
      </c>
      <c r="E7" s="28">
        <v>50</v>
      </c>
      <c r="F7" s="28" t="s">
        <v>71</v>
      </c>
      <c r="G7" s="28" t="s">
        <v>75</v>
      </c>
      <c r="H7" s="28" t="s">
        <v>79</v>
      </c>
      <c r="I7" s="33">
        <v>1200000</v>
      </c>
    </row>
    <row r="8" spans="2:14" x14ac:dyDescent="0.2">
      <c r="B8" s="56" t="s">
        <v>168</v>
      </c>
      <c r="C8" s="29">
        <v>350725701020305</v>
      </c>
      <c r="D8" s="27" t="s">
        <v>44</v>
      </c>
      <c r="E8" s="28">
        <v>12</v>
      </c>
      <c r="F8" s="28" t="s">
        <v>73</v>
      </c>
      <c r="G8" s="28" t="s">
        <v>74</v>
      </c>
      <c r="H8" s="28" t="s">
        <v>77</v>
      </c>
      <c r="I8" s="33">
        <v>1500000</v>
      </c>
    </row>
    <row r="9" spans="2:14" x14ac:dyDescent="0.2">
      <c r="B9" s="56" t="s">
        <v>169</v>
      </c>
      <c r="C9" s="29">
        <v>350725701020306</v>
      </c>
      <c r="D9" s="27" t="s">
        <v>45</v>
      </c>
      <c r="E9" s="28">
        <v>25</v>
      </c>
      <c r="F9" s="28" t="s">
        <v>72</v>
      </c>
      <c r="G9" s="28" t="s">
        <v>74</v>
      </c>
      <c r="H9" s="28" t="s">
        <v>80</v>
      </c>
      <c r="I9" s="33">
        <v>3300000</v>
      </c>
    </row>
    <row r="10" spans="2:14" x14ac:dyDescent="0.2">
      <c r="B10" s="56" t="s">
        <v>170</v>
      </c>
      <c r="C10" s="29">
        <v>350725701020307</v>
      </c>
      <c r="D10" s="27" t="s">
        <v>46</v>
      </c>
      <c r="E10" s="28">
        <v>24</v>
      </c>
      <c r="F10" s="28" t="s">
        <v>73</v>
      </c>
      <c r="G10" s="28" t="s">
        <v>75</v>
      </c>
      <c r="H10" s="28" t="s">
        <v>77</v>
      </c>
      <c r="I10" s="33">
        <v>1100000</v>
      </c>
    </row>
    <row r="11" spans="2:14" x14ac:dyDescent="0.2">
      <c r="B11" s="56" t="s">
        <v>171</v>
      </c>
      <c r="C11" s="29">
        <v>350725701020308</v>
      </c>
      <c r="D11" s="27" t="s">
        <v>47</v>
      </c>
      <c r="E11" s="28">
        <v>39</v>
      </c>
      <c r="F11" s="28" t="s">
        <v>73</v>
      </c>
      <c r="G11" s="28" t="s">
        <v>71</v>
      </c>
      <c r="H11" s="28" t="s">
        <v>79</v>
      </c>
      <c r="I11" s="33">
        <v>1100000</v>
      </c>
    </row>
    <row r="12" spans="2:14" x14ac:dyDescent="0.2">
      <c r="B12" s="56" t="s">
        <v>172</v>
      </c>
      <c r="C12" s="29">
        <v>350725701020309</v>
      </c>
      <c r="D12" s="27" t="s">
        <v>49</v>
      </c>
      <c r="E12" s="28">
        <v>24</v>
      </c>
      <c r="F12" s="28" t="s">
        <v>71</v>
      </c>
      <c r="G12" s="28" t="s">
        <v>76</v>
      </c>
      <c r="H12" s="28" t="s">
        <v>79</v>
      </c>
      <c r="I12" s="33">
        <v>1000000</v>
      </c>
    </row>
    <row r="13" spans="2:14" x14ac:dyDescent="0.2">
      <c r="B13" s="56" t="s">
        <v>173</v>
      </c>
      <c r="C13" s="29">
        <v>350725701020310</v>
      </c>
      <c r="D13" s="27" t="s">
        <v>50</v>
      </c>
      <c r="E13" s="28">
        <v>43</v>
      </c>
      <c r="F13" s="28" t="s">
        <v>71</v>
      </c>
      <c r="G13" s="28" t="s">
        <v>74</v>
      </c>
      <c r="H13" s="28" t="s">
        <v>80</v>
      </c>
      <c r="I13" s="33">
        <v>3000000</v>
      </c>
    </row>
    <row r="14" spans="2:14" x14ac:dyDescent="0.2">
      <c r="B14" s="56" t="s">
        <v>174</v>
      </c>
      <c r="C14" s="29">
        <v>350725701020311</v>
      </c>
      <c r="D14" s="27" t="s">
        <v>51</v>
      </c>
      <c r="E14" s="28">
        <v>50</v>
      </c>
      <c r="F14" s="28" t="s">
        <v>71</v>
      </c>
      <c r="G14" s="28" t="s">
        <v>71</v>
      </c>
      <c r="H14" s="28" t="s">
        <v>80</v>
      </c>
      <c r="I14" s="33">
        <v>2300000</v>
      </c>
    </row>
    <row r="15" spans="2:14" x14ac:dyDescent="0.2">
      <c r="B15" s="56" t="s">
        <v>175</v>
      </c>
      <c r="C15" s="29">
        <v>350725701020312</v>
      </c>
      <c r="D15" s="27" t="s">
        <v>52</v>
      </c>
      <c r="E15" s="28">
        <v>24</v>
      </c>
      <c r="F15" s="28" t="s">
        <v>73</v>
      </c>
      <c r="G15" s="28" t="s">
        <v>76</v>
      </c>
      <c r="H15" s="28" t="s">
        <v>80</v>
      </c>
      <c r="I15" s="33">
        <v>3500000</v>
      </c>
    </row>
    <row r="16" spans="2:14" x14ac:dyDescent="0.2">
      <c r="B16" s="56" t="s">
        <v>176</v>
      </c>
      <c r="C16" s="29">
        <v>350725701020313</v>
      </c>
      <c r="D16" s="27" t="s">
        <v>54</v>
      </c>
      <c r="E16" s="28">
        <v>10</v>
      </c>
      <c r="F16" s="28" t="s">
        <v>70</v>
      </c>
      <c r="G16" s="28" t="s">
        <v>76</v>
      </c>
      <c r="H16" s="28" t="s">
        <v>78</v>
      </c>
      <c r="I16" s="33">
        <v>150000</v>
      </c>
    </row>
    <row r="17" spans="2:9" x14ac:dyDescent="0.2">
      <c r="B17" s="56" t="s">
        <v>177</v>
      </c>
      <c r="C17" s="29">
        <v>350725701020314</v>
      </c>
      <c r="D17" s="27" t="s">
        <v>55</v>
      </c>
      <c r="E17" s="28">
        <v>30</v>
      </c>
      <c r="F17" s="28" t="s">
        <v>70</v>
      </c>
      <c r="G17" s="28" t="s">
        <v>74</v>
      </c>
      <c r="H17" s="28" t="s">
        <v>77</v>
      </c>
      <c r="I17" s="33">
        <v>1400000</v>
      </c>
    </row>
    <row r="18" spans="2:9" x14ac:dyDescent="0.2">
      <c r="B18" s="56" t="s">
        <v>178</v>
      </c>
      <c r="C18" s="29">
        <v>350725701020315</v>
      </c>
      <c r="D18" s="27" t="s">
        <v>56</v>
      </c>
      <c r="E18" s="28">
        <v>47</v>
      </c>
      <c r="F18" s="28" t="s">
        <v>72</v>
      </c>
      <c r="G18" s="28" t="s">
        <v>76</v>
      </c>
      <c r="H18" s="28" t="s">
        <v>77</v>
      </c>
      <c r="I18" s="33">
        <v>970000</v>
      </c>
    </row>
    <row r="19" spans="2:9" x14ac:dyDescent="0.2">
      <c r="B19" s="56" t="s">
        <v>179</v>
      </c>
      <c r="C19" s="29">
        <v>350725701020316</v>
      </c>
      <c r="D19" s="27" t="s">
        <v>57</v>
      </c>
      <c r="E19" s="28">
        <v>28</v>
      </c>
      <c r="F19" s="28" t="s">
        <v>72</v>
      </c>
      <c r="G19" s="28" t="s">
        <v>74</v>
      </c>
      <c r="H19" s="28" t="s">
        <v>77</v>
      </c>
      <c r="I19" s="33">
        <v>900000</v>
      </c>
    </row>
    <row r="20" spans="2:9" x14ac:dyDescent="0.2">
      <c r="B20" s="56" t="s">
        <v>180</v>
      </c>
      <c r="C20" s="29">
        <v>350725701020317</v>
      </c>
      <c r="D20" s="27" t="s">
        <v>58</v>
      </c>
      <c r="E20" s="28">
        <v>47</v>
      </c>
      <c r="F20" s="28" t="s">
        <v>70</v>
      </c>
      <c r="G20" s="28" t="s">
        <v>71</v>
      </c>
      <c r="H20" s="28" t="s">
        <v>77</v>
      </c>
      <c r="I20" s="33">
        <v>1300000</v>
      </c>
    </row>
    <row r="21" spans="2:9" x14ac:dyDescent="0.2">
      <c r="B21" s="56" t="s">
        <v>181</v>
      </c>
      <c r="C21" s="29">
        <v>350725701020318</v>
      </c>
      <c r="D21" s="27" t="s">
        <v>59</v>
      </c>
      <c r="E21" s="28">
        <v>14</v>
      </c>
      <c r="F21" s="28" t="s">
        <v>70</v>
      </c>
      <c r="G21" s="28" t="s">
        <v>71</v>
      </c>
      <c r="H21" s="28" t="s">
        <v>79</v>
      </c>
      <c r="I21" s="33">
        <v>1400000</v>
      </c>
    </row>
    <row r="22" spans="2:9" x14ac:dyDescent="0.2">
      <c r="B22" s="56" t="s">
        <v>182</v>
      </c>
      <c r="C22" s="29">
        <v>350725701020319</v>
      </c>
      <c r="D22" s="27" t="s">
        <v>60</v>
      </c>
      <c r="E22" s="28">
        <v>20</v>
      </c>
      <c r="F22" s="28" t="s">
        <v>73</v>
      </c>
      <c r="G22" s="28" t="s">
        <v>71</v>
      </c>
      <c r="H22" s="28" t="s">
        <v>79</v>
      </c>
      <c r="I22" s="33">
        <v>1800000</v>
      </c>
    </row>
    <row r="23" spans="2:9" x14ac:dyDescent="0.2">
      <c r="B23" s="56" t="s">
        <v>183</v>
      </c>
      <c r="C23" s="29">
        <v>350725701020320</v>
      </c>
      <c r="D23" s="27" t="s">
        <v>48</v>
      </c>
      <c r="E23" s="28">
        <v>15</v>
      </c>
      <c r="F23" s="28" t="s">
        <v>73</v>
      </c>
      <c r="G23" s="28" t="s">
        <v>74</v>
      </c>
      <c r="H23" s="28" t="s">
        <v>78</v>
      </c>
      <c r="I23" s="33">
        <v>1250000</v>
      </c>
    </row>
    <row r="24" spans="2:9" x14ac:dyDescent="0.2">
      <c r="B24" s="56" t="s">
        <v>184</v>
      </c>
      <c r="C24" s="29">
        <v>350725701020321</v>
      </c>
      <c r="D24" s="27" t="s">
        <v>53</v>
      </c>
      <c r="E24" s="28">
        <v>43</v>
      </c>
      <c r="F24" s="28" t="s">
        <v>71</v>
      </c>
      <c r="G24" s="28" t="s">
        <v>76</v>
      </c>
      <c r="H24" s="28" t="s">
        <v>80</v>
      </c>
      <c r="I24" s="33">
        <v>2000000</v>
      </c>
    </row>
    <row r="25" spans="2:9" x14ac:dyDescent="0.2">
      <c r="B25" s="56" t="s">
        <v>185</v>
      </c>
      <c r="C25" s="29">
        <v>350725701020322</v>
      </c>
      <c r="D25" s="27" t="s">
        <v>61</v>
      </c>
      <c r="E25" s="28">
        <v>33</v>
      </c>
      <c r="F25" s="28" t="s">
        <v>70</v>
      </c>
      <c r="G25" s="28" t="s">
        <v>76</v>
      </c>
      <c r="H25" s="28" t="s">
        <v>79</v>
      </c>
      <c r="I25" s="33">
        <v>1100000</v>
      </c>
    </row>
    <row r="26" spans="2:9" x14ac:dyDescent="0.2">
      <c r="B26" s="56" t="s">
        <v>186</v>
      </c>
      <c r="C26" s="29">
        <v>350725701020323</v>
      </c>
      <c r="D26" s="27" t="s">
        <v>62</v>
      </c>
      <c r="E26" s="28">
        <v>29</v>
      </c>
      <c r="F26" s="28" t="s">
        <v>73</v>
      </c>
      <c r="G26" s="28" t="s">
        <v>71</v>
      </c>
      <c r="H26" s="28" t="s">
        <v>77</v>
      </c>
      <c r="I26" s="33">
        <v>900000</v>
      </c>
    </row>
    <row r="27" spans="2:9" x14ac:dyDescent="0.2">
      <c r="B27" s="56" t="s">
        <v>187</v>
      </c>
      <c r="C27" s="29">
        <v>350725701020324</v>
      </c>
      <c r="D27" s="27" t="s">
        <v>63</v>
      </c>
      <c r="E27" s="28">
        <v>16</v>
      </c>
      <c r="F27" s="28" t="s">
        <v>72</v>
      </c>
      <c r="G27" s="28" t="s">
        <v>71</v>
      </c>
      <c r="H27" s="28" t="s">
        <v>78</v>
      </c>
      <c r="I27" s="33">
        <v>890000</v>
      </c>
    </row>
    <row r="28" spans="2:9" x14ac:dyDescent="0.2">
      <c r="B28" s="56" t="s">
        <v>188</v>
      </c>
      <c r="C28" s="29">
        <v>350725701020325</v>
      </c>
      <c r="D28" s="27" t="s">
        <v>64</v>
      </c>
      <c r="E28" s="28">
        <v>42</v>
      </c>
      <c r="F28" s="28" t="s">
        <v>72</v>
      </c>
      <c r="G28" s="28" t="s">
        <v>71</v>
      </c>
      <c r="H28" s="28" t="s">
        <v>80</v>
      </c>
      <c r="I28" s="33">
        <v>2850000</v>
      </c>
    </row>
    <row r="29" spans="2:9" x14ac:dyDescent="0.2">
      <c r="B29" s="56" t="s">
        <v>189</v>
      </c>
      <c r="C29" s="29">
        <v>350725701020326</v>
      </c>
      <c r="D29" s="27" t="s">
        <v>66</v>
      </c>
      <c r="E29" s="28">
        <v>33</v>
      </c>
      <c r="F29" s="28" t="s">
        <v>73</v>
      </c>
      <c r="G29" s="28" t="s">
        <v>74</v>
      </c>
      <c r="H29" s="28" t="s">
        <v>80</v>
      </c>
      <c r="I29" s="33">
        <v>2000000</v>
      </c>
    </row>
    <row r="30" spans="2:9" x14ac:dyDescent="0.2">
      <c r="B30" s="56" t="s">
        <v>190</v>
      </c>
      <c r="C30" s="29">
        <v>350725701020327</v>
      </c>
      <c r="D30" s="27" t="s">
        <v>67</v>
      </c>
      <c r="E30" s="28">
        <v>28</v>
      </c>
      <c r="F30" s="28" t="s">
        <v>72</v>
      </c>
      <c r="G30" s="28" t="s">
        <v>76</v>
      </c>
      <c r="H30" s="28" t="s">
        <v>80</v>
      </c>
      <c r="I30" s="33">
        <v>3000000</v>
      </c>
    </row>
    <row r="31" spans="2:9" x14ac:dyDescent="0.2">
      <c r="B31" s="56" t="s">
        <v>191</v>
      </c>
      <c r="C31" s="29">
        <v>350725701020328</v>
      </c>
      <c r="D31" s="27" t="s">
        <v>68</v>
      </c>
      <c r="E31" s="28">
        <v>29</v>
      </c>
      <c r="F31" s="28" t="s">
        <v>73</v>
      </c>
      <c r="G31" s="28" t="s">
        <v>74</v>
      </c>
      <c r="H31" s="28" t="s">
        <v>79</v>
      </c>
      <c r="I31" s="33">
        <v>1450000</v>
      </c>
    </row>
    <row r="32" spans="2:9" x14ac:dyDescent="0.2">
      <c r="B32" s="56" t="s">
        <v>192</v>
      </c>
      <c r="C32" s="29">
        <v>350725701020329</v>
      </c>
      <c r="D32" s="27" t="s">
        <v>65</v>
      </c>
      <c r="E32" s="28">
        <v>33</v>
      </c>
      <c r="F32" s="28" t="s">
        <v>73</v>
      </c>
      <c r="G32" s="28" t="s">
        <v>75</v>
      </c>
      <c r="H32" s="28" t="s">
        <v>80</v>
      </c>
      <c r="I32" s="33">
        <v>2050000</v>
      </c>
    </row>
    <row r="33" spans="2:9" x14ac:dyDescent="0.2">
      <c r="B33" s="56" t="s">
        <v>193</v>
      </c>
      <c r="C33" s="29">
        <v>350725701020330</v>
      </c>
      <c r="D33" s="27" t="s">
        <v>69</v>
      </c>
      <c r="E33" s="28">
        <v>14</v>
      </c>
      <c r="F33" s="28" t="s">
        <v>71</v>
      </c>
      <c r="G33" s="28" t="s">
        <v>75</v>
      </c>
      <c r="H33" s="28" t="s">
        <v>79</v>
      </c>
      <c r="I33" s="33">
        <v>1400000</v>
      </c>
    </row>
    <row r="40" spans="2:9" x14ac:dyDescent="0.2">
      <c r="B40" s="45" t="s">
        <v>163</v>
      </c>
      <c r="C40" s="45" t="s">
        <v>33</v>
      </c>
      <c r="D40" s="46" t="s">
        <v>34</v>
      </c>
      <c r="E40" s="48" t="s">
        <v>0</v>
      </c>
      <c r="F40" s="48"/>
      <c r="G40" s="48"/>
      <c r="H40" s="48"/>
      <c r="I40" s="48"/>
    </row>
    <row r="41" spans="2:9" x14ac:dyDescent="0.2">
      <c r="B41" s="45"/>
      <c r="C41" s="45"/>
      <c r="D41" s="47"/>
      <c r="E41" s="26" t="s">
        <v>35</v>
      </c>
      <c r="F41" s="26" t="s">
        <v>36</v>
      </c>
      <c r="G41" s="26" t="s">
        <v>37</v>
      </c>
      <c r="H41" s="26" t="s">
        <v>38</v>
      </c>
      <c r="I41" s="26" t="s">
        <v>39</v>
      </c>
    </row>
    <row r="42" spans="2:9" x14ac:dyDescent="0.2">
      <c r="B42" s="56" t="s">
        <v>164</v>
      </c>
      <c r="C42" s="29">
        <v>350725701020301</v>
      </c>
      <c r="D42" s="27" t="s">
        <v>40</v>
      </c>
      <c r="E42" s="28">
        <f>IF(E4&gt;40,1,IF(AND(41&gt;E4,30&lt;E4),2,IF(AND(31&gt;E4,19&lt;E4),3,4)))</f>
        <v>1</v>
      </c>
      <c r="F42" s="28">
        <f>IF(F4="Tanah",4,IF(F4="Bambu",3,IF(F4="Plester",2,1)))</f>
        <v>2</v>
      </c>
      <c r="G42" s="28">
        <f>IF(G4="Bambu",4,IF(G4="Rumbia",3,IF(G4="Kayu Sengon",2,1)))</f>
        <v>2</v>
      </c>
      <c r="H42" s="28">
        <f>IF(H4="Buruh",4,IF(H4="Petani",3,IF(H4="PNS",2,1)))</f>
        <v>3</v>
      </c>
      <c r="I42" s="28">
        <f>IF(I4&gt;3000000,1,IF(AND(3000001&gt;I4,1000000&lt;I4),2,IF(AND(1000001&gt;I4,499999&lt;I4),3,4)))</f>
        <v>3</v>
      </c>
    </row>
    <row r="43" spans="2:9" x14ac:dyDescent="0.2">
      <c r="B43" s="56" t="s">
        <v>165</v>
      </c>
      <c r="C43" s="29">
        <v>350725701020302</v>
      </c>
      <c r="D43" s="27" t="s">
        <v>41</v>
      </c>
      <c r="E43" s="28">
        <f t="shared" ref="E43:E71" si="0">IF(E5&gt;40,1,IF(AND(41&gt;E5,30&lt;E5),2,IF(AND(31&gt;E5,19&lt;E5),3,4)))</f>
        <v>3</v>
      </c>
      <c r="F43" s="28">
        <f t="shared" ref="F43:F71" si="1">IF(F5="Tanah",4,IF(F5="Bambu",3,IF(F5="Plester",2,1)))</f>
        <v>2</v>
      </c>
      <c r="G43" s="28">
        <f t="shared" ref="G43:G71" si="2">IF(G5="Bambu",4,IF(G5="Rumbia",3,IF(G5="Kayu Sengon",2,1)))</f>
        <v>2</v>
      </c>
      <c r="H43" s="28">
        <f t="shared" ref="H43:H71" si="3">IF(H5="Buruh",4,IF(H5="Petani",3,IF(H5="PNS",2,1)))</f>
        <v>3</v>
      </c>
      <c r="I43" s="28">
        <f t="shared" ref="I43:I71" si="4">IF(I5&gt;3000000,1,IF(AND(3000001&gt;I5,1000000&lt;I5),2,IF(AND(1000001&gt;I5,499999&lt;I5),3,4)))</f>
        <v>3</v>
      </c>
    </row>
    <row r="44" spans="2:9" x14ac:dyDescent="0.2">
      <c r="B44" s="56" t="s">
        <v>166</v>
      </c>
      <c r="C44" s="29">
        <v>350725701020303</v>
      </c>
      <c r="D44" s="27" t="s">
        <v>42</v>
      </c>
      <c r="E44" s="28">
        <f t="shared" si="0"/>
        <v>4</v>
      </c>
      <c r="F44" s="28">
        <f t="shared" si="1"/>
        <v>2</v>
      </c>
      <c r="G44" s="28">
        <f t="shared" si="2"/>
        <v>4</v>
      </c>
      <c r="H44" s="28">
        <f t="shared" si="3"/>
        <v>2</v>
      </c>
      <c r="I44" s="28">
        <f t="shared" si="4"/>
        <v>2</v>
      </c>
    </row>
    <row r="45" spans="2:9" x14ac:dyDescent="0.2">
      <c r="B45" s="56" t="s">
        <v>167</v>
      </c>
      <c r="C45" s="29">
        <v>350725701020304</v>
      </c>
      <c r="D45" s="27" t="s">
        <v>43</v>
      </c>
      <c r="E45" s="28">
        <f t="shared" si="0"/>
        <v>1</v>
      </c>
      <c r="F45" s="28">
        <f t="shared" si="1"/>
        <v>3</v>
      </c>
      <c r="G45" s="28">
        <f t="shared" si="2"/>
        <v>2</v>
      </c>
      <c r="H45" s="28">
        <f t="shared" si="3"/>
        <v>2</v>
      </c>
      <c r="I45" s="28">
        <f t="shared" si="4"/>
        <v>2</v>
      </c>
    </row>
    <row r="46" spans="2:9" x14ac:dyDescent="0.2">
      <c r="B46" s="56" t="s">
        <v>168</v>
      </c>
      <c r="C46" s="29">
        <v>350725701020305</v>
      </c>
      <c r="D46" s="27" t="s">
        <v>44</v>
      </c>
      <c r="E46" s="28">
        <f t="shared" si="0"/>
        <v>4</v>
      </c>
      <c r="F46" s="28">
        <f t="shared" si="1"/>
        <v>1</v>
      </c>
      <c r="G46" s="28">
        <f t="shared" si="2"/>
        <v>3</v>
      </c>
      <c r="H46" s="28">
        <f t="shared" si="3"/>
        <v>4</v>
      </c>
      <c r="I46" s="28">
        <f t="shared" si="4"/>
        <v>2</v>
      </c>
    </row>
    <row r="47" spans="2:9" x14ac:dyDescent="0.2">
      <c r="B47" s="56" t="s">
        <v>169</v>
      </c>
      <c r="C47" s="29">
        <v>350725701020306</v>
      </c>
      <c r="D47" s="27" t="s">
        <v>45</v>
      </c>
      <c r="E47" s="28">
        <f t="shared" si="0"/>
        <v>3</v>
      </c>
      <c r="F47" s="28">
        <f t="shared" si="1"/>
        <v>2</v>
      </c>
      <c r="G47" s="28">
        <f t="shared" si="2"/>
        <v>3</v>
      </c>
      <c r="H47" s="28">
        <f t="shared" si="3"/>
        <v>1</v>
      </c>
      <c r="I47" s="28">
        <f t="shared" si="4"/>
        <v>1</v>
      </c>
    </row>
    <row r="48" spans="2:9" x14ac:dyDescent="0.2">
      <c r="B48" s="56" t="s">
        <v>170</v>
      </c>
      <c r="C48" s="29">
        <v>350725701020307</v>
      </c>
      <c r="D48" s="27" t="s">
        <v>46</v>
      </c>
      <c r="E48" s="28">
        <f t="shared" si="0"/>
        <v>3</v>
      </c>
      <c r="F48" s="28">
        <f t="shared" si="1"/>
        <v>1</v>
      </c>
      <c r="G48" s="28">
        <f t="shared" si="2"/>
        <v>2</v>
      </c>
      <c r="H48" s="28">
        <f t="shared" si="3"/>
        <v>4</v>
      </c>
      <c r="I48" s="28">
        <f t="shared" si="4"/>
        <v>2</v>
      </c>
    </row>
    <row r="49" spans="2:9" x14ac:dyDescent="0.2">
      <c r="B49" s="56" t="s">
        <v>171</v>
      </c>
      <c r="C49" s="29">
        <v>350725701020308</v>
      </c>
      <c r="D49" s="27" t="s">
        <v>47</v>
      </c>
      <c r="E49" s="28">
        <f t="shared" si="0"/>
        <v>2</v>
      </c>
      <c r="F49" s="28">
        <f t="shared" si="1"/>
        <v>1</v>
      </c>
      <c r="G49" s="28">
        <f t="shared" si="2"/>
        <v>4</v>
      </c>
      <c r="H49" s="28">
        <f t="shared" si="3"/>
        <v>2</v>
      </c>
      <c r="I49" s="28">
        <f t="shared" si="4"/>
        <v>2</v>
      </c>
    </row>
    <row r="50" spans="2:9" x14ac:dyDescent="0.2">
      <c r="B50" s="56" t="s">
        <v>172</v>
      </c>
      <c r="C50" s="29">
        <v>350725701020309</v>
      </c>
      <c r="D50" s="27" t="s">
        <v>49</v>
      </c>
      <c r="E50" s="28">
        <f t="shared" si="0"/>
        <v>3</v>
      </c>
      <c r="F50" s="28">
        <f t="shared" si="1"/>
        <v>3</v>
      </c>
      <c r="G50" s="28">
        <f t="shared" si="2"/>
        <v>1</v>
      </c>
      <c r="H50" s="28">
        <f t="shared" si="3"/>
        <v>2</v>
      </c>
      <c r="I50" s="28">
        <f t="shared" si="4"/>
        <v>3</v>
      </c>
    </row>
    <row r="51" spans="2:9" x14ac:dyDescent="0.2">
      <c r="B51" s="56" t="s">
        <v>173</v>
      </c>
      <c r="C51" s="29">
        <v>350725701020310</v>
      </c>
      <c r="D51" s="27" t="s">
        <v>50</v>
      </c>
      <c r="E51" s="28">
        <f t="shared" si="0"/>
        <v>1</v>
      </c>
      <c r="F51" s="28">
        <f t="shared" si="1"/>
        <v>3</v>
      </c>
      <c r="G51" s="28">
        <f t="shared" si="2"/>
        <v>3</v>
      </c>
      <c r="H51" s="28">
        <f t="shared" si="3"/>
        <v>1</v>
      </c>
      <c r="I51" s="28">
        <f t="shared" si="4"/>
        <v>2</v>
      </c>
    </row>
    <row r="52" spans="2:9" x14ac:dyDescent="0.2">
      <c r="B52" s="56" t="s">
        <v>174</v>
      </c>
      <c r="C52" s="29">
        <v>350725701020311</v>
      </c>
      <c r="D52" s="27" t="s">
        <v>51</v>
      </c>
      <c r="E52" s="28">
        <f t="shared" si="0"/>
        <v>1</v>
      </c>
      <c r="F52" s="28">
        <f t="shared" si="1"/>
        <v>3</v>
      </c>
      <c r="G52" s="28">
        <f t="shared" si="2"/>
        <v>4</v>
      </c>
      <c r="H52" s="28">
        <f t="shared" si="3"/>
        <v>1</v>
      </c>
      <c r="I52" s="28">
        <f t="shared" si="4"/>
        <v>2</v>
      </c>
    </row>
    <row r="53" spans="2:9" x14ac:dyDescent="0.2">
      <c r="B53" s="56" t="s">
        <v>175</v>
      </c>
      <c r="C53" s="29">
        <v>350725701020312</v>
      </c>
      <c r="D53" s="27" t="s">
        <v>52</v>
      </c>
      <c r="E53" s="28">
        <f t="shared" si="0"/>
        <v>3</v>
      </c>
      <c r="F53" s="28">
        <f t="shared" si="1"/>
        <v>1</v>
      </c>
      <c r="G53" s="28">
        <f t="shared" si="2"/>
        <v>1</v>
      </c>
      <c r="H53" s="28">
        <f t="shared" si="3"/>
        <v>1</v>
      </c>
      <c r="I53" s="28">
        <f t="shared" si="4"/>
        <v>1</v>
      </c>
    </row>
    <row r="54" spans="2:9" x14ac:dyDescent="0.2">
      <c r="B54" s="56" t="s">
        <v>176</v>
      </c>
      <c r="C54" s="29">
        <v>350725701020313</v>
      </c>
      <c r="D54" s="27" t="s">
        <v>54</v>
      </c>
      <c r="E54" s="28">
        <f t="shared" si="0"/>
        <v>4</v>
      </c>
      <c r="F54" s="28">
        <f t="shared" si="1"/>
        <v>4</v>
      </c>
      <c r="G54" s="28">
        <f t="shared" si="2"/>
        <v>1</v>
      </c>
      <c r="H54" s="28">
        <f t="shared" si="3"/>
        <v>3</v>
      </c>
      <c r="I54" s="28">
        <f t="shared" si="4"/>
        <v>4</v>
      </c>
    </row>
    <row r="55" spans="2:9" x14ac:dyDescent="0.2">
      <c r="B55" s="56" t="s">
        <v>177</v>
      </c>
      <c r="C55" s="29">
        <v>350725701020314</v>
      </c>
      <c r="D55" s="27" t="s">
        <v>55</v>
      </c>
      <c r="E55" s="28">
        <f t="shared" si="0"/>
        <v>3</v>
      </c>
      <c r="F55" s="28">
        <f t="shared" si="1"/>
        <v>4</v>
      </c>
      <c r="G55" s="28">
        <f t="shared" si="2"/>
        <v>3</v>
      </c>
      <c r="H55" s="28">
        <f t="shared" si="3"/>
        <v>4</v>
      </c>
      <c r="I55" s="28">
        <f t="shared" si="4"/>
        <v>2</v>
      </c>
    </row>
    <row r="56" spans="2:9" x14ac:dyDescent="0.2">
      <c r="B56" s="56" t="s">
        <v>178</v>
      </c>
      <c r="C56" s="29">
        <v>350725701020315</v>
      </c>
      <c r="D56" s="27" t="s">
        <v>56</v>
      </c>
      <c r="E56" s="28">
        <f t="shared" si="0"/>
        <v>1</v>
      </c>
      <c r="F56" s="28">
        <f t="shared" si="1"/>
        <v>2</v>
      </c>
      <c r="G56" s="28">
        <f t="shared" si="2"/>
        <v>1</v>
      </c>
      <c r="H56" s="28">
        <f t="shared" si="3"/>
        <v>4</v>
      </c>
      <c r="I56" s="28">
        <f t="shared" si="4"/>
        <v>3</v>
      </c>
    </row>
    <row r="57" spans="2:9" x14ac:dyDescent="0.2">
      <c r="B57" s="56" t="s">
        <v>179</v>
      </c>
      <c r="C57" s="29">
        <v>350725701020316</v>
      </c>
      <c r="D57" s="27" t="s">
        <v>57</v>
      </c>
      <c r="E57" s="28">
        <f t="shared" si="0"/>
        <v>3</v>
      </c>
      <c r="F57" s="28">
        <f t="shared" si="1"/>
        <v>2</v>
      </c>
      <c r="G57" s="28">
        <f t="shared" si="2"/>
        <v>3</v>
      </c>
      <c r="H57" s="28">
        <f t="shared" si="3"/>
        <v>4</v>
      </c>
      <c r="I57" s="28">
        <f t="shared" si="4"/>
        <v>3</v>
      </c>
    </row>
    <row r="58" spans="2:9" x14ac:dyDescent="0.2">
      <c r="B58" s="56" t="s">
        <v>180</v>
      </c>
      <c r="C58" s="29">
        <v>350725701020317</v>
      </c>
      <c r="D58" s="27" t="s">
        <v>58</v>
      </c>
      <c r="E58" s="28">
        <f t="shared" si="0"/>
        <v>1</v>
      </c>
      <c r="F58" s="28">
        <f t="shared" si="1"/>
        <v>4</v>
      </c>
      <c r="G58" s="28">
        <f t="shared" si="2"/>
        <v>4</v>
      </c>
      <c r="H58" s="28">
        <f t="shared" si="3"/>
        <v>4</v>
      </c>
      <c r="I58" s="28">
        <f t="shared" si="4"/>
        <v>2</v>
      </c>
    </row>
    <row r="59" spans="2:9" x14ac:dyDescent="0.2">
      <c r="B59" s="56" t="s">
        <v>181</v>
      </c>
      <c r="C59" s="29">
        <v>350725701020318</v>
      </c>
      <c r="D59" s="27" t="s">
        <v>59</v>
      </c>
      <c r="E59" s="28">
        <f t="shared" si="0"/>
        <v>4</v>
      </c>
      <c r="F59" s="28">
        <f t="shared" si="1"/>
        <v>4</v>
      </c>
      <c r="G59" s="28">
        <f t="shared" si="2"/>
        <v>4</v>
      </c>
      <c r="H59" s="28">
        <f t="shared" si="3"/>
        <v>2</v>
      </c>
      <c r="I59" s="28">
        <f t="shared" si="4"/>
        <v>2</v>
      </c>
    </row>
    <row r="60" spans="2:9" x14ac:dyDescent="0.2">
      <c r="B60" s="56" t="s">
        <v>182</v>
      </c>
      <c r="C60" s="29">
        <v>350725701020319</v>
      </c>
      <c r="D60" s="27" t="s">
        <v>60</v>
      </c>
      <c r="E60" s="28">
        <f t="shared" si="0"/>
        <v>3</v>
      </c>
      <c r="F60" s="28">
        <f t="shared" si="1"/>
        <v>1</v>
      </c>
      <c r="G60" s="28">
        <f t="shared" si="2"/>
        <v>4</v>
      </c>
      <c r="H60" s="28">
        <f t="shared" si="3"/>
        <v>2</v>
      </c>
      <c r="I60" s="28">
        <f t="shared" si="4"/>
        <v>2</v>
      </c>
    </row>
    <row r="61" spans="2:9" x14ac:dyDescent="0.2">
      <c r="B61" s="56" t="s">
        <v>183</v>
      </c>
      <c r="C61" s="29">
        <v>350725701020320</v>
      </c>
      <c r="D61" s="27" t="s">
        <v>48</v>
      </c>
      <c r="E61" s="28">
        <f t="shared" si="0"/>
        <v>4</v>
      </c>
      <c r="F61" s="28">
        <f t="shared" si="1"/>
        <v>1</v>
      </c>
      <c r="G61" s="28">
        <f t="shared" si="2"/>
        <v>3</v>
      </c>
      <c r="H61" s="28">
        <f t="shared" si="3"/>
        <v>3</v>
      </c>
      <c r="I61" s="28">
        <f t="shared" si="4"/>
        <v>2</v>
      </c>
    </row>
    <row r="62" spans="2:9" x14ac:dyDescent="0.2">
      <c r="B62" s="56" t="s">
        <v>184</v>
      </c>
      <c r="C62" s="29">
        <v>350725701020321</v>
      </c>
      <c r="D62" s="27" t="s">
        <v>53</v>
      </c>
      <c r="E62" s="28">
        <f t="shared" si="0"/>
        <v>1</v>
      </c>
      <c r="F62" s="28">
        <f t="shared" si="1"/>
        <v>3</v>
      </c>
      <c r="G62" s="28">
        <f t="shared" si="2"/>
        <v>1</v>
      </c>
      <c r="H62" s="28">
        <f t="shared" si="3"/>
        <v>1</v>
      </c>
      <c r="I62" s="28">
        <f t="shared" si="4"/>
        <v>2</v>
      </c>
    </row>
    <row r="63" spans="2:9" x14ac:dyDescent="0.2">
      <c r="B63" s="56" t="s">
        <v>185</v>
      </c>
      <c r="C63" s="29">
        <v>350725701020322</v>
      </c>
      <c r="D63" s="27" t="s">
        <v>61</v>
      </c>
      <c r="E63" s="28">
        <f t="shared" si="0"/>
        <v>2</v>
      </c>
      <c r="F63" s="28">
        <f t="shared" si="1"/>
        <v>4</v>
      </c>
      <c r="G63" s="28">
        <f t="shared" si="2"/>
        <v>1</v>
      </c>
      <c r="H63" s="28">
        <f t="shared" si="3"/>
        <v>2</v>
      </c>
      <c r="I63" s="28">
        <f t="shared" si="4"/>
        <v>2</v>
      </c>
    </row>
    <row r="64" spans="2:9" x14ac:dyDescent="0.2">
      <c r="B64" s="56" t="s">
        <v>186</v>
      </c>
      <c r="C64" s="29">
        <v>350725701020323</v>
      </c>
      <c r="D64" s="27" t="s">
        <v>62</v>
      </c>
      <c r="E64" s="28">
        <f t="shared" si="0"/>
        <v>3</v>
      </c>
      <c r="F64" s="28">
        <f t="shared" si="1"/>
        <v>1</v>
      </c>
      <c r="G64" s="28">
        <f t="shared" si="2"/>
        <v>4</v>
      </c>
      <c r="H64" s="28">
        <f t="shared" si="3"/>
        <v>4</v>
      </c>
      <c r="I64" s="28">
        <f t="shared" si="4"/>
        <v>3</v>
      </c>
    </row>
    <row r="65" spans="2:9" x14ac:dyDescent="0.2">
      <c r="B65" s="56" t="s">
        <v>187</v>
      </c>
      <c r="C65" s="29">
        <v>350725701020324</v>
      </c>
      <c r="D65" s="27" t="s">
        <v>63</v>
      </c>
      <c r="E65" s="28">
        <f t="shared" si="0"/>
        <v>4</v>
      </c>
      <c r="F65" s="28">
        <f t="shared" si="1"/>
        <v>2</v>
      </c>
      <c r="G65" s="28">
        <f t="shared" si="2"/>
        <v>4</v>
      </c>
      <c r="H65" s="28">
        <f t="shared" si="3"/>
        <v>3</v>
      </c>
      <c r="I65" s="28">
        <f t="shared" si="4"/>
        <v>3</v>
      </c>
    </row>
    <row r="66" spans="2:9" x14ac:dyDescent="0.2">
      <c r="B66" s="56" t="s">
        <v>188</v>
      </c>
      <c r="C66" s="29">
        <v>350725701020325</v>
      </c>
      <c r="D66" s="27" t="s">
        <v>64</v>
      </c>
      <c r="E66" s="28">
        <f t="shared" si="0"/>
        <v>1</v>
      </c>
      <c r="F66" s="28">
        <f t="shared" si="1"/>
        <v>2</v>
      </c>
      <c r="G66" s="28">
        <f t="shared" si="2"/>
        <v>4</v>
      </c>
      <c r="H66" s="28">
        <f t="shared" si="3"/>
        <v>1</v>
      </c>
      <c r="I66" s="28">
        <f t="shared" si="4"/>
        <v>2</v>
      </c>
    </row>
    <row r="67" spans="2:9" x14ac:dyDescent="0.2">
      <c r="B67" s="56" t="s">
        <v>189</v>
      </c>
      <c r="C67" s="29">
        <v>350725701020326</v>
      </c>
      <c r="D67" s="27" t="s">
        <v>66</v>
      </c>
      <c r="E67" s="28">
        <f t="shared" si="0"/>
        <v>2</v>
      </c>
      <c r="F67" s="28">
        <f t="shared" si="1"/>
        <v>1</v>
      </c>
      <c r="G67" s="28">
        <f t="shared" si="2"/>
        <v>3</v>
      </c>
      <c r="H67" s="28">
        <f t="shared" si="3"/>
        <v>1</v>
      </c>
      <c r="I67" s="28">
        <f t="shared" si="4"/>
        <v>2</v>
      </c>
    </row>
    <row r="68" spans="2:9" x14ac:dyDescent="0.2">
      <c r="B68" s="56" t="s">
        <v>190</v>
      </c>
      <c r="C68" s="29">
        <v>350725701020327</v>
      </c>
      <c r="D68" s="27" t="s">
        <v>67</v>
      </c>
      <c r="E68" s="28">
        <f t="shared" si="0"/>
        <v>3</v>
      </c>
      <c r="F68" s="28">
        <f t="shared" si="1"/>
        <v>2</v>
      </c>
      <c r="G68" s="28">
        <f t="shared" si="2"/>
        <v>1</v>
      </c>
      <c r="H68" s="28">
        <f t="shared" si="3"/>
        <v>1</v>
      </c>
      <c r="I68" s="28">
        <f t="shared" si="4"/>
        <v>2</v>
      </c>
    </row>
    <row r="69" spans="2:9" x14ac:dyDescent="0.2">
      <c r="B69" s="56" t="s">
        <v>191</v>
      </c>
      <c r="C69" s="29">
        <v>350725701020328</v>
      </c>
      <c r="D69" s="27" t="s">
        <v>68</v>
      </c>
      <c r="E69" s="28">
        <f t="shared" si="0"/>
        <v>3</v>
      </c>
      <c r="F69" s="28">
        <f t="shared" si="1"/>
        <v>1</v>
      </c>
      <c r="G69" s="28">
        <f t="shared" si="2"/>
        <v>3</v>
      </c>
      <c r="H69" s="28">
        <f t="shared" si="3"/>
        <v>2</v>
      </c>
      <c r="I69" s="28">
        <f t="shared" si="4"/>
        <v>2</v>
      </c>
    </row>
    <row r="70" spans="2:9" x14ac:dyDescent="0.2">
      <c r="B70" s="56" t="s">
        <v>192</v>
      </c>
      <c r="C70" s="29">
        <v>350725701020329</v>
      </c>
      <c r="D70" s="27" t="s">
        <v>65</v>
      </c>
      <c r="E70" s="28">
        <f t="shared" si="0"/>
        <v>2</v>
      </c>
      <c r="F70" s="28">
        <f t="shared" si="1"/>
        <v>1</v>
      </c>
      <c r="G70" s="28">
        <f t="shared" si="2"/>
        <v>2</v>
      </c>
      <c r="H70" s="28">
        <f t="shared" si="3"/>
        <v>1</v>
      </c>
      <c r="I70" s="28">
        <f t="shared" si="4"/>
        <v>2</v>
      </c>
    </row>
    <row r="71" spans="2:9" x14ac:dyDescent="0.2">
      <c r="B71" s="56" t="s">
        <v>193</v>
      </c>
      <c r="C71" s="29">
        <v>350725701020330</v>
      </c>
      <c r="D71" s="27" t="s">
        <v>69</v>
      </c>
      <c r="E71" s="28">
        <f t="shared" si="0"/>
        <v>4</v>
      </c>
      <c r="F71" s="28">
        <f t="shared" si="1"/>
        <v>3</v>
      </c>
      <c r="G71" s="28">
        <f t="shared" si="2"/>
        <v>2</v>
      </c>
      <c r="H71" s="28">
        <f t="shared" si="3"/>
        <v>2</v>
      </c>
      <c r="I71" s="28">
        <f t="shared" si="4"/>
        <v>2</v>
      </c>
    </row>
  </sheetData>
  <mergeCells count="8">
    <mergeCell ref="B2:B3"/>
    <mergeCell ref="B40:B41"/>
    <mergeCell ref="C2:C3"/>
    <mergeCell ref="D2:D3"/>
    <mergeCell ref="E2:I2"/>
    <mergeCell ref="C40:C41"/>
    <mergeCell ref="D40:D41"/>
    <mergeCell ref="E40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76"/>
  <sheetViews>
    <sheetView tabSelected="1" topLeftCell="M7" workbookViewId="0">
      <selection activeCell="N22" sqref="N22"/>
    </sheetView>
  </sheetViews>
  <sheetFormatPr defaultColWidth="14.42578125" defaultRowHeight="15.75" customHeight="1" x14ac:dyDescent="0.2"/>
  <cols>
    <col min="1" max="1" width="14.42578125" style="9"/>
    <col min="2" max="2" width="18.5703125" customWidth="1"/>
    <col min="3" max="4" width="7.5703125" customWidth="1"/>
    <col min="5" max="5" width="7.42578125" customWidth="1"/>
    <col min="6" max="6" width="7" style="9" customWidth="1"/>
    <col min="7" max="7" width="8" style="9" customWidth="1"/>
    <col min="12" max="13" width="14.42578125" style="9"/>
    <col min="17" max="17" width="14" customWidth="1"/>
    <col min="18" max="18" width="17" customWidth="1"/>
    <col min="19" max="20" width="17" style="9" customWidth="1"/>
  </cols>
  <sheetData>
    <row r="1" spans="2:38" ht="12.75" x14ac:dyDescent="0.2">
      <c r="B1" s="9"/>
      <c r="C1" s="9"/>
      <c r="D1" s="9"/>
      <c r="E1" s="9"/>
      <c r="H1" s="1"/>
      <c r="I1" s="1"/>
      <c r="J1" s="1"/>
      <c r="K1" s="1"/>
      <c r="L1" s="7"/>
      <c r="M1" s="7"/>
      <c r="N1" s="1"/>
      <c r="O1" s="1"/>
    </row>
    <row r="2" spans="2:38" ht="12.75" x14ac:dyDescent="0.2">
      <c r="B2" s="49" t="s">
        <v>34</v>
      </c>
      <c r="C2" s="51" t="s">
        <v>0</v>
      </c>
      <c r="D2" s="52"/>
      <c r="E2" s="52"/>
      <c r="F2" s="52"/>
      <c r="G2" s="53"/>
      <c r="I2" s="46" t="s">
        <v>1</v>
      </c>
      <c r="J2" s="46"/>
      <c r="K2" s="46"/>
      <c r="L2" s="46"/>
      <c r="M2" s="46"/>
      <c r="N2" s="16"/>
      <c r="O2" s="1"/>
      <c r="P2" s="48" t="s">
        <v>2</v>
      </c>
      <c r="Q2" s="48"/>
      <c r="R2" s="48"/>
      <c r="S2" s="48"/>
      <c r="T2" s="48"/>
      <c r="U2" s="16"/>
      <c r="W2" s="48" t="s">
        <v>3</v>
      </c>
      <c r="X2" s="48"/>
      <c r="Y2" s="48"/>
      <c r="Z2" s="48"/>
      <c r="AA2" s="48"/>
      <c r="AB2" s="48"/>
      <c r="AC2" s="48"/>
      <c r="AF2" s="48" t="s">
        <v>15</v>
      </c>
      <c r="AG2" s="48"/>
      <c r="AH2" s="48"/>
      <c r="AI2" s="48"/>
      <c r="AJ2" s="48"/>
      <c r="AK2" s="48"/>
      <c r="AL2" s="48"/>
    </row>
    <row r="3" spans="2:38" ht="12.75" x14ac:dyDescent="0.2">
      <c r="B3" s="50"/>
      <c r="C3" s="34" t="s">
        <v>4</v>
      </c>
      <c r="D3" s="34" t="s">
        <v>5</v>
      </c>
      <c r="E3" s="34" t="s">
        <v>6</v>
      </c>
      <c r="F3" s="34" t="s">
        <v>81</v>
      </c>
      <c r="G3" s="34" t="s">
        <v>82</v>
      </c>
      <c r="I3" s="18" t="s">
        <v>7</v>
      </c>
      <c r="J3" s="19"/>
      <c r="K3" s="19"/>
      <c r="L3" s="19"/>
      <c r="M3" s="19"/>
      <c r="N3" s="17"/>
      <c r="O3" s="1"/>
      <c r="P3" s="24" t="s">
        <v>8</v>
      </c>
      <c r="Q3" s="25"/>
      <c r="R3" s="25"/>
      <c r="S3" s="25"/>
      <c r="T3" s="25"/>
      <c r="U3" s="20"/>
      <c r="W3" s="43"/>
      <c r="X3" s="43"/>
      <c r="Y3" s="43"/>
      <c r="Z3" s="43"/>
      <c r="AA3" s="43"/>
      <c r="AB3" s="44"/>
      <c r="AC3" s="44"/>
      <c r="AF3" s="43"/>
      <c r="AG3" s="43"/>
      <c r="AH3" s="43"/>
      <c r="AI3" s="43"/>
      <c r="AJ3" s="43"/>
      <c r="AK3" s="44"/>
      <c r="AL3" s="44"/>
    </row>
    <row r="4" spans="2:38" ht="12.75" x14ac:dyDescent="0.2">
      <c r="B4" s="36" t="s">
        <v>40</v>
      </c>
      <c r="C4" s="37">
        <v>1</v>
      </c>
      <c r="D4" s="37">
        <v>2</v>
      </c>
      <c r="E4" s="37">
        <v>2</v>
      </c>
      <c r="F4" s="37">
        <v>3</v>
      </c>
      <c r="G4" s="37">
        <v>3</v>
      </c>
      <c r="I4" s="14">
        <f t="shared" ref="I4:I33" si="0">C4/$C$70</f>
        <v>6.5232807305344226E-2</v>
      </c>
      <c r="J4" s="14">
        <f>D4/$D$70</f>
        <v>0.14907119849998599</v>
      </c>
      <c r="K4" s="14">
        <f>E4/$E$70</f>
        <v>0.12725695259515554</v>
      </c>
      <c r="L4" s="14">
        <f>F4/$F$70</f>
        <v>0.21107926341908756</v>
      </c>
      <c r="M4" s="14">
        <f>G4/$G$70</f>
        <v>0.23643312187173018</v>
      </c>
      <c r="N4" s="17"/>
      <c r="O4" s="1"/>
      <c r="P4" s="24" t="s">
        <v>83</v>
      </c>
      <c r="Q4" s="24" t="s">
        <v>84</v>
      </c>
      <c r="R4" s="24" t="s">
        <v>85</v>
      </c>
      <c r="S4" s="24" t="s">
        <v>86</v>
      </c>
      <c r="T4" s="24" t="s">
        <v>87</v>
      </c>
      <c r="U4" s="21"/>
      <c r="W4" s="40" t="s">
        <v>40</v>
      </c>
      <c r="X4" s="41">
        <f>($J$38-P5)*($J$38-P5)</f>
        <v>1.5319148936170216E-3</v>
      </c>
      <c r="Y4" s="41">
        <f>($K$38-Q5)*($K$38-Q5)</f>
        <v>8.8888888888888904E-4</v>
      </c>
      <c r="Z4" s="41">
        <f>($L$38-R5)*($L$38-R5)</f>
        <v>6.4777327935222671E-4</v>
      </c>
      <c r="AA4" s="41">
        <f>($M$38-S5)*($M$38-S5)</f>
        <v>1.9801980198019792E-4</v>
      </c>
      <c r="AB4" s="41">
        <f>($N$38-T5)*($N$38-T5)</f>
        <v>2.4844720496894427E-4</v>
      </c>
      <c r="AC4" s="42">
        <f>SUM(X4:AB4)</f>
        <v>3.5150440688072795E-3</v>
      </c>
      <c r="AF4" s="40" t="s">
        <v>40</v>
      </c>
      <c r="AG4" s="41">
        <f>(P5-$J$39)^2</f>
        <v>0</v>
      </c>
      <c r="AH4" s="41">
        <f>(Q5-$K$39)^2</f>
        <v>2.2222222222222226E-4</v>
      </c>
      <c r="AI4" s="41">
        <f>(R5-$L$39)^2</f>
        <v>1.6194331983805668E-4</v>
      </c>
      <c r="AJ4" s="41">
        <f>(S5-$M$39)^2</f>
        <v>7.9207920792079224E-4</v>
      </c>
      <c r="AK4" s="41">
        <f>(T5-$N$39)^2</f>
        <v>9.9378881987577622E-4</v>
      </c>
      <c r="AL4" s="42">
        <f>SUM(AG4:AK4)</f>
        <v>2.1700335698568475E-3</v>
      </c>
    </row>
    <row r="5" spans="2:38" ht="12.75" x14ac:dyDescent="0.2">
      <c r="B5" s="36" t="s">
        <v>41</v>
      </c>
      <c r="C5" s="37">
        <v>3</v>
      </c>
      <c r="D5" s="37">
        <v>2</v>
      </c>
      <c r="E5" s="37">
        <v>2</v>
      </c>
      <c r="F5" s="37">
        <v>3</v>
      </c>
      <c r="G5" s="37">
        <v>3</v>
      </c>
      <c r="I5" s="14">
        <f t="shared" si="0"/>
        <v>0.19569842191603265</v>
      </c>
      <c r="J5" s="14">
        <f t="shared" ref="J5:J32" si="1">D5/$D$70</f>
        <v>0.14907119849998599</v>
      </c>
      <c r="K5" s="14">
        <f t="shared" ref="K5:K32" si="2">E5/$E$70</f>
        <v>0.12725695259515554</v>
      </c>
      <c r="L5" s="14">
        <f t="shared" ref="L5:L32" si="3">F5/$F$70</f>
        <v>0.21107926341908756</v>
      </c>
      <c r="M5" s="14">
        <f t="shared" ref="M5:M32" si="4">G5/$G$70</f>
        <v>0.23643312187173018</v>
      </c>
      <c r="N5" s="17"/>
      <c r="O5" s="1"/>
      <c r="P5" s="13">
        <f>0.2*I4</f>
        <v>1.3046561461068846E-2</v>
      </c>
      <c r="Q5" s="13">
        <f t="shared" ref="Q5:T20" si="5">0.2*J4</f>
        <v>2.9814239699997198E-2</v>
      </c>
      <c r="R5" s="13">
        <f t="shared" si="5"/>
        <v>2.5451390519031111E-2</v>
      </c>
      <c r="S5" s="13">
        <f t="shared" si="5"/>
        <v>4.2215852683817515E-2</v>
      </c>
      <c r="T5" s="13">
        <f t="shared" si="5"/>
        <v>4.728662437434604E-2</v>
      </c>
      <c r="U5" s="22"/>
      <c r="W5" s="36" t="s">
        <v>41</v>
      </c>
      <c r="X5" s="5">
        <f t="shared" ref="X5:X32" si="6">($J$38-P6)*($J$38-P6)</f>
        <v>1.7021276595744709E-4</v>
      </c>
      <c r="Y5" s="5">
        <f t="shared" ref="Y5:Y33" si="7">($K$38-Q6)*($K$38-Q6)</f>
        <v>8.8888888888888904E-4</v>
      </c>
      <c r="Z5" s="41">
        <f t="shared" ref="Z5:Z32" si="8">($L$38-R6)*($L$38-R6)</f>
        <v>6.4777327935222671E-4</v>
      </c>
      <c r="AA5" s="41">
        <f t="shared" ref="AA5:AA33" si="9">($M$38-S6)*($M$38-S6)</f>
        <v>1.9801980198019792E-4</v>
      </c>
      <c r="AB5" s="41">
        <f t="shared" ref="AB5:AB33" si="10">($N$38-T6)*($N$38-T6)</f>
        <v>2.4844720496894427E-4</v>
      </c>
      <c r="AC5" s="42">
        <f t="shared" ref="AC5:AC33" si="11">SUM(X5:AB5)</f>
        <v>2.1533419411477049E-3</v>
      </c>
      <c r="AF5" s="36" t="s">
        <v>41</v>
      </c>
      <c r="AG5" s="41">
        <f t="shared" ref="AG5:AG33" si="12">(P6-$J$39)^2</f>
        <v>6.8085106382978695E-4</v>
      </c>
      <c r="AH5" s="41">
        <f t="shared" ref="AH5:AH33" si="13">(Q6-$K$39)^2</f>
        <v>2.2222222222222226E-4</v>
      </c>
      <c r="AI5" s="41">
        <f t="shared" ref="AI5:AI33" si="14">(R6-$L$39)^2</f>
        <v>1.6194331983805668E-4</v>
      </c>
      <c r="AJ5" s="41">
        <f t="shared" ref="AJ5:AJ33" si="15">(S6-$M$39)^2</f>
        <v>7.9207920792079224E-4</v>
      </c>
      <c r="AK5" s="41">
        <f t="shared" ref="AK5:AK33" si="16">(T6-$N$39)^2</f>
        <v>9.9378881987577622E-4</v>
      </c>
      <c r="AL5" s="42">
        <f t="shared" ref="AL5:AL33" si="17">SUM(AG5:AK5)</f>
        <v>2.8508846336866341E-3</v>
      </c>
    </row>
    <row r="6" spans="2:38" ht="12.75" x14ac:dyDescent="0.2">
      <c r="B6" s="36" t="s">
        <v>42</v>
      </c>
      <c r="C6" s="37">
        <v>4</v>
      </c>
      <c r="D6" s="37">
        <v>2</v>
      </c>
      <c r="E6" s="37">
        <v>4</v>
      </c>
      <c r="F6" s="37">
        <v>2</v>
      </c>
      <c r="G6" s="37">
        <v>2</v>
      </c>
      <c r="I6" s="14">
        <f t="shared" si="0"/>
        <v>0.2609312292213769</v>
      </c>
      <c r="J6" s="14">
        <f t="shared" si="1"/>
        <v>0.14907119849998599</v>
      </c>
      <c r="K6" s="14">
        <f t="shared" si="2"/>
        <v>0.25451390519031108</v>
      </c>
      <c r="L6" s="14">
        <f t="shared" si="3"/>
        <v>0.14071950894605836</v>
      </c>
      <c r="M6" s="14">
        <f t="shared" si="4"/>
        <v>0.15762208124782012</v>
      </c>
      <c r="N6" s="17"/>
      <c r="O6" s="1"/>
      <c r="P6" s="13">
        <f t="shared" ref="P6:T34" si="18">0.2*I5</f>
        <v>3.913968438320653E-2</v>
      </c>
      <c r="Q6" s="13">
        <f t="shared" si="5"/>
        <v>2.9814239699997198E-2</v>
      </c>
      <c r="R6" s="13">
        <f t="shared" si="5"/>
        <v>2.5451390519031111E-2</v>
      </c>
      <c r="S6" s="13">
        <f t="shared" si="5"/>
        <v>4.2215852683817515E-2</v>
      </c>
      <c r="T6" s="13">
        <f t="shared" si="5"/>
        <v>4.728662437434604E-2</v>
      </c>
      <c r="U6" s="22"/>
      <c r="W6" s="36" t="s">
        <v>42</v>
      </c>
      <c r="X6" s="5">
        <f t="shared" si="6"/>
        <v>0</v>
      </c>
      <c r="Y6" s="5">
        <f t="shared" si="7"/>
        <v>8.8888888888888904E-4</v>
      </c>
      <c r="Z6" s="41">
        <f t="shared" si="8"/>
        <v>0</v>
      </c>
      <c r="AA6" s="41">
        <f t="shared" si="9"/>
        <v>7.9207920792079202E-4</v>
      </c>
      <c r="AB6" s="41">
        <f t="shared" si="10"/>
        <v>9.9378881987577665E-4</v>
      </c>
      <c r="AC6" s="42">
        <f t="shared" si="11"/>
        <v>2.6747569166854579E-3</v>
      </c>
      <c r="AF6" s="36" t="s">
        <v>42</v>
      </c>
      <c r="AG6" s="41">
        <f t="shared" si="12"/>
        <v>1.5319148936170216E-3</v>
      </c>
      <c r="AH6" s="41">
        <f t="shared" si="13"/>
        <v>2.2222222222222226E-4</v>
      </c>
      <c r="AI6" s="41">
        <f t="shared" si="14"/>
        <v>1.45748987854251E-3</v>
      </c>
      <c r="AJ6" s="41">
        <f t="shared" si="15"/>
        <v>1.9801980198019801E-4</v>
      </c>
      <c r="AK6" s="41">
        <f t="shared" si="16"/>
        <v>2.4844720496894416E-4</v>
      </c>
      <c r="AL6" s="42">
        <f t="shared" si="17"/>
        <v>3.6580940013308961E-3</v>
      </c>
    </row>
    <row r="7" spans="2:38" ht="12.75" x14ac:dyDescent="0.2">
      <c r="B7" s="36" t="s">
        <v>43</v>
      </c>
      <c r="C7" s="37">
        <v>1</v>
      </c>
      <c r="D7" s="37">
        <v>3</v>
      </c>
      <c r="E7" s="37">
        <v>2</v>
      </c>
      <c r="F7" s="37">
        <v>2</v>
      </c>
      <c r="G7" s="37">
        <v>2</v>
      </c>
      <c r="I7" s="14">
        <f t="shared" si="0"/>
        <v>6.5232807305344226E-2</v>
      </c>
      <c r="J7" s="14">
        <f t="shared" si="1"/>
        <v>0.22360679774997896</v>
      </c>
      <c r="K7" s="14">
        <f t="shared" si="2"/>
        <v>0.12725695259515554</v>
      </c>
      <c r="L7" s="14">
        <f t="shared" si="3"/>
        <v>0.14071950894605836</v>
      </c>
      <c r="M7" s="14">
        <f t="shared" si="4"/>
        <v>0.15762208124782012</v>
      </c>
      <c r="N7" s="17"/>
      <c r="O7" s="1"/>
      <c r="P7" s="13">
        <f t="shared" si="18"/>
        <v>5.2186245844275385E-2</v>
      </c>
      <c r="Q7" s="13">
        <f t="shared" si="5"/>
        <v>2.9814239699997198E-2</v>
      </c>
      <c r="R7" s="13">
        <f t="shared" si="5"/>
        <v>5.0902781038062221E-2</v>
      </c>
      <c r="S7" s="13">
        <f t="shared" si="5"/>
        <v>2.8143901789211674E-2</v>
      </c>
      <c r="T7" s="13">
        <f t="shared" si="5"/>
        <v>3.1524416249564029E-2</v>
      </c>
      <c r="U7" s="22"/>
      <c r="W7" s="36" t="s">
        <v>43</v>
      </c>
      <c r="X7" s="5">
        <f t="shared" si="6"/>
        <v>1.5319148936170216E-3</v>
      </c>
      <c r="Y7" s="5">
        <f t="shared" si="7"/>
        <v>2.2222222222222237E-4</v>
      </c>
      <c r="Z7" s="41">
        <f t="shared" si="8"/>
        <v>6.4777327935222671E-4</v>
      </c>
      <c r="AA7" s="41">
        <f t="shared" si="9"/>
        <v>7.9207920792079202E-4</v>
      </c>
      <c r="AB7" s="41">
        <f t="shared" si="10"/>
        <v>9.9378881987577665E-4</v>
      </c>
      <c r="AC7" s="42">
        <f t="shared" si="11"/>
        <v>4.1877784229880392E-3</v>
      </c>
      <c r="AF7" s="36" t="s">
        <v>43</v>
      </c>
      <c r="AG7" s="41">
        <f t="shared" si="12"/>
        <v>0</v>
      </c>
      <c r="AH7" s="41">
        <f t="shared" si="13"/>
        <v>8.8888888888888882E-4</v>
      </c>
      <c r="AI7" s="41">
        <f t="shared" si="14"/>
        <v>1.6194331983805668E-4</v>
      </c>
      <c r="AJ7" s="41">
        <f t="shared" si="15"/>
        <v>1.9801980198019801E-4</v>
      </c>
      <c r="AK7" s="41">
        <f t="shared" si="16"/>
        <v>2.4844720496894416E-4</v>
      </c>
      <c r="AL7" s="42">
        <f t="shared" si="17"/>
        <v>1.4972992156760876E-3</v>
      </c>
    </row>
    <row r="8" spans="2:38" ht="12.75" x14ac:dyDescent="0.2">
      <c r="B8" s="36" t="s">
        <v>44</v>
      </c>
      <c r="C8" s="37">
        <v>4</v>
      </c>
      <c r="D8" s="37">
        <v>1</v>
      </c>
      <c r="E8" s="37">
        <v>3</v>
      </c>
      <c r="F8" s="37">
        <v>4</v>
      </c>
      <c r="G8" s="37">
        <v>2</v>
      </c>
      <c r="I8" s="14">
        <f t="shared" si="0"/>
        <v>0.2609312292213769</v>
      </c>
      <c r="J8" s="14">
        <f t="shared" si="1"/>
        <v>7.4535599249992993E-2</v>
      </c>
      <c r="K8" s="14">
        <f t="shared" si="2"/>
        <v>0.19088542889273333</v>
      </c>
      <c r="L8" s="14">
        <f t="shared" si="3"/>
        <v>0.28143901789211673</v>
      </c>
      <c r="M8" s="14">
        <f t="shared" si="4"/>
        <v>0.15762208124782012</v>
      </c>
      <c r="N8" s="17"/>
      <c r="O8" s="1"/>
      <c r="P8" s="13">
        <f t="shared" si="18"/>
        <v>1.3046561461068846E-2</v>
      </c>
      <c r="Q8" s="13">
        <f t="shared" si="5"/>
        <v>4.4721359549995794E-2</v>
      </c>
      <c r="R8" s="13">
        <f t="shared" si="5"/>
        <v>2.5451390519031111E-2</v>
      </c>
      <c r="S8" s="13">
        <f t="shared" si="5"/>
        <v>2.8143901789211674E-2</v>
      </c>
      <c r="T8" s="13">
        <f t="shared" si="5"/>
        <v>3.1524416249564029E-2</v>
      </c>
      <c r="U8" s="22"/>
      <c r="W8" s="36" t="s">
        <v>44</v>
      </c>
      <c r="X8" s="5">
        <f t="shared" si="6"/>
        <v>0</v>
      </c>
      <c r="Y8" s="5">
        <f t="shared" si="7"/>
        <v>2.0000000000000005E-3</v>
      </c>
      <c r="Z8" s="41">
        <f t="shared" si="8"/>
        <v>1.6194331983805654E-4</v>
      </c>
      <c r="AA8" s="41">
        <f t="shared" si="9"/>
        <v>0</v>
      </c>
      <c r="AB8" s="41">
        <f t="shared" si="10"/>
        <v>9.9378881987577665E-4</v>
      </c>
      <c r="AC8" s="42">
        <f t="shared" si="11"/>
        <v>3.1557321397138339E-3</v>
      </c>
      <c r="AF8" s="36" t="s">
        <v>44</v>
      </c>
      <c r="AG8" s="41">
        <f t="shared" si="12"/>
        <v>1.5319148936170216E-3</v>
      </c>
      <c r="AH8" s="41">
        <f t="shared" si="13"/>
        <v>0</v>
      </c>
      <c r="AI8" s="41">
        <f t="shared" si="14"/>
        <v>6.4777327935222693E-4</v>
      </c>
      <c r="AJ8" s="41">
        <f t="shared" si="15"/>
        <v>1.7821782178217825E-3</v>
      </c>
      <c r="AK8" s="41">
        <f t="shared" si="16"/>
        <v>2.4844720496894416E-4</v>
      </c>
      <c r="AL8" s="42">
        <f t="shared" si="17"/>
        <v>4.2103135957599755E-3</v>
      </c>
    </row>
    <row r="9" spans="2:38" ht="12.75" x14ac:dyDescent="0.2">
      <c r="B9" s="36" t="s">
        <v>45</v>
      </c>
      <c r="C9" s="37">
        <v>3</v>
      </c>
      <c r="D9" s="37">
        <v>2</v>
      </c>
      <c r="E9" s="37">
        <v>3</v>
      </c>
      <c r="F9" s="37">
        <v>1</v>
      </c>
      <c r="G9" s="37">
        <v>1</v>
      </c>
      <c r="I9" s="14">
        <f t="shared" si="0"/>
        <v>0.19569842191603265</v>
      </c>
      <c r="J9" s="14">
        <f t="shared" si="1"/>
        <v>0.14907119849998599</v>
      </c>
      <c r="K9" s="14">
        <f t="shared" si="2"/>
        <v>0.19088542889273333</v>
      </c>
      <c r="L9" s="14">
        <f t="shared" si="3"/>
        <v>7.0359754473029182E-2</v>
      </c>
      <c r="M9" s="14">
        <f t="shared" si="4"/>
        <v>7.8811040623910061E-2</v>
      </c>
      <c r="N9" s="17"/>
      <c r="O9" s="1"/>
      <c r="P9" s="13">
        <f t="shared" si="18"/>
        <v>5.2186245844275385E-2</v>
      </c>
      <c r="Q9" s="13">
        <f t="shared" si="5"/>
        <v>1.4907119849998599E-2</v>
      </c>
      <c r="R9" s="13">
        <f t="shared" si="5"/>
        <v>3.8177085778546671E-2</v>
      </c>
      <c r="S9" s="13">
        <f t="shared" si="5"/>
        <v>5.6287803578423348E-2</v>
      </c>
      <c r="T9" s="13">
        <f t="shared" si="5"/>
        <v>3.1524416249564029E-2</v>
      </c>
      <c r="U9" s="22"/>
      <c r="W9" s="36" t="s">
        <v>45</v>
      </c>
      <c r="X9" s="5">
        <f t="shared" si="6"/>
        <v>1.7021276595744709E-4</v>
      </c>
      <c r="Y9" s="5">
        <f t="shared" si="7"/>
        <v>8.8888888888888904E-4</v>
      </c>
      <c r="Z9" s="41">
        <f t="shared" si="8"/>
        <v>1.6194331983805654E-4</v>
      </c>
      <c r="AA9" s="41">
        <f t="shared" si="9"/>
        <v>1.7821782178217825E-3</v>
      </c>
      <c r="AB9" s="41">
        <f t="shared" si="10"/>
        <v>2.2360248447204972E-3</v>
      </c>
      <c r="AC9" s="42">
        <f t="shared" si="11"/>
        <v>5.2392480372266724E-3</v>
      </c>
      <c r="AF9" s="36" t="s">
        <v>45</v>
      </c>
      <c r="AG9" s="41">
        <f t="shared" si="12"/>
        <v>6.8085106382978695E-4</v>
      </c>
      <c r="AH9" s="41">
        <f t="shared" si="13"/>
        <v>2.2222222222222226E-4</v>
      </c>
      <c r="AI9" s="41">
        <f t="shared" si="14"/>
        <v>6.4777327935222693E-4</v>
      </c>
      <c r="AJ9" s="41">
        <f t="shared" si="15"/>
        <v>0</v>
      </c>
      <c r="AK9" s="41">
        <f t="shared" si="16"/>
        <v>0</v>
      </c>
      <c r="AL9" s="42">
        <f t="shared" si="17"/>
        <v>1.5508465654042363E-3</v>
      </c>
    </row>
    <row r="10" spans="2:38" ht="12.75" x14ac:dyDescent="0.2">
      <c r="B10" s="36" t="s">
        <v>46</v>
      </c>
      <c r="C10" s="37">
        <v>3</v>
      </c>
      <c r="D10" s="37">
        <v>1</v>
      </c>
      <c r="E10" s="37">
        <v>2</v>
      </c>
      <c r="F10" s="37">
        <v>4</v>
      </c>
      <c r="G10" s="37">
        <v>2</v>
      </c>
      <c r="H10" s="1"/>
      <c r="I10" s="14">
        <f t="shared" si="0"/>
        <v>0.19569842191603265</v>
      </c>
      <c r="J10" s="14">
        <f t="shared" si="1"/>
        <v>7.4535599249992993E-2</v>
      </c>
      <c r="K10" s="14">
        <f t="shared" si="2"/>
        <v>0.12725695259515554</v>
      </c>
      <c r="L10" s="14">
        <f t="shared" si="3"/>
        <v>0.28143901789211673</v>
      </c>
      <c r="M10" s="14">
        <f t="shared" si="4"/>
        <v>0.15762208124782012</v>
      </c>
      <c r="N10" s="1"/>
      <c r="O10" s="1"/>
      <c r="P10" s="13">
        <f t="shared" si="18"/>
        <v>3.913968438320653E-2</v>
      </c>
      <c r="Q10" s="13">
        <f t="shared" si="5"/>
        <v>2.9814239699997198E-2</v>
      </c>
      <c r="R10" s="13">
        <f t="shared" si="5"/>
        <v>3.8177085778546671E-2</v>
      </c>
      <c r="S10" s="13">
        <f t="shared" si="5"/>
        <v>1.4071950894605837E-2</v>
      </c>
      <c r="T10" s="13">
        <f t="shared" si="5"/>
        <v>1.5762208124782014E-2</v>
      </c>
      <c r="U10" s="22"/>
      <c r="W10" s="36" t="s">
        <v>46</v>
      </c>
      <c r="X10" s="5">
        <f t="shared" si="6"/>
        <v>1.7021276595744709E-4</v>
      </c>
      <c r="Y10" s="5">
        <f t="shared" si="7"/>
        <v>2.0000000000000005E-3</v>
      </c>
      <c r="Z10" s="41">
        <f t="shared" si="8"/>
        <v>6.4777327935222671E-4</v>
      </c>
      <c r="AA10" s="41">
        <f t="shared" si="9"/>
        <v>0</v>
      </c>
      <c r="AB10" s="41">
        <f t="shared" si="10"/>
        <v>9.9378881987577665E-4</v>
      </c>
      <c r="AC10" s="42">
        <f t="shared" si="11"/>
        <v>3.8117748651854506E-3</v>
      </c>
      <c r="AF10" s="36" t="s">
        <v>46</v>
      </c>
      <c r="AG10" s="41">
        <f t="shared" si="12"/>
        <v>6.8085106382978695E-4</v>
      </c>
      <c r="AH10" s="41">
        <f t="shared" si="13"/>
        <v>0</v>
      </c>
      <c r="AI10" s="41">
        <f t="shared" si="14"/>
        <v>1.6194331983805668E-4</v>
      </c>
      <c r="AJ10" s="41">
        <f t="shared" si="15"/>
        <v>1.7821782178217825E-3</v>
      </c>
      <c r="AK10" s="41">
        <f t="shared" si="16"/>
        <v>2.4844720496894416E-4</v>
      </c>
      <c r="AL10" s="42">
        <f t="shared" si="17"/>
        <v>2.8734198064585704E-3</v>
      </c>
    </row>
    <row r="11" spans="2:38" ht="12.75" x14ac:dyDescent="0.2">
      <c r="B11" s="39" t="s">
        <v>47</v>
      </c>
      <c r="C11" s="38">
        <v>2</v>
      </c>
      <c r="D11" s="38">
        <v>1</v>
      </c>
      <c r="E11" s="38">
        <v>4</v>
      </c>
      <c r="F11" s="36">
        <v>2</v>
      </c>
      <c r="G11" s="36">
        <v>2</v>
      </c>
      <c r="H11" s="1"/>
      <c r="I11" s="14">
        <f t="shared" si="0"/>
        <v>0.13046561461068845</v>
      </c>
      <c r="J11" s="14">
        <f t="shared" si="1"/>
        <v>7.4535599249992993E-2</v>
      </c>
      <c r="K11" s="14">
        <f t="shared" si="2"/>
        <v>0.25451390519031108</v>
      </c>
      <c r="L11" s="14">
        <f t="shared" si="3"/>
        <v>0.14071950894605836</v>
      </c>
      <c r="M11" s="14">
        <f t="shared" si="4"/>
        <v>0.15762208124782012</v>
      </c>
      <c r="N11" s="1"/>
      <c r="O11" s="1"/>
      <c r="P11" s="13">
        <f t="shared" si="18"/>
        <v>3.913968438320653E-2</v>
      </c>
      <c r="Q11" s="13">
        <f t="shared" si="5"/>
        <v>1.4907119849998599E-2</v>
      </c>
      <c r="R11" s="13">
        <f t="shared" si="5"/>
        <v>2.5451390519031111E-2</v>
      </c>
      <c r="S11" s="13">
        <f t="shared" si="5"/>
        <v>5.6287803578423348E-2</v>
      </c>
      <c r="T11" s="13">
        <f t="shared" si="5"/>
        <v>3.1524416249564029E-2</v>
      </c>
      <c r="W11" s="39" t="s">
        <v>47</v>
      </c>
      <c r="X11" s="5">
        <f t="shared" si="6"/>
        <v>6.8085106382978749E-4</v>
      </c>
      <c r="Y11" s="5">
        <f t="shared" si="7"/>
        <v>2.0000000000000005E-3</v>
      </c>
      <c r="Z11" s="41">
        <f t="shared" si="8"/>
        <v>0</v>
      </c>
      <c r="AA11" s="41">
        <f t="shared" si="9"/>
        <v>7.9207920792079202E-4</v>
      </c>
      <c r="AB11" s="41">
        <f t="shared" si="10"/>
        <v>9.9378881987577665E-4</v>
      </c>
      <c r="AC11" s="42">
        <f t="shared" si="11"/>
        <v>4.4667190916263567E-3</v>
      </c>
      <c r="AF11" s="39" t="s">
        <v>47</v>
      </c>
      <c r="AG11" s="41">
        <f t="shared" si="12"/>
        <v>1.7021276595744687E-4</v>
      </c>
      <c r="AH11" s="41">
        <f t="shared" si="13"/>
        <v>0</v>
      </c>
      <c r="AI11" s="41">
        <f t="shared" si="14"/>
        <v>1.45748987854251E-3</v>
      </c>
      <c r="AJ11" s="41">
        <f t="shared" si="15"/>
        <v>1.9801980198019801E-4</v>
      </c>
      <c r="AK11" s="41">
        <f t="shared" si="16"/>
        <v>2.4844720496894416E-4</v>
      </c>
      <c r="AL11" s="42">
        <f t="shared" si="17"/>
        <v>2.0741696514490989E-3</v>
      </c>
    </row>
    <row r="12" spans="2:38" ht="12.75" x14ac:dyDescent="0.2">
      <c r="B12" s="39" t="s">
        <v>49</v>
      </c>
      <c r="C12" s="38">
        <v>3</v>
      </c>
      <c r="D12" s="38">
        <v>3</v>
      </c>
      <c r="E12" s="38">
        <v>1</v>
      </c>
      <c r="F12" s="36">
        <v>2</v>
      </c>
      <c r="G12" s="36">
        <v>3</v>
      </c>
      <c r="I12" s="14">
        <f t="shared" si="0"/>
        <v>0.19569842191603265</v>
      </c>
      <c r="J12" s="14">
        <f t="shared" si="1"/>
        <v>0.22360679774997896</v>
      </c>
      <c r="K12" s="14">
        <f t="shared" si="2"/>
        <v>6.3628476297577771E-2</v>
      </c>
      <c r="L12" s="14">
        <f t="shared" si="3"/>
        <v>0.14071950894605836</v>
      </c>
      <c r="M12" s="14">
        <f t="shared" si="4"/>
        <v>0.23643312187173018</v>
      </c>
      <c r="O12" s="1"/>
      <c r="P12" s="13">
        <f t="shared" si="18"/>
        <v>2.6093122922137692E-2</v>
      </c>
      <c r="Q12" s="13">
        <f t="shared" si="5"/>
        <v>1.4907119849998599E-2</v>
      </c>
      <c r="R12" s="13">
        <f t="shared" si="5"/>
        <v>5.0902781038062221E-2</v>
      </c>
      <c r="S12" s="13">
        <f t="shared" si="5"/>
        <v>2.8143901789211674E-2</v>
      </c>
      <c r="T12" s="13">
        <f t="shared" si="5"/>
        <v>3.1524416249564029E-2</v>
      </c>
      <c r="W12" s="39" t="s">
        <v>49</v>
      </c>
      <c r="X12" s="5">
        <f t="shared" si="6"/>
        <v>1.7021276595744709E-4</v>
      </c>
      <c r="Y12" s="5">
        <f t="shared" si="7"/>
        <v>2.2222222222222237E-4</v>
      </c>
      <c r="Z12" s="41">
        <f t="shared" si="8"/>
        <v>1.45748987854251E-3</v>
      </c>
      <c r="AA12" s="41">
        <f t="shared" si="9"/>
        <v>7.9207920792079202E-4</v>
      </c>
      <c r="AB12" s="41">
        <f t="shared" si="10"/>
        <v>2.4844720496894427E-4</v>
      </c>
      <c r="AC12" s="42">
        <f t="shared" si="11"/>
        <v>2.8904512796119157E-3</v>
      </c>
      <c r="AF12" s="39" t="s">
        <v>49</v>
      </c>
      <c r="AG12" s="41">
        <f t="shared" si="12"/>
        <v>6.8085106382978695E-4</v>
      </c>
      <c r="AH12" s="41">
        <f t="shared" si="13"/>
        <v>8.8888888888888882E-4</v>
      </c>
      <c r="AI12" s="41">
        <f t="shared" si="14"/>
        <v>0</v>
      </c>
      <c r="AJ12" s="41">
        <f t="shared" si="15"/>
        <v>1.9801980198019801E-4</v>
      </c>
      <c r="AK12" s="41">
        <f t="shared" si="16"/>
        <v>9.9378881987577622E-4</v>
      </c>
      <c r="AL12" s="42">
        <f t="shared" si="17"/>
        <v>2.76154857457465E-3</v>
      </c>
    </row>
    <row r="13" spans="2:38" ht="12.75" x14ac:dyDescent="0.2">
      <c r="B13" s="39" t="s">
        <v>50</v>
      </c>
      <c r="C13" s="38">
        <v>1</v>
      </c>
      <c r="D13" s="38">
        <v>3</v>
      </c>
      <c r="E13" s="38">
        <v>3</v>
      </c>
      <c r="F13" s="37">
        <v>1</v>
      </c>
      <c r="G13" s="37">
        <v>2</v>
      </c>
      <c r="I13" s="14">
        <f t="shared" si="0"/>
        <v>6.5232807305344226E-2</v>
      </c>
      <c r="J13" s="14">
        <f t="shared" si="1"/>
        <v>0.22360679774997896</v>
      </c>
      <c r="K13" s="14">
        <f t="shared" si="2"/>
        <v>0.19088542889273333</v>
      </c>
      <c r="L13" s="14">
        <f t="shared" si="3"/>
        <v>7.0359754473029182E-2</v>
      </c>
      <c r="M13" s="14">
        <f t="shared" si="4"/>
        <v>0.15762208124782012</v>
      </c>
      <c r="O13" s="15"/>
      <c r="P13" s="13">
        <f t="shared" si="18"/>
        <v>3.913968438320653E-2</v>
      </c>
      <c r="Q13" s="13">
        <f t="shared" si="5"/>
        <v>4.4721359549995794E-2</v>
      </c>
      <c r="R13" s="13">
        <f t="shared" si="5"/>
        <v>1.2725695259515555E-2</v>
      </c>
      <c r="S13" s="13">
        <f t="shared" si="5"/>
        <v>2.8143901789211674E-2</v>
      </c>
      <c r="T13" s="13">
        <f t="shared" si="5"/>
        <v>4.728662437434604E-2</v>
      </c>
      <c r="W13" s="39" t="s">
        <v>50</v>
      </c>
      <c r="X13" s="5">
        <f t="shared" si="6"/>
        <v>1.5319148936170216E-3</v>
      </c>
      <c r="Y13" s="5">
        <f t="shared" si="7"/>
        <v>2.2222222222222237E-4</v>
      </c>
      <c r="Z13" s="41">
        <f t="shared" si="8"/>
        <v>1.6194331983805654E-4</v>
      </c>
      <c r="AA13" s="41">
        <f t="shared" si="9"/>
        <v>1.7821782178217825E-3</v>
      </c>
      <c r="AB13" s="41">
        <f t="shared" si="10"/>
        <v>9.9378881987577665E-4</v>
      </c>
      <c r="AC13" s="42">
        <f t="shared" si="11"/>
        <v>4.6920474733748597E-3</v>
      </c>
      <c r="AF13" s="39" t="s">
        <v>50</v>
      </c>
      <c r="AG13" s="41">
        <f t="shared" si="12"/>
        <v>0</v>
      </c>
      <c r="AH13" s="41">
        <f t="shared" si="13"/>
        <v>8.8888888888888882E-4</v>
      </c>
      <c r="AI13" s="41">
        <f t="shared" si="14"/>
        <v>6.4777327935222693E-4</v>
      </c>
      <c r="AJ13" s="41">
        <f t="shared" si="15"/>
        <v>0</v>
      </c>
      <c r="AK13" s="41">
        <f t="shared" si="16"/>
        <v>2.4844720496894416E-4</v>
      </c>
      <c r="AL13" s="42">
        <f t="shared" si="17"/>
        <v>1.7851093732100599E-3</v>
      </c>
    </row>
    <row r="14" spans="2:38" ht="12.75" x14ac:dyDescent="0.2">
      <c r="B14" s="39" t="s">
        <v>51</v>
      </c>
      <c r="C14" s="38">
        <v>1</v>
      </c>
      <c r="D14" s="38">
        <v>3</v>
      </c>
      <c r="E14" s="38">
        <v>4</v>
      </c>
      <c r="F14" s="37">
        <v>1</v>
      </c>
      <c r="G14" s="37">
        <v>2</v>
      </c>
      <c r="I14" s="14">
        <f t="shared" si="0"/>
        <v>6.5232807305344226E-2</v>
      </c>
      <c r="J14" s="14">
        <f t="shared" si="1"/>
        <v>0.22360679774997896</v>
      </c>
      <c r="K14" s="14">
        <f t="shared" si="2"/>
        <v>0.25451390519031108</v>
      </c>
      <c r="L14" s="14">
        <f t="shared" si="3"/>
        <v>7.0359754473029182E-2</v>
      </c>
      <c r="M14" s="14">
        <f t="shared" si="4"/>
        <v>0.15762208124782012</v>
      </c>
      <c r="O14" s="23"/>
      <c r="P14" s="13">
        <f t="shared" si="18"/>
        <v>1.3046561461068846E-2</v>
      </c>
      <c r="Q14" s="13">
        <f t="shared" si="5"/>
        <v>4.4721359549995794E-2</v>
      </c>
      <c r="R14" s="13">
        <f t="shared" si="5"/>
        <v>3.8177085778546671E-2</v>
      </c>
      <c r="S14" s="13">
        <f t="shared" si="5"/>
        <v>1.4071950894605837E-2</v>
      </c>
      <c r="T14" s="13">
        <f t="shared" si="5"/>
        <v>3.1524416249564029E-2</v>
      </c>
      <c r="W14" s="39" t="s">
        <v>51</v>
      </c>
      <c r="X14" s="5">
        <f t="shared" si="6"/>
        <v>1.5319148936170216E-3</v>
      </c>
      <c r="Y14" s="5">
        <f t="shared" si="7"/>
        <v>2.2222222222222237E-4</v>
      </c>
      <c r="Z14" s="41">
        <f t="shared" si="8"/>
        <v>0</v>
      </c>
      <c r="AA14" s="41">
        <f t="shared" si="9"/>
        <v>1.7821782178217825E-3</v>
      </c>
      <c r="AB14" s="41">
        <f t="shared" si="10"/>
        <v>9.9378881987577665E-4</v>
      </c>
      <c r="AC14" s="42">
        <f t="shared" si="11"/>
        <v>4.5301041535368031E-3</v>
      </c>
      <c r="AF14" s="39" t="s">
        <v>51</v>
      </c>
      <c r="AG14" s="41">
        <f t="shared" si="12"/>
        <v>0</v>
      </c>
      <c r="AH14" s="41">
        <f t="shared" si="13"/>
        <v>8.8888888888888882E-4</v>
      </c>
      <c r="AI14" s="41">
        <f t="shared" si="14"/>
        <v>1.45748987854251E-3</v>
      </c>
      <c r="AJ14" s="41">
        <f t="shared" si="15"/>
        <v>0</v>
      </c>
      <c r="AK14" s="41">
        <f t="shared" si="16"/>
        <v>2.4844720496894416E-4</v>
      </c>
      <c r="AL14" s="42">
        <f t="shared" si="17"/>
        <v>2.5948259724003432E-3</v>
      </c>
    </row>
    <row r="15" spans="2:38" ht="12.75" x14ac:dyDescent="0.2">
      <c r="B15" s="39" t="s">
        <v>52</v>
      </c>
      <c r="C15" s="38">
        <v>3</v>
      </c>
      <c r="D15" s="38">
        <v>1</v>
      </c>
      <c r="E15" s="38">
        <v>1</v>
      </c>
      <c r="F15" s="37">
        <v>1</v>
      </c>
      <c r="G15" s="37">
        <v>1</v>
      </c>
      <c r="I15" s="14">
        <f t="shared" si="0"/>
        <v>0.19569842191603265</v>
      </c>
      <c r="J15" s="14">
        <f t="shared" si="1"/>
        <v>7.4535599249992993E-2</v>
      </c>
      <c r="K15" s="14">
        <f t="shared" si="2"/>
        <v>6.3628476297577771E-2</v>
      </c>
      <c r="L15" s="14">
        <f t="shared" si="3"/>
        <v>7.0359754473029182E-2</v>
      </c>
      <c r="M15" s="14">
        <f t="shared" si="4"/>
        <v>7.8811040623910061E-2</v>
      </c>
      <c r="O15" s="23"/>
      <c r="P15" s="13">
        <f t="shared" si="18"/>
        <v>1.3046561461068846E-2</v>
      </c>
      <c r="Q15" s="13">
        <f t="shared" si="5"/>
        <v>4.4721359549995794E-2</v>
      </c>
      <c r="R15" s="13">
        <f t="shared" si="5"/>
        <v>5.0902781038062221E-2</v>
      </c>
      <c r="S15" s="13">
        <f t="shared" si="5"/>
        <v>1.4071950894605837E-2</v>
      </c>
      <c r="T15" s="13">
        <f t="shared" si="5"/>
        <v>3.1524416249564029E-2</v>
      </c>
      <c r="W15" s="39" t="s">
        <v>52</v>
      </c>
      <c r="X15" s="5">
        <f t="shared" si="6"/>
        <v>1.7021276595744709E-4</v>
      </c>
      <c r="Y15" s="5">
        <f t="shared" si="7"/>
        <v>2.0000000000000005E-3</v>
      </c>
      <c r="Z15" s="41">
        <f t="shared" si="8"/>
        <v>1.45748987854251E-3</v>
      </c>
      <c r="AA15" s="41">
        <f t="shared" si="9"/>
        <v>1.7821782178217825E-3</v>
      </c>
      <c r="AB15" s="41">
        <f t="shared" si="10"/>
        <v>2.2360248447204972E-3</v>
      </c>
      <c r="AC15" s="42">
        <f t="shared" si="11"/>
        <v>7.6459057070422378E-3</v>
      </c>
      <c r="AF15" s="39" t="s">
        <v>52</v>
      </c>
      <c r="AG15" s="41">
        <f t="shared" si="12"/>
        <v>6.8085106382978695E-4</v>
      </c>
      <c r="AH15" s="41">
        <f t="shared" si="13"/>
        <v>0</v>
      </c>
      <c r="AI15" s="41">
        <f t="shared" si="14"/>
        <v>0</v>
      </c>
      <c r="AJ15" s="41">
        <f t="shared" si="15"/>
        <v>0</v>
      </c>
      <c r="AK15" s="41">
        <f t="shared" si="16"/>
        <v>0</v>
      </c>
      <c r="AL15" s="42">
        <f t="shared" si="17"/>
        <v>6.8085106382978695E-4</v>
      </c>
    </row>
    <row r="16" spans="2:38" ht="12.75" x14ac:dyDescent="0.2">
      <c r="B16" s="39" t="s">
        <v>54</v>
      </c>
      <c r="C16" s="38">
        <v>4</v>
      </c>
      <c r="D16" s="38">
        <v>4</v>
      </c>
      <c r="E16" s="38">
        <v>1</v>
      </c>
      <c r="F16" s="37">
        <v>3</v>
      </c>
      <c r="G16" s="37">
        <v>4</v>
      </c>
      <c r="I16" s="14">
        <f t="shared" si="0"/>
        <v>0.2609312292213769</v>
      </c>
      <c r="J16" s="14">
        <f t="shared" si="1"/>
        <v>0.29814239699997197</v>
      </c>
      <c r="K16" s="14">
        <f t="shared" si="2"/>
        <v>6.3628476297577771E-2</v>
      </c>
      <c r="L16" s="14">
        <f t="shared" si="3"/>
        <v>0.21107926341908756</v>
      </c>
      <c r="M16" s="14">
        <f t="shared" si="4"/>
        <v>0.31524416249564025</v>
      </c>
      <c r="O16" s="1"/>
      <c r="P16" s="13">
        <f t="shared" si="18"/>
        <v>3.913968438320653E-2</v>
      </c>
      <c r="Q16" s="13">
        <f t="shared" si="5"/>
        <v>1.4907119849998599E-2</v>
      </c>
      <c r="R16" s="13">
        <f t="shared" si="5"/>
        <v>1.2725695259515555E-2</v>
      </c>
      <c r="S16" s="13">
        <f t="shared" si="5"/>
        <v>1.4071950894605837E-2</v>
      </c>
      <c r="T16" s="13">
        <f t="shared" si="5"/>
        <v>1.5762208124782014E-2</v>
      </c>
      <c r="W16" s="39" t="s">
        <v>54</v>
      </c>
      <c r="X16" s="5">
        <f t="shared" si="6"/>
        <v>0</v>
      </c>
      <c r="Y16" s="5">
        <f t="shared" si="7"/>
        <v>0</v>
      </c>
      <c r="Z16" s="41">
        <f t="shared" si="8"/>
        <v>1.45748987854251E-3</v>
      </c>
      <c r="AA16" s="41">
        <f t="shared" si="9"/>
        <v>1.9801980198019792E-4</v>
      </c>
      <c r="AB16" s="41">
        <f t="shared" si="10"/>
        <v>0</v>
      </c>
      <c r="AC16" s="42">
        <f t="shared" si="11"/>
        <v>1.655509680522708E-3</v>
      </c>
      <c r="AF16" s="39" t="s">
        <v>54</v>
      </c>
      <c r="AG16" s="41">
        <f t="shared" si="12"/>
        <v>1.5319148936170216E-3</v>
      </c>
      <c r="AH16" s="41">
        <f t="shared" si="13"/>
        <v>2.0000000000000005E-3</v>
      </c>
      <c r="AI16" s="41">
        <f t="shared" si="14"/>
        <v>0</v>
      </c>
      <c r="AJ16" s="41">
        <f t="shared" si="15"/>
        <v>7.9207920792079224E-4</v>
      </c>
      <c r="AK16" s="41">
        <f t="shared" si="16"/>
        <v>2.2360248447204972E-3</v>
      </c>
      <c r="AL16" s="42">
        <f t="shared" si="17"/>
        <v>6.5600189462583112E-3</v>
      </c>
    </row>
    <row r="17" spans="2:38" ht="12.75" x14ac:dyDescent="0.2">
      <c r="B17" s="39" t="s">
        <v>55</v>
      </c>
      <c r="C17" s="38">
        <v>3</v>
      </c>
      <c r="D17" s="38">
        <v>4</v>
      </c>
      <c r="E17" s="38">
        <v>3</v>
      </c>
      <c r="F17" s="37">
        <v>4</v>
      </c>
      <c r="G17" s="37">
        <v>2</v>
      </c>
      <c r="I17" s="14">
        <f t="shared" si="0"/>
        <v>0.19569842191603265</v>
      </c>
      <c r="J17" s="14">
        <f t="shared" si="1"/>
        <v>0.29814239699997197</v>
      </c>
      <c r="K17" s="14">
        <f t="shared" si="2"/>
        <v>0.19088542889273333</v>
      </c>
      <c r="L17" s="14">
        <f t="shared" si="3"/>
        <v>0.28143901789211673</v>
      </c>
      <c r="M17" s="14">
        <f t="shared" si="4"/>
        <v>0.15762208124782012</v>
      </c>
      <c r="O17" s="1"/>
      <c r="P17" s="13">
        <f t="shared" si="18"/>
        <v>5.2186245844275385E-2</v>
      </c>
      <c r="Q17" s="13">
        <f t="shared" si="5"/>
        <v>5.9628479399994397E-2</v>
      </c>
      <c r="R17" s="13">
        <f t="shared" si="5"/>
        <v>1.2725695259515555E-2</v>
      </c>
      <c r="S17" s="13">
        <f t="shared" si="5"/>
        <v>4.2215852683817515E-2</v>
      </c>
      <c r="T17" s="13">
        <f t="shared" si="5"/>
        <v>6.3048832499128057E-2</v>
      </c>
      <c r="W17" s="39" t="s">
        <v>55</v>
      </c>
      <c r="X17" s="5">
        <f t="shared" si="6"/>
        <v>1.7021276595744709E-4</v>
      </c>
      <c r="Y17" s="5">
        <f t="shared" si="7"/>
        <v>0</v>
      </c>
      <c r="Z17" s="41">
        <f t="shared" si="8"/>
        <v>1.6194331983805654E-4</v>
      </c>
      <c r="AA17" s="41">
        <f t="shared" si="9"/>
        <v>0</v>
      </c>
      <c r="AB17" s="41">
        <f t="shared" si="10"/>
        <v>9.9378881987577665E-4</v>
      </c>
      <c r="AC17" s="42">
        <f t="shared" si="11"/>
        <v>1.3259449056712803E-3</v>
      </c>
      <c r="AF17" s="39" t="s">
        <v>55</v>
      </c>
      <c r="AG17" s="41">
        <f t="shared" si="12"/>
        <v>6.8085106382978695E-4</v>
      </c>
      <c r="AH17" s="41">
        <f t="shared" si="13"/>
        <v>2.0000000000000005E-3</v>
      </c>
      <c r="AI17" s="41">
        <f t="shared" si="14"/>
        <v>6.4777327935222693E-4</v>
      </c>
      <c r="AJ17" s="41">
        <f t="shared" si="15"/>
        <v>1.7821782178217825E-3</v>
      </c>
      <c r="AK17" s="41">
        <f t="shared" si="16"/>
        <v>2.4844720496894416E-4</v>
      </c>
      <c r="AL17" s="42">
        <f t="shared" si="17"/>
        <v>5.3592497659727409E-3</v>
      </c>
    </row>
    <row r="18" spans="2:38" ht="12.75" x14ac:dyDescent="0.2">
      <c r="B18" s="39" t="s">
        <v>56</v>
      </c>
      <c r="C18" s="38">
        <v>1</v>
      </c>
      <c r="D18" s="38">
        <v>2</v>
      </c>
      <c r="E18" s="38">
        <v>1</v>
      </c>
      <c r="F18" s="37">
        <v>4</v>
      </c>
      <c r="G18" s="37">
        <v>3</v>
      </c>
      <c r="I18" s="14">
        <f t="shared" si="0"/>
        <v>6.5232807305344226E-2</v>
      </c>
      <c r="J18" s="14">
        <f t="shared" si="1"/>
        <v>0.14907119849998599</v>
      </c>
      <c r="K18" s="14">
        <f t="shared" si="2"/>
        <v>6.3628476297577771E-2</v>
      </c>
      <c r="L18" s="14">
        <f t="shared" si="3"/>
        <v>0.28143901789211673</v>
      </c>
      <c r="M18" s="14">
        <f t="shared" si="4"/>
        <v>0.23643312187173018</v>
      </c>
      <c r="O18" s="1"/>
      <c r="P18" s="13">
        <f t="shared" si="18"/>
        <v>3.913968438320653E-2</v>
      </c>
      <c r="Q18" s="13">
        <f t="shared" si="5"/>
        <v>5.9628479399994397E-2</v>
      </c>
      <c r="R18" s="13">
        <f t="shared" si="5"/>
        <v>3.8177085778546671E-2</v>
      </c>
      <c r="S18" s="13">
        <f t="shared" si="5"/>
        <v>5.6287803578423348E-2</v>
      </c>
      <c r="T18" s="13">
        <f t="shared" si="5"/>
        <v>3.1524416249564029E-2</v>
      </c>
      <c r="W18" s="39" t="s">
        <v>56</v>
      </c>
      <c r="X18" s="5">
        <f t="shared" si="6"/>
        <v>1.5319148936170216E-3</v>
      </c>
      <c r="Y18" s="5">
        <f t="shared" si="7"/>
        <v>8.8888888888888904E-4</v>
      </c>
      <c r="Z18" s="41">
        <f t="shared" si="8"/>
        <v>1.45748987854251E-3</v>
      </c>
      <c r="AA18" s="41">
        <f t="shared" si="9"/>
        <v>0</v>
      </c>
      <c r="AB18" s="41">
        <f t="shared" si="10"/>
        <v>2.4844720496894427E-4</v>
      </c>
      <c r="AC18" s="42">
        <f t="shared" si="11"/>
        <v>4.1267408660173649E-3</v>
      </c>
      <c r="AF18" s="39" t="s">
        <v>56</v>
      </c>
      <c r="AG18" s="41">
        <f t="shared" si="12"/>
        <v>0</v>
      </c>
      <c r="AH18" s="41">
        <f t="shared" si="13"/>
        <v>2.2222222222222226E-4</v>
      </c>
      <c r="AI18" s="41">
        <f t="shared" si="14"/>
        <v>0</v>
      </c>
      <c r="AJ18" s="41">
        <f t="shared" si="15"/>
        <v>1.7821782178217825E-3</v>
      </c>
      <c r="AK18" s="41">
        <f t="shared" si="16"/>
        <v>9.9378881987577622E-4</v>
      </c>
      <c r="AL18" s="42">
        <f t="shared" si="17"/>
        <v>2.9981892599197811E-3</v>
      </c>
    </row>
    <row r="19" spans="2:38" ht="12.75" x14ac:dyDescent="0.2">
      <c r="B19" s="39" t="s">
        <v>57</v>
      </c>
      <c r="C19" s="38">
        <v>3</v>
      </c>
      <c r="D19" s="38">
        <v>2</v>
      </c>
      <c r="E19" s="38">
        <v>3</v>
      </c>
      <c r="F19" s="37">
        <v>4</v>
      </c>
      <c r="G19" s="37">
        <v>3</v>
      </c>
      <c r="I19" s="14">
        <f t="shared" si="0"/>
        <v>0.19569842191603265</v>
      </c>
      <c r="J19" s="14">
        <f t="shared" si="1"/>
        <v>0.14907119849998599</v>
      </c>
      <c r="K19" s="14">
        <f t="shared" si="2"/>
        <v>0.19088542889273333</v>
      </c>
      <c r="L19" s="14">
        <f t="shared" si="3"/>
        <v>0.28143901789211673</v>
      </c>
      <c r="M19" s="14">
        <f t="shared" si="4"/>
        <v>0.23643312187173018</v>
      </c>
      <c r="O19" s="1"/>
      <c r="P19" s="13">
        <f t="shared" si="18"/>
        <v>1.3046561461068846E-2</v>
      </c>
      <c r="Q19" s="13">
        <f t="shared" si="5"/>
        <v>2.9814239699997198E-2</v>
      </c>
      <c r="R19" s="13">
        <f t="shared" si="5"/>
        <v>1.2725695259515555E-2</v>
      </c>
      <c r="S19" s="13">
        <f t="shared" si="5"/>
        <v>5.6287803578423348E-2</v>
      </c>
      <c r="T19" s="13">
        <f t="shared" si="5"/>
        <v>4.728662437434604E-2</v>
      </c>
      <c r="W19" s="39" t="s">
        <v>57</v>
      </c>
      <c r="X19" s="5">
        <f t="shared" si="6"/>
        <v>1.7021276595744709E-4</v>
      </c>
      <c r="Y19" s="5">
        <f t="shared" si="7"/>
        <v>8.8888888888888904E-4</v>
      </c>
      <c r="Z19" s="41">
        <f t="shared" si="8"/>
        <v>1.6194331983805654E-4</v>
      </c>
      <c r="AA19" s="41">
        <f t="shared" si="9"/>
        <v>0</v>
      </c>
      <c r="AB19" s="41">
        <f t="shared" si="10"/>
        <v>2.4844720496894427E-4</v>
      </c>
      <c r="AC19" s="42">
        <f t="shared" si="11"/>
        <v>1.4694921796533371E-3</v>
      </c>
      <c r="AF19" s="39" t="s">
        <v>57</v>
      </c>
      <c r="AG19" s="41">
        <f t="shared" si="12"/>
        <v>6.8085106382978695E-4</v>
      </c>
      <c r="AH19" s="41">
        <f t="shared" si="13"/>
        <v>2.2222222222222226E-4</v>
      </c>
      <c r="AI19" s="41">
        <f t="shared" si="14"/>
        <v>6.4777327935222693E-4</v>
      </c>
      <c r="AJ19" s="41">
        <f t="shared" si="15"/>
        <v>1.7821782178217825E-3</v>
      </c>
      <c r="AK19" s="41">
        <f t="shared" si="16"/>
        <v>9.9378881987577622E-4</v>
      </c>
      <c r="AL19" s="42">
        <f t="shared" si="17"/>
        <v>4.3268136031017947E-3</v>
      </c>
    </row>
    <row r="20" spans="2:38" ht="12.75" x14ac:dyDescent="0.2">
      <c r="B20" s="39" t="s">
        <v>58</v>
      </c>
      <c r="C20" s="38">
        <v>1</v>
      </c>
      <c r="D20" s="38">
        <v>4</v>
      </c>
      <c r="E20" s="38">
        <v>4</v>
      </c>
      <c r="F20" s="37">
        <v>4</v>
      </c>
      <c r="G20" s="37">
        <v>2</v>
      </c>
      <c r="H20" s="1"/>
      <c r="I20" s="14">
        <f t="shared" si="0"/>
        <v>6.5232807305344226E-2</v>
      </c>
      <c r="J20" s="14">
        <f t="shared" si="1"/>
        <v>0.29814239699997197</v>
      </c>
      <c r="K20" s="14">
        <f t="shared" si="2"/>
        <v>0.25451390519031108</v>
      </c>
      <c r="L20" s="14">
        <f t="shared" si="3"/>
        <v>0.28143901789211673</v>
      </c>
      <c r="M20" s="14">
        <f t="shared" si="4"/>
        <v>0.15762208124782012</v>
      </c>
      <c r="N20" s="7"/>
      <c r="O20" s="1"/>
      <c r="P20" s="13">
        <f t="shared" si="18"/>
        <v>3.913968438320653E-2</v>
      </c>
      <c r="Q20" s="13">
        <f t="shared" si="5"/>
        <v>2.9814239699997198E-2</v>
      </c>
      <c r="R20" s="13">
        <f t="shared" si="5"/>
        <v>3.8177085778546671E-2</v>
      </c>
      <c r="S20" s="13">
        <f t="shared" si="5"/>
        <v>5.6287803578423348E-2</v>
      </c>
      <c r="T20" s="13">
        <f t="shared" si="5"/>
        <v>4.728662437434604E-2</v>
      </c>
      <c r="W20" s="39" t="s">
        <v>58</v>
      </c>
      <c r="X20" s="5">
        <f t="shared" si="6"/>
        <v>1.5319148936170216E-3</v>
      </c>
      <c r="Y20" s="5">
        <f t="shared" si="7"/>
        <v>0</v>
      </c>
      <c r="Z20" s="41">
        <f t="shared" si="8"/>
        <v>0</v>
      </c>
      <c r="AA20" s="41">
        <f t="shared" si="9"/>
        <v>0</v>
      </c>
      <c r="AB20" s="41">
        <f t="shared" si="10"/>
        <v>9.9378881987577665E-4</v>
      </c>
      <c r="AC20" s="42">
        <f t="shared" si="11"/>
        <v>2.5257037134927985E-3</v>
      </c>
      <c r="AF20" s="39" t="s">
        <v>58</v>
      </c>
      <c r="AG20" s="41">
        <f t="shared" si="12"/>
        <v>0</v>
      </c>
      <c r="AH20" s="41">
        <f t="shared" si="13"/>
        <v>2.0000000000000005E-3</v>
      </c>
      <c r="AI20" s="41">
        <f t="shared" si="14"/>
        <v>1.45748987854251E-3</v>
      </c>
      <c r="AJ20" s="41">
        <f t="shared" si="15"/>
        <v>1.7821782178217825E-3</v>
      </c>
      <c r="AK20" s="41">
        <f t="shared" si="16"/>
        <v>2.4844720496894416E-4</v>
      </c>
      <c r="AL20" s="42">
        <f t="shared" si="17"/>
        <v>5.488115301333237E-3</v>
      </c>
    </row>
    <row r="21" spans="2:38" ht="12.75" x14ac:dyDescent="0.2">
      <c r="B21" s="39" t="s">
        <v>59</v>
      </c>
      <c r="C21" s="38">
        <v>4</v>
      </c>
      <c r="D21" s="38">
        <v>4</v>
      </c>
      <c r="E21" s="38">
        <v>4</v>
      </c>
      <c r="F21" s="38">
        <v>2</v>
      </c>
      <c r="G21" s="38">
        <v>2</v>
      </c>
      <c r="H21" s="1"/>
      <c r="I21" s="14">
        <f t="shared" si="0"/>
        <v>0.2609312292213769</v>
      </c>
      <c r="J21" s="14">
        <f t="shared" si="1"/>
        <v>0.29814239699997197</v>
      </c>
      <c r="K21" s="14">
        <f t="shared" si="2"/>
        <v>0.25451390519031108</v>
      </c>
      <c r="L21" s="14">
        <f t="shared" si="3"/>
        <v>0.14071950894605836</v>
      </c>
      <c r="M21" s="14">
        <f t="shared" si="4"/>
        <v>0.15762208124782012</v>
      </c>
      <c r="N21" s="1"/>
      <c r="O21" s="1"/>
      <c r="P21" s="13">
        <f t="shared" si="18"/>
        <v>1.3046561461068846E-2</v>
      </c>
      <c r="Q21" s="13">
        <f t="shared" si="18"/>
        <v>5.9628479399994397E-2</v>
      </c>
      <c r="R21" s="13">
        <f t="shared" si="18"/>
        <v>5.0902781038062221E-2</v>
      </c>
      <c r="S21" s="13">
        <f t="shared" si="18"/>
        <v>5.6287803578423348E-2</v>
      </c>
      <c r="T21" s="13">
        <f t="shared" si="18"/>
        <v>3.1524416249564029E-2</v>
      </c>
      <c r="W21" s="39" t="s">
        <v>59</v>
      </c>
      <c r="X21" s="5">
        <f t="shared" si="6"/>
        <v>0</v>
      </c>
      <c r="Y21" s="5">
        <f t="shared" si="7"/>
        <v>0</v>
      </c>
      <c r="Z21" s="41">
        <f t="shared" si="8"/>
        <v>0</v>
      </c>
      <c r="AA21" s="41">
        <f t="shared" si="9"/>
        <v>7.9207920792079202E-4</v>
      </c>
      <c r="AB21" s="41">
        <f t="shared" si="10"/>
        <v>9.9378881987577665E-4</v>
      </c>
      <c r="AC21" s="42">
        <f t="shared" si="11"/>
        <v>1.7858680277965688E-3</v>
      </c>
      <c r="AF21" s="39" t="s">
        <v>59</v>
      </c>
      <c r="AG21" s="41">
        <f t="shared" si="12"/>
        <v>1.5319148936170216E-3</v>
      </c>
      <c r="AH21" s="41">
        <f t="shared" si="13"/>
        <v>2.0000000000000005E-3</v>
      </c>
      <c r="AI21" s="41">
        <f t="shared" si="14"/>
        <v>1.45748987854251E-3</v>
      </c>
      <c r="AJ21" s="41">
        <f t="shared" si="15"/>
        <v>1.9801980198019801E-4</v>
      </c>
      <c r="AK21" s="41">
        <f t="shared" si="16"/>
        <v>2.4844720496894416E-4</v>
      </c>
      <c r="AL21" s="42">
        <f t="shared" si="17"/>
        <v>5.4358717791086744E-3</v>
      </c>
    </row>
    <row r="22" spans="2:38" ht="12.75" x14ac:dyDescent="0.2">
      <c r="B22" s="39" t="s">
        <v>60</v>
      </c>
      <c r="C22" s="38">
        <v>3</v>
      </c>
      <c r="D22" s="38">
        <v>1</v>
      </c>
      <c r="E22" s="38">
        <v>4</v>
      </c>
      <c r="F22" s="38">
        <v>2</v>
      </c>
      <c r="G22" s="38">
        <v>2</v>
      </c>
      <c r="H22" s="1"/>
      <c r="I22" s="14">
        <f t="shared" si="0"/>
        <v>0.19569842191603265</v>
      </c>
      <c r="J22" s="14">
        <f t="shared" si="1"/>
        <v>7.4535599249992993E-2</v>
      </c>
      <c r="K22" s="14">
        <f t="shared" si="2"/>
        <v>0.25451390519031108</v>
      </c>
      <c r="L22" s="14">
        <f t="shared" si="3"/>
        <v>0.14071950894605836</v>
      </c>
      <c r="M22" s="14">
        <f t="shared" si="4"/>
        <v>0.15762208124782012</v>
      </c>
      <c r="N22" s="1"/>
      <c r="O22" s="1"/>
      <c r="P22" s="13">
        <f t="shared" si="18"/>
        <v>5.2186245844275385E-2</v>
      </c>
      <c r="Q22" s="13">
        <f t="shared" si="18"/>
        <v>5.9628479399994397E-2</v>
      </c>
      <c r="R22" s="13">
        <f t="shared" si="18"/>
        <v>5.0902781038062221E-2</v>
      </c>
      <c r="S22" s="13">
        <f t="shared" si="18"/>
        <v>2.8143901789211674E-2</v>
      </c>
      <c r="T22" s="13">
        <f t="shared" si="18"/>
        <v>3.1524416249564029E-2</v>
      </c>
      <c r="W22" s="39" t="s">
        <v>60</v>
      </c>
      <c r="X22" s="5">
        <f t="shared" si="6"/>
        <v>1.7021276595744709E-4</v>
      </c>
      <c r="Y22" s="5">
        <f t="shared" si="7"/>
        <v>2.0000000000000005E-3</v>
      </c>
      <c r="Z22" s="41">
        <f t="shared" si="8"/>
        <v>0</v>
      </c>
      <c r="AA22" s="41">
        <f t="shared" si="9"/>
        <v>7.9207920792079202E-4</v>
      </c>
      <c r="AB22" s="41">
        <f t="shared" si="10"/>
        <v>9.9378881987577665E-4</v>
      </c>
      <c r="AC22" s="42">
        <f t="shared" si="11"/>
        <v>3.9560807937540163E-3</v>
      </c>
      <c r="AF22" s="39" t="s">
        <v>60</v>
      </c>
      <c r="AG22" s="41">
        <f t="shared" si="12"/>
        <v>6.8085106382978695E-4</v>
      </c>
      <c r="AH22" s="41">
        <f t="shared" si="13"/>
        <v>0</v>
      </c>
      <c r="AI22" s="41">
        <f t="shared" si="14"/>
        <v>1.45748987854251E-3</v>
      </c>
      <c r="AJ22" s="41">
        <f t="shared" si="15"/>
        <v>1.9801980198019801E-4</v>
      </c>
      <c r="AK22" s="41">
        <f t="shared" si="16"/>
        <v>2.4844720496894416E-4</v>
      </c>
      <c r="AL22" s="42">
        <f t="shared" si="17"/>
        <v>2.5848079493214393E-3</v>
      </c>
    </row>
    <row r="23" spans="2:38" ht="12.75" x14ac:dyDescent="0.2">
      <c r="B23" s="39" t="s">
        <v>48</v>
      </c>
      <c r="C23" s="38">
        <v>4</v>
      </c>
      <c r="D23" s="38">
        <v>1</v>
      </c>
      <c r="E23" s="38">
        <v>3</v>
      </c>
      <c r="F23" s="38">
        <v>3</v>
      </c>
      <c r="G23" s="38">
        <v>2</v>
      </c>
      <c r="H23" s="1"/>
      <c r="I23" s="14">
        <f t="shared" si="0"/>
        <v>0.2609312292213769</v>
      </c>
      <c r="J23" s="14">
        <f t="shared" si="1"/>
        <v>7.4535599249992993E-2</v>
      </c>
      <c r="K23" s="14">
        <f t="shared" si="2"/>
        <v>0.19088542889273333</v>
      </c>
      <c r="L23" s="14">
        <f t="shared" si="3"/>
        <v>0.21107926341908756</v>
      </c>
      <c r="M23" s="14">
        <f t="shared" si="4"/>
        <v>0.15762208124782012</v>
      </c>
      <c r="N23" s="1"/>
      <c r="O23" s="1"/>
      <c r="P23" s="13">
        <f t="shared" si="18"/>
        <v>3.913968438320653E-2</v>
      </c>
      <c r="Q23" s="13">
        <f t="shared" si="18"/>
        <v>1.4907119849998599E-2</v>
      </c>
      <c r="R23" s="13">
        <f t="shared" si="18"/>
        <v>5.0902781038062221E-2</v>
      </c>
      <c r="S23" s="13">
        <f t="shared" si="18"/>
        <v>2.8143901789211674E-2</v>
      </c>
      <c r="T23" s="13">
        <f t="shared" si="18"/>
        <v>3.1524416249564029E-2</v>
      </c>
      <c r="W23" s="39" t="s">
        <v>48</v>
      </c>
      <c r="X23" s="5">
        <f t="shared" si="6"/>
        <v>0</v>
      </c>
      <c r="Y23" s="5">
        <f t="shared" si="7"/>
        <v>2.0000000000000005E-3</v>
      </c>
      <c r="Z23" s="41">
        <f t="shared" si="8"/>
        <v>1.6194331983805654E-4</v>
      </c>
      <c r="AA23" s="41">
        <f t="shared" si="9"/>
        <v>1.9801980198019792E-4</v>
      </c>
      <c r="AB23" s="41">
        <f t="shared" si="10"/>
        <v>9.9378881987577665E-4</v>
      </c>
      <c r="AC23" s="42">
        <f t="shared" si="11"/>
        <v>3.3537519416940312E-3</v>
      </c>
      <c r="AF23" s="39" t="s">
        <v>48</v>
      </c>
      <c r="AG23" s="41">
        <f t="shared" si="12"/>
        <v>1.5319148936170216E-3</v>
      </c>
      <c r="AH23" s="41">
        <f t="shared" si="13"/>
        <v>0</v>
      </c>
      <c r="AI23" s="41">
        <f t="shared" si="14"/>
        <v>6.4777327935222693E-4</v>
      </c>
      <c r="AJ23" s="41">
        <f t="shared" si="15"/>
        <v>7.9207920792079224E-4</v>
      </c>
      <c r="AK23" s="41">
        <f t="shared" si="16"/>
        <v>2.4844720496894416E-4</v>
      </c>
      <c r="AL23" s="42">
        <f t="shared" si="17"/>
        <v>3.2202145858589853E-3</v>
      </c>
    </row>
    <row r="24" spans="2:38" ht="12.75" x14ac:dyDescent="0.2">
      <c r="B24" s="39" t="s">
        <v>53</v>
      </c>
      <c r="C24" s="38">
        <v>1</v>
      </c>
      <c r="D24" s="38">
        <v>3</v>
      </c>
      <c r="E24" s="38">
        <v>1</v>
      </c>
      <c r="F24" s="38">
        <v>1</v>
      </c>
      <c r="G24" s="38">
        <v>2</v>
      </c>
      <c r="H24" s="1"/>
      <c r="I24" s="14">
        <f t="shared" si="0"/>
        <v>6.5232807305344226E-2</v>
      </c>
      <c r="J24" s="14">
        <f t="shared" si="1"/>
        <v>0.22360679774997896</v>
      </c>
      <c r="K24" s="14">
        <f t="shared" si="2"/>
        <v>6.3628476297577771E-2</v>
      </c>
      <c r="L24" s="14">
        <f t="shared" si="3"/>
        <v>7.0359754473029182E-2</v>
      </c>
      <c r="M24" s="14">
        <f t="shared" si="4"/>
        <v>0.15762208124782012</v>
      </c>
      <c r="N24" s="1"/>
      <c r="O24" s="1"/>
      <c r="P24" s="13">
        <f t="shared" si="18"/>
        <v>5.2186245844275385E-2</v>
      </c>
      <c r="Q24" s="13">
        <f t="shared" si="18"/>
        <v>1.4907119849998599E-2</v>
      </c>
      <c r="R24" s="13">
        <f t="shared" si="18"/>
        <v>3.8177085778546671E-2</v>
      </c>
      <c r="S24" s="13">
        <f t="shared" si="18"/>
        <v>4.2215852683817515E-2</v>
      </c>
      <c r="T24" s="13">
        <f t="shared" si="18"/>
        <v>3.1524416249564029E-2</v>
      </c>
      <c r="W24" s="39" t="s">
        <v>53</v>
      </c>
      <c r="X24" s="5">
        <f t="shared" si="6"/>
        <v>1.5319148936170216E-3</v>
      </c>
      <c r="Y24" s="5">
        <f t="shared" si="7"/>
        <v>2.2222222222222237E-4</v>
      </c>
      <c r="Z24" s="41">
        <f t="shared" si="8"/>
        <v>1.45748987854251E-3</v>
      </c>
      <c r="AA24" s="41">
        <f t="shared" si="9"/>
        <v>1.7821782178217825E-3</v>
      </c>
      <c r="AB24" s="41">
        <f t="shared" si="10"/>
        <v>9.9378881987577665E-4</v>
      </c>
      <c r="AC24" s="42">
        <f t="shared" si="11"/>
        <v>5.9875940320793129E-3</v>
      </c>
      <c r="AF24" s="39" t="s">
        <v>53</v>
      </c>
      <c r="AG24" s="41">
        <f t="shared" si="12"/>
        <v>0</v>
      </c>
      <c r="AH24" s="41">
        <f t="shared" si="13"/>
        <v>8.8888888888888882E-4</v>
      </c>
      <c r="AI24" s="41">
        <f t="shared" si="14"/>
        <v>0</v>
      </c>
      <c r="AJ24" s="41">
        <f t="shared" si="15"/>
        <v>0</v>
      </c>
      <c r="AK24" s="41">
        <f t="shared" si="16"/>
        <v>2.4844720496894416E-4</v>
      </c>
      <c r="AL24" s="42">
        <f t="shared" si="17"/>
        <v>1.137336093857833E-3</v>
      </c>
    </row>
    <row r="25" spans="2:38" ht="12.75" x14ac:dyDescent="0.2">
      <c r="B25" s="36" t="s">
        <v>61</v>
      </c>
      <c r="C25" s="37">
        <v>2</v>
      </c>
      <c r="D25" s="37">
        <v>4</v>
      </c>
      <c r="E25" s="37">
        <v>1</v>
      </c>
      <c r="F25" s="37">
        <v>2</v>
      </c>
      <c r="G25" s="37">
        <v>2</v>
      </c>
      <c r="H25" s="1"/>
      <c r="I25" s="14">
        <f t="shared" si="0"/>
        <v>0.13046561461068845</v>
      </c>
      <c r="J25" s="14">
        <f t="shared" si="1"/>
        <v>0.29814239699997197</v>
      </c>
      <c r="K25" s="14">
        <f t="shared" si="2"/>
        <v>6.3628476297577771E-2</v>
      </c>
      <c r="L25" s="14">
        <f t="shared" si="3"/>
        <v>0.14071950894605836</v>
      </c>
      <c r="M25" s="14">
        <f t="shared" si="4"/>
        <v>0.15762208124782012</v>
      </c>
      <c r="N25" s="1"/>
      <c r="O25" s="1"/>
      <c r="P25" s="13">
        <f t="shared" si="18"/>
        <v>1.3046561461068846E-2</v>
      </c>
      <c r="Q25" s="13">
        <f t="shared" si="18"/>
        <v>4.4721359549995794E-2</v>
      </c>
      <c r="R25" s="13">
        <f t="shared" si="18"/>
        <v>1.2725695259515555E-2</v>
      </c>
      <c r="S25" s="13">
        <f t="shared" si="18"/>
        <v>1.4071950894605837E-2</v>
      </c>
      <c r="T25" s="13">
        <f t="shared" si="18"/>
        <v>3.1524416249564029E-2</v>
      </c>
      <c r="W25" s="36" t="s">
        <v>61</v>
      </c>
      <c r="X25" s="5">
        <f t="shared" si="6"/>
        <v>6.8085106382978749E-4</v>
      </c>
      <c r="Y25" s="5">
        <f t="shared" si="7"/>
        <v>0</v>
      </c>
      <c r="Z25" s="41">
        <f t="shared" si="8"/>
        <v>1.45748987854251E-3</v>
      </c>
      <c r="AA25" s="41">
        <f t="shared" si="9"/>
        <v>7.9207920792079202E-4</v>
      </c>
      <c r="AB25" s="41">
        <f t="shared" si="10"/>
        <v>9.9378881987577665E-4</v>
      </c>
      <c r="AC25" s="42">
        <f t="shared" si="11"/>
        <v>3.9242089701688656E-3</v>
      </c>
      <c r="AF25" s="36" t="s">
        <v>61</v>
      </c>
      <c r="AG25" s="41">
        <f t="shared" si="12"/>
        <v>1.7021276595744687E-4</v>
      </c>
      <c r="AH25" s="41">
        <f t="shared" si="13"/>
        <v>2.0000000000000005E-3</v>
      </c>
      <c r="AI25" s="41">
        <f t="shared" si="14"/>
        <v>0</v>
      </c>
      <c r="AJ25" s="41">
        <f t="shared" si="15"/>
        <v>1.9801980198019801E-4</v>
      </c>
      <c r="AK25" s="41">
        <f t="shared" si="16"/>
        <v>2.4844720496894416E-4</v>
      </c>
      <c r="AL25" s="42">
        <f t="shared" si="17"/>
        <v>2.6166797729065897E-3</v>
      </c>
    </row>
    <row r="26" spans="2:38" ht="12.75" x14ac:dyDescent="0.2">
      <c r="B26" s="36" t="s">
        <v>62</v>
      </c>
      <c r="C26" s="37">
        <v>3</v>
      </c>
      <c r="D26" s="37">
        <v>1</v>
      </c>
      <c r="E26" s="37">
        <v>4</v>
      </c>
      <c r="F26" s="37">
        <v>4</v>
      </c>
      <c r="G26" s="37">
        <v>3</v>
      </c>
      <c r="H26" s="1"/>
      <c r="I26" s="14">
        <f t="shared" si="0"/>
        <v>0.19569842191603265</v>
      </c>
      <c r="J26" s="14">
        <f t="shared" si="1"/>
        <v>7.4535599249992993E-2</v>
      </c>
      <c r="K26" s="14">
        <f t="shared" si="2"/>
        <v>0.25451390519031108</v>
      </c>
      <c r="L26" s="14">
        <f t="shared" si="3"/>
        <v>0.28143901789211673</v>
      </c>
      <c r="M26" s="14">
        <f t="shared" si="4"/>
        <v>0.23643312187173018</v>
      </c>
      <c r="N26" s="1"/>
      <c r="O26" s="1"/>
      <c r="P26" s="13">
        <f t="shared" si="18"/>
        <v>2.6093122922137692E-2</v>
      </c>
      <c r="Q26" s="13">
        <f t="shared" si="18"/>
        <v>5.9628479399994397E-2</v>
      </c>
      <c r="R26" s="13">
        <f t="shared" si="18"/>
        <v>1.2725695259515555E-2</v>
      </c>
      <c r="S26" s="13">
        <f t="shared" si="18"/>
        <v>2.8143901789211674E-2</v>
      </c>
      <c r="T26" s="13">
        <f t="shared" si="18"/>
        <v>3.1524416249564029E-2</v>
      </c>
      <c r="W26" s="36" t="s">
        <v>62</v>
      </c>
      <c r="X26" s="5">
        <f t="shared" si="6"/>
        <v>1.7021276595744709E-4</v>
      </c>
      <c r="Y26" s="5">
        <f t="shared" si="7"/>
        <v>2.0000000000000005E-3</v>
      </c>
      <c r="Z26" s="41">
        <f t="shared" si="8"/>
        <v>0</v>
      </c>
      <c r="AA26" s="41">
        <f t="shared" si="9"/>
        <v>0</v>
      </c>
      <c r="AB26" s="41">
        <f t="shared" si="10"/>
        <v>2.4844720496894427E-4</v>
      </c>
      <c r="AC26" s="42">
        <f t="shared" si="11"/>
        <v>2.4186599709263919E-3</v>
      </c>
      <c r="AF26" s="36" t="s">
        <v>62</v>
      </c>
      <c r="AG26" s="41">
        <f t="shared" si="12"/>
        <v>6.8085106382978695E-4</v>
      </c>
      <c r="AH26" s="41">
        <f t="shared" si="13"/>
        <v>0</v>
      </c>
      <c r="AI26" s="41">
        <f t="shared" si="14"/>
        <v>1.45748987854251E-3</v>
      </c>
      <c r="AJ26" s="41">
        <f t="shared" si="15"/>
        <v>1.7821782178217825E-3</v>
      </c>
      <c r="AK26" s="41">
        <f t="shared" si="16"/>
        <v>9.9378881987577622E-4</v>
      </c>
      <c r="AL26" s="42">
        <f t="shared" si="17"/>
        <v>4.9143079800698557E-3</v>
      </c>
    </row>
    <row r="27" spans="2:38" ht="12.75" x14ac:dyDescent="0.2">
      <c r="B27" s="36" t="s">
        <v>63</v>
      </c>
      <c r="C27" s="37">
        <v>4</v>
      </c>
      <c r="D27" s="37">
        <v>2</v>
      </c>
      <c r="E27" s="37">
        <v>4</v>
      </c>
      <c r="F27" s="37">
        <v>3</v>
      </c>
      <c r="G27" s="37">
        <v>3</v>
      </c>
      <c r="H27" s="1"/>
      <c r="I27" s="14">
        <f t="shared" si="0"/>
        <v>0.2609312292213769</v>
      </c>
      <c r="J27" s="14">
        <f t="shared" si="1"/>
        <v>0.14907119849998599</v>
      </c>
      <c r="K27" s="14">
        <f t="shared" si="2"/>
        <v>0.25451390519031108</v>
      </c>
      <c r="L27" s="14">
        <f t="shared" si="3"/>
        <v>0.21107926341908756</v>
      </c>
      <c r="M27" s="14">
        <f t="shared" si="4"/>
        <v>0.23643312187173018</v>
      </c>
      <c r="N27" s="1"/>
      <c r="O27" s="1"/>
      <c r="P27" s="13">
        <f t="shared" si="18"/>
        <v>3.913968438320653E-2</v>
      </c>
      <c r="Q27" s="13">
        <f t="shared" si="18"/>
        <v>1.4907119849998599E-2</v>
      </c>
      <c r="R27" s="13">
        <f t="shared" si="18"/>
        <v>5.0902781038062221E-2</v>
      </c>
      <c r="S27" s="13">
        <f t="shared" si="18"/>
        <v>5.6287803578423348E-2</v>
      </c>
      <c r="T27" s="13">
        <f t="shared" si="18"/>
        <v>4.728662437434604E-2</v>
      </c>
      <c r="W27" s="36" t="s">
        <v>63</v>
      </c>
      <c r="X27" s="5">
        <f t="shared" si="6"/>
        <v>0</v>
      </c>
      <c r="Y27" s="5">
        <f t="shared" si="7"/>
        <v>8.8888888888888904E-4</v>
      </c>
      <c r="Z27" s="41">
        <f t="shared" si="8"/>
        <v>0</v>
      </c>
      <c r="AA27" s="41">
        <f t="shared" si="9"/>
        <v>1.9801980198019792E-4</v>
      </c>
      <c r="AB27" s="41">
        <f t="shared" si="10"/>
        <v>2.4844720496894427E-4</v>
      </c>
      <c r="AC27" s="42">
        <f t="shared" si="11"/>
        <v>1.3353558958380312E-3</v>
      </c>
      <c r="AF27" s="36" t="s">
        <v>63</v>
      </c>
      <c r="AG27" s="41">
        <f t="shared" si="12"/>
        <v>1.5319148936170216E-3</v>
      </c>
      <c r="AH27" s="41">
        <f t="shared" si="13"/>
        <v>2.2222222222222226E-4</v>
      </c>
      <c r="AI27" s="41">
        <f t="shared" si="14"/>
        <v>1.45748987854251E-3</v>
      </c>
      <c r="AJ27" s="41">
        <f t="shared" si="15"/>
        <v>7.9207920792079224E-4</v>
      </c>
      <c r="AK27" s="41">
        <f t="shared" si="16"/>
        <v>9.9378881987577622E-4</v>
      </c>
      <c r="AL27" s="42">
        <f t="shared" si="17"/>
        <v>4.9974950221783219E-3</v>
      </c>
    </row>
    <row r="28" spans="2:38" ht="12.75" x14ac:dyDescent="0.2">
      <c r="B28" s="36" t="s">
        <v>64</v>
      </c>
      <c r="C28" s="37">
        <v>1</v>
      </c>
      <c r="D28" s="37">
        <v>2</v>
      </c>
      <c r="E28" s="37">
        <v>4</v>
      </c>
      <c r="F28" s="37">
        <v>1</v>
      </c>
      <c r="G28" s="37">
        <v>2</v>
      </c>
      <c r="H28" s="1"/>
      <c r="I28" s="14">
        <f t="shared" si="0"/>
        <v>6.5232807305344226E-2</v>
      </c>
      <c r="J28" s="14">
        <f t="shared" si="1"/>
        <v>0.14907119849998599</v>
      </c>
      <c r="K28" s="14">
        <f t="shared" si="2"/>
        <v>0.25451390519031108</v>
      </c>
      <c r="L28" s="14">
        <f t="shared" si="3"/>
        <v>7.0359754473029182E-2</v>
      </c>
      <c r="M28" s="14">
        <f t="shared" si="4"/>
        <v>0.15762208124782012</v>
      </c>
      <c r="N28" s="1"/>
      <c r="O28" s="1"/>
      <c r="P28" s="13">
        <f t="shared" si="18"/>
        <v>5.2186245844275385E-2</v>
      </c>
      <c r="Q28" s="13">
        <f t="shared" si="18"/>
        <v>2.9814239699997198E-2</v>
      </c>
      <c r="R28" s="13">
        <f t="shared" si="18"/>
        <v>5.0902781038062221E-2</v>
      </c>
      <c r="S28" s="13">
        <f t="shared" si="18"/>
        <v>4.2215852683817515E-2</v>
      </c>
      <c r="T28" s="13">
        <f t="shared" si="18"/>
        <v>4.728662437434604E-2</v>
      </c>
      <c r="W28" s="36" t="s">
        <v>64</v>
      </c>
      <c r="X28" s="5">
        <f t="shared" si="6"/>
        <v>1.5319148936170216E-3</v>
      </c>
      <c r="Y28" s="5">
        <f t="shared" si="7"/>
        <v>8.8888888888888904E-4</v>
      </c>
      <c r="Z28" s="41">
        <f t="shared" si="8"/>
        <v>0</v>
      </c>
      <c r="AA28" s="41">
        <f t="shared" si="9"/>
        <v>1.7821782178217825E-3</v>
      </c>
      <c r="AB28" s="41">
        <f t="shared" si="10"/>
        <v>9.9378881987577665E-4</v>
      </c>
      <c r="AC28" s="42">
        <f t="shared" si="11"/>
        <v>5.1967708202034701E-3</v>
      </c>
      <c r="AF28" s="36" t="s">
        <v>64</v>
      </c>
      <c r="AG28" s="41">
        <f t="shared" si="12"/>
        <v>0</v>
      </c>
      <c r="AH28" s="41">
        <f t="shared" si="13"/>
        <v>2.2222222222222226E-4</v>
      </c>
      <c r="AI28" s="41">
        <f t="shared" si="14"/>
        <v>1.45748987854251E-3</v>
      </c>
      <c r="AJ28" s="41">
        <f t="shared" si="15"/>
        <v>0</v>
      </c>
      <c r="AK28" s="41">
        <f t="shared" si="16"/>
        <v>2.4844720496894416E-4</v>
      </c>
      <c r="AL28" s="42">
        <f t="shared" si="17"/>
        <v>1.9281593057336763E-3</v>
      </c>
    </row>
    <row r="29" spans="2:38" ht="12.75" x14ac:dyDescent="0.2">
      <c r="B29" s="36" t="s">
        <v>66</v>
      </c>
      <c r="C29" s="37">
        <v>2</v>
      </c>
      <c r="D29" s="37">
        <v>1</v>
      </c>
      <c r="E29" s="37">
        <v>3</v>
      </c>
      <c r="F29" s="37">
        <v>1</v>
      </c>
      <c r="G29" s="37">
        <v>2</v>
      </c>
      <c r="H29" s="1"/>
      <c r="I29" s="14">
        <f t="shared" si="0"/>
        <v>0.13046561461068845</v>
      </c>
      <c r="J29" s="14">
        <f t="shared" si="1"/>
        <v>7.4535599249992993E-2</v>
      </c>
      <c r="K29" s="14">
        <f t="shared" si="2"/>
        <v>0.19088542889273333</v>
      </c>
      <c r="L29" s="14">
        <f t="shared" si="3"/>
        <v>7.0359754473029182E-2</v>
      </c>
      <c r="M29" s="14">
        <f t="shared" si="4"/>
        <v>0.15762208124782012</v>
      </c>
      <c r="N29" s="1"/>
      <c r="O29" s="1"/>
      <c r="P29" s="13">
        <f t="shared" si="18"/>
        <v>1.3046561461068846E-2</v>
      </c>
      <c r="Q29" s="13">
        <f t="shared" si="18"/>
        <v>2.9814239699997198E-2</v>
      </c>
      <c r="R29" s="13">
        <f t="shared" si="18"/>
        <v>5.0902781038062221E-2</v>
      </c>
      <c r="S29" s="13">
        <f t="shared" si="18"/>
        <v>1.4071950894605837E-2</v>
      </c>
      <c r="T29" s="13">
        <f t="shared" si="18"/>
        <v>3.1524416249564029E-2</v>
      </c>
      <c r="W29" s="36" t="s">
        <v>66</v>
      </c>
      <c r="X29" s="5">
        <f t="shared" si="6"/>
        <v>6.8085106382978749E-4</v>
      </c>
      <c r="Y29" s="5">
        <f t="shared" si="7"/>
        <v>2.0000000000000005E-3</v>
      </c>
      <c r="Z29" s="41">
        <f t="shared" si="8"/>
        <v>1.6194331983805654E-4</v>
      </c>
      <c r="AA29" s="41">
        <f t="shared" si="9"/>
        <v>1.7821782178217825E-3</v>
      </c>
      <c r="AB29" s="41">
        <f t="shared" si="10"/>
        <v>9.9378881987577665E-4</v>
      </c>
      <c r="AC29" s="42">
        <f t="shared" si="11"/>
        <v>5.6187614213654034E-3</v>
      </c>
      <c r="AF29" s="36" t="s">
        <v>66</v>
      </c>
      <c r="AG29" s="41">
        <f t="shared" si="12"/>
        <v>1.7021276595744687E-4</v>
      </c>
      <c r="AH29" s="41">
        <f t="shared" si="13"/>
        <v>0</v>
      </c>
      <c r="AI29" s="41">
        <f t="shared" si="14"/>
        <v>6.4777327935222693E-4</v>
      </c>
      <c r="AJ29" s="41">
        <f t="shared" si="15"/>
        <v>0</v>
      </c>
      <c r="AK29" s="41">
        <f t="shared" si="16"/>
        <v>2.4844720496894416E-4</v>
      </c>
      <c r="AL29" s="42">
        <f t="shared" si="17"/>
        <v>1.066433250278618E-3</v>
      </c>
    </row>
    <row r="30" spans="2:38" s="9" customFormat="1" ht="12.75" x14ac:dyDescent="0.2">
      <c r="B30" s="36" t="s">
        <v>67</v>
      </c>
      <c r="C30" s="37">
        <v>3</v>
      </c>
      <c r="D30" s="37">
        <v>2</v>
      </c>
      <c r="E30" s="37">
        <v>1</v>
      </c>
      <c r="F30" s="37">
        <v>1</v>
      </c>
      <c r="G30" s="37">
        <v>2</v>
      </c>
      <c r="H30" s="7"/>
      <c r="I30" s="14">
        <f t="shared" si="0"/>
        <v>0.19569842191603265</v>
      </c>
      <c r="J30" s="14">
        <f t="shared" si="1"/>
        <v>0.14907119849998599</v>
      </c>
      <c r="K30" s="14">
        <f t="shared" si="2"/>
        <v>6.3628476297577771E-2</v>
      </c>
      <c r="L30" s="14">
        <f t="shared" si="3"/>
        <v>7.0359754473029182E-2</v>
      </c>
      <c r="M30" s="14">
        <f t="shared" si="4"/>
        <v>0.15762208124782012</v>
      </c>
      <c r="N30" s="7"/>
      <c r="O30" s="7"/>
      <c r="P30" s="13">
        <f t="shared" si="18"/>
        <v>2.6093122922137692E-2</v>
      </c>
      <c r="Q30" s="13">
        <f t="shared" si="18"/>
        <v>1.4907119849998599E-2</v>
      </c>
      <c r="R30" s="13">
        <f t="shared" si="18"/>
        <v>3.8177085778546671E-2</v>
      </c>
      <c r="S30" s="13">
        <f t="shared" si="18"/>
        <v>1.4071950894605837E-2</v>
      </c>
      <c r="T30" s="13">
        <f t="shared" si="18"/>
        <v>3.1524416249564029E-2</v>
      </c>
      <c r="U30" s="35"/>
      <c r="W30" s="36" t="s">
        <v>67</v>
      </c>
      <c r="X30" s="5">
        <f t="shared" si="6"/>
        <v>1.7021276595744709E-4</v>
      </c>
      <c r="Y30" s="5">
        <f t="shared" si="7"/>
        <v>8.8888888888888904E-4</v>
      </c>
      <c r="Z30" s="41">
        <f t="shared" si="8"/>
        <v>1.45748987854251E-3</v>
      </c>
      <c r="AA30" s="41">
        <f t="shared" si="9"/>
        <v>1.7821782178217825E-3</v>
      </c>
      <c r="AB30" s="41">
        <f t="shared" si="10"/>
        <v>9.9378881987577665E-4</v>
      </c>
      <c r="AC30" s="42">
        <f t="shared" si="11"/>
        <v>5.2925585710864058E-3</v>
      </c>
      <c r="AF30" s="36" t="s">
        <v>67</v>
      </c>
      <c r="AG30" s="41">
        <f t="shared" si="12"/>
        <v>6.8085106382978695E-4</v>
      </c>
      <c r="AH30" s="41">
        <f t="shared" si="13"/>
        <v>2.2222222222222226E-4</v>
      </c>
      <c r="AI30" s="41">
        <f t="shared" si="14"/>
        <v>0</v>
      </c>
      <c r="AJ30" s="41">
        <f t="shared" si="15"/>
        <v>0</v>
      </c>
      <c r="AK30" s="41">
        <f t="shared" si="16"/>
        <v>2.4844720496894416E-4</v>
      </c>
      <c r="AL30" s="42">
        <f t="shared" si="17"/>
        <v>1.1515204910209533E-3</v>
      </c>
    </row>
    <row r="31" spans="2:38" s="9" customFormat="1" ht="12.75" x14ac:dyDescent="0.2">
      <c r="B31" s="36" t="s">
        <v>68</v>
      </c>
      <c r="C31" s="37">
        <v>3</v>
      </c>
      <c r="D31" s="37">
        <v>1</v>
      </c>
      <c r="E31" s="37">
        <v>3</v>
      </c>
      <c r="F31" s="37">
        <v>2</v>
      </c>
      <c r="G31" s="37">
        <v>2</v>
      </c>
      <c r="H31" s="7"/>
      <c r="I31" s="14">
        <f t="shared" si="0"/>
        <v>0.19569842191603265</v>
      </c>
      <c r="J31" s="14">
        <f t="shared" si="1"/>
        <v>7.4535599249992993E-2</v>
      </c>
      <c r="K31" s="14">
        <f t="shared" si="2"/>
        <v>0.19088542889273333</v>
      </c>
      <c r="L31" s="14">
        <f t="shared" si="3"/>
        <v>0.14071950894605836</v>
      </c>
      <c r="M31" s="14">
        <f t="shared" si="4"/>
        <v>0.15762208124782012</v>
      </c>
      <c r="N31" s="7"/>
      <c r="O31" s="7"/>
      <c r="P31" s="13">
        <f t="shared" si="18"/>
        <v>3.913968438320653E-2</v>
      </c>
      <c r="Q31" s="13">
        <f t="shared" si="18"/>
        <v>2.9814239699997198E-2</v>
      </c>
      <c r="R31" s="13">
        <f t="shared" si="18"/>
        <v>1.2725695259515555E-2</v>
      </c>
      <c r="S31" s="13">
        <f t="shared" si="18"/>
        <v>1.4071950894605837E-2</v>
      </c>
      <c r="T31" s="13">
        <f t="shared" si="18"/>
        <v>3.1524416249564029E-2</v>
      </c>
      <c r="U31" s="35"/>
      <c r="W31" s="36" t="s">
        <v>68</v>
      </c>
      <c r="X31" s="5">
        <f t="shared" si="6"/>
        <v>1.7021276595744709E-4</v>
      </c>
      <c r="Y31" s="5">
        <f t="shared" si="7"/>
        <v>2.0000000000000005E-3</v>
      </c>
      <c r="Z31" s="41">
        <f t="shared" si="8"/>
        <v>1.6194331983805654E-4</v>
      </c>
      <c r="AA31" s="41">
        <f t="shared" si="9"/>
        <v>7.9207920792079202E-4</v>
      </c>
      <c r="AB31" s="41">
        <f t="shared" si="10"/>
        <v>9.9378881987577665E-4</v>
      </c>
      <c r="AC31" s="42">
        <f t="shared" si="11"/>
        <v>4.1180241135920729E-3</v>
      </c>
      <c r="AF31" s="36" t="s">
        <v>68</v>
      </c>
      <c r="AG31" s="41">
        <f t="shared" si="12"/>
        <v>6.8085106382978695E-4</v>
      </c>
      <c r="AH31" s="41">
        <f t="shared" si="13"/>
        <v>0</v>
      </c>
      <c r="AI31" s="41">
        <f t="shared" si="14"/>
        <v>6.4777327935222693E-4</v>
      </c>
      <c r="AJ31" s="41">
        <f t="shared" si="15"/>
        <v>1.9801980198019801E-4</v>
      </c>
      <c r="AK31" s="41">
        <f t="shared" si="16"/>
        <v>2.4844720496894416E-4</v>
      </c>
      <c r="AL31" s="42">
        <f t="shared" si="17"/>
        <v>1.775091350131156E-3</v>
      </c>
    </row>
    <row r="32" spans="2:38" s="9" customFormat="1" ht="12.75" x14ac:dyDescent="0.2">
      <c r="B32" s="36" t="s">
        <v>65</v>
      </c>
      <c r="C32" s="37">
        <v>2</v>
      </c>
      <c r="D32" s="37">
        <v>1</v>
      </c>
      <c r="E32" s="37">
        <v>2</v>
      </c>
      <c r="F32" s="37">
        <v>1</v>
      </c>
      <c r="G32" s="37">
        <v>2</v>
      </c>
      <c r="H32" s="7"/>
      <c r="I32" s="14">
        <f t="shared" si="0"/>
        <v>0.13046561461068845</v>
      </c>
      <c r="J32" s="14">
        <f t="shared" si="1"/>
        <v>7.4535599249992993E-2</v>
      </c>
      <c r="K32" s="14">
        <f t="shared" si="2"/>
        <v>0.12725695259515554</v>
      </c>
      <c r="L32" s="14">
        <f t="shared" si="3"/>
        <v>7.0359754473029182E-2</v>
      </c>
      <c r="M32" s="14">
        <f t="shared" si="4"/>
        <v>0.15762208124782012</v>
      </c>
      <c r="N32" s="7"/>
      <c r="O32" s="7"/>
      <c r="P32" s="13">
        <f t="shared" si="18"/>
        <v>3.913968438320653E-2</v>
      </c>
      <c r="Q32" s="13">
        <f t="shared" si="18"/>
        <v>1.4907119849998599E-2</v>
      </c>
      <c r="R32" s="13">
        <f t="shared" si="18"/>
        <v>3.8177085778546671E-2</v>
      </c>
      <c r="S32" s="13">
        <f t="shared" si="18"/>
        <v>2.8143901789211674E-2</v>
      </c>
      <c r="T32" s="13">
        <f t="shared" si="18"/>
        <v>3.1524416249564029E-2</v>
      </c>
      <c r="U32" s="35"/>
      <c r="W32" s="36" t="s">
        <v>65</v>
      </c>
      <c r="X32" s="5">
        <f t="shared" si="6"/>
        <v>6.8085106382978749E-4</v>
      </c>
      <c r="Y32" s="5">
        <f t="shared" si="7"/>
        <v>2.0000000000000005E-3</v>
      </c>
      <c r="Z32" s="41">
        <f t="shared" si="8"/>
        <v>6.4777327935222671E-4</v>
      </c>
      <c r="AA32" s="41">
        <f t="shared" si="9"/>
        <v>1.7821782178217825E-3</v>
      </c>
      <c r="AB32" s="41">
        <f t="shared" si="10"/>
        <v>9.9378881987577665E-4</v>
      </c>
      <c r="AC32" s="42">
        <f t="shared" si="11"/>
        <v>6.104591380879573E-3</v>
      </c>
      <c r="AF32" s="36" t="s">
        <v>65</v>
      </c>
      <c r="AG32" s="41">
        <f t="shared" si="12"/>
        <v>1.7021276595744687E-4</v>
      </c>
      <c r="AH32" s="41">
        <f t="shared" si="13"/>
        <v>0</v>
      </c>
      <c r="AI32" s="41">
        <f t="shared" si="14"/>
        <v>1.6194331983805668E-4</v>
      </c>
      <c r="AJ32" s="41">
        <f t="shared" si="15"/>
        <v>0</v>
      </c>
      <c r="AK32" s="41">
        <f t="shared" si="16"/>
        <v>2.4844720496894416E-4</v>
      </c>
      <c r="AL32" s="42">
        <f t="shared" si="17"/>
        <v>5.8060329076444774E-4</v>
      </c>
    </row>
    <row r="33" spans="2:38" s="9" customFormat="1" ht="12.75" x14ac:dyDescent="0.2">
      <c r="B33" s="36" t="s">
        <v>69</v>
      </c>
      <c r="C33" s="37">
        <v>4</v>
      </c>
      <c r="D33" s="37">
        <v>3</v>
      </c>
      <c r="E33" s="37">
        <v>2</v>
      </c>
      <c r="F33" s="37">
        <v>2</v>
      </c>
      <c r="G33" s="37">
        <v>2</v>
      </c>
      <c r="H33" s="7"/>
      <c r="I33" s="14">
        <f t="shared" si="0"/>
        <v>0.2609312292213769</v>
      </c>
      <c r="J33" s="14">
        <f>D33/$D$70</f>
        <v>0.22360679774997896</v>
      </c>
      <c r="K33" s="14">
        <f>E33/$E$70</f>
        <v>0.12725695259515554</v>
      </c>
      <c r="L33" s="14">
        <f>F33/$F$70</f>
        <v>0.14071950894605836</v>
      </c>
      <c r="M33" s="14">
        <f>G33/$G$70</f>
        <v>0.15762208124782012</v>
      </c>
      <c r="N33" s="7"/>
      <c r="O33" s="7"/>
      <c r="P33" s="13">
        <f t="shared" si="18"/>
        <v>2.6093122922137692E-2</v>
      </c>
      <c r="Q33" s="13">
        <f t="shared" si="18"/>
        <v>1.4907119849998599E-2</v>
      </c>
      <c r="R33" s="13">
        <f t="shared" si="18"/>
        <v>2.5451390519031111E-2</v>
      </c>
      <c r="S33" s="13">
        <f t="shared" si="18"/>
        <v>1.4071950894605837E-2</v>
      </c>
      <c r="T33" s="13">
        <f t="shared" si="18"/>
        <v>3.1524416249564029E-2</v>
      </c>
      <c r="U33" s="35"/>
      <c r="W33" s="36" t="s">
        <v>69</v>
      </c>
      <c r="X33" s="5">
        <f>($J$38-P34)*($J$38-P34)</f>
        <v>0</v>
      </c>
      <c r="Y33" s="5">
        <f t="shared" si="7"/>
        <v>2.2222222222222237E-4</v>
      </c>
      <c r="Z33" s="41">
        <f>($L$38-R34)*($L$38-R34)</f>
        <v>6.4777327935222671E-4</v>
      </c>
      <c r="AA33" s="41">
        <f t="shared" si="9"/>
        <v>7.9207920792079202E-4</v>
      </c>
      <c r="AB33" s="41">
        <f t="shared" si="10"/>
        <v>9.9378881987577665E-4</v>
      </c>
      <c r="AC33" s="42">
        <f t="shared" si="11"/>
        <v>2.655863529371018E-3</v>
      </c>
      <c r="AF33" s="36" t="s">
        <v>69</v>
      </c>
      <c r="AG33" s="41">
        <f t="shared" si="12"/>
        <v>1.5319148936170216E-3</v>
      </c>
      <c r="AH33" s="41">
        <f t="shared" si="13"/>
        <v>8.8888888888888882E-4</v>
      </c>
      <c r="AI33" s="41">
        <f t="shared" si="14"/>
        <v>1.6194331983805668E-4</v>
      </c>
      <c r="AJ33" s="41">
        <f t="shared" si="15"/>
        <v>1.9801980198019801E-4</v>
      </c>
      <c r="AK33" s="41">
        <f t="shared" si="16"/>
        <v>2.4844720496894416E-4</v>
      </c>
      <c r="AL33" s="42">
        <f t="shared" si="17"/>
        <v>3.0292141092931094E-3</v>
      </c>
    </row>
    <row r="34" spans="2:38" s="9" customFormat="1" ht="12.75" x14ac:dyDescent="0.2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13">
        <f>0.2*I33</f>
        <v>5.2186245844275385E-2</v>
      </c>
      <c r="Q34" s="13">
        <f t="shared" si="18"/>
        <v>4.4721359549995794E-2</v>
      </c>
      <c r="R34" s="13">
        <f t="shared" si="18"/>
        <v>2.5451390519031111E-2</v>
      </c>
      <c r="S34" s="13">
        <f t="shared" si="18"/>
        <v>2.8143901789211674E-2</v>
      </c>
      <c r="T34" s="13">
        <f>0.2*M33</f>
        <v>3.1524416249564029E-2</v>
      </c>
      <c r="U34" s="35"/>
      <c r="W34" s="5"/>
      <c r="X34" s="5"/>
      <c r="AF34" s="5"/>
      <c r="AG34" s="5"/>
    </row>
    <row r="35" spans="2:38" ht="12.75" x14ac:dyDescent="0.2">
      <c r="B35" s="7"/>
      <c r="C35" s="7"/>
      <c r="D35" s="7"/>
      <c r="E35" s="7"/>
      <c r="F35" s="7"/>
      <c r="G35" s="7"/>
      <c r="H35" s="1"/>
      <c r="I35" s="1"/>
      <c r="J35" s="1"/>
      <c r="K35" s="1"/>
      <c r="L35" s="7"/>
      <c r="M35" s="7"/>
      <c r="N35" s="1"/>
      <c r="O35" s="1"/>
      <c r="W35" s="4" t="s">
        <v>14</v>
      </c>
      <c r="X35" s="5">
        <f>SQRT(AC4)</f>
        <v>5.9287807083811754E-2</v>
      </c>
      <c r="AF35" s="4" t="s">
        <v>14</v>
      </c>
      <c r="AG35" s="5">
        <f>SQRT(AL4)</f>
        <v>4.6583619115058539E-2</v>
      </c>
    </row>
    <row r="36" spans="2:38" ht="12.75" x14ac:dyDescent="0.2">
      <c r="B36" s="7"/>
      <c r="C36" s="7"/>
      <c r="D36" s="7"/>
      <c r="E36" s="7"/>
      <c r="F36" s="7"/>
      <c r="G36" s="7"/>
      <c r="H36" s="1"/>
      <c r="I36" s="1"/>
      <c r="J36" s="1"/>
      <c r="K36" s="1"/>
      <c r="L36" s="7"/>
      <c r="M36" s="7"/>
      <c r="N36" s="1"/>
      <c r="O36" s="1"/>
      <c r="W36" s="4" t="s">
        <v>16</v>
      </c>
      <c r="X36" s="5">
        <f t="shared" ref="X36:X64" si="19">SQRT(AC5)</f>
        <v>4.6404115562606138E-2</v>
      </c>
      <c r="AF36" s="4" t="s">
        <v>16</v>
      </c>
      <c r="AG36" s="5">
        <f t="shared" ref="AG36:AG64" si="20">SQRT(AL5)</f>
        <v>5.3393675970910957E-2</v>
      </c>
    </row>
    <row r="37" spans="2:38" ht="12.75" x14ac:dyDescent="0.2">
      <c r="B37" s="49" t="s">
        <v>34</v>
      </c>
      <c r="C37" s="51" t="s">
        <v>0</v>
      </c>
      <c r="D37" s="52"/>
      <c r="E37" s="52"/>
      <c r="F37" s="52"/>
      <c r="G37" s="53"/>
      <c r="H37" s="1"/>
      <c r="I37" s="48" t="s">
        <v>17</v>
      </c>
      <c r="J37" s="48"/>
      <c r="K37" s="48"/>
      <c r="L37" s="48"/>
      <c r="M37" s="48"/>
      <c r="N37" s="48"/>
      <c r="O37" s="1"/>
      <c r="P37" s="54" t="s">
        <v>18</v>
      </c>
      <c r="Q37" s="55"/>
      <c r="R37" s="55"/>
      <c r="S37" s="55"/>
      <c r="T37" s="55"/>
      <c r="W37" s="4" t="s">
        <v>19</v>
      </c>
      <c r="X37" s="5">
        <f t="shared" si="19"/>
        <v>5.1718052135453225E-2</v>
      </c>
      <c r="AF37" s="4" t="s">
        <v>19</v>
      </c>
      <c r="AG37" s="5">
        <f t="shared" si="20"/>
        <v>6.0482179204546654E-2</v>
      </c>
    </row>
    <row r="38" spans="2:38" ht="12.75" x14ac:dyDescent="0.2">
      <c r="B38" s="50"/>
      <c r="C38" s="34" t="s">
        <v>4</v>
      </c>
      <c r="D38" s="34" t="s">
        <v>5</v>
      </c>
      <c r="E38" s="34" t="s">
        <v>6</v>
      </c>
      <c r="F38" s="34" t="s">
        <v>81</v>
      </c>
      <c r="G38" s="34" t="s">
        <v>82</v>
      </c>
      <c r="H38" s="1"/>
      <c r="I38" s="10" t="s">
        <v>20</v>
      </c>
      <c r="J38" s="13">
        <f>MAX(P5:P34)</f>
        <v>5.2186245844275385E-2</v>
      </c>
      <c r="K38" s="13">
        <f t="shared" ref="K38:M38" si="21">MAX(Q5:Q34)</f>
        <v>5.9628479399994397E-2</v>
      </c>
      <c r="L38" s="13">
        <f t="shared" si="21"/>
        <v>5.0902781038062221E-2</v>
      </c>
      <c r="M38" s="13">
        <f t="shared" si="21"/>
        <v>5.6287803578423348E-2</v>
      </c>
      <c r="N38" s="13">
        <f>MAX(T5:T34)</f>
        <v>6.3048832499128057E-2</v>
      </c>
      <c r="O38" s="1"/>
      <c r="P38" s="2"/>
      <c r="Q38" s="6" t="s">
        <v>21</v>
      </c>
      <c r="W38" s="4" t="s">
        <v>22</v>
      </c>
      <c r="X38" s="5">
        <f t="shared" si="19"/>
        <v>6.471304677565444E-2</v>
      </c>
      <c r="AF38" s="4" t="s">
        <v>22</v>
      </c>
      <c r="AG38" s="5">
        <f t="shared" si="20"/>
        <v>3.8694950777537984E-2</v>
      </c>
    </row>
    <row r="39" spans="2:38" ht="15.75" customHeight="1" x14ac:dyDescent="0.2">
      <c r="B39" s="36" t="s">
        <v>40</v>
      </c>
      <c r="C39" s="37">
        <f>C4^2</f>
        <v>1</v>
      </c>
      <c r="D39" s="37">
        <f t="shared" ref="D39:G39" si="22">D4^2</f>
        <v>4</v>
      </c>
      <c r="E39" s="37">
        <f t="shared" si="22"/>
        <v>4</v>
      </c>
      <c r="F39" s="37">
        <f t="shared" si="22"/>
        <v>9</v>
      </c>
      <c r="G39" s="37">
        <f t="shared" si="22"/>
        <v>9</v>
      </c>
      <c r="I39" s="10" t="s">
        <v>23</v>
      </c>
      <c r="J39" s="13">
        <f>MIN(P5:P34)</f>
        <v>1.3046561461068846E-2</v>
      </c>
      <c r="K39" s="13">
        <f t="shared" ref="K39:N39" si="23">MIN(Q5:Q34)</f>
        <v>1.4907119849998599E-2</v>
      </c>
      <c r="L39" s="13">
        <f t="shared" si="23"/>
        <v>1.2725695259515555E-2</v>
      </c>
      <c r="M39" s="13">
        <f t="shared" si="23"/>
        <v>1.4071950894605837E-2</v>
      </c>
      <c r="N39" s="13">
        <f t="shared" si="23"/>
        <v>1.5762208124782014E-2</v>
      </c>
      <c r="P39" s="4" t="s">
        <v>9</v>
      </c>
      <c r="Q39" s="5">
        <f>AG35+X35</f>
        <v>0.1058714261988703</v>
      </c>
      <c r="S39" s="4" t="s">
        <v>26</v>
      </c>
      <c r="T39" s="5">
        <f>AG35/Q39</f>
        <v>0.44000180962477303</v>
      </c>
      <c r="W39" s="4" t="s">
        <v>24</v>
      </c>
      <c r="X39" s="5">
        <f t="shared" si="19"/>
        <v>5.6175903550488925E-2</v>
      </c>
      <c r="AF39" s="4" t="s">
        <v>24</v>
      </c>
      <c r="AG39" s="5">
        <f t="shared" si="20"/>
        <v>6.4886929313691333E-2</v>
      </c>
    </row>
    <row r="40" spans="2:38" ht="15.75" customHeight="1" x14ac:dyDescent="0.2">
      <c r="B40" s="36" t="s">
        <v>41</v>
      </c>
      <c r="C40" s="37">
        <f t="shared" ref="C40:G40" si="24">C5^2</f>
        <v>9</v>
      </c>
      <c r="D40" s="37">
        <f t="shared" si="24"/>
        <v>4</v>
      </c>
      <c r="E40" s="37">
        <f t="shared" si="24"/>
        <v>4</v>
      </c>
      <c r="F40" s="37">
        <f t="shared" si="24"/>
        <v>9</v>
      </c>
      <c r="G40" s="37">
        <f t="shared" si="24"/>
        <v>9</v>
      </c>
      <c r="P40" s="4" t="s">
        <v>10</v>
      </c>
      <c r="Q40" s="5">
        <f t="shared" ref="Q40:Q67" si="25">AG36+X36</f>
        <v>9.9797791533517088E-2</v>
      </c>
      <c r="S40" s="4" t="s">
        <v>28</v>
      </c>
      <c r="T40" s="5">
        <f t="shared" ref="T40:T67" si="26">AG36/Q40</f>
        <v>0.53501861264112938</v>
      </c>
      <c r="W40" s="4" t="s">
        <v>88</v>
      </c>
      <c r="X40" s="5">
        <f t="shared" si="19"/>
        <v>7.2382650111934094E-2</v>
      </c>
      <c r="AF40" s="4" t="s">
        <v>88</v>
      </c>
      <c r="AG40" s="5">
        <f t="shared" si="20"/>
        <v>3.938078929381985E-2</v>
      </c>
    </row>
    <row r="41" spans="2:38" ht="15.75" customHeight="1" x14ac:dyDescent="0.2">
      <c r="B41" s="36" t="s">
        <v>42</v>
      </c>
      <c r="C41" s="37">
        <f t="shared" ref="C41:G41" si="27">C6^2</f>
        <v>16</v>
      </c>
      <c r="D41" s="37">
        <f t="shared" si="27"/>
        <v>4</v>
      </c>
      <c r="E41" s="37">
        <f t="shared" si="27"/>
        <v>16</v>
      </c>
      <c r="F41" s="37">
        <f t="shared" si="27"/>
        <v>4</v>
      </c>
      <c r="G41" s="37">
        <f t="shared" si="27"/>
        <v>4</v>
      </c>
      <c r="P41" s="4" t="s">
        <v>11</v>
      </c>
      <c r="Q41" s="5">
        <f t="shared" si="25"/>
        <v>0.11220023133999987</v>
      </c>
      <c r="S41" s="4" t="s">
        <v>29</v>
      </c>
      <c r="T41" s="5">
        <f t="shared" si="26"/>
        <v>0.53905574420134461</v>
      </c>
      <c r="W41" s="4" t="s">
        <v>89</v>
      </c>
      <c r="X41" s="5">
        <f t="shared" si="19"/>
        <v>6.1739572926814534E-2</v>
      </c>
      <c r="AF41" s="4" t="s">
        <v>89</v>
      </c>
      <c r="AG41" s="5">
        <f t="shared" si="20"/>
        <v>5.3604289067746905E-2</v>
      </c>
    </row>
    <row r="42" spans="2:38" ht="15.75" customHeight="1" x14ac:dyDescent="0.2">
      <c r="B42" s="36" t="s">
        <v>43</v>
      </c>
      <c r="C42" s="37">
        <f t="shared" ref="C42:G42" si="28">C7^2</f>
        <v>1</v>
      </c>
      <c r="D42" s="37">
        <f t="shared" si="28"/>
        <v>9</v>
      </c>
      <c r="E42" s="37">
        <f t="shared" si="28"/>
        <v>4</v>
      </c>
      <c r="F42" s="37">
        <f t="shared" si="28"/>
        <v>4</v>
      </c>
      <c r="G42" s="37">
        <f t="shared" si="28"/>
        <v>4</v>
      </c>
      <c r="P42" s="4" t="s">
        <v>12</v>
      </c>
      <c r="Q42" s="5">
        <f t="shared" si="25"/>
        <v>0.10340799755319242</v>
      </c>
      <c r="S42" s="4" t="s">
        <v>30</v>
      </c>
      <c r="T42" s="5">
        <f t="shared" si="26"/>
        <v>0.37419688702156279</v>
      </c>
      <c r="W42" s="4" t="s">
        <v>90</v>
      </c>
      <c r="X42" s="5">
        <f t="shared" si="19"/>
        <v>6.6833517725961106E-2</v>
      </c>
      <c r="AF42" s="4" t="s">
        <v>90</v>
      </c>
      <c r="AG42" s="5">
        <f t="shared" si="20"/>
        <v>4.554305272430801E-2</v>
      </c>
    </row>
    <row r="43" spans="2:38" ht="15.75" customHeight="1" x14ac:dyDescent="0.2">
      <c r="B43" s="36" t="s">
        <v>44</v>
      </c>
      <c r="C43" s="37">
        <f t="shared" ref="C43:G43" si="29">C8^2</f>
        <v>16</v>
      </c>
      <c r="D43" s="37">
        <f t="shared" si="29"/>
        <v>1</v>
      </c>
      <c r="E43" s="37">
        <f t="shared" si="29"/>
        <v>9</v>
      </c>
      <c r="F43" s="37">
        <f t="shared" si="29"/>
        <v>16</v>
      </c>
      <c r="G43" s="37">
        <f t="shared" si="29"/>
        <v>4</v>
      </c>
      <c r="P43" s="4" t="s">
        <v>13</v>
      </c>
      <c r="Q43" s="5">
        <f t="shared" si="25"/>
        <v>0.12106283286418026</v>
      </c>
      <c r="S43" s="4" t="s">
        <v>31</v>
      </c>
      <c r="T43" s="5">
        <f t="shared" si="26"/>
        <v>0.53597729194465182</v>
      </c>
      <c r="W43" s="4" t="s">
        <v>91</v>
      </c>
      <c r="X43" s="5">
        <f t="shared" si="19"/>
        <v>5.3762917327949342E-2</v>
      </c>
      <c r="AF43" s="4" t="s">
        <v>91</v>
      </c>
      <c r="AG43" s="5">
        <f t="shared" si="20"/>
        <v>5.2550438386131944E-2</v>
      </c>
    </row>
    <row r="44" spans="2:38" ht="15.75" customHeight="1" x14ac:dyDescent="0.2">
      <c r="B44" s="36" t="s">
        <v>45</v>
      </c>
      <c r="C44" s="37">
        <f t="shared" ref="C44:G44" si="30">C9^2</f>
        <v>9</v>
      </c>
      <c r="D44" s="37">
        <f t="shared" si="30"/>
        <v>4</v>
      </c>
      <c r="E44" s="37">
        <f t="shared" si="30"/>
        <v>9</v>
      </c>
      <c r="F44" s="37">
        <f t="shared" si="30"/>
        <v>1</v>
      </c>
      <c r="G44" s="37">
        <f t="shared" si="30"/>
        <v>1</v>
      </c>
      <c r="P44" s="4" t="s">
        <v>113</v>
      </c>
      <c r="Q44" s="5">
        <f t="shared" si="25"/>
        <v>0.11176343940575395</v>
      </c>
      <c r="S44" s="4" t="s">
        <v>138</v>
      </c>
      <c r="T44" s="5">
        <f t="shared" si="26"/>
        <v>0.35235842331989292</v>
      </c>
      <c r="W44" s="4" t="s">
        <v>92</v>
      </c>
      <c r="X44" s="5">
        <f t="shared" si="19"/>
        <v>6.8498521687514247E-2</v>
      </c>
      <c r="AF44" s="4" t="s">
        <v>92</v>
      </c>
      <c r="AG44" s="5">
        <f t="shared" si="20"/>
        <v>4.2250554708903647E-2</v>
      </c>
    </row>
    <row r="45" spans="2:38" ht="15.75" customHeight="1" x14ac:dyDescent="0.2">
      <c r="B45" s="36" t="s">
        <v>46</v>
      </c>
      <c r="C45" s="37">
        <f t="shared" ref="C45:G45" si="31">C10^2</f>
        <v>9</v>
      </c>
      <c r="D45" s="37">
        <f t="shared" si="31"/>
        <v>1</v>
      </c>
      <c r="E45" s="37">
        <f t="shared" si="31"/>
        <v>4</v>
      </c>
      <c r="F45" s="37">
        <f t="shared" si="31"/>
        <v>16</v>
      </c>
      <c r="G45" s="37">
        <f t="shared" si="31"/>
        <v>4</v>
      </c>
      <c r="P45" s="4" t="s">
        <v>114</v>
      </c>
      <c r="Q45" s="5">
        <f t="shared" si="25"/>
        <v>0.11534386199456144</v>
      </c>
      <c r="S45" s="4" t="s">
        <v>139</v>
      </c>
      <c r="T45" s="5">
        <f t="shared" si="26"/>
        <v>0.46473464769433848</v>
      </c>
      <c r="W45" s="4" t="s">
        <v>93</v>
      </c>
      <c r="X45" s="5">
        <f t="shared" si="19"/>
        <v>6.7306048417187611E-2</v>
      </c>
      <c r="AF45" s="4" t="s">
        <v>93</v>
      </c>
      <c r="AG45" s="5">
        <f t="shared" si="20"/>
        <v>5.093943435493118E-2</v>
      </c>
    </row>
    <row r="46" spans="2:38" ht="15.75" customHeight="1" x14ac:dyDescent="0.2">
      <c r="B46" s="39" t="s">
        <v>47</v>
      </c>
      <c r="C46" s="37">
        <f t="shared" ref="C46:G46" si="32">C11^2</f>
        <v>4</v>
      </c>
      <c r="D46" s="37">
        <f t="shared" si="32"/>
        <v>1</v>
      </c>
      <c r="E46" s="37">
        <f t="shared" si="32"/>
        <v>16</v>
      </c>
      <c r="F46" s="37">
        <f t="shared" si="32"/>
        <v>4</v>
      </c>
      <c r="G46" s="37">
        <f t="shared" si="32"/>
        <v>4</v>
      </c>
      <c r="P46" s="4" t="s">
        <v>115</v>
      </c>
      <c r="Q46" s="5">
        <f t="shared" si="25"/>
        <v>0.11237657045026911</v>
      </c>
      <c r="S46" s="4" t="s">
        <v>140</v>
      </c>
      <c r="T46" s="5">
        <f t="shared" si="26"/>
        <v>0.4052717798899419</v>
      </c>
      <c r="W46" s="4" t="s">
        <v>94</v>
      </c>
      <c r="X46" s="5">
        <f t="shared" si="19"/>
        <v>8.7440869775192873E-2</v>
      </c>
      <c r="AF46" s="4" t="s">
        <v>94</v>
      </c>
      <c r="AG46" s="5">
        <f t="shared" si="20"/>
        <v>2.6093122922137682E-2</v>
      </c>
    </row>
    <row r="47" spans="2:38" ht="15.75" customHeight="1" x14ac:dyDescent="0.2">
      <c r="B47" s="39" t="s">
        <v>49</v>
      </c>
      <c r="C47" s="37">
        <f t="shared" ref="C47:G47" si="33">C12^2</f>
        <v>9</v>
      </c>
      <c r="D47" s="37">
        <f t="shared" si="33"/>
        <v>9</v>
      </c>
      <c r="E47" s="37">
        <f t="shared" si="33"/>
        <v>1</v>
      </c>
      <c r="F47" s="37">
        <f t="shared" si="33"/>
        <v>4</v>
      </c>
      <c r="G47" s="37">
        <f t="shared" si="33"/>
        <v>9</v>
      </c>
      <c r="P47" s="4" t="s">
        <v>116</v>
      </c>
      <c r="Q47" s="5">
        <f t="shared" si="25"/>
        <v>0.10631335571408129</v>
      </c>
      <c r="S47" s="4" t="s">
        <v>141</v>
      </c>
      <c r="T47" s="5">
        <f t="shared" si="26"/>
        <v>0.49429761701305791</v>
      </c>
      <c r="W47" s="4" t="s">
        <v>95</v>
      </c>
      <c r="X47" s="5">
        <f t="shared" si="19"/>
        <v>4.0687954980838097E-2</v>
      </c>
      <c r="AF47" s="4" t="s">
        <v>95</v>
      </c>
      <c r="AG47" s="5">
        <f t="shared" si="20"/>
        <v>8.0993943886307401E-2</v>
      </c>
    </row>
    <row r="48" spans="2:38" ht="15.75" customHeight="1" x14ac:dyDescent="0.2">
      <c r="B48" s="39" t="s">
        <v>50</v>
      </c>
      <c r="C48" s="37">
        <f t="shared" ref="C48:G48" si="34">C13^2</f>
        <v>1</v>
      </c>
      <c r="D48" s="37">
        <f t="shared" si="34"/>
        <v>9</v>
      </c>
      <c r="E48" s="37">
        <f t="shared" si="34"/>
        <v>9</v>
      </c>
      <c r="F48" s="37">
        <f t="shared" si="34"/>
        <v>1</v>
      </c>
      <c r="G48" s="37">
        <f t="shared" si="34"/>
        <v>4</v>
      </c>
      <c r="P48" s="4" t="s">
        <v>117</v>
      </c>
      <c r="Q48" s="5">
        <f t="shared" si="25"/>
        <v>0.1107490763964179</v>
      </c>
      <c r="S48" s="4" t="s">
        <v>142</v>
      </c>
      <c r="T48" s="5">
        <f t="shared" si="26"/>
        <v>0.38149803216119832</v>
      </c>
      <c r="W48" s="4" t="s">
        <v>96</v>
      </c>
      <c r="X48" s="5">
        <f t="shared" si="19"/>
        <v>3.6413526410817181E-2</v>
      </c>
      <c r="AF48" s="4" t="s">
        <v>96</v>
      </c>
      <c r="AG48" s="5">
        <f t="shared" si="20"/>
        <v>7.3206896983636319E-2</v>
      </c>
    </row>
    <row r="49" spans="2:33" ht="15.75" customHeight="1" x14ac:dyDescent="0.2">
      <c r="B49" s="39" t="s">
        <v>51</v>
      </c>
      <c r="C49" s="37">
        <f t="shared" ref="C49:G49" si="35">C14^2</f>
        <v>1</v>
      </c>
      <c r="D49" s="37">
        <f t="shared" si="35"/>
        <v>9</v>
      </c>
      <c r="E49" s="37">
        <f t="shared" si="35"/>
        <v>16</v>
      </c>
      <c r="F49" s="37">
        <f t="shared" si="35"/>
        <v>1</v>
      </c>
      <c r="G49" s="37">
        <f t="shared" si="35"/>
        <v>4</v>
      </c>
      <c r="P49" s="4" t="s">
        <v>118</v>
      </c>
      <c r="Q49" s="5">
        <f t="shared" si="25"/>
        <v>0.1182454827721188</v>
      </c>
      <c r="S49" s="4" t="s">
        <v>143</v>
      </c>
      <c r="T49" s="5">
        <f t="shared" si="26"/>
        <v>0.43079391415823481</v>
      </c>
      <c r="W49" s="4" t="s">
        <v>97</v>
      </c>
      <c r="X49" s="5">
        <f t="shared" si="19"/>
        <v>6.4239714087294661E-2</v>
      </c>
      <c r="AF49" s="4" t="s">
        <v>97</v>
      </c>
      <c r="AG49" s="5">
        <f t="shared" si="20"/>
        <v>5.4755723535716165E-2</v>
      </c>
    </row>
    <row r="50" spans="2:33" ht="15.75" customHeight="1" x14ac:dyDescent="0.2">
      <c r="B50" s="39" t="s">
        <v>52</v>
      </c>
      <c r="C50" s="37">
        <f t="shared" ref="C50:G50" si="36">C15^2</f>
        <v>9</v>
      </c>
      <c r="D50" s="37">
        <f t="shared" si="36"/>
        <v>1</v>
      </c>
      <c r="E50" s="37">
        <f t="shared" si="36"/>
        <v>1</v>
      </c>
      <c r="F50" s="37">
        <f t="shared" si="36"/>
        <v>1</v>
      </c>
      <c r="G50" s="37">
        <f t="shared" si="36"/>
        <v>1</v>
      </c>
      <c r="P50" s="4" t="s">
        <v>119</v>
      </c>
      <c r="Q50" s="5">
        <f t="shared" si="25"/>
        <v>0.11353399269733055</v>
      </c>
      <c r="S50" s="4" t="s">
        <v>144</v>
      </c>
      <c r="T50" s="5">
        <f t="shared" si="26"/>
        <v>0.22982652421728134</v>
      </c>
      <c r="W50" s="4" t="s">
        <v>98</v>
      </c>
      <c r="X50" s="5">
        <f t="shared" si="19"/>
        <v>3.8333955961436295E-2</v>
      </c>
      <c r="AF50" s="4" t="s">
        <v>98</v>
      </c>
      <c r="AG50" s="5">
        <f t="shared" si="20"/>
        <v>6.577851931369233E-2</v>
      </c>
    </row>
    <row r="51" spans="2:33" ht="15.75" customHeight="1" x14ac:dyDescent="0.2">
      <c r="B51" s="39" t="s">
        <v>54</v>
      </c>
      <c r="C51" s="37">
        <f t="shared" ref="C51:G51" si="37">C16^2</f>
        <v>16</v>
      </c>
      <c r="D51" s="37">
        <f t="shared" si="37"/>
        <v>16</v>
      </c>
      <c r="E51" s="37">
        <f t="shared" si="37"/>
        <v>1</v>
      </c>
      <c r="F51" s="37">
        <f t="shared" si="37"/>
        <v>9</v>
      </c>
      <c r="G51" s="37">
        <f t="shared" si="37"/>
        <v>16</v>
      </c>
      <c r="P51" s="4" t="s">
        <v>120</v>
      </c>
      <c r="Q51" s="5">
        <f t="shared" si="25"/>
        <v>0.1216818988671455</v>
      </c>
      <c r="S51" s="4" t="s">
        <v>145</v>
      </c>
      <c r="T51" s="5">
        <f t="shared" si="26"/>
        <v>0.66562031526758181</v>
      </c>
      <c r="W51" s="4" t="s">
        <v>99</v>
      </c>
      <c r="X51" s="5">
        <f t="shared" si="19"/>
        <v>5.0256379828762021E-2</v>
      </c>
      <c r="AF51" s="4" t="s">
        <v>99</v>
      </c>
      <c r="AG51" s="5">
        <f t="shared" si="20"/>
        <v>7.408181491657205E-2</v>
      </c>
    </row>
    <row r="52" spans="2:33" ht="15.75" customHeight="1" x14ac:dyDescent="0.2">
      <c r="B52" s="39" t="s">
        <v>55</v>
      </c>
      <c r="C52" s="37">
        <f t="shared" ref="C52:G52" si="38">C17^2</f>
        <v>9</v>
      </c>
      <c r="D52" s="37">
        <f t="shared" si="38"/>
        <v>16</v>
      </c>
      <c r="E52" s="37">
        <f t="shared" si="38"/>
        <v>9</v>
      </c>
      <c r="F52" s="37">
        <f t="shared" si="38"/>
        <v>16</v>
      </c>
      <c r="G52" s="37">
        <f t="shared" si="38"/>
        <v>4</v>
      </c>
      <c r="P52" s="4" t="s">
        <v>121</v>
      </c>
      <c r="Q52" s="5">
        <f t="shared" si="25"/>
        <v>0.10962042339445349</v>
      </c>
      <c r="S52" s="4" t="s">
        <v>146</v>
      </c>
      <c r="T52" s="5">
        <f t="shared" si="26"/>
        <v>0.6678216952347622</v>
      </c>
      <c r="W52" s="4" t="s">
        <v>100</v>
      </c>
      <c r="X52" s="5">
        <f t="shared" si="19"/>
        <v>4.2259531798123001E-2</v>
      </c>
      <c r="AF52" s="4" t="s">
        <v>100</v>
      </c>
      <c r="AG52" s="5">
        <f t="shared" si="20"/>
        <v>7.3728364820526665E-2</v>
      </c>
    </row>
    <row r="53" spans="2:33" ht="15.75" customHeight="1" x14ac:dyDescent="0.2">
      <c r="B53" s="39" t="s">
        <v>56</v>
      </c>
      <c r="C53" s="37">
        <f t="shared" ref="C53:G53" si="39">C18^2</f>
        <v>1</v>
      </c>
      <c r="D53" s="37">
        <f t="shared" si="39"/>
        <v>4</v>
      </c>
      <c r="E53" s="37">
        <f t="shared" si="39"/>
        <v>1</v>
      </c>
      <c r="F53" s="37">
        <f t="shared" si="39"/>
        <v>16</v>
      </c>
      <c r="G53" s="37">
        <f t="shared" si="39"/>
        <v>9</v>
      </c>
      <c r="P53" s="4" t="s">
        <v>122</v>
      </c>
      <c r="Q53" s="5">
        <f t="shared" si="25"/>
        <v>0.11899543762301082</v>
      </c>
      <c r="S53" s="4" t="s">
        <v>147</v>
      </c>
      <c r="T53" s="5">
        <f t="shared" si="26"/>
        <v>0.46014977237352284</v>
      </c>
      <c r="W53" s="4" t="s">
        <v>101</v>
      </c>
      <c r="X53" s="5">
        <f t="shared" si="19"/>
        <v>6.2897383043764354E-2</v>
      </c>
      <c r="AF53" s="4" t="s">
        <v>101</v>
      </c>
      <c r="AG53" s="5">
        <f t="shared" si="20"/>
        <v>5.0841006572661787E-2</v>
      </c>
    </row>
    <row r="54" spans="2:33" ht="15.75" customHeight="1" x14ac:dyDescent="0.2">
      <c r="B54" s="39" t="s">
        <v>57</v>
      </c>
      <c r="C54" s="37">
        <f t="shared" ref="C54:G54" si="40">C19^2</f>
        <v>9</v>
      </c>
      <c r="D54" s="37">
        <f t="shared" si="40"/>
        <v>4</v>
      </c>
      <c r="E54" s="37">
        <f t="shared" si="40"/>
        <v>9</v>
      </c>
      <c r="F54" s="37">
        <f t="shared" si="40"/>
        <v>16</v>
      </c>
      <c r="G54" s="37">
        <f t="shared" si="40"/>
        <v>9</v>
      </c>
      <c r="P54" s="4" t="s">
        <v>123</v>
      </c>
      <c r="Q54" s="5">
        <f t="shared" si="25"/>
        <v>0.10411247527512862</v>
      </c>
      <c r="S54" s="4" t="s">
        <v>148</v>
      </c>
      <c r="T54" s="5">
        <f t="shared" si="26"/>
        <v>0.63180247266108491</v>
      </c>
      <c r="W54" s="4" t="s">
        <v>102</v>
      </c>
      <c r="X54" s="5">
        <f t="shared" si="19"/>
        <v>5.7911587283496477E-2</v>
      </c>
      <c r="AF54" s="4" t="s">
        <v>102</v>
      </c>
      <c r="AG54" s="5">
        <f t="shared" si="20"/>
        <v>5.6746934594381265E-2</v>
      </c>
    </row>
    <row r="55" spans="2:33" ht="15.75" customHeight="1" x14ac:dyDescent="0.2">
      <c r="B55" s="39" t="s">
        <v>58</v>
      </c>
      <c r="C55" s="37">
        <f t="shared" ref="C55:G55" si="41">C20^2</f>
        <v>1</v>
      </c>
      <c r="D55" s="37">
        <f t="shared" si="41"/>
        <v>16</v>
      </c>
      <c r="E55" s="37">
        <f t="shared" si="41"/>
        <v>16</v>
      </c>
      <c r="F55" s="37">
        <f t="shared" si="41"/>
        <v>16</v>
      </c>
      <c r="G55" s="37">
        <f t="shared" si="41"/>
        <v>4</v>
      </c>
      <c r="P55" s="4" t="s">
        <v>124</v>
      </c>
      <c r="Q55" s="5">
        <f t="shared" si="25"/>
        <v>0.12433819474533407</v>
      </c>
      <c r="S55" s="4" t="s">
        <v>149</v>
      </c>
      <c r="T55" s="5">
        <f t="shared" si="26"/>
        <v>0.59580899552470024</v>
      </c>
      <c r="W55" s="4" t="s">
        <v>103</v>
      </c>
      <c r="X55" s="5">
        <f t="shared" si="19"/>
        <v>7.7379545308041919E-2</v>
      </c>
      <c r="AF55" s="4" t="s">
        <v>103</v>
      </c>
      <c r="AG55" s="5">
        <f t="shared" si="20"/>
        <v>3.3724413914222928E-2</v>
      </c>
    </row>
    <row r="56" spans="2:33" ht="15.75" customHeight="1" x14ac:dyDescent="0.2">
      <c r="B56" s="39" t="s">
        <v>59</v>
      </c>
      <c r="C56" s="37">
        <f t="shared" ref="C56:G56" si="42">C21^2</f>
        <v>16</v>
      </c>
      <c r="D56" s="37">
        <f t="shared" si="42"/>
        <v>16</v>
      </c>
      <c r="E56" s="37">
        <f t="shared" si="42"/>
        <v>16</v>
      </c>
      <c r="F56" s="37">
        <f t="shared" si="42"/>
        <v>4</v>
      </c>
      <c r="G56" s="37">
        <f t="shared" si="42"/>
        <v>4</v>
      </c>
      <c r="P56" s="4" t="s">
        <v>125</v>
      </c>
      <c r="Q56" s="5">
        <f t="shared" si="25"/>
        <v>0.11598789661864967</v>
      </c>
      <c r="S56" s="4" t="s">
        <v>150</v>
      </c>
      <c r="T56" s="5">
        <f t="shared" si="26"/>
        <v>0.63565567589292671</v>
      </c>
      <c r="W56" s="4" t="s">
        <v>104</v>
      </c>
      <c r="X56" s="5">
        <f t="shared" si="19"/>
        <v>6.2643507007261859E-2</v>
      </c>
      <c r="AF56" s="4" t="s">
        <v>104</v>
      </c>
      <c r="AG56" s="5">
        <f t="shared" si="20"/>
        <v>5.1153492284560488E-2</v>
      </c>
    </row>
    <row r="57" spans="2:33" ht="15.75" customHeight="1" x14ac:dyDescent="0.2">
      <c r="B57" s="39" t="s">
        <v>60</v>
      </c>
      <c r="C57" s="37">
        <f t="shared" ref="C57:G57" si="43">C22^2</f>
        <v>9</v>
      </c>
      <c r="D57" s="37">
        <f t="shared" si="43"/>
        <v>1</v>
      </c>
      <c r="E57" s="37">
        <f t="shared" si="43"/>
        <v>16</v>
      </c>
      <c r="F57" s="37">
        <f t="shared" si="43"/>
        <v>4</v>
      </c>
      <c r="G57" s="37">
        <f t="shared" si="43"/>
        <v>4</v>
      </c>
      <c r="P57" s="4" t="s">
        <v>126</v>
      </c>
      <c r="Q57" s="5">
        <f t="shared" si="25"/>
        <v>0.11373838961642614</v>
      </c>
      <c r="S57" s="4" t="s">
        <v>151</v>
      </c>
      <c r="T57" s="5">
        <f t="shared" si="26"/>
        <v>0.44699952886724631</v>
      </c>
      <c r="W57" s="4" t="s">
        <v>105</v>
      </c>
      <c r="X57" s="5">
        <f t="shared" si="19"/>
        <v>4.917987363674689E-2</v>
      </c>
      <c r="AF57" s="4" t="s">
        <v>105</v>
      </c>
      <c r="AG57" s="5">
        <f t="shared" si="20"/>
        <v>7.0102125360575598E-2</v>
      </c>
    </row>
    <row r="58" spans="2:33" ht="15.75" customHeight="1" x14ac:dyDescent="0.2">
      <c r="B58" s="39" t="s">
        <v>48</v>
      </c>
      <c r="C58" s="37">
        <f t="shared" ref="C58:G58" si="44">C23^2</f>
        <v>16</v>
      </c>
      <c r="D58" s="37">
        <f t="shared" si="44"/>
        <v>1</v>
      </c>
      <c r="E58" s="37">
        <f t="shared" si="44"/>
        <v>9</v>
      </c>
      <c r="F58" s="37">
        <f t="shared" si="44"/>
        <v>9</v>
      </c>
      <c r="G58" s="37">
        <f t="shared" si="44"/>
        <v>4</v>
      </c>
      <c r="P58" s="4" t="s">
        <v>127</v>
      </c>
      <c r="Q58" s="5">
        <f t="shared" si="25"/>
        <v>0.11465852187787774</v>
      </c>
      <c r="S58" s="4" t="s">
        <v>152</v>
      </c>
      <c r="T58" s="5">
        <f t="shared" si="26"/>
        <v>0.4949212118295242</v>
      </c>
      <c r="W58" s="4" t="s">
        <v>106</v>
      </c>
      <c r="X58" s="5">
        <f t="shared" si="19"/>
        <v>3.6542521749846867E-2</v>
      </c>
      <c r="AF58" s="4" t="s">
        <v>106</v>
      </c>
      <c r="AG58" s="5">
        <f t="shared" si="20"/>
        <v>7.0692963031537465E-2</v>
      </c>
    </row>
    <row r="59" spans="2:33" ht="15.75" customHeight="1" x14ac:dyDescent="0.2">
      <c r="B59" s="39" t="s">
        <v>53</v>
      </c>
      <c r="C59" s="37">
        <f t="shared" ref="C59:G59" si="45">C24^2</f>
        <v>1</v>
      </c>
      <c r="D59" s="37">
        <f t="shared" si="45"/>
        <v>9</v>
      </c>
      <c r="E59" s="37">
        <f t="shared" si="45"/>
        <v>1</v>
      </c>
      <c r="F59" s="37">
        <f t="shared" si="45"/>
        <v>1</v>
      </c>
      <c r="G59" s="37">
        <f t="shared" si="45"/>
        <v>4</v>
      </c>
      <c r="P59" s="4" t="s">
        <v>128</v>
      </c>
      <c r="Q59" s="5">
        <f t="shared" si="25"/>
        <v>0.11110395922226485</v>
      </c>
      <c r="S59" s="4" t="s">
        <v>153</v>
      </c>
      <c r="T59" s="5">
        <f t="shared" si="26"/>
        <v>0.30353926313964041</v>
      </c>
      <c r="W59" s="4" t="s">
        <v>107</v>
      </c>
      <c r="X59" s="5">
        <f t="shared" si="19"/>
        <v>7.2088631698787778E-2</v>
      </c>
      <c r="AF59" s="4" t="s">
        <v>107</v>
      </c>
      <c r="AG59" s="5">
        <f t="shared" si="20"/>
        <v>4.3910810807062946E-2</v>
      </c>
    </row>
    <row r="60" spans="2:33" ht="15.75" customHeight="1" x14ac:dyDescent="0.2">
      <c r="B60" s="36" t="s">
        <v>61</v>
      </c>
      <c r="C60" s="37">
        <f t="shared" ref="C60:G60" si="46">C25^2</f>
        <v>4</v>
      </c>
      <c r="D60" s="37">
        <f t="shared" si="46"/>
        <v>16</v>
      </c>
      <c r="E60" s="37">
        <f t="shared" si="46"/>
        <v>1</v>
      </c>
      <c r="F60" s="37">
        <f t="shared" si="46"/>
        <v>4</v>
      </c>
      <c r="G60" s="37">
        <f t="shared" si="46"/>
        <v>4</v>
      </c>
      <c r="P60" s="4" t="s">
        <v>129</v>
      </c>
      <c r="Q60" s="5">
        <f t="shared" si="25"/>
        <v>0.11379699929182235</v>
      </c>
      <c r="S60" s="4" t="s">
        <v>154</v>
      </c>
      <c r="T60" s="5">
        <f t="shared" si="26"/>
        <v>0.44951530007730583</v>
      </c>
      <c r="W60" s="4" t="s">
        <v>108</v>
      </c>
      <c r="X60" s="5">
        <f t="shared" si="19"/>
        <v>7.4958397937558693E-2</v>
      </c>
      <c r="AF60" s="4" t="s">
        <v>108</v>
      </c>
      <c r="AG60" s="5">
        <f t="shared" si="20"/>
        <v>3.2656289597543353E-2</v>
      </c>
    </row>
    <row r="61" spans="2:33" ht="15.75" customHeight="1" x14ac:dyDescent="0.2">
      <c r="B61" s="36" t="s">
        <v>62</v>
      </c>
      <c r="C61" s="37">
        <f t="shared" ref="C61:G61" si="47">C26^2</f>
        <v>9</v>
      </c>
      <c r="D61" s="37">
        <f t="shared" si="47"/>
        <v>1</v>
      </c>
      <c r="E61" s="37">
        <f t="shared" si="47"/>
        <v>16</v>
      </c>
      <c r="F61" s="37">
        <f t="shared" si="47"/>
        <v>16</v>
      </c>
      <c r="G61" s="37">
        <f t="shared" si="47"/>
        <v>9</v>
      </c>
      <c r="P61" s="4" t="s">
        <v>130</v>
      </c>
      <c r="Q61" s="5">
        <f t="shared" si="25"/>
        <v>0.11928199899732249</v>
      </c>
      <c r="S61" s="4" t="s">
        <v>155</v>
      </c>
      <c r="T61" s="5">
        <f t="shared" si="26"/>
        <v>0.58770079265815434</v>
      </c>
      <c r="W61" s="4" t="s">
        <v>109</v>
      </c>
      <c r="X61" s="5">
        <f t="shared" si="19"/>
        <v>7.2749972997152412E-2</v>
      </c>
      <c r="AF61" s="4" t="s">
        <v>109</v>
      </c>
      <c r="AG61" s="5">
        <f t="shared" si="20"/>
        <v>3.3934060927347812E-2</v>
      </c>
    </row>
    <row r="62" spans="2:33" ht="15.75" customHeight="1" x14ac:dyDescent="0.2">
      <c r="B62" s="36" t="s">
        <v>63</v>
      </c>
      <c r="C62" s="37">
        <f t="shared" ref="C62:G62" si="48">C27^2</f>
        <v>16</v>
      </c>
      <c r="D62" s="37">
        <f t="shared" si="48"/>
        <v>4</v>
      </c>
      <c r="E62" s="37">
        <f t="shared" si="48"/>
        <v>16</v>
      </c>
      <c r="F62" s="37">
        <f t="shared" si="48"/>
        <v>9</v>
      </c>
      <c r="G62" s="37">
        <f t="shared" si="48"/>
        <v>9</v>
      </c>
      <c r="P62" s="4" t="s">
        <v>131</v>
      </c>
      <c r="Q62" s="5">
        <f t="shared" si="25"/>
        <v>0.10723548478138434</v>
      </c>
      <c r="S62" s="4" t="s">
        <v>156</v>
      </c>
      <c r="T62" s="5">
        <f t="shared" si="26"/>
        <v>0.65923106680270716</v>
      </c>
      <c r="W62" s="4" t="s">
        <v>110</v>
      </c>
      <c r="X62" s="5">
        <f t="shared" si="19"/>
        <v>6.4171832711806459E-2</v>
      </c>
      <c r="AF62" s="4" t="s">
        <v>110</v>
      </c>
      <c r="AG62" s="5">
        <f t="shared" si="20"/>
        <v>4.2131832978534837E-2</v>
      </c>
    </row>
    <row r="63" spans="2:33" ht="15.75" customHeight="1" x14ac:dyDescent="0.2">
      <c r="B63" s="36" t="s">
        <v>64</v>
      </c>
      <c r="C63" s="37">
        <f t="shared" ref="C63:G63" si="49">C28^2</f>
        <v>1</v>
      </c>
      <c r="D63" s="37">
        <f t="shared" si="49"/>
        <v>4</v>
      </c>
      <c r="E63" s="37">
        <f t="shared" si="49"/>
        <v>16</v>
      </c>
      <c r="F63" s="37">
        <f t="shared" si="49"/>
        <v>1</v>
      </c>
      <c r="G63" s="37">
        <f t="shared" si="49"/>
        <v>4</v>
      </c>
      <c r="P63" s="4" t="s">
        <v>132</v>
      </c>
      <c r="Q63" s="5">
        <f t="shared" si="25"/>
        <v>0.11599944250585073</v>
      </c>
      <c r="S63" s="4" t="s">
        <v>157</v>
      </c>
      <c r="T63" s="5">
        <f t="shared" si="26"/>
        <v>0.37854329174770118</v>
      </c>
      <c r="W63" s="4" t="s">
        <v>111</v>
      </c>
      <c r="X63" s="5">
        <f t="shared" si="19"/>
        <v>7.8131884534289667E-2</v>
      </c>
      <c r="AF63" s="4" t="s">
        <v>111</v>
      </c>
      <c r="AG63" s="5">
        <f t="shared" si="20"/>
        <v>2.409571104500649E-2</v>
      </c>
    </row>
    <row r="64" spans="2:33" ht="15.75" customHeight="1" x14ac:dyDescent="0.2">
      <c r="B64" s="36" t="s">
        <v>66</v>
      </c>
      <c r="C64" s="37">
        <f t="shared" ref="C64:G64" si="50">C29^2</f>
        <v>4</v>
      </c>
      <c r="D64" s="37">
        <f t="shared" si="50"/>
        <v>1</v>
      </c>
      <c r="E64" s="37">
        <f t="shared" si="50"/>
        <v>9</v>
      </c>
      <c r="F64" s="37">
        <f t="shared" si="50"/>
        <v>1</v>
      </c>
      <c r="G64" s="37">
        <f t="shared" si="50"/>
        <v>4</v>
      </c>
      <c r="P64" s="4" t="s">
        <v>133</v>
      </c>
      <c r="Q64" s="5">
        <f t="shared" si="25"/>
        <v>0.10761468753510205</v>
      </c>
      <c r="S64" s="4" t="s">
        <v>158</v>
      </c>
      <c r="T64" s="5">
        <f t="shared" si="26"/>
        <v>0.30345569313567383</v>
      </c>
      <c r="W64" s="4" t="s">
        <v>112</v>
      </c>
      <c r="X64" s="5">
        <f t="shared" si="19"/>
        <v>5.1535070868011991E-2</v>
      </c>
      <c r="AF64" s="4" t="s">
        <v>112</v>
      </c>
      <c r="AG64" s="5">
        <f t="shared" si="20"/>
        <v>5.5038296751381298E-2</v>
      </c>
    </row>
    <row r="65" spans="2:20" ht="15.75" customHeight="1" x14ac:dyDescent="0.2">
      <c r="B65" s="36" t="s">
        <v>67</v>
      </c>
      <c r="C65" s="37">
        <f t="shared" ref="C65:G65" si="51">C30^2</f>
        <v>9</v>
      </c>
      <c r="D65" s="37">
        <f t="shared" si="51"/>
        <v>4</v>
      </c>
      <c r="E65" s="37">
        <f t="shared" si="51"/>
        <v>1</v>
      </c>
      <c r="F65" s="37">
        <f t="shared" si="51"/>
        <v>1</v>
      </c>
      <c r="G65" s="37">
        <f t="shared" si="51"/>
        <v>4</v>
      </c>
      <c r="P65" s="4" t="s">
        <v>134</v>
      </c>
      <c r="Q65" s="5">
        <f t="shared" si="25"/>
        <v>0.10668403392450022</v>
      </c>
      <c r="S65" s="4" t="s">
        <v>159</v>
      </c>
      <c r="T65" s="5">
        <f t="shared" si="26"/>
        <v>0.3180800320258117</v>
      </c>
    </row>
    <row r="66" spans="2:20" ht="15.75" customHeight="1" x14ac:dyDescent="0.2">
      <c r="B66" s="36" t="s">
        <v>68</v>
      </c>
      <c r="C66" s="37">
        <f t="shared" ref="C66:G66" si="52">C31^2</f>
        <v>9</v>
      </c>
      <c r="D66" s="37">
        <f t="shared" si="52"/>
        <v>1</v>
      </c>
      <c r="E66" s="37">
        <f t="shared" si="52"/>
        <v>9</v>
      </c>
      <c r="F66" s="37">
        <f t="shared" si="52"/>
        <v>4</v>
      </c>
      <c r="G66" s="37">
        <f t="shared" si="52"/>
        <v>4</v>
      </c>
      <c r="P66" s="4" t="s">
        <v>135</v>
      </c>
      <c r="Q66" s="5">
        <f t="shared" si="25"/>
        <v>0.1063036656903413</v>
      </c>
      <c r="S66" s="4" t="s">
        <v>160</v>
      </c>
      <c r="T66" s="5">
        <f t="shared" si="26"/>
        <v>0.39633471437629753</v>
      </c>
    </row>
    <row r="67" spans="2:20" ht="15.75" customHeight="1" x14ac:dyDescent="0.2">
      <c r="B67" s="36" t="s">
        <v>65</v>
      </c>
      <c r="C67" s="37">
        <f t="shared" ref="C67:G67" si="53">C32^2</f>
        <v>4</v>
      </c>
      <c r="D67" s="37">
        <f t="shared" si="53"/>
        <v>1</v>
      </c>
      <c r="E67" s="37">
        <f t="shared" si="53"/>
        <v>4</v>
      </c>
      <c r="F67" s="37">
        <f t="shared" si="53"/>
        <v>1</v>
      </c>
      <c r="G67" s="37">
        <f t="shared" si="53"/>
        <v>4</v>
      </c>
      <c r="P67" s="4" t="s">
        <v>136</v>
      </c>
      <c r="Q67" s="5">
        <f t="shared" si="25"/>
        <v>0.10222759557929616</v>
      </c>
      <c r="S67" s="4" t="s">
        <v>161</v>
      </c>
      <c r="T67" s="5">
        <f t="shared" si="26"/>
        <v>0.23570652237747164</v>
      </c>
    </row>
    <row r="68" spans="2:20" ht="15.75" customHeight="1" x14ac:dyDescent="0.2">
      <c r="B68" s="36" t="s">
        <v>69</v>
      </c>
      <c r="C68" s="37">
        <f t="shared" ref="C68:G68" si="54">C33^2</f>
        <v>16</v>
      </c>
      <c r="D68" s="37">
        <f t="shared" si="54"/>
        <v>9</v>
      </c>
      <c r="E68" s="37">
        <f t="shared" si="54"/>
        <v>4</v>
      </c>
      <c r="F68" s="37">
        <f t="shared" si="54"/>
        <v>4</v>
      </c>
      <c r="G68" s="37">
        <f t="shared" si="54"/>
        <v>4</v>
      </c>
      <c r="P68" s="4" t="s">
        <v>137</v>
      </c>
      <c r="Q68" s="5">
        <f>AG64+X64</f>
        <v>0.10657336761939329</v>
      </c>
      <c r="S68" s="4" t="s">
        <v>162</v>
      </c>
      <c r="T68" s="5">
        <f>AG64/Q68</f>
        <v>0.51643574732423025</v>
      </c>
    </row>
    <row r="69" spans="2:20" ht="15.75" customHeight="1" x14ac:dyDescent="0.2">
      <c r="B69" s="8" t="s">
        <v>25</v>
      </c>
      <c r="C69" s="3">
        <f>SUM(C39:C68)</f>
        <v>235</v>
      </c>
      <c r="D69" s="3">
        <f t="shared" ref="D69:G69" si="55">SUM(D39:D68)</f>
        <v>180</v>
      </c>
      <c r="E69" s="3">
        <f t="shared" si="55"/>
        <v>247</v>
      </c>
      <c r="F69" s="3">
        <f t="shared" si="55"/>
        <v>202</v>
      </c>
      <c r="G69" s="3">
        <f t="shared" si="55"/>
        <v>161</v>
      </c>
    </row>
    <row r="70" spans="2:20" ht="15.75" customHeight="1" x14ac:dyDescent="0.2">
      <c r="B70" s="8" t="s">
        <v>27</v>
      </c>
      <c r="C70" s="3">
        <f>SQRT(C69)</f>
        <v>15.329709716755891</v>
      </c>
      <c r="D70" s="3">
        <f t="shared" ref="D70:G70" si="56">SQRT(D69)</f>
        <v>13.416407864998739</v>
      </c>
      <c r="E70" s="3">
        <f t="shared" si="56"/>
        <v>15.716233645501712</v>
      </c>
      <c r="F70" s="3">
        <f t="shared" si="56"/>
        <v>14.212670403551895</v>
      </c>
      <c r="G70" s="3">
        <f t="shared" si="56"/>
        <v>12.68857754044952</v>
      </c>
      <c r="S70" s="49" t="s">
        <v>32</v>
      </c>
      <c r="T70" s="14">
        <f>MAX(T39:T68)</f>
        <v>0.6678216952347622</v>
      </c>
    </row>
    <row r="71" spans="2:20" ht="15.75" customHeight="1" x14ac:dyDescent="0.2">
      <c r="S71" s="50"/>
      <c r="T71" s="11">
        <f>LARGE(T39:T68,2)</f>
        <v>0.66562031526758181</v>
      </c>
    </row>
    <row r="76" spans="2:20" ht="15.75" customHeight="1" x14ac:dyDescent="0.2">
      <c r="P76" s="9"/>
      <c r="Q76" s="9"/>
    </row>
  </sheetData>
  <mergeCells count="11">
    <mergeCell ref="W2:AC2"/>
    <mergeCell ref="AF2:AL2"/>
    <mergeCell ref="S70:S71"/>
    <mergeCell ref="B2:B3"/>
    <mergeCell ref="B37:B38"/>
    <mergeCell ref="C37:G37"/>
    <mergeCell ref="I2:M2"/>
    <mergeCell ref="P2:T2"/>
    <mergeCell ref="P37:T37"/>
    <mergeCell ref="C2:G2"/>
    <mergeCell ref="I37:N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Calon</vt:lpstr>
      <vt:lpstr>TOPSIS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2020-01-07T02:03:49Z</dcterms:modified>
</cp:coreProperties>
</file>