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Владимир\OneDrive\Рабочий стол\"/>
    </mc:Choice>
  </mc:AlternateContent>
  <xr:revisionPtr revIDLastSave="0" documentId="13_ncr:1_{0A50A5CA-BB99-4C9B-933A-F747D28225C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6" l="1"/>
  <c r="B12" i="5"/>
  <c r="B6" i="4"/>
  <c r="C14" i="3"/>
  <c r="C13" i="3"/>
  <c r="B14" i="3"/>
  <c r="B13" i="3"/>
  <c r="C12" i="3"/>
  <c r="B12" i="3"/>
  <c r="B7" i="3"/>
  <c r="B15" i="2"/>
  <c r="C13" i="2"/>
  <c r="F13" i="2"/>
  <c r="F12" i="2"/>
  <c r="F11" i="2"/>
  <c r="F10" i="2"/>
  <c r="F9" i="2"/>
  <c r="F8" i="2"/>
  <c r="C12" i="2"/>
  <c r="C11" i="2"/>
  <c r="C10" i="2"/>
  <c r="C9" i="2"/>
  <c r="C8" i="2"/>
  <c r="B13" i="2"/>
  <c r="B12" i="2"/>
  <c r="B10" i="2"/>
  <c r="B11" i="2"/>
  <c r="B9" i="2"/>
  <c r="B8" i="2"/>
  <c r="B8" i="1" a="1"/>
  <c r="B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<sst xmlns="http://schemas.openxmlformats.org/spreadsheetml/2006/main" count="50" uniqueCount="48">
  <si>
    <t>Расчет будущей стоимости вклада</t>
  </si>
  <si>
    <t>Начальная сумма</t>
  </si>
  <si>
    <t>Процентная ставка</t>
  </si>
  <si>
    <t>Количество начислений в году</t>
  </si>
  <si>
    <t>Срок вклада</t>
  </si>
  <si>
    <t>Будущая стоимость</t>
  </si>
  <si>
    <t>Функция БС</t>
  </si>
  <si>
    <t>Расчёт платежей по вкладу</t>
  </si>
  <si>
    <t>Размер ссуды</t>
  </si>
  <si>
    <t>Срок ссуды</t>
  </si>
  <si>
    <t>Ставка</t>
  </si>
  <si>
    <t>Год</t>
  </si>
  <si>
    <t>Велечина основных выплат</t>
  </si>
  <si>
    <t>Велечина процентных выплат</t>
  </si>
  <si>
    <t>Велечина срочный уплат</t>
  </si>
  <si>
    <t>Итого</t>
  </si>
  <si>
    <t>Итог</t>
  </si>
  <si>
    <t>Сделано через функции данные в задаче</t>
  </si>
  <si>
    <t>РАСЧЕТ ИПОТЕЧНОЙ ССУДЫ</t>
  </si>
  <si>
    <t>Исходные данные</t>
  </si>
  <si>
    <t>Цена</t>
  </si>
  <si>
    <t>Первый взнос</t>
  </si>
  <si>
    <t>Годовая ставка</t>
  </si>
  <si>
    <t>Срок погашеняи ссуды</t>
  </si>
  <si>
    <t>Раччетные данные</t>
  </si>
  <si>
    <t>Периодческие выплаты</t>
  </si>
  <si>
    <t>Общая сумма выплат</t>
  </si>
  <si>
    <t>Общая сумма комиссионых</t>
  </si>
  <si>
    <t>20лет</t>
  </si>
  <si>
    <t>ежемесячно</t>
  </si>
  <si>
    <t>ежегодно</t>
  </si>
  <si>
    <t>Функция плт</t>
  </si>
  <si>
    <t>Срок окупаемости проекта</t>
  </si>
  <si>
    <t>Инвестиции к началу поступления доходов</t>
  </si>
  <si>
    <t>Ежегодные доходы</t>
  </si>
  <si>
    <t>Срок окупаемости</t>
  </si>
  <si>
    <t>Функция КПЕР</t>
  </si>
  <si>
    <t>Номинал облигации</t>
  </si>
  <si>
    <t>Срок</t>
  </si>
  <si>
    <t>Порядок начисления процентов</t>
  </si>
  <si>
    <t>Наращенная стоимость</t>
  </si>
  <si>
    <t>Функция БЕЗРАСПИС</t>
  </si>
  <si>
    <t>Ожидаемые доходы в течение</t>
  </si>
  <si>
    <t>Затраты по проекту</t>
  </si>
  <si>
    <t>Рыночная норма дохода</t>
  </si>
  <si>
    <t>Внутренняя скорость оборота инвестиции</t>
  </si>
  <si>
    <t>Проект необходимо отвергнуть</t>
  </si>
  <si>
    <t>Функция ВСД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</si>
</sst>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8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1" fillId="0" borderId="1" xfId="0" applyFont="1" applyBorder="1" applyAlignment="1"/>
    <xf numFmtId="10" fontId="1" fillId="0" borderId="1" xfId="0" applyNumberFormat="1" applyFont="1" applyBorder="1" applyAlignment="1"/>
    <xf numFmtId="8" fontId="0" fillId="0" borderId="2" xfId="0" applyNumberFormat="1" applyBorder="1" applyAlignment="1">
      <alignment horizontal="center"/>
    </xf>
    <xf numFmtId="0" fontId="0" fillId="0" borderId="2" xfId="0" applyBorder="1" applyAlignment="1"/>
    <xf numFmtId="8" fontId="0" fillId="0" borderId="2" xfId="0" applyNumberFormat="1" applyBorder="1" applyAlignment="1"/>
    <xf numFmtId="0" fontId="2" fillId="0" borderId="0" xfId="0" applyFont="1" applyAlignment="1">
      <alignment horizontal="right"/>
    </xf>
    <xf numFmtId="9" fontId="0" fillId="0" borderId="1" xfId="0" applyNumberFormat="1" applyBorder="1"/>
    <xf numFmtId="10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8" fontId="0" fillId="0" borderId="1" xfId="0" applyNumberFormat="1" applyBorder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1" fillId="0" borderId="4" xfId="0" applyFont="1" applyBorder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9" sqref="B9"/>
    </sheetView>
  </sheetViews>
  <sheetFormatPr defaultRowHeight="14.4" x14ac:dyDescent="0.3"/>
  <cols>
    <col min="1" max="1" width="35.44140625" customWidth="1"/>
    <col min="2" max="2" width="30.44140625" customWidth="1"/>
  </cols>
  <sheetData>
    <row r="1" spans="1:3" x14ac:dyDescent="0.3">
      <c r="A1" s="2" t="s">
        <v>0</v>
      </c>
      <c r="B1" s="2"/>
    </row>
    <row r="2" spans="1:3" x14ac:dyDescent="0.3">
      <c r="A2" s="3"/>
      <c r="B2" s="3"/>
    </row>
    <row r="3" spans="1:3" x14ac:dyDescent="0.3">
      <c r="A3" t="s">
        <v>1</v>
      </c>
      <c r="B3" s="4">
        <v>55000</v>
      </c>
    </row>
    <row r="4" spans="1:3" x14ac:dyDescent="0.3">
      <c r="A4" t="s">
        <v>2</v>
      </c>
      <c r="B4" s="6">
        <v>0.107</v>
      </c>
    </row>
    <row r="5" spans="1:3" x14ac:dyDescent="0.3">
      <c r="A5" t="s">
        <v>3</v>
      </c>
      <c r="B5" s="4">
        <v>12</v>
      </c>
    </row>
    <row r="6" spans="1:3" x14ac:dyDescent="0.3">
      <c r="A6" t="s">
        <v>4</v>
      </c>
      <c r="B6" s="4">
        <v>8</v>
      </c>
    </row>
    <row r="8" spans="1:3" x14ac:dyDescent="0.3">
      <c r="A8" t="s">
        <v>5</v>
      </c>
      <c r="B8" s="5" cm="1">
        <f t="array" ref="B8:B9">FV(B4:B5,B5:B6,,-B3)</f>
        <v>186266.23662134621</v>
      </c>
      <c r="C8" t="s">
        <v>6</v>
      </c>
    </row>
    <row r="9" spans="1:3" x14ac:dyDescent="0.3">
      <c r="B9">
        <v>44865189655000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BC2D-724D-4819-801F-6212FA2739DF}">
  <dimension ref="A1:J15"/>
  <sheetViews>
    <sheetView workbookViewId="0">
      <selection activeCell="F8" sqref="F8:H8"/>
    </sheetView>
  </sheetViews>
  <sheetFormatPr defaultRowHeight="14.4" x14ac:dyDescent="0.3"/>
  <cols>
    <col min="1" max="1" width="17.5546875" customWidth="1"/>
    <col min="2" max="2" width="26.5546875" customWidth="1"/>
  </cols>
  <sheetData>
    <row r="1" spans="1:10" x14ac:dyDescent="0.3">
      <c r="A1" s="16" t="s">
        <v>7</v>
      </c>
      <c r="B1" s="17"/>
      <c r="C1" s="18"/>
      <c r="D1" s="18"/>
    </row>
    <row r="2" spans="1:10" x14ac:dyDescent="0.3">
      <c r="A2" s="8"/>
      <c r="B2" s="8"/>
      <c r="C2" s="8"/>
      <c r="D2" s="8"/>
    </row>
    <row r="3" spans="1:10" x14ac:dyDescent="0.3">
      <c r="A3" s="16" t="s">
        <v>8</v>
      </c>
      <c r="B3" s="21">
        <v>1000000</v>
      </c>
      <c r="C3" s="19"/>
      <c r="D3" s="19"/>
    </row>
    <row r="4" spans="1:10" x14ac:dyDescent="0.3">
      <c r="A4" s="16" t="s">
        <v>9</v>
      </c>
      <c r="B4" s="21">
        <v>5</v>
      </c>
      <c r="C4" s="19"/>
      <c r="D4" s="19"/>
    </row>
    <row r="5" spans="1:10" x14ac:dyDescent="0.3">
      <c r="A5" s="16" t="s">
        <v>10</v>
      </c>
      <c r="B5" s="22">
        <v>0.128</v>
      </c>
      <c r="C5" s="20"/>
      <c r="D5" s="19"/>
    </row>
    <row r="7" spans="1:10" ht="54.6" customHeight="1" x14ac:dyDescent="0.3">
      <c r="A7" s="9" t="s">
        <v>11</v>
      </c>
      <c r="B7" s="9" t="s">
        <v>12</v>
      </c>
      <c r="C7" s="9" t="s">
        <v>13</v>
      </c>
      <c r="D7" s="9"/>
      <c r="E7" s="9"/>
      <c r="F7" s="9" t="s">
        <v>14</v>
      </c>
      <c r="G7" s="9"/>
      <c r="H7" s="9"/>
      <c r="J7" t="s">
        <v>17</v>
      </c>
    </row>
    <row r="8" spans="1:10" x14ac:dyDescent="0.3">
      <c r="A8" s="10">
        <v>1</v>
      </c>
      <c r="B8" s="24">
        <f>PPMT($B$5,A8,$B$4,$B$3)</f>
        <v>-154928.40753706792</v>
      </c>
      <c r="C8" s="13">
        <f>ISPMT($B$5,A8,$B$4,$B$3)</f>
        <v>-102400</v>
      </c>
      <c r="D8" s="14"/>
      <c r="E8" s="15"/>
      <c r="F8" s="23">
        <f xml:space="preserve"> PMT($B$5,$B$4,$B$3)</f>
        <v>-282928.40753706795</v>
      </c>
      <c r="G8" s="14"/>
      <c r="H8" s="15"/>
    </row>
    <row r="9" spans="1:10" x14ac:dyDescent="0.3">
      <c r="A9" s="10">
        <v>2</v>
      </c>
      <c r="B9" s="25">
        <f>PPMT($B$5,A9,$B$4,$B$3)</f>
        <v>-174759.24370181264</v>
      </c>
      <c r="C9" s="13">
        <f>ISPMT($B$5,A9,$B$4,$B$3)</f>
        <v>-76800</v>
      </c>
      <c r="D9" s="14"/>
      <c r="E9" s="15"/>
      <c r="F9" s="23">
        <f xml:space="preserve"> PMT($B$5,$B$4,$B$3)</f>
        <v>-282928.40753706795</v>
      </c>
      <c r="G9" s="14"/>
      <c r="H9" s="15"/>
    </row>
    <row r="10" spans="1:10" x14ac:dyDescent="0.3">
      <c r="A10" s="10">
        <v>3</v>
      </c>
      <c r="B10" s="25">
        <f>PPMT($B$5,A10,$B$4,$B$3)</f>
        <v>-197128.42689564463</v>
      </c>
      <c r="C10" s="13">
        <f>ISPMT($B$5,A10,$B$4,$B$3)</f>
        <v>-51200</v>
      </c>
      <c r="D10" s="14"/>
      <c r="E10" s="15"/>
      <c r="F10" s="23">
        <f xml:space="preserve"> PMT($B$5,$B$4,$B$3)</f>
        <v>-282928.40753706795</v>
      </c>
      <c r="G10" s="14"/>
      <c r="H10" s="15"/>
    </row>
    <row r="11" spans="1:10" x14ac:dyDescent="0.3">
      <c r="A11" s="10">
        <v>4</v>
      </c>
      <c r="B11" s="25">
        <f>PPMT($B$5,A11,$B$4,$B$3)</f>
        <v>-222360.86553828718</v>
      </c>
      <c r="C11" s="13">
        <f>ISPMT($B$5,A11,$B$4,$B$3)</f>
        <v>-25600</v>
      </c>
      <c r="D11" s="14"/>
      <c r="E11" s="15"/>
      <c r="F11" s="23">
        <f xml:space="preserve"> PMT($B$5,$B$4,$B$3)</f>
        <v>-282928.40753706795</v>
      </c>
      <c r="G11" s="14"/>
      <c r="H11" s="15"/>
    </row>
    <row r="12" spans="1:10" x14ac:dyDescent="0.3">
      <c r="A12" s="10">
        <v>5</v>
      </c>
      <c r="B12" s="25">
        <f>PPMT($B$5,A11,$B$4,$B$3)</f>
        <v>-222360.86553828718</v>
      </c>
      <c r="C12" s="13">
        <f>ISPMT($B$5,A12,$B$4,$B$3)</f>
        <v>0</v>
      </c>
      <c r="D12" s="14"/>
      <c r="E12" s="15"/>
      <c r="F12" s="23">
        <f xml:space="preserve"> PMT($B$5,$B$4,$B$3)</f>
        <v>-282928.40753706795</v>
      </c>
      <c r="G12" s="14"/>
      <c r="H12" s="15"/>
    </row>
    <row r="13" spans="1:10" x14ac:dyDescent="0.3">
      <c r="A13" s="12" t="s">
        <v>15</v>
      </c>
      <c r="B13" s="11">
        <f>SUM(B8:B12)</f>
        <v>-971537.80921109964</v>
      </c>
      <c r="C13" s="13">
        <f>SUM(C8:E12)</f>
        <v>-256000</v>
      </c>
      <c r="D13" s="14"/>
      <c r="E13" s="15"/>
      <c r="F13" s="23">
        <f>SUM(F8:H12)</f>
        <v>-1414642.0376853398</v>
      </c>
      <c r="G13" s="14"/>
      <c r="H13" s="15"/>
    </row>
    <row r="15" spans="1:10" x14ac:dyDescent="0.3">
      <c r="A15" s="26" t="s">
        <v>16</v>
      </c>
      <c r="B15">
        <f>SUM(B13:H13)</f>
        <v>-2642179.8468964393</v>
      </c>
    </row>
  </sheetData>
  <mergeCells count="15">
    <mergeCell ref="F8:H8"/>
    <mergeCell ref="F9:H9"/>
    <mergeCell ref="F10:H10"/>
    <mergeCell ref="F11:H11"/>
    <mergeCell ref="F12:H12"/>
    <mergeCell ref="C13:E13"/>
    <mergeCell ref="F13:H13"/>
    <mergeCell ref="C8:E8"/>
    <mergeCell ref="C9:E9"/>
    <mergeCell ref="C10:E10"/>
    <mergeCell ref="C11:E11"/>
    <mergeCell ref="C12:E12"/>
    <mergeCell ref="C3:D3"/>
    <mergeCell ref="C4:D4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7654-CF2E-45D2-9029-97BEEE6DD186}">
  <dimension ref="A1:N57"/>
  <sheetViews>
    <sheetView workbookViewId="0">
      <selection activeCell="A17" sqref="A17"/>
    </sheetView>
  </sheetViews>
  <sheetFormatPr defaultRowHeight="14.4" x14ac:dyDescent="0.3"/>
  <cols>
    <col min="1" max="1" width="25.88671875" customWidth="1"/>
    <col min="2" max="3" width="17.77734375" customWidth="1"/>
  </cols>
  <sheetData>
    <row r="1" spans="1:3" x14ac:dyDescent="0.3">
      <c r="A1" s="2" t="s">
        <v>18</v>
      </c>
      <c r="B1" s="2"/>
      <c r="C1" s="2"/>
    </row>
    <row r="3" spans="1:3" x14ac:dyDescent="0.3">
      <c r="A3" s="9" t="s">
        <v>19</v>
      </c>
      <c r="B3" s="11"/>
    </row>
    <row r="4" spans="1:3" x14ac:dyDescent="0.3">
      <c r="A4" s="9" t="s">
        <v>20</v>
      </c>
      <c r="B4" s="11">
        <v>3500000</v>
      </c>
    </row>
    <row r="5" spans="1:3" x14ac:dyDescent="0.3">
      <c r="A5" s="9" t="s">
        <v>21</v>
      </c>
      <c r="B5" s="27">
        <v>0.25</v>
      </c>
    </row>
    <row r="6" spans="1:3" x14ac:dyDescent="0.3">
      <c r="A6" s="9" t="s">
        <v>22</v>
      </c>
      <c r="B6" s="28">
        <v>0.108</v>
      </c>
    </row>
    <row r="7" spans="1:3" x14ac:dyDescent="0.3">
      <c r="A7" s="9" t="s">
        <v>8</v>
      </c>
      <c r="B7" s="11">
        <f>PRODUCT(B4,4)</f>
        <v>14000000</v>
      </c>
    </row>
    <row r="8" spans="1:3" x14ac:dyDescent="0.3">
      <c r="A8" s="11"/>
      <c r="B8" s="11"/>
    </row>
    <row r="9" spans="1:3" x14ac:dyDescent="0.3">
      <c r="A9" s="9" t="s">
        <v>23</v>
      </c>
      <c r="B9" s="29" t="s">
        <v>28</v>
      </c>
      <c r="C9" s="30"/>
    </row>
    <row r="10" spans="1:3" x14ac:dyDescent="0.3">
      <c r="A10" s="11"/>
      <c r="B10" s="11"/>
    </row>
    <row r="11" spans="1:3" x14ac:dyDescent="0.3">
      <c r="A11" s="9" t="s">
        <v>24</v>
      </c>
      <c r="B11" s="9" t="s">
        <v>29</v>
      </c>
      <c r="C11" s="9" t="s">
        <v>30</v>
      </c>
    </row>
    <row r="12" spans="1:3" x14ac:dyDescent="0.3">
      <c r="A12" s="9" t="s">
        <v>25</v>
      </c>
      <c r="B12" s="5">
        <f>PMT(B6/12,20*12,,-B7)</f>
        <v>16605.691355810162</v>
      </c>
      <c r="C12" s="31">
        <f>PMT(B6,20,,-B7)</f>
        <v>223117.52775629525</v>
      </c>
    </row>
    <row r="13" spans="1:3" x14ac:dyDescent="0.3">
      <c r="A13" s="9" t="s">
        <v>26</v>
      </c>
      <c r="B13" s="31">
        <f>PMT(B6/12,20*12,-B7)</f>
        <v>142605.69135581015</v>
      </c>
      <c r="C13" s="31">
        <f>PMT(B6,20,B12-B7)</f>
        <v>1733059.4687468684</v>
      </c>
    </row>
    <row r="14" spans="1:3" x14ac:dyDescent="0.3">
      <c r="A14" s="9" t="s">
        <v>27</v>
      </c>
      <c r="B14" s="31">
        <f>PMT(B6/12,20*12,-B7)</f>
        <v>142605.69135581015</v>
      </c>
      <c r="C14" s="31">
        <f>PMT(B6,20,B12-B7)</f>
        <v>1733059.4687468684</v>
      </c>
    </row>
    <row r="16" spans="1:3" x14ac:dyDescent="0.3">
      <c r="A16" s="32" t="s">
        <v>31</v>
      </c>
    </row>
    <row r="57" spans="14:14" x14ac:dyDescent="0.3">
      <c r="N57">
        <v>240</v>
      </c>
    </row>
  </sheetData>
  <mergeCells count="2">
    <mergeCell ref="A1:C1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F16A-7C3C-4570-B505-CCDD6D04BBD5}">
  <dimension ref="A1:B8"/>
  <sheetViews>
    <sheetView workbookViewId="0">
      <selection activeCell="A9" sqref="A9"/>
    </sheetView>
  </sheetViews>
  <sheetFormatPr defaultRowHeight="14.4" x14ac:dyDescent="0.3"/>
  <cols>
    <col min="1" max="1" width="26.6640625" customWidth="1"/>
    <col min="2" max="2" width="17.44140625" customWidth="1"/>
  </cols>
  <sheetData>
    <row r="1" spans="1:2" x14ac:dyDescent="0.3">
      <c r="A1" s="34" t="s">
        <v>32</v>
      </c>
      <c r="B1" s="35"/>
    </row>
    <row r="3" spans="1:2" ht="28.8" x14ac:dyDescent="0.3">
      <c r="A3" s="33" t="s">
        <v>33</v>
      </c>
      <c r="B3" s="36">
        <v>150000000</v>
      </c>
    </row>
    <row r="4" spans="1:2" x14ac:dyDescent="0.3">
      <c r="A4" s="9" t="s">
        <v>34</v>
      </c>
      <c r="B4" s="36">
        <v>65000000</v>
      </c>
    </row>
    <row r="5" spans="1:2" x14ac:dyDescent="0.3">
      <c r="A5" s="9" t="s">
        <v>10</v>
      </c>
      <c r="B5" s="37">
        <v>8.5000000000000006E-2</v>
      </c>
    </row>
    <row r="6" spans="1:2" x14ac:dyDescent="0.3">
      <c r="A6" s="38" t="s">
        <v>35</v>
      </c>
      <c r="B6" s="39">
        <f>NPER(B5,B4,-B3)</f>
        <v>2.676482150836784</v>
      </c>
    </row>
    <row r="7" spans="1:2" x14ac:dyDescent="0.3">
      <c r="A7" s="40"/>
      <c r="B7" s="40"/>
    </row>
    <row r="8" spans="1:2" x14ac:dyDescent="0.3">
      <c r="A8" s="32" t="s">
        <v>36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F25E-0125-4A25-8492-1B840CD619CF}">
  <dimension ref="A1:B14"/>
  <sheetViews>
    <sheetView workbookViewId="0">
      <selection activeCell="A13" sqref="A13"/>
    </sheetView>
  </sheetViews>
  <sheetFormatPr defaultRowHeight="14.4" x14ac:dyDescent="0.3"/>
  <cols>
    <col min="1" max="2" width="17.77734375" customWidth="1"/>
  </cols>
  <sheetData>
    <row r="1" spans="1:2" x14ac:dyDescent="0.3">
      <c r="A1" s="9" t="s">
        <v>37</v>
      </c>
      <c r="B1" s="11">
        <v>300000</v>
      </c>
    </row>
    <row r="2" spans="1:2" x14ac:dyDescent="0.3">
      <c r="A2" s="17" t="s">
        <v>38</v>
      </c>
      <c r="B2" s="41">
        <v>7</v>
      </c>
    </row>
    <row r="3" spans="1:2" x14ac:dyDescent="0.3">
      <c r="A3" s="7" t="s">
        <v>39</v>
      </c>
      <c r="B3" s="7"/>
    </row>
    <row r="4" spans="1:2" x14ac:dyDescent="0.3">
      <c r="A4" s="9">
        <v>1</v>
      </c>
      <c r="B4" s="27">
        <v>0.01</v>
      </c>
    </row>
    <row r="5" spans="1:2" x14ac:dyDescent="0.3">
      <c r="A5" s="9">
        <v>2</v>
      </c>
      <c r="B5" s="27">
        <v>0.02</v>
      </c>
    </row>
    <row r="6" spans="1:2" x14ac:dyDescent="0.3">
      <c r="A6" s="9">
        <v>3</v>
      </c>
      <c r="B6" s="27">
        <v>0.03</v>
      </c>
    </row>
    <row r="7" spans="1:2" x14ac:dyDescent="0.3">
      <c r="A7" s="9">
        <v>4</v>
      </c>
      <c r="B7" s="27">
        <v>0.04</v>
      </c>
    </row>
    <row r="8" spans="1:2" x14ac:dyDescent="0.3">
      <c r="A8" s="9">
        <v>5</v>
      </c>
      <c r="B8" s="27">
        <v>0.05</v>
      </c>
    </row>
    <row r="9" spans="1:2" x14ac:dyDescent="0.3">
      <c r="A9" s="9">
        <v>6</v>
      </c>
      <c r="B9" s="27">
        <v>0.06</v>
      </c>
    </row>
    <row r="10" spans="1:2" x14ac:dyDescent="0.3">
      <c r="A10" s="9">
        <v>7</v>
      </c>
      <c r="B10" s="27">
        <v>7.0000000000000007E-2</v>
      </c>
    </row>
    <row r="11" spans="1:2" x14ac:dyDescent="0.3">
      <c r="A11" s="1"/>
    </row>
    <row r="12" spans="1:2" ht="28.8" x14ac:dyDescent="0.3">
      <c r="A12" s="33" t="s">
        <v>40</v>
      </c>
      <c r="B12" s="11">
        <f>FVSCHEDULE(B1,B4:B10)</f>
        <v>394268.70489552</v>
      </c>
    </row>
    <row r="14" spans="1:2" x14ac:dyDescent="0.3">
      <c r="A14" t="s">
        <v>41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1AC0-E833-4241-9326-329CC9F7B9A9}">
  <dimension ref="A1:C11"/>
  <sheetViews>
    <sheetView tabSelected="1" workbookViewId="0">
      <selection activeCell="A12" sqref="A12"/>
    </sheetView>
  </sheetViews>
  <sheetFormatPr defaultRowHeight="14.4" x14ac:dyDescent="0.3"/>
  <cols>
    <col min="1" max="1" width="17.77734375" customWidth="1"/>
    <col min="2" max="2" width="17.88671875" customWidth="1"/>
  </cols>
  <sheetData>
    <row r="1" spans="1:3" ht="28.8" x14ac:dyDescent="0.3">
      <c r="A1" s="33" t="s">
        <v>42</v>
      </c>
      <c r="B1" s="11">
        <v>5</v>
      </c>
    </row>
    <row r="2" spans="1:3" x14ac:dyDescent="0.3">
      <c r="A2" s="9" t="s">
        <v>43</v>
      </c>
      <c r="B2" s="11">
        <v>-500000000</v>
      </c>
    </row>
    <row r="3" spans="1:3" x14ac:dyDescent="0.3">
      <c r="A3" s="11">
        <v>1</v>
      </c>
      <c r="B3" s="11">
        <v>50000000</v>
      </c>
    </row>
    <row r="4" spans="1:3" x14ac:dyDescent="0.3">
      <c r="A4" s="11">
        <v>2</v>
      </c>
      <c r="B4" s="11">
        <v>100000000</v>
      </c>
    </row>
    <row r="5" spans="1:3" x14ac:dyDescent="0.3">
      <c r="A5" s="11">
        <v>3</v>
      </c>
      <c r="B5" s="11">
        <v>250000000</v>
      </c>
    </row>
    <row r="6" spans="1:3" x14ac:dyDescent="0.3">
      <c r="A6" s="11">
        <v>4</v>
      </c>
      <c r="B6" s="11">
        <v>200000000</v>
      </c>
    </row>
    <row r="7" spans="1:3" x14ac:dyDescent="0.3">
      <c r="A7" s="11">
        <v>5</v>
      </c>
      <c r="B7" s="11">
        <v>150000000</v>
      </c>
    </row>
    <row r="8" spans="1:3" ht="28.8" x14ac:dyDescent="0.3">
      <c r="A8" s="33" t="s">
        <v>44</v>
      </c>
      <c r="B8" s="27">
        <v>0.14000000000000001</v>
      </c>
    </row>
    <row r="9" spans="1:3" ht="43.2" x14ac:dyDescent="0.3">
      <c r="A9" s="33" t="s">
        <v>45</v>
      </c>
      <c r="B9" s="27">
        <f>IRR(B2:B7)</f>
        <v>0.1299320948735263</v>
      </c>
      <c r="C9" s="42" t="s">
        <v>46</v>
      </c>
    </row>
    <row r="11" spans="1:3" x14ac:dyDescent="0.3">
      <c r="A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2015-06-05T18:19:34Z</dcterms:created>
  <dcterms:modified xsi:type="dcterms:W3CDTF">2022-12-20T16:36:54Z</dcterms:modified>
</cp:coreProperties>
</file>