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RGIO ROMO\Documents\Semestre 2021-1\Temas Selectos de Programación\Lanzamientos Espaciales Exitosos\"/>
    </mc:Choice>
  </mc:AlternateContent>
  <xr:revisionPtr revIDLastSave="0" documentId="13_ncr:1_{6D2E74B6-3FC8-49FD-AADC-87E1BB8D2FB6}" xr6:coauthVersionLast="45" xr6:coauthVersionMax="45" xr10:uidLastSave="{00000000-0000-0000-0000-000000000000}"/>
  <bookViews>
    <workbookView xWindow="-120" yWindow="-120" windowWidth="20730" windowHeight="11160" xr2:uid="{C12EC2E4-22FE-4489-88A3-7C800461580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C38" i="1" l="1"/>
  <c r="BD38" i="1" s="1"/>
  <c r="BE38" i="1" s="1"/>
  <c r="BF38" i="1" s="1"/>
  <c r="BC37" i="1"/>
  <c r="BD37" i="1" s="1"/>
  <c r="BE37" i="1" s="1"/>
  <c r="BF37" i="1" s="1"/>
  <c r="BC36" i="1"/>
  <c r="BD36" i="1" s="1"/>
  <c r="BE36" i="1" s="1"/>
  <c r="BF36" i="1" s="1"/>
  <c r="BC35" i="1"/>
  <c r="BD35" i="1" s="1"/>
  <c r="BE35" i="1" s="1"/>
  <c r="BF35" i="1" s="1"/>
  <c r="BC32" i="1"/>
  <c r="BD32" i="1"/>
  <c r="BE32" i="1"/>
  <c r="BF32" i="1"/>
  <c r="BC31" i="1"/>
  <c r="BD31" i="1"/>
  <c r="BE31" i="1"/>
  <c r="BF31" i="1"/>
  <c r="BC30" i="1"/>
  <c r="BD30" i="1"/>
  <c r="BE30" i="1"/>
  <c r="BF30" i="1"/>
  <c r="BC29" i="1"/>
  <c r="BD29" i="1"/>
  <c r="BE29" i="1"/>
  <c r="BF29" i="1"/>
  <c r="Q23" i="1"/>
  <c r="K38" i="1"/>
  <c r="L38" i="1"/>
  <c r="M38" i="1"/>
  <c r="N38" i="1"/>
  <c r="O38" i="1" s="1"/>
  <c r="P38" i="1" s="1"/>
  <c r="Q38" i="1" s="1"/>
  <c r="R38" i="1" s="1"/>
  <c r="S38" i="1" s="1"/>
  <c r="T38" i="1" s="1"/>
  <c r="U38" i="1" s="1"/>
  <c r="V38" i="1" s="1"/>
  <c r="W38" i="1" s="1"/>
  <c r="X38" i="1" s="1"/>
  <c r="Y38" i="1" s="1"/>
  <c r="Z38" i="1" s="1"/>
  <c r="AA38" i="1" s="1"/>
  <c r="AB38" i="1" s="1"/>
  <c r="AC38" i="1" s="1"/>
  <c r="AD38" i="1" s="1"/>
  <c r="AE38" i="1" s="1"/>
  <c r="AF38" i="1" s="1"/>
  <c r="AG38" i="1" s="1"/>
  <c r="AH38" i="1" s="1"/>
  <c r="AI38" i="1" s="1"/>
  <c r="AJ38" i="1" s="1"/>
  <c r="AK38" i="1" s="1"/>
  <c r="AL38" i="1" s="1"/>
  <c r="AM38" i="1" s="1"/>
  <c r="AN38" i="1" s="1"/>
  <c r="AO38" i="1" s="1"/>
  <c r="AP38" i="1" s="1"/>
  <c r="AQ38" i="1" s="1"/>
  <c r="AR38" i="1" s="1"/>
  <c r="AS38" i="1" s="1"/>
  <c r="AT38" i="1" s="1"/>
  <c r="AU38" i="1" s="1"/>
  <c r="AV38" i="1" s="1"/>
  <c r="AW38" i="1" s="1"/>
  <c r="AX38" i="1" s="1"/>
  <c r="AY38" i="1" s="1"/>
  <c r="AZ38" i="1" s="1"/>
  <c r="BA38" i="1" s="1"/>
  <c r="BB38" i="1" s="1"/>
  <c r="J38" i="1"/>
  <c r="K37" i="1"/>
  <c r="L37" i="1" s="1"/>
  <c r="M37" i="1" s="1"/>
  <c r="N37" i="1" s="1"/>
  <c r="O37" i="1" s="1"/>
  <c r="P37" i="1" s="1"/>
  <c r="Q37" i="1" s="1"/>
  <c r="R37" i="1" s="1"/>
  <c r="S37" i="1" s="1"/>
  <c r="T37" i="1" s="1"/>
  <c r="U37" i="1" s="1"/>
  <c r="V37" i="1" s="1"/>
  <c r="W37" i="1" s="1"/>
  <c r="X37" i="1" s="1"/>
  <c r="Y37" i="1" s="1"/>
  <c r="Z37" i="1" s="1"/>
  <c r="AA37" i="1" s="1"/>
  <c r="AB37" i="1" s="1"/>
  <c r="AC37" i="1" s="1"/>
  <c r="AD37" i="1" s="1"/>
  <c r="AE37" i="1" s="1"/>
  <c r="AF37" i="1" s="1"/>
  <c r="AG37" i="1" s="1"/>
  <c r="AH37" i="1" s="1"/>
  <c r="AI37" i="1" s="1"/>
  <c r="AJ37" i="1" s="1"/>
  <c r="AK37" i="1" s="1"/>
  <c r="AL37" i="1" s="1"/>
  <c r="AM37" i="1" s="1"/>
  <c r="AN37" i="1" s="1"/>
  <c r="AO37" i="1" s="1"/>
  <c r="AP37" i="1" s="1"/>
  <c r="AQ37" i="1" s="1"/>
  <c r="AR37" i="1" s="1"/>
  <c r="AS37" i="1" s="1"/>
  <c r="AT37" i="1" s="1"/>
  <c r="AU37" i="1" s="1"/>
  <c r="AV37" i="1" s="1"/>
  <c r="AW37" i="1" s="1"/>
  <c r="AX37" i="1" s="1"/>
  <c r="AY37" i="1" s="1"/>
  <c r="AZ37" i="1" s="1"/>
  <c r="BA37" i="1" s="1"/>
  <c r="BB37" i="1" s="1"/>
  <c r="J37" i="1"/>
  <c r="K36" i="1"/>
  <c r="L36" i="1"/>
  <c r="M36" i="1"/>
  <c r="N36" i="1"/>
  <c r="O36" i="1" s="1"/>
  <c r="P36" i="1" s="1"/>
  <c r="Q36" i="1" s="1"/>
  <c r="R36" i="1" s="1"/>
  <c r="S36" i="1" s="1"/>
  <c r="T36" i="1" s="1"/>
  <c r="U36" i="1" s="1"/>
  <c r="V36" i="1" s="1"/>
  <c r="W36" i="1" s="1"/>
  <c r="X36" i="1" s="1"/>
  <c r="Y36" i="1" s="1"/>
  <c r="Z36" i="1" s="1"/>
  <c r="AA36" i="1" s="1"/>
  <c r="AB36" i="1" s="1"/>
  <c r="AC36" i="1" s="1"/>
  <c r="AD36" i="1" s="1"/>
  <c r="AE36" i="1" s="1"/>
  <c r="AF36" i="1" s="1"/>
  <c r="AG36" i="1" s="1"/>
  <c r="AH36" i="1" s="1"/>
  <c r="AI36" i="1" s="1"/>
  <c r="AJ36" i="1" s="1"/>
  <c r="AK36" i="1" s="1"/>
  <c r="AL36" i="1" s="1"/>
  <c r="AM36" i="1" s="1"/>
  <c r="AN36" i="1" s="1"/>
  <c r="AO36" i="1" s="1"/>
  <c r="AP36" i="1" s="1"/>
  <c r="AQ36" i="1" s="1"/>
  <c r="AR36" i="1" s="1"/>
  <c r="AS36" i="1" s="1"/>
  <c r="AT36" i="1" s="1"/>
  <c r="AU36" i="1" s="1"/>
  <c r="AV36" i="1" s="1"/>
  <c r="AW36" i="1" s="1"/>
  <c r="AX36" i="1" s="1"/>
  <c r="AY36" i="1" s="1"/>
  <c r="AZ36" i="1" s="1"/>
  <c r="BA36" i="1" s="1"/>
  <c r="BB36" i="1" s="1"/>
  <c r="J36" i="1"/>
  <c r="K35" i="1"/>
  <c r="L35" i="1" s="1"/>
  <c r="M35" i="1" s="1"/>
  <c r="N35" i="1" s="1"/>
  <c r="O35" i="1" s="1"/>
  <c r="P35" i="1" s="1"/>
  <c r="Q35" i="1" s="1"/>
  <c r="R35" i="1" s="1"/>
  <c r="S35" i="1" s="1"/>
  <c r="T35" i="1" s="1"/>
  <c r="U35" i="1" s="1"/>
  <c r="V35" i="1" s="1"/>
  <c r="W35" i="1" s="1"/>
  <c r="X35" i="1" s="1"/>
  <c r="Y35" i="1" s="1"/>
  <c r="Z35" i="1" s="1"/>
  <c r="AA35" i="1" s="1"/>
  <c r="AB35" i="1" s="1"/>
  <c r="AC35" i="1" s="1"/>
  <c r="AD35" i="1" s="1"/>
  <c r="AE35" i="1" s="1"/>
  <c r="AF35" i="1" s="1"/>
  <c r="AG35" i="1" s="1"/>
  <c r="AH35" i="1" s="1"/>
  <c r="AI35" i="1" s="1"/>
  <c r="AJ35" i="1" s="1"/>
  <c r="AK35" i="1" s="1"/>
  <c r="AL35" i="1" s="1"/>
  <c r="AM35" i="1" s="1"/>
  <c r="AN35" i="1" s="1"/>
  <c r="AO35" i="1" s="1"/>
  <c r="AP35" i="1" s="1"/>
  <c r="AQ35" i="1" s="1"/>
  <c r="AR35" i="1" s="1"/>
  <c r="AS35" i="1" s="1"/>
  <c r="AT35" i="1" s="1"/>
  <c r="AU35" i="1" s="1"/>
  <c r="AV35" i="1" s="1"/>
  <c r="AW35" i="1" s="1"/>
  <c r="AX35" i="1" s="1"/>
  <c r="AY35" i="1" s="1"/>
  <c r="AZ35" i="1" s="1"/>
  <c r="BA35" i="1" s="1"/>
  <c r="BB35" i="1" s="1"/>
  <c r="J35" i="1"/>
  <c r="K32" i="1"/>
  <c r="L32" i="1"/>
  <c r="M32" i="1"/>
  <c r="N32" i="1"/>
  <c r="O32" i="1" s="1"/>
  <c r="P32" i="1" s="1"/>
  <c r="Q32" i="1" s="1"/>
  <c r="R32" i="1" s="1"/>
  <c r="S32" i="1" s="1"/>
  <c r="T32" i="1" s="1"/>
  <c r="U32" i="1" s="1"/>
  <c r="V32" i="1" s="1"/>
  <c r="W32" i="1" s="1"/>
  <c r="X32" i="1" s="1"/>
  <c r="Y32" i="1" s="1"/>
  <c r="Z32" i="1" s="1"/>
  <c r="AA32" i="1" s="1"/>
  <c r="AB32" i="1" s="1"/>
  <c r="AC32" i="1" s="1"/>
  <c r="AD32" i="1" s="1"/>
  <c r="AE32" i="1" s="1"/>
  <c r="AF32" i="1" s="1"/>
  <c r="AG32" i="1" s="1"/>
  <c r="AH32" i="1" s="1"/>
  <c r="AI32" i="1" s="1"/>
  <c r="AJ32" i="1" s="1"/>
  <c r="AK32" i="1" s="1"/>
  <c r="AL32" i="1" s="1"/>
  <c r="AM32" i="1" s="1"/>
  <c r="AN32" i="1" s="1"/>
  <c r="AO32" i="1" s="1"/>
  <c r="AP32" i="1" s="1"/>
  <c r="AQ32" i="1" s="1"/>
  <c r="AR32" i="1" s="1"/>
  <c r="AS32" i="1" s="1"/>
  <c r="AT32" i="1" s="1"/>
  <c r="AU32" i="1" s="1"/>
  <c r="AV32" i="1" s="1"/>
  <c r="AW32" i="1" s="1"/>
  <c r="AX32" i="1" s="1"/>
  <c r="AY32" i="1" s="1"/>
  <c r="AZ32" i="1" s="1"/>
  <c r="BA32" i="1" s="1"/>
  <c r="BB32" i="1" s="1"/>
  <c r="J32" i="1"/>
  <c r="K31" i="1"/>
  <c r="L31" i="1"/>
  <c r="M31" i="1"/>
  <c r="N31" i="1"/>
  <c r="O31" i="1" s="1"/>
  <c r="P31" i="1" s="1"/>
  <c r="Q31" i="1" s="1"/>
  <c r="R31" i="1" s="1"/>
  <c r="S31" i="1" s="1"/>
  <c r="T31" i="1" s="1"/>
  <c r="U31" i="1" s="1"/>
  <c r="V31" i="1" s="1"/>
  <c r="W31" i="1" s="1"/>
  <c r="X31" i="1" s="1"/>
  <c r="Y31" i="1" s="1"/>
  <c r="Z31" i="1" s="1"/>
  <c r="AA31" i="1" s="1"/>
  <c r="AB31" i="1" s="1"/>
  <c r="AC31" i="1" s="1"/>
  <c r="AD31" i="1" s="1"/>
  <c r="AE31" i="1" s="1"/>
  <c r="AF31" i="1" s="1"/>
  <c r="AG31" i="1" s="1"/>
  <c r="AH31" i="1" s="1"/>
  <c r="AI31" i="1" s="1"/>
  <c r="AJ31" i="1" s="1"/>
  <c r="AK31" i="1" s="1"/>
  <c r="AL31" i="1" s="1"/>
  <c r="AM31" i="1" s="1"/>
  <c r="AN31" i="1" s="1"/>
  <c r="AO31" i="1" s="1"/>
  <c r="AP31" i="1" s="1"/>
  <c r="AQ31" i="1" s="1"/>
  <c r="AR31" i="1" s="1"/>
  <c r="AS31" i="1" s="1"/>
  <c r="AT31" i="1" s="1"/>
  <c r="AU31" i="1" s="1"/>
  <c r="AV31" i="1" s="1"/>
  <c r="AW31" i="1" s="1"/>
  <c r="AX31" i="1" s="1"/>
  <c r="AY31" i="1" s="1"/>
  <c r="AZ31" i="1" s="1"/>
  <c r="BA31" i="1" s="1"/>
  <c r="BB31" i="1" s="1"/>
  <c r="J31" i="1"/>
  <c r="K30" i="1"/>
  <c r="L30" i="1"/>
  <c r="M30" i="1"/>
  <c r="N30" i="1"/>
  <c r="O30" i="1" s="1"/>
  <c r="P30" i="1" s="1"/>
  <c r="Q30" i="1" s="1"/>
  <c r="R30" i="1" s="1"/>
  <c r="S30" i="1" s="1"/>
  <c r="T30" i="1" s="1"/>
  <c r="U30" i="1" s="1"/>
  <c r="V30" i="1" s="1"/>
  <c r="W30" i="1" s="1"/>
  <c r="X30" i="1" s="1"/>
  <c r="Y30" i="1" s="1"/>
  <c r="Z30" i="1" s="1"/>
  <c r="AA30" i="1" s="1"/>
  <c r="AB30" i="1" s="1"/>
  <c r="AC30" i="1" s="1"/>
  <c r="AD30" i="1" s="1"/>
  <c r="AE30" i="1" s="1"/>
  <c r="AF30" i="1" s="1"/>
  <c r="AG30" i="1" s="1"/>
  <c r="AH30" i="1" s="1"/>
  <c r="AI30" i="1" s="1"/>
  <c r="AJ30" i="1" s="1"/>
  <c r="AK30" i="1" s="1"/>
  <c r="AL30" i="1" s="1"/>
  <c r="AM30" i="1" s="1"/>
  <c r="AN30" i="1" s="1"/>
  <c r="AO30" i="1" s="1"/>
  <c r="AP30" i="1" s="1"/>
  <c r="AQ30" i="1" s="1"/>
  <c r="AR30" i="1" s="1"/>
  <c r="AS30" i="1" s="1"/>
  <c r="AT30" i="1" s="1"/>
  <c r="AU30" i="1" s="1"/>
  <c r="AV30" i="1" s="1"/>
  <c r="AW30" i="1" s="1"/>
  <c r="AX30" i="1" s="1"/>
  <c r="AY30" i="1" s="1"/>
  <c r="AZ30" i="1" s="1"/>
  <c r="BA30" i="1" s="1"/>
  <c r="BB30" i="1" s="1"/>
  <c r="J30" i="1"/>
  <c r="AP29" i="1"/>
  <c r="AQ29" i="1"/>
  <c r="AR29" i="1"/>
  <c r="AS29" i="1"/>
  <c r="AT29" i="1" s="1"/>
  <c r="AU29" i="1" s="1"/>
  <c r="AV29" i="1" s="1"/>
  <c r="AW29" i="1" s="1"/>
  <c r="AX29" i="1" s="1"/>
  <c r="AY29" i="1" s="1"/>
  <c r="AZ29" i="1" s="1"/>
  <c r="BA29" i="1" s="1"/>
  <c r="BB29" i="1" s="1"/>
  <c r="K29" i="1"/>
  <c r="L29" i="1"/>
  <c r="M29" i="1"/>
  <c r="N29" i="1"/>
  <c r="O29" i="1" s="1"/>
  <c r="P29" i="1" s="1"/>
  <c r="Q29" i="1" s="1"/>
  <c r="R29" i="1" s="1"/>
  <c r="S29" i="1" s="1"/>
  <c r="T29" i="1" s="1"/>
  <c r="U29" i="1" s="1"/>
  <c r="V29" i="1" s="1"/>
  <c r="W29" i="1" s="1"/>
  <c r="X29" i="1" s="1"/>
  <c r="Y29" i="1" s="1"/>
  <c r="Z29" i="1" s="1"/>
  <c r="AA29" i="1" s="1"/>
  <c r="AB29" i="1" s="1"/>
  <c r="AC29" i="1" s="1"/>
  <c r="AD29" i="1" s="1"/>
  <c r="AE29" i="1" s="1"/>
  <c r="AF29" i="1" s="1"/>
  <c r="AG29" i="1" s="1"/>
  <c r="AH29" i="1" s="1"/>
  <c r="AI29" i="1" s="1"/>
  <c r="AJ29" i="1" s="1"/>
  <c r="AK29" i="1" s="1"/>
  <c r="AL29" i="1" s="1"/>
  <c r="AM29" i="1" s="1"/>
  <c r="AN29" i="1" s="1"/>
  <c r="AO29" i="1" s="1"/>
  <c r="J29" i="1"/>
  <c r="I38" i="1"/>
  <c r="I37" i="1"/>
  <c r="I36" i="1"/>
  <c r="I35" i="1"/>
  <c r="I32" i="1"/>
  <c r="I31" i="1"/>
  <c r="I30" i="1"/>
  <c r="I29" i="1"/>
  <c r="F32" i="1"/>
  <c r="F31" i="1"/>
  <c r="F30" i="1"/>
  <c r="F29" i="1"/>
  <c r="E7" i="1" l="1"/>
  <c r="E6" i="1"/>
  <c r="E5" i="1"/>
  <c r="E4" i="1"/>
  <c r="F5" i="1" l="1"/>
  <c r="G5" i="1" s="1"/>
  <c r="H5" i="1" s="1"/>
  <c r="I5" i="1" s="1"/>
  <c r="J5" i="1" s="1"/>
  <c r="K5" i="1" s="1"/>
  <c r="L5" i="1" s="1"/>
  <c r="M5" i="1" s="1"/>
  <c r="N5" i="1" s="1"/>
  <c r="O5" i="1" s="1"/>
  <c r="P5" i="1" s="1"/>
  <c r="Q5" i="1" s="1"/>
  <c r="R5" i="1" s="1"/>
  <c r="S5" i="1" s="1"/>
  <c r="T5" i="1" s="1"/>
  <c r="U5" i="1" s="1"/>
  <c r="V5" i="1" s="1"/>
  <c r="W5" i="1" s="1"/>
  <c r="X5" i="1" s="1"/>
  <c r="Y5" i="1" s="1"/>
  <c r="Z5" i="1" s="1"/>
  <c r="AA5" i="1" s="1"/>
  <c r="AB5" i="1" s="1"/>
  <c r="AC5" i="1" s="1"/>
  <c r="AD5" i="1" s="1"/>
  <c r="AE5" i="1" s="1"/>
  <c r="AF5" i="1" s="1"/>
  <c r="AG5" i="1" s="1"/>
  <c r="AH5" i="1" s="1"/>
  <c r="AI5" i="1" s="1"/>
  <c r="AJ5" i="1" s="1"/>
  <c r="AK5" i="1" s="1"/>
  <c r="AL5" i="1" s="1"/>
  <c r="AM5" i="1" s="1"/>
  <c r="AN5" i="1" s="1"/>
  <c r="AO5" i="1" s="1"/>
  <c r="AP5" i="1" s="1"/>
  <c r="AQ5" i="1" s="1"/>
  <c r="AR5" i="1" s="1"/>
  <c r="AS5" i="1" s="1"/>
  <c r="AT5" i="1" s="1"/>
  <c r="AU5" i="1" s="1"/>
  <c r="AV5" i="1" s="1"/>
  <c r="AW5" i="1" s="1"/>
  <c r="AX5" i="1" s="1"/>
  <c r="AY5" i="1" s="1"/>
  <c r="AZ5" i="1" s="1"/>
  <c r="BA5" i="1" s="1"/>
  <c r="BB5" i="1" s="1"/>
  <c r="D42" i="1"/>
  <c r="D46" i="1"/>
  <c r="D50" i="1"/>
  <c r="D54" i="1"/>
  <c r="D58" i="1"/>
  <c r="D62" i="1"/>
  <c r="D66" i="1"/>
  <c r="D70" i="1"/>
  <c r="D74" i="1"/>
  <c r="D78" i="1"/>
  <c r="D82" i="1"/>
  <c r="D86" i="1"/>
  <c r="D43" i="1"/>
  <c r="D47" i="1"/>
  <c r="D51" i="1"/>
  <c r="D55" i="1"/>
  <c r="D59" i="1"/>
  <c r="D63" i="1"/>
  <c r="D67" i="1"/>
  <c r="D71" i="1"/>
  <c r="D75" i="1"/>
  <c r="D79" i="1"/>
  <c r="D83" i="1"/>
  <c r="D87" i="1"/>
  <c r="D40" i="1"/>
  <c r="D44" i="1"/>
  <c r="D48" i="1"/>
  <c r="D52" i="1"/>
  <c r="D56" i="1"/>
  <c r="D60" i="1"/>
  <c r="D64" i="1"/>
  <c r="D68" i="1"/>
  <c r="D72" i="1"/>
  <c r="D76" i="1"/>
  <c r="D80" i="1"/>
  <c r="D84" i="1"/>
  <c r="D88" i="1"/>
  <c r="D41" i="1"/>
  <c r="D45" i="1"/>
  <c r="D49" i="1"/>
  <c r="D53" i="1"/>
  <c r="D57" i="1"/>
  <c r="D61" i="1"/>
  <c r="D65" i="1"/>
  <c r="D69" i="1"/>
  <c r="D73" i="1"/>
  <c r="D77" i="1"/>
  <c r="D81" i="1"/>
  <c r="D85" i="1"/>
  <c r="D39" i="1"/>
  <c r="G41" i="1" l="1"/>
  <c r="G43" i="1" s="1"/>
  <c r="G40" i="1"/>
  <c r="G42" i="1" s="1"/>
</calcChain>
</file>

<file path=xl/sharedStrings.xml><?xml version="1.0" encoding="utf-8"?>
<sst xmlns="http://schemas.openxmlformats.org/spreadsheetml/2006/main" count="27" uniqueCount="23">
  <si>
    <t>Año</t>
  </si>
  <si>
    <t>Lanzamientos Orbitáles Exitosos</t>
  </si>
  <si>
    <t>MatLab 1</t>
  </si>
  <si>
    <t>Mean</t>
  </si>
  <si>
    <t>Sum</t>
  </si>
  <si>
    <t>Min</t>
  </si>
  <si>
    <t>Max</t>
  </si>
  <si>
    <t>MatLab 2</t>
  </si>
  <si>
    <t>Varianza Poblacional</t>
  </si>
  <si>
    <t>Varianza Muestra</t>
  </si>
  <si>
    <t>(x-promedio)^2</t>
  </si>
  <si>
    <t>MiVarianzaMuestra</t>
  </si>
  <si>
    <t>MiVarianzaPoblacional</t>
  </si>
  <si>
    <t>Desviacion Estandar P</t>
  </si>
  <si>
    <t>Desviacion Estandar M</t>
  </si>
  <si>
    <t>MiDesviacionEst.P</t>
  </si>
  <si>
    <t>MiDesviacionEst.M</t>
  </si>
  <si>
    <t>Arriba</t>
  </si>
  <si>
    <t>1 D.E.P.</t>
  </si>
  <si>
    <t>2 D.E.P.</t>
  </si>
  <si>
    <t>3 D.E.P.</t>
  </si>
  <si>
    <t>4 D.E.P.</t>
  </si>
  <si>
    <t xml:space="preserve">Abajo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</si>
</sst>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0" fillId="0" borderId="1" xfId="0" applyBorder="1"/>
    <xf numFmtId="0" fontId="0" fillId="2" borderId="0" xfId="0" applyFill="1" applyAlignment="1">
      <alignment horizontal="center"/>
    </xf>
    <xf numFmtId="0" fontId="0" fillId="8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b="1"/>
              <a:t>Lanzamientos Orbitáles Exitosos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Lanzamientos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Hoja1!$A$2:$A$51</c:f>
              <c:numCache>
                <c:formatCode>General</c:formatCode>
                <c:ptCount val="50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  <c:pt idx="48">
                  <c:v>2018</c:v>
                </c:pt>
                <c:pt idx="49">
                  <c:v>2019</c:v>
                </c:pt>
              </c:numCache>
            </c:numRef>
          </c:xVal>
          <c:yVal>
            <c:numRef>
              <c:f>Hoja1!$B$2:$B$51</c:f>
              <c:numCache>
                <c:formatCode>General</c:formatCode>
                <c:ptCount val="50"/>
                <c:pt idx="0">
                  <c:v>112</c:v>
                </c:pt>
                <c:pt idx="1">
                  <c:v>119</c:v>
                </c:pt>
                <c:pt idx="2">
                  <c:v>105</c:v>
                </c:pt>
                <c:pt idx="3">
                  <c:v>109</c:v>
                </c:pt>
                <c:pt idx="4">
                  <c:v>105</c:v>
                </c:pt>
                <c:pt idx="5">
                  <c:v>124</c:v>
                </c:pt>
                <c:pt idx="6">
                  <c:v>125</c:v>
                </c:pt>
                <c:pt idx="7">
                  <c:v>121</c:v>
                </c:pt>
                <c:pt idx="8">
                  <c:v>122</c:v>
                </c:pt>
                <c:pt idx="9">
                  <c:v>105</c:v>
                </c:pt>
                <c:pt idx="10">
                  <c:v>102</c:v>
                </c:pt>
                <c:pt idx="11">
                  <c:v>117</c:v>
                </c:pt>
                <c:pt idx="12">
                  <c:v>119</c:v>
                </c:pt>
                <c:pt idx="13">
                  <c:v>127</c:v>
                </c:pt>
                <c:pt idx="14">
                  <c:v>126</c:v>
                </c:pt>
                <c:pt idx="15">
                  <c:v>118</c:v>
                </c:pt>
                <c:pt idx="16">
                  <c:v>102</c:v>
                </c:pt>
                <c:pt idx="17">
                  <c:v>108</c:v>
                </c:pt>
                <c:pt idx="18">
                  <c:v>114</c:v>
                </c:pt>
                <c:pt idx="19">
                  <c:v>101</c:v>
                </c:pt>
                <c:pt idx="20">
                  <c:v>114</c:v>
                </c:pt>
                <c:pt idx="21">
                  <c:v>86</c:v>
                </c:pt>
                <c:pt idx="22">
                  <c:v>94</c:v>
                </c:pt>
                <c:pt idx="23">
                  <c:v>77</c:v>
                </c:pt>
                <c:pt idx="24">
                  <c:v>88</c:v>
                </c:pt>
                <c:pt idx="25">
                  <c:v>72</c:v>
                </c:pt>
                <c:pt idx="26">
                  <c:v>69</c:v>
                </c:pt>
                <c:pt idx="27">
                  <c:v>83</c:v>
                </c:pt>
                <c:pt idx="28">
                  <c:v>75</c:v>
                </c:pt>
                <c:pt idx="29">
                  <c:v>73</c:v>
                </c:pt>
                <c:pt idx="30">
                  <c:v>81</c:v>
                </c:pt>
                <c:pt idx="31">
                  <c:v>58</c:v>
                </c:pt>
                <c:pt idx="32">
                  <c:v>60</c:v>
                </c:pt>
                <c:pt idx="33">
                  <c:v>60</c:v>
                </c:pt>
                <c:pt idx="34">
                  <c:v>50</c:v>
                </c:pt>
                <c:pt idx="35">
                  <c:v>52</c:v>
                </c:pt>
                <c:pt idx="36">
                  <c:v>62</c:v>
                </c:pt>
                <c:pt idx="37">
                  <c:v>63</c:v>
                </c:pt>
                <c:pt idx="38">
                  <c:v>66</c:v>
                </c:pt>
                <c:pt idx="39">
                  <c:v>73</c:v>
                </c:pt>
                <c:pt idx="40">
                  <c:v>70</c:v>
                </c:pt>
                <c:pt idx="41">
                  <c:v>78</c:v>
                </c:pt>
                <c:pt idx="42">
                  <c:v>72</c:v>
                </c:pt>
                <c:pt idx="43">
                  <c:v>77</c:v>
                </c:pt>
                <c:pt idx="44">
                  <c:v>88</c:v>
                </c:pt>
                <c:pt idx="45">
                  <c:v>82</c:v>
                </c:pt>
                <c:pt idx="46">
                  <c:v>82</c:v>
                </c:pt>
                <c:pt idx="47">
                  <c:v>83</c:v>
                </c:pt>
                <c:pt idx="48">
                  <c:v>111</c:v>
                </c:pt>
                <c:pt idx="49">
                  <c:v>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05-4E0C-9FFB-069BFF169C8A}"/>
            </c:ext>
          </c:extLst>
        </c:ser>
        <c:ser>
          <c:idx val="1"/>
          <c:order val="1"/>
          <c:tx>
            <c:v>Promedio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Hoja1!$A$2:$A$51</c:f>
              <c:numCache>
                <c:formatCode>General</c:formatCode>
                <c:ptCount val="50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  <c:pt idx="48">
                  <c:v>2018</c:v>
                </c:pt>
                <c:pt idx="49">
                  <c:v>2019</c:v>
                </c:pt>
              </c:numCache>
            </c:numRef>
          </c:xVal>
          <c:yVal>
            <c:numRef>
              <c:f>Hoja1!$E$5:$BB$5</c:f>
              <c:numCache>
                <c:formatCode>General</c:formatCode>
                <c:ptCount val="50"/>
                <c:pt idx="0">
                  <c:v>91.54</c:v>
                </c:pt>
                <c:pt idx="1">
                  <c:v>91.54</c:v>
                </c:pt>
                <c:pt idx="2">
                  <c:v>91.54</c:v>
                </c:pt>
                <c:pt idx="3">
                  <c:v>91.54</c:v>
                </c:pt>
                <c:pt idx="4">
                  <c:v>91.54</c:v>
                </c:pt>
                <c:pt idx="5">
                  <c:v>91.54</c:v>
                </c:pt>
                <c:pt idx="6">
                  <c:v>91.54</c:v>
                </c:pt>
                <c:pt idx="7">
                  <c:v>91.54</c:v>
                </c:pt>
                <c:pt idx="8">
                  <c:v>91.54</c:v>
                </c:pt>
                <c:pt idx="9">
                  <c:v>91.54</c:v>
                </c:pt>
                <c:pt idx="10">
                  <c:v>91.54</c:v>
                </c:pt>
                <c:pt idx="11">
                  <c:v>91.54</c:v>
                </c:pt>
                <c:pt idx="12">
                  <c:v>91.54</c:v>
                </c:pt>
                <c:pt idx="13">
                  <c:v>91.54</c:v>
                </c:pt>
                <c:pt idx="14">
                  <c:v>91.54</c:v>
                </c:pt>
                <c:pt idx="15">
                  <c:v>91.54</c:v>
                </c:pt>
                <c:pt idx="16">
                  <c:v>91.54</c:v>
                </c:pt>
                <c:pt idx="17">
                  <c:v>91.54</c:v>
                </c:pt>
                <c:pt idx="18">
                  <c:v>91.54</c:v>
                </c:pt>
                <c:pt idx="19">
                  <c:v>91.54</c:v>
                </c:pt>
                <c:pt idx="20">
                  <c:v>91.54</c:v>
                </c:pt>
                <c:pt idx="21">
                  <c:v>91.54</c:v>
                </c:pt>
                <c:pt idx="22">
                  <c:v>91.54</c:v>
                </c:pt>
                <c:pt idx="23">
                  <c:v>91.54</c:v>
                </c:pt>
                <c:pt idx="24">
                  <c:v>91.54</c:v>
                </c:pt>
                <c:pt idx="25">
                  <c:v>91.54</c:v>
                </c:pt>
                <c:pt idx="26">
                  <c:v>91.54</c:v>
                </c:pt>
                <c:pt idx="27">
                  <c:v>91.54</c:v>
                </c:pt>
                <c:pt idx="28">
                  <c:v>91.54</c:v>
                </c:pt>
                <c:pt idx="29">
                  <c:v>91.54</c:v>
                </c:pt>
                <c:pt idx="30">
                  <c:v>91.54</c:v>
                </c:pt>
                <c:pt idx="31">
                  <c:v>91.54</c:v>
                </c:pt>
                <c:pt idx="32">
                  <c:v>91.54</c:v>
                </c:pt>
                <c:pt idx="33">
                  <c:v>91.54</c:v>
                </c:pt>
                <c:pt idx="34">
                  <c:v>91.54</c:v>
                </c:pt>
                <c:pt idx="35">
                  <c:v>91.54</c:v>
                </c:pt>
                <c:pt idx="36">
                  <c:v>91.54</c:v>
                </c:pt>
                <c:pt idx="37">
                  <c:v>91.54</c:v>
                </c:pt>
                <c:pt idx="38">
                  <c:v>91.54</c:v>
                </c:pt>
                <c:pt idx="39">
                  <c:v>91.54</c:v>
                </c:pt>
                <c:pt idx="40">
                  <c:v>91.54</c:v>
                </c:pt>
                <c:pt idx="41">
                  <c:v>91.54</c:v>
                </c:pt>
                <c:pt idx="42">
                  <c:v>91.54</c:v>
                </c:pt>
                <c:pt idx="43">
                  <c:v>91.54</c:v>
                </c:pt>
                <c:pt idx="44">
                  <c:v>91.54</c:v>
                </c:pt>
                <c:pt idx="45">
                  <c:v>91.54</c:v>
                </c:pt>
                <c:pt idx="46">
                  <c:v>91.54</c:v>
                </c:pt>
                <c:pt idx="47">
                  <c:v>91.54</c:v>
                </c:pt>
                <c:pt idx="48">
                  <c:v>91.54</c:v>
                </c:pt>
                <c:pt idx="49">
                  <c:v>91.54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05-4E0C-9FFB-069BFF169C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234288"/>
        <c:axId val="512242816"/>
      </c:scatterChart>
      <c:valAx>
        <c:axId val="512234288"/>
        <c:scaling>
          <c:orientation val="minMax"/>
          <c:max val="2019"/>
          <c:min val="197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12242816"/>
        <c:crosses val="autoZero"/>
        <c:crossBetween val="midCat"/>
      </c:valAx>
      <c:valAx>
        <c:axId val="51224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12234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60000"/>
        <a:lumOff val="4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b="1"/>
              <a:t>Lanzamientos Orbitáles Exitosos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Lanzamientos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Hoja1!$A$2:$A$51</c:f>
              <c:numCache>
                <c:formatCode>General</c:formatCode>
                <c:ptCount val="50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  <c:pt idx="48">
                  <c:v>2018</c:v>
                </c:pt>
                <c:pt idx="49">
                  <c:v>2019</c:v>
                </c:pt>
              </c:numCache>
            </c:numRef>
          </c:xVal>
          <c:yVal>
            <c:numRef>
              <c:f>Hoja1!$B$2:$B$51</c:f>
              <c:numCache>
                <c:formatCode>General</c:formatCode>
                <c:ptCount val="50"/>
                <c:pt idx="0">
                  <c:v>112</c:v>
                </c:pt>
                <c:pt idx="1">
                  <c:v>119</c:v>
                </c:pt>
                <c:pt idx="2">
                  <c:v>105</c:v>
                </c:pt>
                <c:pt idx="3">
                  <c:v>109</c:v>
                </c:pt>
                <c:pt idx="4">
                  <c:v>105</c:v>
                </c:pt>
                <c:pt idx="5">
                  <c:v>124</c:v>
                </c:pt>
                <c:pt idx="6">
                  <c:v>125</c:v>
                </c:pt>
                <c:pt idx="7">
                  <c:v>121</c:v>
                </c:pt>
                <c:pt idx="8">
                  <c:v>122</c:v>
                </c:pt>
                <c:pt idx="9">
                  <c:v>105</c:v>
                </c:pt>
                <c:pt idx="10">
                  <c:v>102</c:v>
                </c:pt>
                <c:pt idx="11">
                  <c:v>117</c:v>
                </c:pt>
                <c:pt idx="12">
                  <c:v>119</c:v>
                </c:pt>
                <c:pt idx="13">
                  <c:v>127</c:v>
                </c:pt>
                <c:pt idx="14">
                  <c:v>126</c:v>
                </c:pt>
                <c:pt idx="15">
                  <c:v>118</c:v>
                </c:pt>
                <c:pt idx="16">
                  <c:v>102</c:v>
                </c:pt>
                <c:pt idx="17">
                  <c:v>108</c:v>
                </c:pt>
                <c:pt idx="18">
                  <c:v>114</c:v>
                </c:pt>
                <c:pt idx="19">
                  <c:v>101</c:v>
                </c:pt>
                <c:pt idx="20">
                  <c:v>114</c:v>
                </c:pt>
                <c:pt idx="21">
                  <c:v>86</c:v>
                </c:pt>
                <c:pt idx="22">
                  <c:v>94</c:v>
                </c:pt>
                <c:pt idx="23">
                  <c:v>77</c:v>
                </c:pt>
                <c:pt idx="24">
                  <c:v>88</c:v>
                </c:pt>
                <c:pt idx="25">
                  <c:v>72</c:v>
                </c:pt>
                <c:pt idx="26">
                  <c:v>69</c:v>
                </c:pt>
                <c:pt idx="27">
                  <c:v>83</c:v>
                </c:pt>
                <c:pt idx="28">
                  <c:v>75</c:v>
                </c:pt>
                <c:pt idx="29">
                  <c:v>73</c:v>
                </c:pt>
                <c:pt idx="30">
                  <c:v>81</c:v>
                </c:pt>
                <c:pt idx="31">
                  <c:v>58</c:v>
                </c:pt>
                <c:pt idx="32">
                  <c:v>60</c:v>
                </c:pt>
                <c:pt idx="33">
                  <c:v>60</c:v>
                </c:pt>
                <c:pt idx="34">
                  <c:v>50</c:v>
                </c:pt>
                <c:pt idx="35">
                  <c:v>52</c:v>
                </c:pt>
                <c:pt idx="36">
                  <c:v>62</c:v>
                </c:pt>
                <c:pt idx="37">
                  <c:v>63</c:v>
                </c:pt>
                <c:pt idx="38">
                  <c:v>66</c:v>
                </c:pt>
                <c:pt idx="39">
                  <c:v>73</c:v>
                </c:pt>
                <c:pt idx="40">
                  <c:v>70</c:v>
                </c:pt>
                <c:pt idx="41">
                  <c:v>78</c:v>
                </c:pt>
                <c:pt idx="42">
                  <c:v>72</c:v>
                </c:pt>
                <c:pt idx="43">
                  <c:v>77</c:v>
                </c:pt>
                <c:pt idx="44">
                  <c:v>88</c:v>
                </c:pt>
                <c:pt idx="45">
                  <c:v>82</c:v>
                </c:pt>
                <c:pt idx="46">
                  <c:v>82</c:v>
                </c:pt>
                <c:pt idx="47">
                  <c:v>83</c:v>
                </c:pt>
                <c:pt idx="48">
                  <c:v>111</c:v>
                </c:pt>
                <c:pt idx="49">
                  <c:v>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A0-495C-9704-C7176F5DEE21}"/>
            </c:ext>
          </c:extLst>
        </c:ser>
        <c:ser>
          <c:idx val="1"/>
          <c:order val="1"/>
          <c:tx>
            <c:v>Promedio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Hoja1!$A$2:$A$51</c:f>
              <c:numCache>
                <c:formatCode>General</c:formatCode>
                <c:ptCount val="50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  <c:pt idx="48">
                  <c:v>2018</c:v>
                </c:pt>
                <c:pt idx="49">
                  <c:v>2019</c:v>
                </c:pt>
              </c:numCache>
            </c:numRef>
          </c:xVal>
          <c:yVal>
            <c:numRef>
              <c:f>Hoja1!$E$5:$BB$5</c:f>
              <c:numCache>
                <c:formatCode>General</c:formatCode>
                <c:ptCount val="50"/>
                <c:pt idx="0">
                  <c:v>91.54</c:v>
                </c:pt>
                <c:pt idx="1">
                  <c:v>91.54</c:v>
                </c:pt>
                <c:pt idx="2">
                  <c:v>91.54</c:v>
                </c:pt>
                <c:pt idx="3">
                  <c:v>91.54</c:v>
                </c:pt>
                <c:pt idx="4">
                  <c:v>91.54</c:v>
                </c:pt>
                <c:pt idx="5">
                  <c:v>91.54</c:v>
                </c:pt>
                <c:pt idx="6">
                  <c:v>91.54</c:v>
                </c:pt>
                <c:pt idx="7">
                  <c:v>91.54</c:v>
                </c:pt>
                <c:pt idx="8">
                  <c:v>91.54</c:v>
                </c:pt>
                <c:pt idx="9">
                  <c:v>91.54</c:v>
                </c:pt>
                <c:pt idx="10">
                  <c:v>91.54</c:v>
                </c:pt>
                <c:pt idx="11">
                  <c:v>91.54</c:v>
                </c:pt>
                <c:pt idx="12">
                  <c:v>91.54</c:v>
                </c:pt>
                <c:pt idx="13">
                  <c:v>91.54</c:v>
                </c:pt>
                <c:pt idx="14">
                  <c:v>91.54</c:v>
                </c:pt>
                <c:pt idx="15">
                  <c:v>91.54</c:v>
                </c:pt>
                <c:pt idx="16">
                  <c:v>91.54</c:v>
                </c:pt>
                <c:pt idx="17">
                  <c:v>91.54</c:v>
                </c:pt>
                <c:pt idx="18">
                  <c:v>91.54</c:v>
                </c:pt>
                <c:pt idx="19">
                  <c:v>91.54</c:v>
                </c:pt>
                <c:pt idx="20">
                  <c:v>91.54</c:v>
                </c:pt>
                <c:pt idx="21">
                  <c:v>91.54</c:v>
                </c:pt>
                <c:pt idx="22">
                  <c:v>91.54</c:v>
                </c:pt>
                <c:pt idx="23">
                  <c:v>91.54</c:v>
                </c:pt>
                <c:pt idx="24">
                  <c:v>91.54</c:v>
                </c:pt>
                <c:pt idx="25">
                  <c:v>91.54</c:v>
                </c:pt>
                <c:pt idx="26">
                  <c:v>91.54</c:v>
                </c:pt>
                <c:pt idx="27">
                  <c:v>91.54</c:v>
                </c:pt>
                <c:pt idx="28">
                  <c:v>91.54</c:v>
                </c:pt>
                <c:pt idx="29">
                  <c:v>91.54</c:v>
                </c:pt>
                <c:pt idx="30">
                  <c:v>91.54</c:v>
                </c:pt>
                <c:pt idx="31">
                  <c:v>91.54</c:v>
                </c:pt>
                <c:pt idx="32">
                  <c:v>91.54</c:v>
                </c:pt>
                <c:pt idx="33">
                  <c:v>91.54</c:v>
                </c:pt>
                <c:pt idx="34">
                  <c:v>91.54</c:v>
                </c:pt>
                <c:pt idx="35">
                  <c:v>91.54</c:v>
                </c:pt>
                <c:pt idx="36">
                  <c:v>91.54</c:v>
                </c:pt>
                <c:pt idx="37">
                  <c:v>91.54</c:v>
                </c:pt>
                <c:pt idx="38">
                  <c:v>91.54</c:v>
                </c:pt>
                <c:pt idx="39">
                  <c:v>91.54</c:v>
                </c:pt>
                <c:pt idx="40">
                  <c:v>91.54</c:v>
                </c:pt>
                <c:pt idx="41">
                  <c:v>91.54</c:v>
                </c:pt>
                <c:pt idx="42">
                  <c:v>91.54</c:v>
                </c:pt>
                <c:pt idx="43">
                  <c:v>91.54</c:v>
                </c:pt>
                <c:pt idx="44">
                  <c:v>91.54</c:v>
                </c:pt>
                <c:pt idx="45">
                  <c:v>91.54</c:v>
                </c:pt>
                <c:pt idx="46">
                  <c:v>91.54</c:v>
                </c:pt>
                <c:pt idx="47">
                  <c:v>91.54</c:v>
                </c:pt>
                <c:pt idx="48">
                  <c:v>91.54</c:v>
                </c:pt>
                <c:pt idx="49">
                  <c:v>91.54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3A0-495C-9704-C7176F5DEE21}"/>
            </c:ext>
          </c:extLst>
        </c:ser>
        <c:ser>
          <c:idx val="2"/>
          <c:order val="2"/>
          <c:tx>
            <c:v>1 D.E.P Arriba</c:v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Hoja1!$A$2:$A$51</c:f>
              <c:numCache>
                <c:formatCode>General</c:formatCode>
                <c:ptCount val="50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  <c:pt idx="48">
                  <c:v>2018</c:v>
                </c:pt>
                <c:pt idx="49">
                  <c:v>2019</c:v>
                </c:pt>
              </c:numCache>
            </c:numRef>
          </c:xVal>
          <c:yVal>
            <c:numRef>
              <c:f>Hoja1!$I$29:$BF$29</c:f>
              <c:numCache>
                <c:formatCode>General</c:formatCode>
                <c:ptCount val="50"/>
                <c:pt idx="0">
                  <c:v>113.93661581578789</c:v>
                </c:pt>
                <c:pt idx="1">
                  <c:v>113.93661581578789</c:v>
                </c:pt>
                <c:pt idx="2">
                  <c:v>113.93661581578789</c:v>
                </c:pt>
                <c:pt idx="3">
                  <c:v>113.93661581578789</c:v>
                </c:pt>
                <c:pt idx="4">
                  <c:v>113.93661581578789</c:v>
                </c:pt>
                <c:pt idx="5">
                  <c:v>113.93661581578789</c:v>
                </c:pt>
                <c:pt idx="6">
                  <c:v>113.93661581578789</c:v>
                </c:pt>
                <c:pt idx="7">
                  <c:v>113.93661581578789</c:v>
                </c:pt>
                <c:pt idx="8">
                  <c:v>113.93661581578789</c:v>
                </c:pt>
                <c:pt idx="9">
                  <c:v>113.93661581578789</c:v>
                </c:pt>
                <c:pt idx="10">
                  <c:v>113.93661581578789</c:v>
                </c:pt>
                <c:pt idx="11">
                  <c:v>113.93661581578789</c:v>
                </c:pt>
                <c:pt idx="12">
                  <c:v>113.93661581578789</c:v>
                </c:pt>
                <c:pt idx="13">
                  <c:v>113.93661581578789</c:v>
                </c:pt>
                <c:pt idx="14">
                  <c:v>113.93661581578789</c:v>
                </c:pt>
                <c:pt idx="15">
                  <c:v>113.93661581578789</c:v>
                </c:pt>
                <c:pt idx="16">
                  <c:v>113.93661581578789</c:v>
                </c:pt>
                <c:pt idx="17">
                  <c:v>113.93661581578789</c:v>
                </c:pt>
                <c:pt idx="18">
                  <c:v>113.93661581578789</c:v>
                </c:pt>
                <c:pt idx="19">
                  <c:v>113.93661581578789</c:v>
                </c:pt>
                <c:pt idx="20">
                  <c:v>113.93661581578789</c:v>
                </c:pt>
                <c:pt idx="21">
                  <c:v>113.93661581578789</c:v>
                </c:pt>
                <c:pt idx="22">
                  <c:v>113.93661581578789</c:v>
                </c:pt>
                <c:pt idx="23">
                  <c:v>113.93661581578789</c:v>
                </c:pt>
                <c:pt idx="24">
                  <c:v>113.93661581578789</c:v>
                </c:pt>
                <c:pt idx="25">
                  <c:v>113.93661581578789</c:v>
                </c:pt>
                <c:pt idx="26">
                  <c:v>113.93661581578789</c:v>
                </c:pt>
                <c:pt idx="27">
                  <c:v>113.93661581578789</c:v>
                </c:pt>
                <c:pt idx="28">
                  <c:v>113.93661581578789</c:v>
                </c:pt>
                <c:pt idx="29">
                  <c:v>113.93661581578789</c:v>
                </c:pt>
                <c:pt idx="30">
                  <c:v>113.93661581578789</c:v>
                </c:pt>
                <c:pt idx="31">
                  <c:v>113.93661581578789</c:v>
                </c:pt>
                <c:pt idx="32">
                  <c:v>113.93661581578789</c:v>
                </c:pt>
                <c:pt idx="33">
                  <c:v>113.93661581578789</c:v>
                </c:pt>
                <c:pt idx="34">
                  <c:v>113.93661581578789</c:v>
                </c:pt>
                <c:pt idx="35">
                  <c:v>113.93661581578789</c:v>
                </c:pt>
                <c:pt idx="36">
                  <c:v>113.93661581578789</c:v>
                </c:pt>
                <c:pt idx="37">
                  <c:v>113.93661581578789</c:v>
                </c:pt>
                <c:pt idx="38">
                  <c:v>113.93661581578789</c:v>
                </c:pt>
                <c:pt idx="39">
                  <c:v>113.93661581578789</c:v>
                </c:pt>
                <c:pt idx="40">
                  <c:v>113.93661581578789</c:v>
                </c:pt>
                <c:pt idx="41">
                  <c:v>113.93661581578789</c:v>
                </c:pt>
                <c:pt idx="42">
                  <c:v>113.93661581578789</c:v>
                </c:pt>
                <c:pt idx="43">
                  <c:v>113.93661581578789</c:v>
                </c:pt>
                <c:pt idx="44">
                  <c:v>113.93661581578789</c:v>
                </c:pt>
                <c:pt idx="45">
                  <c:v>113.93661581578789</c:v>
                </c:pt>
                <c:pt idx="46">
                  <c:v>113.93661581578789</c:v>
                </c:pt>
                <c:pt idx="47">
                  <c:v>113.93661581578789</c:v>
                </c:pt>
                <c:pt idx="48">
                  <c:v>113.93661581578789</c:v>
                </c:pt>
                <c:pt idx="49">
                  <c:v>113.93661581578789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3A0-495C-9704-C7176F5DEE21}"/>
            </c:ext>
          </c:extLst>
        </c:ser>
        <c:ser>
          <c:idx val="3"/>
          <c:order val="3"/>
          <c:tx>
            <c:v>2 D.E.P. Arriba</c:v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Hoja1!$A$2:$A$51</c:f>
              <c:numCache>
                <c:formatCode>General</c:formatCode>
                <c:ptCount val="50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  <c:pt idx="48">
                  <c:v>2018</c:v>
                </c:pt>
                <c:pt idx="49">
                  <c:v>2019</c:v>
                </c:pt>
              </c:numCache>
            </c:numRef>
          </c:xVal>
          <c:yVal>
            <c:numRef>
              <c:f>Hoja1!$I$30:$BF$30</c:f>
              <c:numCache>
                <c:formatCode>General</c:formatCode>
                <c:ptCount val="50"/>
                <c:pt idx="0">
                  <c:v>136.33323163157579</c:v>
                </c:pt>
                <c:pt idx="1">
                  <c:v>136.33323163157579</c:v>
                </c:pt>
                <c:pt idx="2">
                  <c:v>136.33323163157579</c:v>
                </c:pt>
                <c:pt idx="3">
                  <c:v>136.33323163157579</c:v>
                </c:pt>
                <c:pt idx="4">
                  <c:v>136.33323163157579</c:v>
                </c:pt>
                <c:pt idx="5">
                  <c:v>136.33323163157579</c:v>
                </c:pt>
                <c:pt idx="6">
                  <c:v>136.33323163157579</c:v>
                </c:pt>
                <c:pt idx="7">
                  <c:v>136.33323163157579</c:v>
                </c:pt>
                <c:pt idx="8">
                  <c:v>136.33323163157579</c:v>
                </c:pt>
                <c:pt idx="9">
                  <c:v>136.33323163157579</c:v>
                </c:pt>
                <c:pt idx="10">
                  <c:v>136.33323163157579</c:v>
                </c:pt>
                <c:pt idx="11">
                  <c:v>136.33323163157579</c:v>
                </c:pt>
                <c:pt idx="12">
                  <c:v>136.33323163157579</c:v>
                </c:pt>
                <c:pt idx="13">
                  <c:v>136.33323163157579</c:v>
                </c:pt>
                <c:pt idx="14">
                  <c:v>136.33323163157579</c:v>
                </c:pt>
                <c:pt idx="15">
                  <c:v>136.33323163157579</c:v>
                </c:pt>
                <c:pt idx="16">
                  <c:v>136.33323163157579</c:v>
                </c:pt>
                <c:pt idx="17">
                  <c:v>136.33323163157579</c:v>
                </c:pt>
                <c:pt idx="18">
                  <c:v>136.33323163157579</c:v>
                </c:pt>
                <c:pt idx="19">
                  <c:v>136.33323163157579</c:v>
                </c:pt>
                <c:pt idx="20">
                  <c:v>136.33323163157579</c:v>
                </c:pt>
                <c:pt idx="21">
                  <c:v>136.33323163157579</c:v>
                </c:pt>
                <c:pt idx="22">
                  <c:v>136.33323163157579</c:v>
                </c:pt>
                <c:pt idx="23">
                  <c:v>136.33323163157579</c:v>
                </c:pt>
                <c:pt idx="24">
                  <c:v>136.33323163157579</c:v>
                </c:pt>
                <c:pt idx="25">
                  <c:v>136.33323163157579</c:v>
                </c:pt>
                <c:pt idx="26">
                  <c:v>136.33323163157579</c:v>
                </c:pt>
                <c:pt idx="27">
                  <c:v>136.33323163157579</c:v>
                </c:pt>
                <c:pt idx="28">
                  <c:v>136.33323163157579</c:v>
                </c:pt>
                <c:pt idx="29">
                  <c:v>136.33323163157579</c:v>
                </c:pt>
                <c:pt idx="30">
                  <c:v>136.33323163157579</c:v>
                </c:pt>
                <c:pt idx="31">
                  <c:v>136.33323163157579</c:v>
                </c:pt>
                <c:pt idx="32">
                  <c:v>136.33323163157579</c:v>
                </c:pt>
                <c:pt idx="33">
                  <c:v>136.33323163157579</c:v>
                </c:pt>
                <c:pt idx="34">
                  <c:v>136.33323163157579</c:v>
                </c:pt>
                <c:pt idx="35">
                  <c:v>136.33323163157579</c:v>
                </c:pt>
                <c:pt idx="36">
                  <c:v>136.33323163157579</c:v>
                </c:pt>
                <c:pt idx="37">
                  <c:v>136.33323163157579</c:v>
                </c:pt>
                <c:pt idx="38">
                  <c:v>136.33323163157579</c:v>
                </c:pt>
                <c:pt idx="39">
                  <c:v>136.33323163157579</c:v>
                </c:pt>
                <c:pt idx="40">
                  <c:v>136.33323163157579</c:v>
                </c:pt>
                <c:pt idx="41">
                  <c:v>136.33323163157579</c:v>
                </c:pt>
                <c:pt idx="42">
                  <c:v>136.33323163157579</c:v>
                </c:pt>
                <c:pt idx="43">
                  <c:v>136.33323163157579</c:v>
                </c:pt>
                <c:pt idx="44">
                  <c:v>136.33323163157579</c:v>
                </c:pt>
                <c:pt idx="45">
                  <c:v>136.33323163157579</c:v>
                </c:pt>
                <c:pt idx="46">
                  <c:v>136.33323163157579</c:v>
                </c:pt>
                <c:pt idx="47">
                  <c:v>136.33323163157579</c:v>
                </c:pt>
                <c:pt idx="48">
                  <c:v>136.33323163157579</c:v>
                </c:pt>
                <c:pt idx="49">
                  <c:v>136.33323163157579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3A0-495C-9704-C7176F5DEE21}"/>
            </c:ext>
          </c:extLst>
        </c:ser>
        <c:ser>
          <c:idx val="4"/>
          <c:order val="4"/>
          <c:tx>
            <c:v>3 D.E.P Arriba</c:v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Hoja1!$A$2:$A$51</c:f>
              <c:numCache>
                <c:formatCode>General</c:formatCode>
                <c:ptCount val="50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  <c:pt idx="48">
                  <c:v>2018</c:v>
                </c:pt>
                <c:pt idx="49">
                  <c:v>2019</c:v>
                </c:pt>
              </c:numCache>
            </c:numRef>
          </c:xVal>
          <c:yVal>
            <c:numRef>
              <c:f>Hoja1!$I$31:$BF$31</c:f>
              <c:numCache>
                <c:formatCode>General</c:formatCode>
                <c:ptCount val="50"/>
                <c:pt idx="0">
                  <c:v>158.72984744736368</c:v>
                </c:pt>
                <c:pt idx="1">
                  <c:v>158.72984744736368</c:v>
                </c:pt>
                <c:pt idx="2">
                  <c:v>158.72984744736368</c:v>
                </c:pt>
                <c:pt idx="3">
                  <c:v>158.72984744736368</c:v>
                </c:pt>
                <c:pt idx="4">
                  <c:v>158.72984744736368</c:v>
                </c:pt>
                <c:pt idx="5">
                  <c:v>158.72984744736368</c:v>
                </c:pt>
                <c:pt idx="6">
                  <c:v>158.72984744736368</c:v>
                </c:pt>
                <c:pt idx="7">
                  <c:v>158.72984744736368</c:v>
                </c:pt>
                <c:pt idx="8">
                  <c:v>158.72984744736368</c:v>
                </c:pt>
                <c:pt idx="9">
                  <c:v>158.72984744736368</c:v>
                </c:pt>
                <c:pt idx="10">
                  <c:v>158.72984744736368</c:v>
                </c:pt>
                <c:pt idx="11">
                  <c:v>158.72984744736368</c:v>
                </c:pt>
                <c:pt idx="12">
                  <c:v>158.72984744736368</c:v>
                </c:pt>
                <c:pt idx="13">
                  <c:v>158.72984744736368</c:v>
                </c:pt>
                <c:pt idx="14">
                  <c:v>158.72984744736368</c:v>
                </c:pt>
                <c:pt idx="15">
                  <c:v>158.72984744736368</c:v>
                </c:pt>
                <c:pt idx="16">
                  <c:v>158.72984744736368</c:v>
                </c:pt>
                <c:pt idx="17">
                  <c:v>158.72984744736368</c:v>
                </c:pt>
                <c:pt idx="18">
                  <c:v>158.72984744736368</c:v>
                </c:pt>
                <c:pt idx="19">
                  <c:v>158.72984744736368</c:v>
                </c:pt>
                <c:pt idx="20">
                  <c:v>158.72984744736368</c:v>
                </c:pt>
                <c:pt idx="21">
                  <c:v>158.72984744736368</c:v>
                </c:pt>
                <c:pt idx="22">
                  <c:v>158.72984744736368</c:v>
                </c:pt>
                <c:pt idx="23">
                  <c:v>158.72984744736368</c:v>
                </c:pt>
                <c:pt idx="24">
                  <c:v>158.72984744736368</c:v>
                </c:pt>
                <c:pt idx="25">
                  <c:v>158.72984744736368</c:v>
                </c:pt>
                <c:pt idx="26">
                  <c:v>158.72984744736368</c:v>
                </c:pt>
                <c:pt idx="27">
                  <c:v>158.72984744736368</c:v>
                </c:pt>
                <c:pt idx="28">
                  <c:v>158.72984744736368</c:v>
                </c:pt>
                <c:pt idx="29">
                  <c:v>158.72984744736368</c:v>
                </c:pt>
                <c:pt idx="30">
                  <c:v>158.72984744736368</c:v>
                </c:pt>
                <c:pt idx="31">
                  <c:v>158.72984744736368</c:v>
                </c:pt>
                <c:pt idx="32">
                  <c:v>158.72984744736368</c:v>
                </c:pt>
                <c:pt idx="33">
                  <c:v>158.72984744736368</c:v>
                </c:pt>
                <c:pt idx="34">
                  <c:v>158.72984744736368</c:v>
                </c:pt>
                <c:pt idx="35">
                  <c:v>158.72984744736368</c:v>
                </c:pt>
                <c:pt idx="36">
                  <c:v>158.72984744736368</c:v>
                </c:pt>
                <c:pt idx="37">
                  <c:v>158.72984744736368</c:v>
                </c:pt>
                <c:pt idx="38">
                  <c:v>158.72984744736368</c:v>
                </c:pt>
                <c:pt idx="39">
                  <c:v>158.72984744736368</c:v>
                </c:pt>
                <c:pt idx="40">
                  <c:v>158.72984744736368</c:v>
                </c:pt>
                <c:pt idx="41">
                  <c:v>158.72984744736368</c:v>
                </c:pt>
                <c:pt idx="42">
                  <c:v>158.72984744736368</c:v>
                </c:pt>
                <c:pt idx="43">
                  <c:v>158.72984744736368</c:v>
                </c:pt>
                <c:pt idx="44">
                  <c:v>158.72984744736368</c:v>
                </c:pt>
                <c:pt idx="45">
                  <c:v>158.72984744736368</c:v>
                </c:pt>
                <c:pt idx="46">
                  <c:v>158.72984744736368</c:v>
                </c:pt>
                <c:pt idx="47">
                  <c:v>158.72984744736368</c:v>
                </c:pt>
                <c:pt idx="48">
                  <c:v>158.72984744736368</c:v>
                </c:pt>
                <c:pt idx="49">
                  <c:v>158.72984744736368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3A0-495C-9704-C7176F5DEE21}"/>
            </c:ext>
          </c:extLst>
        </c:ser>
        <c:ser>
          <c:idx val="5"/>
          <c:order val="5"/>
          <c:tx>
            <c:v>4 D.E.P. Arriba</c:v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Hoja1!$A$2:$A$51</c:f>
              <c:numCache>
                <c:formatCode>General</c:formatCode>
                <c:ptCount val="50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  <c:pt idx="48">
                  <c:v>2018</c:v>
                </c:pt>
                <c:pt idx="49">
                  <c:v>2019</c:v>
                </c:pt>
              </c:numCache>
            </c:numRef>
          </c:xVal>
          <c:yVal>
            <c:numRef>
              <c:f>Hoja1!$I$32:$BF$32</c:f>
              <c:numCache>
                <c:formatCode>General</c:formatCode>
                <c:ptCount val="50"/>
                <c:pt idx="0">
                  <c:v>181.12646326315155</c:v>
                </c:pt>
                <c:pt idx="1">
                  <c:v>181.12646326315155</c:v>
                </c:pt>
                <c:pt idx="2">
                  <c:v>181.12646326315155</c:v>
                </c:pt>
                <c:pt idx="3">
                  <c:v>181.12646326315155</c:v>
                </c:pt>
                <c:pt idx="4">
                  <c:v>181.12646326315155</c:v>
                </c:pt>
                <c:pt idx="5">
                  <c:v>181.12646326315155</c:v>
                </c:pt>
                <c:pt idx="6">
                  <c:v>181.12646326315155</c:v>
                </c:pt>
                <c:pt idx="7">
                  <c:v>181.12646326315155</c:v>
                </c:pt>
                <c:pt idx="8">
                  <c:v>181.12646326315155</c:v>
                </c:pt>
                <c:pt idx="9">
                  <c:v>181.12646326315155</c:v>
                </c:pt>
                <c:pt idx="10">
                  <c:v>181.12646326315155</c:v>
                </c:pt>
                <c:pt idx="11">
                  <c:v>181.12646326315155</c:v>
                </c:pt>
                <c:pt idx="12">
                  <c:v>181.12646326315155</c:v>
                </c:pt>
                <c:pt idx="13">
                  <c:v>181.12646326315155</c:v>
                </c:pt>
                <c:pt idx="14">
                  <c:v>181.12646326315155</c:v>
                </c:pt>
                <c:pt idx="15">
                  <c:v>181.12646326315155</c:v>
                </c:pt>
                <c:pt idx="16">
                  <c:v>181.12646326315155</c:v>
                </c:pt>
                <c:pt idx="17">
                  <c:v>181.12646326315155</c:v>
                </c:pt>
                <c:pt idx="18">
                  <c:v>181.12646326315155</c:v>
                </c:pt>
                <c:pt idx="19">
                  <c:v>181.12646326315155</c:v>
                </c:pt>
                <c:pt idx="20">
                  <c:v>181.12646326315155</c:v>
                </c:pt>
                <c:pt idx="21">
                  <c:v>181.12646326315155</c:v>
                </c:pt>
                <c:pt idx="22">
                  <c:v>181.12646326315155</c:v>
                </c:pt>
                <c:pt idx="23">
                  <c:v>181.12646326315155</c:v>
                </c:pt>
                <c:pt idx="24">
                  <c:v>181.12646326315155</c:v>
                </c:pt>
                <c:pt idx="25">
                  <c:v>181.12646326315155</c:v>
                </c:pt>
                <c:pt idx="26">
                  <c:v>181.12646326315155</c:v>
                </c:pt>
                <c:pt idx="27">
                  <c:v>181.12646326315155</c:v>
                </c:pt>
                <c:pt idx="28">
                  <c:v>181.12646326315155</c:v>
                </c:pt>
                <c:pt idx="29">
                  <c:v>181.12646326315155</c:v>
                </c:pt>
                <c:pt idx="30">
                  <c:v>181.12646326315155</c:v>
                </c:pt>
                <c:pt idx="31">
                  <c:v>181.12646326315155</c:v>
                </c:pt>
                <c:pt idx="32">
                  <c:v>181.12646326315155</c:v>
                </c:pt>
                <c:pt idx="33">
                  <c:v>181.12646326315155</c:v>
                </c:pt>
                <c:pt idx="34">
                  <c:v>181.12646326315155</c:v>
                </c:pt>
                <c:pt idx="35">
                  <c:v>181.12646326315155</c:v>
                </c:pt>
                <c:pt idx="36">
                  <c:v>181.12646326315155</c:v>
                </c:pt>
                <c:pt idx="37">
                  <c:v>181.12646326315155</c:v>
                </c:pt>
                <c:pt idx="38">
                  <c:v>181.12646326315155</c:v>
                </c:pt>
                <c:pt idx="39">
                  <c:v>181.12646326315155</c:v>
                </c:pt>
                <c:pt idx="40">
                  <c:v>181.12646326315155</c:v>
                </c:pt>
                <c:pt idx="41">
                  <c:v>181.12646326315155</c:v>
                </c:pt>
                <c:pt idx="42">
                  <c:v>181.12646326315155</c:v>
                </c:pt>
                <c:pt idx="43">
                  <c:v>181.12646326315155</c:v>
                </c:pt>
                <c:pt idx="44">
                  <c:v>181.12646326315155</c:v>
                </c:pt>
                <c:pt idx="45">
                  <c:v>181.12646326315155</c:v>
                </c:pt>
                <c:pt idx="46">
                  <c:v>181.12646326315155</c:v>
                </c:pt>
                <c:pt idx="47">
                  <c:v>181.12646326315155</c:v>
                </c:pt>
                <c:pt idx="48">
                  <c:v>181.12646326315155</c:v>
                </c:pt>
                <c:pt idx="49">
                  <c:v>181.12646326315155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3A0-495C-9704-C7176F5DEE21}"/>
            </c:ext>
          </c:extLst>
        </c:ser>
        <c:ser>
          <c:idx val="6"/>
          <c:order val="6"/>
          <c:tx>
            <c:v>1 D.E.P. Abajo</c:v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Hoja1!$A$2:$A$51</c:f>
              <c:numCache>
                <c:formatCode>General</c:formatCode>
                <c:ptCount val="50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  <c:pt idx="48">
                  <c:v>2018</c:v>
                </c:pt>
                <c:pt idx="49">
                  <c:v>2019</c:v>
                </c:pt>
              </c:numCache>
            </c:numRef>
          </c:xVal>
          <c:yVal>
            <c:numRef>
              <c:f>Hoja1!$I$35:$BF$35</c:f>
              <c:numCache>
                <c:formatCode>General</c:formatCode>
                <c:ptCount val="50"/>
                <c:pt idx="0">
                  <c:v>69.143384184212124</c:v>
                </c:pt>
                <c:pt idx="1">
                  <c:v>69.143384184212124</c:v>
                </c:pt>
                <c:pt idx="2">
                  <c:v>69.143384184212124</c:v>
                </c:pt>
                <c:pt idx="3">
                  <c:v>69.143384184212124</c:v>
                </c:pt>
                <c:pt idx="4">
                  <c:v>69.143384184212124</c:v>
                </c:pt>
                <c:pt idx="5">
                  <c:v>69.143384184212124</c:v>
                </c:pt>
                <c:pt idx="6">
                  <c:v>69.143384184212124</c:v>
                </c:pt>
                <c:pt idx="7">
                  <c:v>69.143384184212124</c:v>
                </c:pt>
                <c:pt idx="8">
                  <c:v>69.143384184212124</c:v>
                </c:pt>
                <c:pt idx="9">
                  <c:v>69.143384184212124</c:v>
                </c:pt>
                <c:pt idx="10">
                  <c:v>69.143384184212124</c:v>
                </c:pt>
                <c:pt idx="11">
                  <c:v>69.143384184212124</c:v>
                </c:pt>
                <c:pt idx="12">
                  <c:v>69.143384184212124</c:v>
                </c:pt>
                <c:pt idx="13">
                  <c:v>69.143384184212124</c:v>
                </c:pt>
                <c:pt idx="14">
                  <c:v>69.143384184212124</c:v>
                </c:pt>
                <c:pt idx="15">
                  <c:v>69.143384184212124</c:v>
                </c:pt>
                <c:pt idx="16">
                  <c:v>69.143384184212124</c:v>
                </c:pt>
                <c:pt idx="17">
                  <c:v>69.143384184212124</c:v>
                </c:pt>
                <c:pt idx="18">
                  <c:v>69.143384184212124</c:v>
                </c:pt>
                <c:pt idx="19">
                  <c:v>69.143384184212124</c:v>
                </c:pt>
                <c:pt idx="20">
                  <c:v>69.143384184212124</c:v>
                </c:pt>
                <c:pt idx="21">
                  <c:v>69.143384184212124</c:v>
                </c:pt>
                <c:pt idx="22">
                  <c:v>69.143384184212124</c:v>
                </c:pt>
                <c:pt idx="23">
                  <c:v>69.143384184212124</c:v>
                </c:pt>
                <c:pt idx="24">
                  <c:v>69.143384184212124</c:v>
                </c:pt>
                <c:pt idx="25">
                  <c:v>69.143384184212124</c:v>
                </c:pt>
                <c:pt idx="26">
                  <c:v>69.143384184212124</c:v>
                </c:pt>
                <c:pt idx="27">
                  <c:v>69.143384184212124</c:v>
                </c:pt>
                <c:pt idx="28">
                  <c:v>69.143384184212124</c:v>
                </c:pt>
                <c:pt idx="29">
                  <c:v>69.143384184212124</c:v>
                </c:pt>
                <c:pt idx="30">
                  <c:v>69.143384184212124</c:v>
                </c:pt>
                <c:pt idx="31">
                  <c:v>69.143384184212124</c:v>
                </c:pt>
                <c:pt idx="32">
                  <c:v>69.143384184212124</c:v>
                </c:pt>
                <c:pt idx="33">
                  <c:v>69.143384184212124</c:v>
                </c:pt>
                <c:pt idx="34">
                  <c:v>69.143384184212124</c:v>
                </c:pt>
                <c:pt idx="35">
                  <c:v>69.143384184212124</c:v>
                </c:pt>
                <c:pt idx="36">
                  <c:v>69.143384184212124</c:v>
                </c:pt>
                <c:pt idx="37">
                  <c:v>69.143384184212124</c:v>
                </c:pt>
                <c:pt idx="38">
                  <c:v>69.143384184212124</c:v>
                </c:pt>
                <c:pt idx="39">
                  <c:v>69.143384184212124</c:v>
                </c:pt>
                <c:pt idx="40">
                  <c:v>69.143384184212124</c:v>
                </c:pt>
                <c:pt idx="41">
                  <c:v>69.143384184212124</c:v>
                </c:pt>
                <c:pt idx="42">
                  <c:v>69.143384184212124</c:v>
                </c:pt>
                <c:pt idx="43">
                  <c:v>69.143384184212124</c:v>
                </c:pt>
                <c:pt idx="44">
                  <c:v>69.143384184212124</c:v>
                </c:pt>
                <c:pt idx="45">
                  <c:v>69.143384184212124</c:v>
                </c:pt>
                <c:pt idx="46">
                  <c:v>69.143384184212124</c:v>
                </c:pt>
                <c:pt idx="47">
                  <c:v>69.143384184212124</c:v>
                </c:pt>
                <c:pt idx="48">
                  <c:v>69.143384184212124</c:v>
                </c:pt>
                <c:pt idx="49">
                  <c:v>69.143384184212124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3A0-495C-9704-C7176F5DEE21}"/>
            </c:ext>
          </c:extLst>
        </c:ser>
        <c:ser>
          <c:idx val="7"/>
          <c:order val="7"/>
          <c:tx>
            <c:v>2 D.E.P. Abajo</c:v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Hoja1!$A$2:$A$51</c:f>
              <c:numCache>
                <c:formatCode>General</c:formatCode>
                <c:ptCount val="50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  <c:pt idx="48">
                  <c:v>2018</c:v>
                </c:pt>
                <c:pt idx="49">
                  <c:v>2019</c:v>
                </c:pt>
              </c:numCache>
            </c:numRef>
          </c:xVal>
          <c:yVal>
            <c:numRef>
              <c:f>Hoja1!$I$36:$BF$36</c:f>
              <c:numCache>
                <c:formatCode>General</c:formatCode>
                <c:ptCount val="50"/>
                <c:pt idx="0">
                  <c:v>46.746768368424235</c:v>
                </c:pt>
                <c:pt idx="1">
                  <c:v>46.746768368424235</c:v>
                </c:pt>
                <c:pt idx="2">
                  <c:v>46.746768368424235</c:v>
                </c:pt>
                <c:pt idx="3">
                  <c:v>46.746768368424235</c:v>
                </c:pt>
                <c:pt idx="4">
                  <c:v>46.746768368424235</c:v>
                </c:pt>
                <c:pt idx="5">
                  <c:v>46.746768368424235</c:v>
                </c:pt>
                <c:pt idx="6">
                  <c:v>46.746768368424235</c:v>
                </c:pt>
                <c:pt idx="7">
                  <c:v>46.746768368424235</c:v>
                </c:pt>
                <c:pt idx="8">
                  <c:v>46.746768368424235</c:v>
                </c:pt>
                <c:pt idx="9">
                  <c:v>46.746768368424235</c:v>
                </c:pt>
                <c:pt idx="10">
                  <c:v>46.746768368424235</c:v>
                </c:pt>
                <c:pt idx="11">
                  <c:v>46.746768368424235</c:v>
                </c:pt>
                <c:pt idx="12">
                  <c:v>46.746768368424235</c:v>
                </c:pt>
                <c:pt idx="13">
                  <c:v>46.746768368424235</c:v>
                </c:pt>
                <c:pt idx="14">
                  <c:v>46.746768368424235</c:v>
                </c:pt>
                <c:pt idx="15">
                  <c:v>46.746768368424235</c:v>
                </c:pt>
                <c:pt idx="16">
                  <c:v>46.746768368424235</c:v>
                </c:pt>
                <c:pt idx="17">
                  <c:v>46.746768368424235</c:v>
                </c:pt>
                <c:pt idx="18">
                  <c:v>46.746768368424235</c:v>
                </c:pt>
                <c:pt idx="19">
                  <c:v>46.746768368424235</c:v>
                </c:pt>
                <c:pt idx="20">
                  <c:v>46.746768368424235</c:v>
                </c:pt>
                <c:pt idx="21">
                  <c:v>46.746768368424235</c:v>
                </c:pt>
                <c:pt idx="22">
                  <c:v>46.746768368424235</c:v>
                </c:pt>
                <c:pt idx="23">
                  <c:v>46.746768368424235</c:v>
                </c:pt>
                <c:pt idx="24">
                  <c:v>46.746768368424235</c:v>
                </c:pt>
                <c:pt idx="25">
                  <c:v>46.746768368424235</c:v>
                </c:pt>
                <c:pt idx="26">
                  <c:v>46.746768368424235</c:v>
                </c:pt>
                <c:pt idx="27">
                  <c:v>46.746768368424235</c:v>
                </c:pt>
                <c:pt idx="28">
                  <c:v>46.746768368424235</c:v>
                </c:pt>
                <c:pt idx="29">
                  <c:v>46.746768368424235</c:v>
                </c:pt>
                <c:pt idx="30">
                  <c:v>46.746768368424235</c:v>
                </c:pt>
                <c:pt idx="31">
                  <c:v>46.746768368424235</c:v>
                </c:pt>
                <c:pt idx="32">
                  <c:v>46.746768368424235</c:v>
                </c:pt>
                <c:pt idx="33">
                  <c:v>46.746768368424235</c:v>
                </c:pt>
                <c:pt idx="34">
                  <c:v>46.746768368424235</c:v>
                </c:pt>
                <c:pt idx="35">
                  <c:v>46.746768368424235</c:v>
                </c:pt>
                <c:pt idx="36">
                  <c:v>46.746768368424235</c:v>
                </c:pt>
                <c:pt idx="37">
                  <c:v>46.746768368424235</c:v>
                </c:pt>
                <c:pt idx="38">
                  <c:v>46.746768368424235</c:v>
                </c:pt>
                <c:pt idx="39">
                  <c:v>46.746768368424235</c:v>
                </c:pt>
                <c:pt idx="40">
                  <c:v>46.746768368424235</c:v>
                </c:pt>
                <c:pt idx="41">
                  <c:v>46.746768368424235</c:v>
                </c:pt>
                <c:pt idx="42">
                  <c:v>46.746768368424235</c:v>
                </c:pt>
                <c:pt idx="43">
                  <c:v>46.746768368424235</c:v>
                </c:pt>
                <c:pt idx="44">
                  <c:v>46.746768368424235</c:v>
                </c:pt>
                <c:pt idx="45">
                  <c:v>46.746768368424235</c:v>
                </c:pt>
                <c:pt idx="46">
                  <c:v>46.746768368424235</c:v>
                </c:pt>
                <c:pt idx="47">
                  <c:v>46.746768368424235</c:v>
                </c:pt>
                <c:pt idx="48">
                  <c:v>46.746768368424235</c:v>
                </c:pt>
                <c:pt idx="49">
                  <c:v>46.746768368424235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3A0-495C-9704-C7176F5DEE21}"/>
            </c:ext>
          </c:extLst>
        </c:ser>
        <c:ser>
          <c:idx val="8"/>
          <c:order val="8"/>
          <c:tx>
            <c:v>3 D.E.P. Abajo</c:v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Hoja1!$A$2:$A$51</c:f>
              <c:numCache>
                <c:formatCode>General</c:formatCode>
                <c:ptCount val="50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  <c:pt idx="48">
                  <c:v>2018</c:v>
                </c:pt>
                <c:pt idx="49">
                  <c:v>2019</c:v>
                </c:pt>
              </c:numCache>
            </c:numRef>
          </c:xVal>
          <c:yVal>
            <c:numRef>
              <c:f>Hoja1!$I$37:$BF$37</c:f>
              <c:numCache>
                <c:formatCode>General</c:formatCode>
                <c:ptCount val="50"/>
                <c:pt idx="0">
                  <c:v>24.350152552636345</c:v>
                </c:pt>
                <c:pt idx="1">
                  <c:v>24.350152552636345</c:v>
                </c:pt>
                <c:pt idx="2">
                  <c:v>24.350152552636345</c:v>
                </c:pt>
                <c:pt idx="3">
                  <c:v>24.350152552636345</c:v>
                </c:pt>
                <c:pt idx="4">
                  <c:v>24.350152552636345</c:v>
                </c:pt>
                <c:pt idx="5">
                  <c:v>24.350152552636345</c:v>
                </c:pt>
                <c:pt idx="6">
                  <c:v>24.350152552636345</c:v>
                </c:pt>
                <c:pt idx="7">
                  <c:v>24.350152552636345</c:v>
                </c:pt>
                <c:pt idx="8">
                  <c:v>24.350152552636345</c:v>
                </c:pt>
                <c:pt idx="9">
                  <c:v>24.350152552636345</c:v>
                </c:pt>
                <c:pt idx="10">
                  <c:v>24.350152552636345</c:v>
                </c:pt>
                <c:pt idx="11">
                  <c:v>24.350152552636345</c:v>
                </c:pt>
                <c:pt idx="12">
                  <c:v>24.350152552636345</c:v>
                </c:pt>
                <c:pt idx="13">
                  <c:v>24.350152552636345</c:v>
                </c:pt>
                <c:pt idx="14">
                  <c:v>24.350152552636345</c:v>
                </c:pt>
                <c:pt idx="15">
                  <c:v>24.350152552636345</c:v>
                </c:pt>
                <c:pt idx="16">
                  <c:v>24.350152552636345</c:v>
                </c:pt>
                <c:pt idx="17">
                  <c:v>24.350152552636345</c:v>
                </c:pt>
                <c:pt idx="18">
                  <c:v>24.350152552636345</c:v>
                </c:pt>
                <c:pt idx="19">
                  <c:v>24.350152552636345</c:v>
                </c:pt>
                <c:pt idx="20">
                  <c:v>24.350152552636345</c:v>
                </c:pt>
                <c:pt idx="21">
                  <c:v>24.350152552636345</c:v>
                </c:pt>
                <c:pt idx="22">
                  <c:v>24.350152552636345</c:v>
                </c:pt>
                <c:pt idx="23">
                  <c:v>24.350152552636345</c:v>
                </c:pt>
                <c:pt idx="24">
                  <c:v>24.350152552636345</c:v>
                </c:pt>
                <c:pt idx="25">
                  <c:v>24.350152552636345</c:v>
                </c:pt>
                <c:pt idx="26">
                  <c:v>24.350152552636345</c:v>
                </c:pt>
                <c:pt idx="27">
                  <c:v>24.350152552636345</c:v>
                </c:pt>
                <c:pt idx="28">
                  <c:v>24.350152552636345</c:v>
                </c:pt>
                <c:pt idx="29">
                  <c:v>24.350152552636345</c:v>
                </c:pt>
                <c:pt idx="30">
                  <c:v>24.350152552636345</c:v>
                </c:pt>
                <c:pt idx="31">
                  <c:v>24.350152552636345</c:v>
                </c:pt>
                <c:pt idx="32">
                  <c:v>24.350152552636345</c:v>
                </c:pt>
                <c:pt idx="33">
                  <c:v>24.350152552636345</c:v>
                </c:pt>
                <c:pt idx="34">
                  <c:v>24.350152552636345</c:v>
                </c:pt>
                <c:pt idx="35">
                  <c:v>24.350152552636345</c:v>
                </c:pt>
                <c:pt idx="36">
                  <c:v>24.350152552636345</c:v>
                </c:pt>
                <c:pt idx="37">
                  <c:v>24.350152552636345</c:v>
                </c:pt>
                <c:pt idx="38">
                  <c:v>24.350152552636345</c:v>
                </c:pt>
                <c:pt idx="39">
                  <c:v>24.350152552636345</c:v>
                </c:pt>
                <c:pt idx="40">
                  <c:v>24.350152552636345</c:v>
                </c:pt>
                <c:pt idx="41">
                  <c:v>24.350152552636345</c:v>
                </c:pt>
                <c:pt idx="42">
                  <c:v>24.350152552636345</c:v>
                </c:pt>
                <c:pt idx="43">
                  <c:v>24.350152552636345</c:v>
                </c:pt>
                <c:pt idx="44">
                  <c:v>24.350152552636345</c:v>
                </c:pt>
                <c:pt idx="45">
                  <c:v>24.350152552636345</c:v>
                </c:pt>
                <c:pt idx="46">
                  <c:v>24.350152552636345</c:v>
                </c:pt>
                <c:pt idx="47">
                  <c:v>24.350152552636345</c:v>
                </c:pt>
                <c:pt idx="48">
                  <c:v>24.350152552636345</c:v>
                </c:pt>
                <c:pt idx="49">
                  <c:v>24.350152552636345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33A0-495C-9704-C7176F5DEE21}"/>
            </c:ext>
          </c:extLst>
        </c:ser>
        <c:ser>
          <c:idx val="9"/>
          <c:order val="9"/>
          <c:tx>
            <c:v>4 D.E.P. Abajo</c:v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Hoja1!$A$2:$A$51</c:f>
              <c:numCache>
                <c:formatCode>General</c:formatCode>
                <c:ptCount val="50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  <c:pt idx="48">
                  <c:v>2018</c:v>
                </c:pt>
                <c:pt idx="49">
                  <c:v>2019</c:v>
                </c:pt>
              </c:numCache>
            </c:numRef>
          </c:xVal>
          <c:yVal>
            <c:numRef>
              <c:f>Hoja1!$I$38:$BF$38</c:f>
              <c:numCache>
                <c:formatCode>General</c:formatCode>
                <c:ptCount val="50"/>
                <c:pt idx="0">
                  <c:v>1.9535367368484629</c:v>
                </c:pt>
                <c:pt idx="1">
                  <c:v>1.9535367368484629</c:v>
                </c:pt>
                <c:pt idx="2">
                  <c:v>1.9535367368484629</c:v>
                </c:pt>
                <c:pt idx="3">
                  <c:v>1.9535367368484629</c:v>
                </c:pt>
                <c:pt idx="4">
                  <c:v>1.9535367368484629</c:v>
                </c:pt>
                <c:pt idx="5">
                  <c:v>1.9535367368484629</c:v>
                </c:pt>
                <c:pt idx="6">
                  <c:v>1.9535367368484629</c:v>
                </c:pt>
                <c:pt idx="7">
                  <c:v>1.9535367368484629</c:v>
                </c:pt>
                <c:pt idx="8">
                  <c:v>1.9535367368484629</c:v>
                </c:pt>
                <c:pt idx="9">
                  <c:v>1.9535367368484629</c:v>
                </c:pt>
                <c:pt idx="10">
                  <c:v>1.9535367368484629</c:v>
                </c:pt>
                <c:pt idx="11">
                  <c:v>1.9535367368484629</c:v>
                </c:pt>
                <c:pt idx="12">
                  <c:v>1.9535367368484629</c:v>
                </c:pt>
                <c:pt idx="13">
                  <c:v>1.9535367368484629</c:v>
                </c:pt>
                <c:pt idx="14">
                  <c:v>1.9535367368484629</c:v>
                </c:pt>
                <c:pt idx="15">
                  <c:v>1.9535367368484629</c:v>
                </c:pt>
                <c:pt idx="16">
                  <c:v>1.9535367368484629</c:v>
                </c:pt>
                <c:pt idx="17">
                  <c:v>1.9535367368484629</c:v>
                </c:pt>
                <c:pt idx="18">
                  <c:v>1.9535367368484629</c:v>
                </c:pt>
                <c:pt idx="19">
                  <c:v>1.9535367368484629</c:v>
                </c:pt>
                <c:pt idx="20">
                  <c:v>1.9535367368484629</c:v>
                </c:pt>
                <c:pt idx="21">
                  <c:v>1.9535367368484629</c:v>
                </c:pt>
                <c:pt idx="22">
                  <c:v>1.9535367368484629</c:v>
                </c:pt>
                <c:pt idx="23">
                  <c:v>1.9535367368484629</c:v>
                </c:pt>
                <c:pt idx="24">
                  <c:v>1.9535367368484629</c:v>
                </c:pt>
                <c:pt idx="25">
                  <c:v>1.9535367368484629</c:v>
                </c:pt>
                <c:pt idx="26">
                  <c:v>1.9535367368484629</c:v>
                </c:pt>
                <c:pt idx="27">
                  <c:v>1.9535367368484629</c:v>
                </c:pt>
                <c:pt idx="28">
                  <c:v>1.9535367368484629</c:v>
                </c:pt>
                <c:pt idx="29">
                  <c:v>1.9535367368484629</c:v>
                </c:pt>
                <c:pt idx="30">
                  <c:v>1.9535367368484629</c:v>
                </c:pt>
                <c:pt idx="31">
                  <c:v>1.9535367368484629</c:v>
                </c:pt>
                <c:pt idx="32">
                  <c:v>1.9535367368484629</c:v>
                </c:pt>
                <c:pt idx="33">
                  <c:v>1.9535367368484629</c:v>
                </c:pt>
                <c:pt idx="34">
                  <c:v>1.9535367368484629</c:v>
                </c:pt>
                <c:pt idx="35">
                  <c:v>1.9535367368484629</c:v>
                </c:pt>
                <c:pt idx="36">
                  <c:v>1.9535367368484629</c:v>
                </c:pt>
                <c:pt idx="37">
                  <c:v>1.9535367368484629</c:v>
                </c:pt>
                <c:pt idx="38">
                  <c:v>1.9535367368484629</c:v>
                </c:pt>
                <c:pt idx="39">
                  <c:v>1.9535367368484629</c:v>
                </c:pt>
                <c:pt idx="40">
                  <c:v>1.9535367368484629</c:v>
                </c:pt>
                <c:pt idx="41">
                  <c:v>1.9535367368484629</c:v>
                </c:pt>
                <c:pt idx="42">
                  <c:v>1.9535367368484629</c:v>
                </c:pt>
                <c:pt idx="43">
                  <c:v>1.9535367368484629</c:v>
                </c:pt>
                <c:pt idx="44">
                  <c:v>1.9535367368484629</c:v>
                </c:pt>
                <c:pt idx="45">
                  <c:v>1.9535367368484629</c:v>
                </c:pt>
                <c:pt idx="46">
                  <c:v>1.9535367368484629</c:v>
                </c:pt>
                <c:pt idx="47">
                  <c:v>1.9535367368484629</c:v>
                </c:pt>
                <c:pt idx="48">
                  <c:v>1.9535367368484629</c:v>
                </c:pt>
                <c:pt idx="49">
                  <c:v>1.9535367368484629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33A0-495C-9704-C7176F5DEE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234288"/>
        <c:axId val="512242816"/>
      </c:scatterChart>
      <c:valAx>
        <c:axId val="512234288"/>
        <c:scaling>
          <c:orientation val="minMax"/>
          <c:max val="2019"/>
          <c:min val="197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12242816"/>
        <c:crosses val="autoZero"/>
        <c:crossBetween val="midCat"/>
      </c:valAx>
      <c:valAx>
        <c:axId val="51224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12234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2">
        <a:lumMod val="60000"/>
        <a:lumOff val="4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9524</xdr:colOff>
      <xdr:row>7</xdr:row>
      <xdr:rowOff>42862</xdr:rowOff>
    </xdr:from>
    <xdr:to>
      <xdr:col>15</xdr:col>
      <xdr:colOff>152400</xdr:colOff>
      <xdr:row>24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6097477-7CC8-4629-81B3-618FF7AAD6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347737</xdr:colOff>
      <xdr:row>39</xdr:row>
      <xdr:rowOff>77106</xdr:rowOff>
    </xdr:from>
    <xdr:to>
      <xdr:col>21</xdr:col>
      <xdr:colOff>317499</xdr:colOff>
      <xdr:row>61</xdr:row>
      <xdr:rowOff>95249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4A38EBE-3952-489A-B4B5-A50AFE045F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B0B39-51E5-4F5E-8BA1-E0453CD653D3}">
  <dimension ref="A1:BF88"/>
  <sheetViews>
    <sheetView tabSelected="1" zoomScale="90" zoomScaleNormal="90" workbookViewId="0">
      <selection activeCell="F59" sqref="F59"/>
    </sheetView>
  </sheetViews>
  <sheetFormatPr baseColWidth="10" defaultRowHeight="15" x14ac:dyDescent="0.25"/>
  <cols>
    <col min="1" max="1" width="19.140625" customWidth="1"/>
    <col min="2" max="2" width="34.140625" customWidth="1"/>
    <col min="4" max="5" width="11.85546875" bestFit="1" customWidth="1"/>
    <col min="7" max="8" width="11.85546875" bestFit="1" customWidth="1"/>
  </cols>
  <sheetData>
    <row r="1" spans="1:54" ht="27" customHeight="1" x14ac:dyDescent="0.25">
      <c r="A1" s="6" t="s">
        <v>0</v>
      </c>
      <c r="B1" s="3" t="s">
        <v>1</v>
      </c>
    </row>
    <row r="2" spans="1:54" x14ac:dyDescent="0.25">
      <c r="A2" s="4">
        <v>1970</v>
      </c>
      <c r="B2" s="5">
        <v>112</v>
      </c>
      <c r="D2" s="8" t="s">
        <v>2</v>
      </c>
      <c r="E2" s="8"/>
      <c r="F2" s="8"/>
    </row>
    <row r="3" spans="1:54" x14ac:dyDescent="0.25">
      <c r="A3" s="1">
        <v>1971</v>
      </c>
      <c r="B3" s="2">
        <v>119</v>
      </c>
    </row>
    <row r="4" spans="1:54" x14ac:dyDescent="0.25">
      <c r="A4" s="4">
        <v>1972</v>
      </c>
      <c r="B4" s="5">
        <v>105</v>
      </c>
      <c r="D4" s="7" t="s">
        <v>4</v>
      </c>
      <c r="E4" s="7">
        <f>SUM(B2:B51)</f>
        <v>4577</v>
      </c>
    </row>
    <row r="5" spans="1:54" x14ac:dyDescent="0.25">
      <c r="A5" s="1">
        <v>1973</v>
      </c>
      <c r="B5" s="2">
        <v>109</v>
      </c>
      <c r="D5" s="7" t="s">
        <v>3</v>
      </c>
      <c r="E5" s="7">
        <f>AVERAGE(B2:B51)</f>
        <v>91.54</v>
      </c>
      <c r="F5">
        <f>E5</f>
        <v>91.54</v>
      </c>
      <c r="G5">
        <f t="shared" ref="G5:BB5" si="0">F5</f>
        <v>91.54</v>
      </c>
      <c r="H5">
        <f t="shared" si="0"/>
        <v>91.54</v>
      </c>
      <c r="I5">
        <f t="shared" si="0"/>
        <v>91.54</v>
      </c>
      <c r="J5">
        <f t="shared" si="0"/>
        <v>91.54</v>
      </c>
      <c r="K5">
        <f t="shared" si="0"/>
        <v>91.54</v>
      </c>
      <c r="L5">
        <f t="shared" si="0"/>
        <v>91.54</v>
      </c>
      <c r="M5">
        <f t="shared" si="0"/>
        <v>91.54</v>
      </c>
      <c r="N5">
        <f t="shared" si="0"/>
        <v>91.54</v>
      </c>
      <c r="O5">
        <f t="shared" si="0"/>
        <v>91.54</v>
      </c>
      <c r="P5">
        <f t="shared" si="0"/>
        <v>91.54</v>
      </c>
      <c r="Q5">
        <f t="shared" si="0"/>
        <v>91.54</v>
      </c>
      <c r="R5">
        <f t="shared" si="0"/>
        <v>91.54</v>
      </c>
      <c r="S5">
        <f t="shared" si="0"/>
        <v>91.54</v>
      </c>
      <c r="T5">
        <f t="shared" si="0"/>
        <v>91.54</v>
      </c>
      <c r="U5">
        <f t="shared" si="0"/>
        <v>91.54</v>
      </c>
      <c r="V5">
        <f t="shared" si="0"/>
        <v>91.54</v>
      </c>
      <c r="W5">
        <f t="shared" si="0"/>
        <v>91.54</v>
      </c>
      <c r="X5">
        <f t="shared" si="0"/>
        <v>91.54</v>
      </c>
      <c r="Y5">
        <f t="shared" si="0"/>
        <v>91.54</v>
      </c>
      <c r="Z5">
        <f t="shared" si="0"/>
        <v>91.54</v>
      </c>
      <c r="AA5">
        <f t="shared" si="0"/>
        <v>91.54</v>
      </c>
      <c r="AB5">
        <f t="shared" si="0"/>
        <v>91.54</v>
      </c>
      <c r="AC5">
        <f t="shared" si="0"/>
        <v>91.54</v>
      </c>
      <c r="AD5">
        <f t="shared" si="0"/>
        <v>91.54</v>
      </c>
      <c r="AE5">
        <f t="shared" si="0"/>
        <v>91.54</v>
      </c>
      <c r="AF5">
        <f t="shared" si="0"/>
        <v>91.54</v>
      </c>
      <c r="AG5">
        <f t="shared" si="0"/>
        <v>91.54</v>
      </c>
      <c r="AH5">
        <f t="shared" si="0"/>
        <v>91.54</v>
      </c>
      <c r="AI5">
        <f t="shared" si="0"/>
        <v>91.54</v>
      </c>
      <c r="AJ5">
        <f t="shared" si="0"/>
        <v>91.54</v>
      </c>
      <c r="AK5">
        <f t="shared" si="0"/>
        <v>91.54</v>
      </c>
      <c r="AL5">
        <f t="shared" si="0"/>
        <v>91.54</v>
      </c>
      <c r="AM5">
        <f t="shared" si="0"/>
        <v>91.54</v>
      </c>
      <c r="AN5">
        <f t="shared" si="0"/>
        <v>91.54</v>
      </c>
      <c r="AO5">
        <f t="shared" si="0"/>
        <v>91.54</v>
      </c>
      <c r="AP5">
        <f t="shared" si="0"/>
        <v>91.54</v>
      </c>
      <c r="AQ5">
        <f t="shared" si="0"/>
        <v>91.54</v>
      </c>
      <c r="AR5">
        <f t="shared" si="0"/>
        <v>91.54</v>
      </c>
      <c r="AS5">
        <f t="shared" si="0"/>
        <v>91.54</v>
      </c>
      <c r="AT5">
        <f t="shared" si="0"/>
        <v>91.54</v>
      </c>
      <c r="AU5">
        <f t="shared" si="0"/>
        <v>91.54</v>
      </c>
      <c r="AV5">
        <f t="shared" si="0"/>
        <v>91.54</v>
      </c>
      <c r="AW5">
        <f t="shared" si="0"/>
        <v>91.54</v>
      </c>
      <c r="AX5">
        <f t="shared" si="0"/>
        <v>91.54</v>
      </c>
      <c r="AY5">
        <f t="shared" si="0"/>
        <v>91.54</v>
      </c>
      <c r="AZ5">
        <f t="shared" si="0"/>
        <v>91.54</v>
      </c>
      <c r="BA5">
        <f t="shared" si="0"/>
        <v>91.54</v>
      </c>
      <c r="BB5">
        <f t="shared" si="0"/>
        <v>91.54</v>
      </c>
    </row>
    <row r="6" spans="1:54" x14ac:dyDescent="0.25">
      <c r="A6" s="4">
        <v>1974</v>
      </c>
      <c r="B6" s="5">
        <v>105</v>
      </c>
      <c r="D6" s="7" t="s">
        <v>5</v>
      </c>
      <c r="E6" s="7">
        <f>MIN(B2:B51)</f>
        <v>50</v>
      </c>
    </row>
    <row r="7" spans="1:54" x14ac:dyDescent="0.25">
      <c r="A7" s="1">
        <v>1975</v>
      </c>
      <c r="B7" s="2">
        <v>124</v>
      </c>
      <c r="D7" s="7" t="s">
        <v>6</v>
      </c>
      <c r="E7" s="7">
        <f>MAX(B2:B51)</f>
        <v>127</v>
      </c>
    </row>
    <row r="8" spans="1:54" x14ac:dyDescent="0.25">
      <c r="A8" s="4">
        <v>1976</v>
      </c>
      <c r="B8" s="5">
        <v>125</v>
      </c>
    </row>
    <row r="9" spans="1:54" x14ac:dyDescent="0.25">
      <c r="A9" s="1">
        <v>1977</v>
      </c>
      <c r="B9" s="2">
        <v>121</v>
      </c>
    </row>
    <row r="10" spans="1:54" x14ac:dyDescent="0.25">
      <c r="A10" s="4">
        <v>1978</v>
      </c>
      <c r="B10" s="5">
        <v>122</v>
      </c>
    </row>
    <row r="11" spans="1:54" x14ac:dyDescent="0.25">
      <c r="A11" s="1">
        <v>1979</v>
      </c>
      <c r="B11" s="2">
        <v>105</v>
      </c>
    </row>
    <row r="12" spans="1:54" x14ac:dyDescent="0.25">
      <c r="A12" s="4">
        <v>1980</v>
      </c>
      <c r="B12" s="5">
        <v>102</v>
      </c>
    </row>
    <row r="13" spans="1:54" x14ac:dyDescent="0.25">
      <c r="A13" s="1">
        <v>1981</v>
      </c>
      <c r="B13" s="2">
        <v>117</v>
      </c>
    </row>
    <row r="14" spans="1:54" x14ac:dyDescent="0.25">
      <c r="A14" s="4">
        <v>1982</v>
      </c>
      <c r="B14" s="5">
        <v>119</v>
      </c>
    </row>
    <row r="15" spans="1:54" x14ac:dyDescent="0.25">
      <c r="A15" s="1">
        <v>1983</v>
      </c>
      <c r="B15" s="2">
        <v>127</v>
      </c>
    </row>
    <row r="16" spans="1:54" x14ac:dyDescent="0.25">
      <c r="A16" s="4">
        <v>1984</v>
      </c>
      <c r="B16" s="5">
        <v>126</v>
      </c>
    </row>
    <row r="17" spans="1:58" x14ac:dyDescent="0.25">
      <c r="A17" s="1">
        <v>1985</v>
      </c>
      <c r="B17" s="2">
        <v>118</v>
      </c>
    </row>
    <row r="18" spans="1:58" x14ac:dyDescent="0.25">
      <c r="A18" s="4">
        <v>1986</v>
      </c>
      <c r="B18" s="5">
        <v>102</v>
      </c>
    </row>
    <row r="19" spans="1:58" x14ac:dyDescent="0.25">
      <c r="A19" s="1">
        <v>1987</v>
      </c>
      <c r="B19" s="2">
        <v>108</v>
      </c>
    </row>
    <row r="20" spans="1:58" x14ac:dyDescent="0.25">
      <c r="A20" s="4">
        <v>1988</v>
      </c>
      <c r="B20" s="5">
        <v>114</v>
      </c>
    </row>
    <row r="21" spans="1:58" x14ac:dyDescent="0.25">
      <c r="A21" s="1">
        <v>1989</v>
      </c>
      <c r="B21" s="2">
        <v>101</v>
      </c>
    </row>
    <row r="22" spans="1:58" x14ac:dyDescent="0.25">
      <c r="A22" s="4">
        <v>1990</v>
      </c>
      <c r="B22" s="5">
        <v>114</v>
      </c>
    </row>
    <row r="23" spans="1:58" x14ac:dyDescent="0.25">
      <c r="A23" s="1">
        <v>1991</v>
      </c>
      <c r="B23" s="2">
        <v>86</v>
      </c>
      <c r="Q23">
        <f>COUNT(I29:BB29)</f>
        <v>46</v>
      </c>
    </row>
    <row r="24" spans="1:58" x14ac:dyDescent="0.25">
      <c r="A24" s="4">
        <v>1992</v>
      </c>
      <c r="B24" s="5">
        <v>94</v>
      </c>
    </row>
    <row r="25" spans="1:58" x14ac:dyDescent="0.25">
      <c r="A25" s="1">
        <v>1993</v>
      </c>
      <c r="B25" s="2">
        <v>77</v>
      </c>
    </row>
    <row r="26" spans="1:58" x14ac:dyDescent="0.25">
      <c r="A26" s="4">
        <v>1994</v>
      </c>
      <c r="B26" s="5">
        <v>88</v>
      </c>
    </row>
    <row r="27" spans="1:58" x14ac:dyDescent="0.25">
      <c r="A27" s="1">
        <v>1995</v>
      </c>
      <c r="B27" s="2">
        <v>72</v>
      </c>
      <c r="D27" s="9" t="s">
        <v>7</v>
      </c>
      <c r="E27" s="9"/>
      <c r="F27" s="9"/>
    </row>
    <row r="28" spans="1:58" x14ac:dyDescent="0.25">
      <c r="A28" s="4">
        <v>1996</v>
      </c>
      <c r="B28" s="5">
        <v>69</v>
      </c>
      <c r="H28" s="7" t="s">
        <v>17</v>
      </c>
      <c r="I28" s="7"/>
    </row>
    <row r="29" spans="1:58" x14ac:dyDescent="0.25">
      <c r="A29" s="1">
        <v>1997</v>
      </c>
      <c r="B29" s="2">
        <v>83</v>
      </c>
      <c r="D29" s="7" t="s">
        <v>8</v>
      </c>
      <c r="E29" s="7"/>
      <c r="F29" s="7">
        <f>_xlfn.VAR.P(B2:B51)</f>
        <v>501.60840000000002</v>
      </c>
      <c r="H29" s="7" t="s">
        <v>18</v>
      </c>
      <c r="I29" s="7">
        <f>$E$5+$F$31</f>
        <v>113.93661581578789</v>
      </c>
      <c r="J29">
        <f>I29</f>
        <v>113.93661581578789</v>
      </c>
      <c r="K29">
        <f t="shared" ref="K29:BF29" si="1">J29</f>
        <v>113.93661581578789</v>
      </c>
      <c r="L29">
        <f t="shared" si="1"/>
        <v>113.93661581578789</v>
      </c>
      <c r="M29">
        <f t="shared" si="1"/>
        <v>113.93661581578789</v>
      </c>
      <c r="N29">
        <f t="shared" si="1"/>
        <v>113.93661581578789</v>
      </c>
      <c r="O29">
        <f t="shared" si="1"/>
        <v>113.93661581578789</v>
      </c>
      <c r="P29">
        <f t="shared" si="1"/>
        <v>113.93661581578789</v>
      </c>
      <c r="Q29">
        <f t="shared" si="1"/>
        <v>113.93661581578789</v>
      </c>
      <c r="R29">
        <f t="shared" si="1"/>
        <v>113.93661581578789</v>
      </c>
      <c r="S29">
        <f t="shared" si="1"/>
        <v>113.93661581578789</v>
      </c>
      <c r="T29">
        <f t="shared" si="1"/>
        <v>113.93661581578789</v>
      </c>
      <c r="U29">
        <f t="shared" si="1"/>
        <v>113.93661581578789</v>
      </c>
      <c r="V29">
        <f t="shared" si="1"/>
        <v>113.93661581578789</v>
      </c>
      <c r="W29">
        <f t="shared" si="1"/>
        <v>113.93661581578789</v>
      </c>
      <c r="X29">
        <f t="shared" si="1"/>
        <v>113.93661581578789</v>
      </c>
      <c r="Y29">
        <f t="shared" si="1"/>
        <v>113.93661581578789</v>
      </c>
      <c r="Z29">
        <f t="shared" si="1"/>
        <v>113.93661581578789</v>
      </c>
      <c r="AA29">
        <f t="shared" si="1"/>
        <v>113.93661581578789</v>
      </c>
      <c r="AB29">
        <f t="shared" si="1"/>
        <v>113.93661581578789</v>
      </c>
      <c r="AC29">
        <f t="shared" si="1"/>
        <v>113.93661581578789</v>
      </c>
      <c r="AD29">
        <f t="shared" si="1"/>
        <v>113.93661581578789</v>
      </c>
      <c r="AE29">
        <f t="shared" si="1"/>
        <v>113.93661581578789</v>
      </c>
      <c r="AF29">
        <f t="shared" si="1"/>
        <v>113.93661581578789</v>
      </c>
      <c r="AG29">
        <f t="shared" si="1"/>
        <v>113.93661581578789</v>
      </c>
      <c r="AH29">
        <f t="shared" si="1"/>
        <v>113.93661581578789</v>
      </c>
      <c r="AI29">
        <f t="shared" si="1"/>
        <v>113.93661581578789</v>
      </c>
      <c r="AJ29">
        <f t="shared" si="1"/>
        <v>113.93661581578789</v>
      </c>
      <c r="AK29">
        <f t="shared" si="1"/>
        <v>113.93661581578789</v>
      </c>
      <c r="AL29">
        <f t="shared" si="1"/>
        <v>113.93661581578789</v>
      </c>
      <c r="AM29">
        <f t="shared" si="1"/>
        <v>113.93661581578789</v>
      </c>
      <c r="AN29">
        <f t="shared" si="1"/>
        <v>113.93661581578789</v>
      </c>
      <c r="AO29">
        <f t="shared" si="1"/>
        <v>113.93661581578789</v>
      </c>
      <c r="AP29">
        <f>AO29</f>
        <v>113.93661581578789</v>
      </c>
      <c r="AQ29">
        <f t="shared" si="1"/>
        <v>113.93661581578789</v>
      </c>
      <c r="AR29">
        <f t="shared" si="1"/>
        <v>113.93661581578789</v>
      </c>
      <c r="AS29">
        <f t="shared" si="1"/>
        <v>113.93661581578789</v>
      </c>
      <c r="AT29">
        <f t="shared" si="1"/>
        <v>113.93661581578789</v>
      </c>
      <c r="AU29">
        <f t="shared" si="1"/>
        <v>113.93661581578789</v>
      </c>
      <c r="AV29">
        <f t="shared" si="1"/>
        <v>113.93661581578789</v>
      </c>
      <c r="AW29">
        <f t="shared" si="1"/>
        <v>113.93661581578789</v>
      </c>
      <c r="AX29">
        <f t="shared" si="1"/>
        <v>113.93661581578789</v>
      </c>
      <c r="AY29">
        <f t="shared" si="1"/>
        <v>113.93661581578789</v>
      </c>
      <c r="AZ29">
        <f t="shared" si="1"/>
        <v>113.93661581578789</v>
      </c>
      <c r="BA29">
        <f t="shared" si="1"/>
        <v>113.93661581578789</v>
      </c>
      <c r="BB29">
        <f t="shared" si="1"/>
        <v>113.93661581578789</v>
      </c>
      <c r="BC29">
        <f t="shared" si="1"/>
        <v>113.93661581578789</v>
      </c>
      <c r="BD29">
        <f t="shared" si="1"/>
        <v>113.93661581578789</v>
      </c>
      <c r="BE29">
        <f t="shared" si="1"/>
        <v>113.93661581578789</v>
      </c>
      <c r="BF29">
        <f t="shared" si="1"/>
        <v>113.93661581578789</v>
      </c>
    </row>
    <row r="30" spans="1:58" x14ac:dyDescent="0.25">
      <c r="A30" s="4">
        <v>1998</v>
      </c>
      <c r="B30" s="5">
        <v>75</v>
      </c>
      <c r="D30" s="7" t="s">
        <v>9</v>
      </c>
      <c r="E30" s="7"/>
      <c r="F30" s="7">
        <f>_xlfn.VAR.S(B2:B51)</f>
        <v>511.84530612244862</v>
      </c>
      <c r="H30" s="7" t="s">
        <v>19</v>
      </c>
      <c r="I30" s="7">
        <f>$E$5+($F$31*2)</f>
        <v>136.33323163157579</v>
      </c>
      <c r="J30">
        <f>I30</f>
        <v>136.33323163157579</v>
      </c>
      <c r="K30">
        <f t="shared" ref="K30:BF30" si="2">J30</f>
        <v>136.33323163157579</v>
      </c>
      <c r="L30">
        <f t="shared" si="2"/>
        <v>136.33323163157579</v>
      </c>
      <c r="M30">
        <f t="shared" si="2"/>
        <v>136.33323163157579</v>
      </c>
      <c r="N30">
        <f t="shared" si="2"/>
        <v>136.33323163157579</v>
      </c>
      <c r="O30">
        <f t="shared" si="2"/>
        <v>136.33323163157579</v>
      </c>
      <c r="P30">
        <f t="shared" si="2"/>
        <v>136.33323163157579</v>
      </c>
      <c r="Q30">
        <f t="shared" si="2"/>
        <v>136.33323163157579</v>
      </c>
      <c r="R30">
        <f t="shared" si="2"/>
        <v>136.33323163157579</v>
      </c>
      <c r="S30">
        <f t="shared" si="2"/>
        <v>136.33323163157579</v>
      </c>
      <c r="T30">
        <f t="shared" si="2"/>
        <v>136.33323163157579</v>
      </c>
      <c r="U30">
        <f t="shared" si="2"/>
        <v>136.33323163157579</v>
      </c>
      <c r="V30">
        <f t="shared" si="2"/>
        <v>136.33323163157579</v>
      </c>
      <c r="W30">
        <f t="shared" si="2"/>
        <v>136.33323163157579</v>
      </c>
      <c r="X30">
        <f t="shared" si="2"/>
        <v>136.33323163157579</v>
      </c>
      <c r="Y30">
        <f t="shared" si="2"/>
        <v>136.33323163157579</v>
      </c>
      <c r="Z30">
        <f t="shared" si="2"/>
        <v>136.33323163157579</v>
      </c>
      <c r="AA30">
        <f t="shared" si="2"/>
        <v>136.33323163157579</v>
      </c>
      <c r="AB30">
        <f t="shared" si="2"/>
        <v>136.33323163157579</v>
      </c>
      <c r="AC30">
        <f t="shared" si="2"/>
        <v>136.33323163157579</v>
      </c>
      <c r="AD30">
        <f t="shared" si="2"/>
        <v>136.33323163157579</v>
      </c>
      <c r="AE30">
        <f t="shared" si="2"/>
        <v>136.33323163157579</v>
      </c>
      <c r="AF30">
        <f t="shared" si="2"/>
        <v>136.33323163157579</v>
      </c>
      <c r="AG30">
        <f t="shared" si="2"/>
        <v>136.33323163157579</v>
      </c>
      <c r="AH30">
        <f t="shared" si="2"/>
        <v>136.33323163157579</v>
      </c>
      <c r="AI30">
        <f t="shared" si="2"/>
        <v>136.33323163157579</v>
      </c>
      <c r="AJ30">
        <f t="shared" si="2"/>
        <v>136.33323163157579</v>
      </c>
      <c r="AK30">
        <f t="shared" si="2"/>
        <v>136.33323163157579</v>
      </c>
      <c r="AL30">
        <f t="shared" si="2"/>
        <v>136.33323163157579</v>
      </c>
      <c r="AM30">
        <f t="shared" si="2"/>
        <v>136.33323163157579</v>
      </c>
      <c r="AN30">
        <f t="shared" si="2"/>
        <v>136.33323163157579</v>
      </c>
      <c r="AO30">
        <f t="shared" si="2"/>
        <v>136.33323163157579</v>
      </c>
      <c r="AP30">
        <f t="shared" si="2"/>
        <v>136.33323163157579</v>
      </c>
      <c r="AQ30">
        <f t="shared" si="2"/>
        <v>136.33323163157579</v>
      </c>
      <c r="AR30">
        <f t="shared" si="2"/>
        <v>136.33323163157579</v>
      </c>
      <c r="AS30">
        <f t="shared" si="2"/>
        <v>136.33323163157579</v>
      </c>
      <c r="AT30">
        <f t="shared" si="2"/>
        <v>136.33323163157579</v>
      </c>
      <c r="AU30">
        <f t="shared" si="2"/>
        <v>136.33323163157579</v>
      </c>
      <c r="AV30">
        <f t="shared" si="2"/>
        <v>136.33323163157579</v>
      </c>
      <c r="AW30">
        <f t="shared" si="2"/>
        <v>136.33323163157579</v>
      </c>
      <c r="AX30">
        <f t="shared" si="2"/>
        <v>136.33323163157579</v>
      </c>
      <c r="AY30">
        <f t="shared" si="2"/>
        <v>136.33323163157579</v>
      </c>
      <c r="AZ30">
        <f t="shared" si="2"/>
        <v>136.33323163157579</v>
      </c>
      <c r="BA30">
        <f t="shared" si="2"/>
        <v>136.33323163157579</v>
      </c>
      <c r="BB30">
        <f t="shared" si="2"/>
        <v>136.33323163157579</v>
      </c>
      <c r="BC30">
        <f t="shared" si="2"/>
        <v>136.33323163157579</v>
      </c>
      <c r="BD30">
        <f t="shared" si="2"/>
        <v>136.33323163157579</v>
      </c>
      <c r="BE30">
        <f t="shared" si="2"/>
        <v>136.33323163157579</v>
      </c>
      <c r="BF30">
        <f t="shared" si="2"/>
        <v>136.33323163157579</v>
      </c>
    </row>
    <row r="31" spans="1:58" x14ac:dyDescent="0.25">
      <c r="A31" s="1">
        <v>1999</v>
      </c>
      <c r="B31" s="2">
        <v>73</v>
      </c>
      <c r="D31" s="7" t="s">
        <v>13</v>
      </c>
      <c r="E31" s="7"/>
      <c r="F31" s="7">
        <f>_xlfn.STDEV.P(B2:B51)</f>
        <v>22.396615815787886</v>
      </c>
      <c r="H31" s="7" t="s">
        <v>20</v>
      </c>
      <c r="I31" s="7">
        <f>$E$5+($F$31*3)</f>
        <v>158.72984744736368</v>
      </c>
      <c r="J31">
        <f>I31</f>
        <v>158.72984744736368</v>
      </c>
      <c r="K31">
        <f t="shared" ref="K31:BF31" si="3">J31</f>
        <v>158.72984744736368</v>
      </c>
      <c r="L31">
        <f t="shared" si="3"/>
        <v>158.72984744736368</v>
      </c>
      <c r="M31">
        <f t="shared" si="3"/>
        <v>158.72984744736368</v>
      </c>
      <c r="N31">
        <f t="shared" si="3"/>
        <v>158.72984744736368</v>
      </c>
      <c r="O31">
        <f t="shared" si="3"/>
        <v>158.72984744736368</v>
      </c>
      <c r="P31">
        <f t="shared" si="3"/>
        <v>158.72984744736368</v>
      </c>
      <c r="Q31">
        <f t="shared" si="3"/>
        <v>158.72984744736368</v>
      </c>
      <c r="R31">
        <f t="shared" si="3"/>
        <v>158.72984744736368</v>
      </c>
      <c r="S31">
        <f t="shared" si="3"/>
        <v>158.72984744736368</v>
      </c>
      <c r="T31">
        <f t="shared" si="3"/>
        <v>158.72984744736368</v>
      </c>
      <c r="U31">
        <f t="shared" si="3"/>
        <v>158.72984744736368</v>
      </c>
      <c r="V31">
        <f t="shared" si="3"/>
        <v>158.72984744736368</v>
      </c>
      <c r="W31">
        <f t="shared" si="3"/>
        <v>158.72984744736368</v>
      </c>
      <c r="X31">
        <f t="shared" si="3"/>
        <v>158.72984744736368</v>
      </c>
      <c r="Y31">
        <f t="shared" si="3"/>
        <v>158.72984744736368</v>
      </c>
      <c r="Z31">
        <f t="shared" si="3"/>
        <v>158.72984744736368</v>
      </c>
      <c r="AA31">
        <f t="shared" si="3"/>
        <v>158.72984744736368</v>
      </c>
      <c r="AB31">
        <f t="shared" si="3"/>
        <v>158.72984744736368</v>
      </c>
      <c r="AC31">
        <f t="shared" si="3"/>
        <v>158.72984744736368</v>
      </c>
      <c r="AD31">
        <f t="shared" si="3"/>
        <v>158.72984744736368</v>
      </c>
      <c r="AE31">
        <f t="shared" si="3"/>
        <v>158.72984744736368</v>
      </c>
      <c r="AF31">
        <f t="shared" si="3"/>
        <v>158.72984744736368</v>
      </c>
      <c r="AG31">
        <f t="shared" si="3"/>
        <v>158.72984744736368</v>
      </c>
      <c r="AH31">
        <f t="shared" si="3"/>
        <v>158.72984744736368</v>
      </c>
      <c r="AI31">
        <f t="shared" si="3"/>
        <v>158.72984744736368</v>
      </c>
      <c r="AJ31">
        <f t="shared" si="3"/>
        <v>158.72984744736368</v>
      </c>
      <c r="AK31">
        <f t="shared" si="3"/>
        <v>158.72984744736368</v>
      </c>
      <c r="AL31">
        <f t="shared" si="3"/>
        <v>158.72984744736368</v>
      </c>
      <c r="AM31">
        <f t="shared" si="3"/>
        <v>158.72984744736368</v>
      </c>
      <c r="AN31">
        <f t="shared" si="3"/>
        <v>158.72984744736368</v>
      </c>
      <c r="AO31">
        <f t="shared" si="3"/>
        <v>158.72984744736368</v>
      </c>
      <c r="AP31">
        <f t="shared" si="3"/>
        <v>158.72984744736368</v>
      </c>
      <c r="AQ31">
        <f t="shared" si="3"/>
        <v>158.72984744736368</v>
      </c>
      <c r="AR31">
        <f t="shared" si="3"/>
        <v>158.72984744736368</v>
      </c>
      <c r="AS31">
        <f t="shared" si="3"/>
        <v>158.72984744736368</v>
      </c>
      <c r="AT31">
        <f t="shared" si="3"/>
        <v>158.72984744736368</v>
      </c>
      <c r="AU31">
        <f t="shared" si="3"/>
        <v>158.72984744736368</v>
      </c>
      <c r="AV31">
        <f t="shared" si="3"/>
        <v>158.72984744736368</v>
      </c>
      <c r="AW31">
        <f t="shared" si="3"/>
        <v>158.72984744736368</v>
      </c>
      <c r="AX31">
        <f t="shared" si="3"/>
        <v>158.72984744736368</v>
      </c>
      <c r="AY31">
        <f t="shared" si="3"/>
        <v>158.72984744736368</v>
      </c>
      <c r="AZ31">
        <f t="shared" si="3"/>
        <v>158.72984744736368</v>
      </c>
      <c r="BA31">
        <f t="shared" si="3"/>
        <v>158.72984744736368</v>
      </c>
      <c r="BB31">
        <f t="shared" si="3"/>
        <v>158.72984744736368</v>
      </c>
      <c r="BC31">
        <f t="shared" si="3"/>
        <v>158.72984744736368</v>
      </c>
      <c r="BD31">
        <f t="shared" si="3"/>
        <v>158.72984744736368</v>
      </c>
      <c r="BE31">
        <f t="shared" si="3"/>
        <v>158.72984744736368</v>
      </c>
      <c r="BF31">
        <f t="shared" si="3"/>
        <v>158.72984744736368</v>
      </c>
    </row>
    <row r="32" spans="1:58" x14ac:dyDescent="0.25">
      <c r="A32" s="4">
        <v>2000</v>
      </c>
      <c r="B32" s="5">
        <v>81</v>
      </c>
      <c r="D32" s="7" t="s">
        <v>14</v>
      </c>
      <c r="E32" s="7"/>
      <c r="F32" s="7">
        <f>_xlfn.STDEV.S(B2:B51)</f>
        <v>22.623998455676411</v>
      </c>
      <c r="H32" s="7" t="s">
        <v>21</v>
      </c>
      <c r="I32" s="7">
        <f>$E$5+($F$31*4)</f>
        <v>181.12646326315155</v>
      </c>
      <c r="J32">
        <f>I32</f>
        <v>181.12646326315155</v>
      </c>
      <c r="K32">
        <f t="shared" ref="K32:BF32" si="4">J32</f>
        <v>181.12646326315155</v>
      </c>
      <c r="L32">
        <f t="shared" si="4"/>
        <v>181.12646326315155</v>
      </c>
      <c r="M32">
        <f t="shared" si="4"/>
        <v>181.12646326315155</v>
      </c>
      <c r="N32">
        <f t="shared" si="4"/>
        <v>181.12646326315155</v>
      </c>
      <c r="O32">
        <f t="shared" si="4"/>
        <v>181.12646326315155</v>
      </c>
      <c r="P32">
        <f t="shared" si="4"/>
        <v>181.12646326315155</v>
      </c>
      <c r="Q32">
        <f t="shared" si="4"/>
        <v>181.12646326315155</v>
      </c>
      <c r="R32">
        <f t="shared" si="4"/>
        <v>181.12646326315155</v>
      </c>
      <c r="S32">
        <f t="shared" si="4"/>
        <v>181.12646326315155</v>
      </c>
      <c r="T32">
        <f t="shared" si="4"/>
        <v>181.12646326315155</v>
      </c>
      <c r="U32">
        <f t="shared" si="4"/>
        <v>181.12646326315155</v>
      </c>
      <c r="V32">
        <f t="shared" si="4"/>
        <v>181.12646326315155</v>
      </c>
      <c r="W32">
        <f t="shared" si="4"/>
        <v>181.12646326315155</v>
      </c>
      <c r="X32">
        <f t="shared" si="4"/>
        <v>181.12646326315155</v>
      </c>
      <c r="Y32">
        <f t="shared" si="4"/>
        <v>181.12646326315155</v>
      </c>
      <c r="Z32">
        <f t="shared" si="4"/>
        <v>181.12646326315155</v>
      </c>
      <c r="AA32">
        <f t="shared" si="4"/>
        <v>181.12646326315155</v>
      </c>
      <c r="AB32">
        <f t="shared" si="4"/>
        <v>181.12646326315155</v>
      </c>
      <c r="AC32">
        <f t="shared" si="4"/>
        <v>181.12646326315155</v>
      </c>
      <c r="AD32">
        <f t="shared" si="4"/>
        <v>181.12646326315155</v>
      </c>
      <c r="AE32">
        <f t="shared" si="4"/>
        <v>181.12646326315155</v>
      </c>
      <c r="AF32">
        <f t="shared" si="4"/>
        <v>181.12646326315155</v>
      </c>
      <c r="AG32">
        <f t="shared" si="4"/>
        <v>181.12646326315155</v>
      </c>
      <c r="AH32">
        <f t="shared" si="4"/>
        <v>181.12646326315155</v>
      </c>
      <c r="AI32">
        <f t="shared" si="4"/>
        <v>181.12646326315155</v>
      </c>
      <c r="AJ32">
        <f t="shared" si="4"/>
        <v>181.12646326315155</v>
      </c>
      <c r="AK32">
        <f t="shared" si="4"/>
        <v>181.12646326315155</v>
      </c>
      <c r="AL32">
        <f t="shared" si="4"/>
        <v>181.12646326315155</v>
      </c>
      <c r="AM32">
        <f t="shared" si="4"/>
        <v>181.12646326315155</v>
      </c>
      <c r="AN32">
        <f t="shared" si="4"/>
        <v>181.12646326315155</v>
      </c>
      <c r="AO32">
        <f t="shared" si="4"/>
        <v>181.12646326315155</v>
      </c>
      <c r="AP32">
        <f t="shared" si="4"/>
        <v>181.12646326315155</v>
      </c>
      <c r="AQ32">
        <f t="shared" si="4"/>
        <v>181.12646326315155</v>
      </c>
      <c r="AR32">
        <f t="shared" si="4"/>
        <v>181.12646326315155</v>
      </c>
      <c r="AS32">
        <f t="shared" si="4"/>
        <v>181.12646326315155</v>
      </c>
      <c r="AT32">
        <f t="shared" si="4"/>
        <v>181.12646326315155</v>
      </c>
      <c r="AU32">
        <f t="shared" si="4"/>
        <v>181.12646326315155</v>
      </c>
      <c r="AV32">
        <f t="shared" si="4"/>
        <v>181.12646326315155</v>
      </c>
      <c r="AW32">
        <f t="shared" si="4"/>
        <v>181.12646326315155</v>
      </c>
      <c r="AX32">
        <f t="shared" si="4"/>
        <v>181.12646326315155</v>
      </c>
      <c r="AY32">
        <f t="shared" si="4"/>
        <v>181.12646326315155</v>
      </c>
      <c r="AZ32">
        <f t="shared" si="4"/>
        <v>181.12646326315155</v>
      </c>
      <c r="BA32">
        <f t="shared" si="4"/>
        <v>181.12646326315155</v>
      </c>
      <c r="BB32">
        <f t="shared" si="4"/>
        <v>181.12646326315155</v>
      </c>
      <c r="BC32">
        <f t="shared" si="4"/>
        <v>181.12646326315155</v>
      </c>
      <c r="BD32">
        <f t="shared" si="4"/>
        <v>181.12646326315155</v>
      </c>
      <c r="BE32">
        <f t="shared" si="4"/>
        <v>181.12646326315155</v>
      </c>
      <c r="BF32">
        <f t="shared" si="4"/>
        <v>181.12646326315155</v>
      </c>
    </row>
    <row r="33" spans="1:58" x14ac:dyDescent="0.25">
      <c r="A33" s="1">
        <v>2001</v>
      </c>
      <c r="B33" s="2">
        <v>58</v>
      </c>
    </row>
    <row r="34" spans="1:58" x14ac:dyDescent="0.25">
      <c r="A34" s="4">
        <v>2002</v>
      </c>
      <c r="B34" s="5">
        <v>60</v>
      </c>
      <c r="H34" s="7" t="s">
        <v>22</v>
      </c>
      <c r="I34" s="7"/>
    </row>
    <row r="35" spans="1:58" x14ac:dyDescent="0.25">
      <c r="A35" s="1">
        <v>2003</v>
      </c>
      <c r="B35" s="2">
        <v>60</v>
      </c>
      <c r="H35" s="7" t="s">
        <v>18</v>
      </c>
      <c r="I35" s="7">
        <f>$E$5-$F$31</f>
        <v>69.143384184212124</v>
      </c>
      <c r="J35">
        <f>I35</f>
        <v>69.143384184212124</v>
      </c>
      <c r="K35">
        <f t="shared" ref="K35:BF35" si="5">J35</f>
        <v>69.143384184212124</v>
      </c>
      <c r="L35">
        <f t="shared" si="5"/>
        <v>69.143384184212124</v>
      </c>
      <c r="M35">
        <f t="shared" si="5"/>
        <v>69.143384184212124</v>
      </c>
      <c r="N35">
        <f t="shared" si="5"/>
        <v>69.143384184212124</v>
      </c>
      <c r="O35">
        <f t="shared" si="5"/>
        <v>69.143384184212124</v>
      </c>
      <c r="P35">
        <f t="shared" si="5"/>
        <v>69.143384184212124</v>
      </c>
      <c r="Q35">
        <f t="shared" si="5"/>
        <v>69.143384184212124</v>
      </c>
      <c r="R35">
        <f t="shared" si="5"/>
        <v>69.143384184212124</v>
      </c>
      <c r="S35">
        <f t="shared" si="5"/>
        <v>69.143384184212124</v>
      </c>
      <c r="T35">
        <f t="shared" si="5"/>
        <v>69.143384184212124</v>
      </c>
      <c r="U35">
        <f t="shared" si="5"/>
        <v>69.143384184212124</v>
      </c>
      <c r="V35">
        <f t="shared" si="5"/>
        <v>69.143384184212124</v>
      </c>
      <c r="W35">
        <f t="shared" si="5"/>
        <v>69.143384184212124</v>
      </c>
      <c r="X35">
        <f t="shared" si="5"/>
        <v>69.143384184212124</v>
      </c>
      <c r="Y35">
        <f t="shared" si="5"/>
        <v>69.143384184212124</v>
      </c>
      <c r="Z35">
        <f t="shared" si="5"/>
        <v>69.143384184212124</v>
      </c>
      <c r="AA35">
        <f t="shared" si="5"/>
        <v>69.143384184212124</v>
      </c>
      <c r="AB35">
        <f t="shared" si="5"/>
        <v>69.143384184212124</v>
      </c>
      <c r="AC35">
        <f t="shared" si="5"/>
        <v>69.143384184212124</v>
      </c>
      <c r="AD35">
        <f t="shared" si="5"/>
        <v>69.143384184212124</v>
      </c>
      <c r="AE35">
        <f t="shared" si="5"/>
        <v>69.143384184212124</v>
      </c>
      <c r="AF35">
        <f t="shared" si="5"/>
        <v>69.143384184212124</v>
      </c>
      <c r="AG35">
        <f t="shared" si="5"/>
        <v>69.143384184212124</v>
      </c>
      <c r="AH35">
        <f t="shared" si="5"/>
        <v>69.143384184212124</v>
      </c>
      <c r="AI35">
        <f t="shared" si="5"/>
        <v>69.143384184212124</v>
      </c>
      <c r="AJ35">
        <f t="shared" si="5"/>
        <v>69.143384184212124</v>
      </c>
      <c r="AK35">
        <f t="shared" si="5"/>
        <v>69.143384184212124</v>
      </c>
      <c r="AL35">
        <f t="shared" si="5"/>
        <v>69.143384184212124</v>
      </c>
      <c r="AM35">
        <f t="shared" si="5"/>
        <v>69.143384184212124</v>
      </c>
      <c r="AN35">
        <f t="shared" si="5"/>
        <v>69.143384184212124</v>
      </c>
      <c r="AO35">
        <f t="shared" si="5"/>
        <v>69.143384184212124</v>
      </c>
      <c r="AP35">
        <f t="shared" si="5"/>
        <v>69.143384184212124</v>
      </c>
      <c r="AQ35">
        <f t="shared" si="5"/>
        <v>69.143384184212124</v>
      </c>
      <c r="AR35">
        <f t="shared" si="5"/>
        <v>69.143384184212124</v>
      </c>
      <c r="AS35">
        <f t="shared" si="5"/>
        <v>69.143384184212124</v>
      </c>
      <c r="AT35">
        <f t="shared" si="5"/>
        <v>69.143384184212124</v>
      </c>
      <c r="AU35">
        <f t="shared" si="5"/>
        <v>69.143384184212124</v>
      </c>
      <c r="AV35">
        <f t="shared" si="5"/>
        <v>69.143384184212124</v>
      </c>
      <c r="AW35">
        <f t="shared" si="5"/>
        <v>69.143384184212124</v>
      </c>
      <c r="AX35">
        <f t="shared" si="5"/>
        <v>69.143384184212124</v>
      </c>
      <c r="AY35">
        <f t="shared" si="5"/>
        <v>69.143384184212124</v>
      </c>
      <c r="AZ35">
        <f t="shared" si="5"/>
        <v>69.143384184212124</v>
      </c>
      <c r="BA35">
        <f t="shared" si="5"/>
        <v>69.143384184212124</v>
      </c>
      <c r="BB35">
        <f t="shared" si="5"/>
        <v>69.143384184212124</v>
      </c>
      <c r="BC35">
        <f t="shared" si="5"/>
        <v>69.143384184212124</v>
      </c>
      <c r="BD35">
        <f t="shared" si="5"/>
        <v>69.143384184212124</v>
      </c>
      <c r="BE35">
        <f t="shared" si="5"/>
        <v>69.143384184212124</v>
      </c>
      <c r="BF35">
        <f t="shared" si="5"/>
        <v>69.143384184212124</v>
      </c>
    </row>
    <row r="36" spans="1:58" x14ac:dyDescent="0.25">
      <c r="A36" s="4">
        <v>2004</v>
      </c>
      <c r="B36" s="5">
        <v>50</v>
      </c>
      <c r="H36" s="7" t="s">
        <v>19</v>
      </c>
      <c r="I36" s="7">
        <f>$E$5-($F$31*2)</f>
        <v>46.746768368424235</v>
      </c>
      <c r="J36">
        <f>I36</f>
        <v>46.746768368424235</v>
      </c>
      <c r="K36">
        <f t="shared" ref="K36:BF36" si="6">J36</f>
        <v>46.746768368424235</v>
      </c>
      <c r="L36">
        <f t="shared" si="6"/>
        <v>46.746768368424235</v>
      </c>
      <c r="M36">
        <f t="shared" si="6"/>
        <v>46.746768368424235</v>
      </c>
      <c r="N36">
        <f t="shared" si="6"/>
        <v>46.746768368424235</v>
      </c>
      <c r="O36">
        <f t="shared" si="6"/>
        <v>46.746768368424235</v>
      </c>
      <c r="P36">
        <f t="shared" si="6"/>
        <v>46.746768368424235</v>
      </c>
      <c r="Q36">
        <f t="shared" si="6"/>
        <v>46.746768368424235</v>
      </c>
      <c r="R36">
        <f t="shared" si="6"/>
        <v>46.746768368424235</v>
      </c>
      <c r="S36">
        <f t="shared" si="6"/>
        <v>46.746768368424235</v>
      </c>
      <c r="T36">
        <f t="shared" si="6"/>
        <v>46.746768368424235</v>
      </c>
      <c r="U36">
        <f t="shared" si="6"/>
        <v>46.746768368424235</v>
      </c>
      <c r="V36">
        <f t="shared" si="6"/>
        <v>46.746768368424235</v>
      </c>
      <c r="W36">
        <f t="shared" si="6"/>
        <v>46.746768368424235</v>
      </c>
      <c r="X36">
        <f t="shared" si="6"/>
        <v>46.746768368424235</v>
      </c>
      <c r="Y36">
        <f t="shared" si="6"/>
        <v>46.746768368424235</v>
      </c>
      <c r="Z36">
        <f t="shared" si="6"/>
        <v>46.746768368424235</v>
      </c>
      <c r="AA36">
        <f t="shared" si="6"/>
        <v>46.746768368424235</v>
      </c>
      <c r="AB36">
        <f t="shared" si="6"/>
        <v>46.746768368424235</v>
      </c>
      <c r="AC36">
        <f t="shared" si="6"/>
        <v>46.746768368424235</v>
      </c>
      <c r="AD36">
        <f t="shared" si="6"/>
        <v>46.746768368424235</v>
      </c>
      <c r="AE36">
        <f t="shared" si="6"/>
        <v>46.746768368424235</v>
      </c>
      <c r="AF36">
        <f t="shared" si="6"/>
        <v>46.746768368424235</v>
      </c>
      <c r="AG36">
        <f t="shared" si="6"/>
        <v>46.746768368424235</v>
      </c>
      <c r="AH36">
        <f t="shared" si="6"/>
        <v>46.746768368424235</v>
      </c>
      <c r="AI36">
        <f t="shared" si="6"/>
        <v>46.746768368424235</v>
      </c>
      <c r="AJ36">
        <f t="shared" si="6"/>
        <v>46.746768368424235</v>
      </c>
      <c r="AK36">
        <f t="shared" si="6"/>
        <v>46.746768368424235</v>
      </c>
      <c r="AL36">
        <f t="shared" si="6"/>
        <v>46.746768368424235</v>
      </c>
      <c r="AM36">
        <f t="shared" si="6"/>
        <v>46.746768368424235</v>
      </c>
      <c r="AN36">
        <f t="shared" si="6"/>
        <v>46.746768368424235</v>
      </c>
      <c r="AO36">
        <f t="shared" si="6"/>
        <v>46.746768368424235</v>
      </c>
      <c r="AP36">
        <f t="shared" si="6"/>
        <v>46.746768368424235</v>
      </c>
      <c r="AQ36">
        <f t="shared" si="6"/>
        <v>46.746768368424235</v>
      </c>
      <c r="AR36">
        <f t="shared" si="6"/>
        <v>46.746768368424235</v>
      </c>
      <c r="AS36">
        <f t="shared" si="6"/>
        <v>46.746768368424235</v>
      </c>
      <c r="AT36">
        <f t="shared" si="6"/>
        <v>46.746768368424235</v>
      </c>
      <c r="AU36">
        <f t="shared" si="6"/>
        <v>46.746768368424235</v>
      </c>
      <c r="AV36">
        <f t="shared" si="6"/>
        <v>46.746768368424235</v>
      </c>
      <c r="AW36">
        <f t="shared" si="6"/>
        <v>46.746768368424235</v>
      </c>
      <c r="AX36">
        <f t="shared" si="6"/>
        <v>46.746768368424235</v>
      </c>
      <c r="AY36">
        <f t="shared" si="6"/>
        <v>46.746768368424235</v>
      </c>
      <c r="AZ36">
        <f t="shared" si="6"/>
        <v>46.746768368424235</v>
      </c>
      <c r="BA36">
        <f t="shared" si="6"/>
        <v>46.746768368424235</v>
      </c>
      <c r="BB36">
        <f t="shared" si="6"/>
        <v>46.746768368424235</v>
      </c>
      <c r="BC36">
        <f t="shared" si="6"/>
        <v>46.746768368424235</v>
      </c>
      <c r="BD36">
        <f t="shared" si="6"/>
        <v>46.746768368424235</v>
      </c>
      <c r="BE36">
        <f t="shared" si="6"/>
        <v>46.746768368424235</v>
      </c>
      <c r="BF36">
        <f t="shared" si="6"/>
        <v>46.746768368424235</v>
      </c>
    </row>
    <row r="37" spans="1:58" x14ac:dyDescent="0.25">
      <c r="A37" s="1">
        <v>2005</v>
      </c>
      <c r="B37" s="2">
        <v>52</v>
      </c>
      <c r="H37" s="7" t="s">
        <v>20</v>
      </c>
      <c r="I37" s="7">
        <f>$E$5-($F$31*3)</f>
        <v>24.350152552636345</v>
      </c>
      <c r="J37">
        <f>I37</f>
        <v>24.350152552636345</v>
      </c>
      <c r="K37">
        <f t="shared" ref="K37:BF37" si="7">J37</f>
        <v>24.350152552636345</v>
      </c>
      <c r="L37">
        <f t="shared" si="7"/>
        <v>24.350152552636345</v>
      </c>
      <c r="M37">
        <f t="shared" si="7"/>
        <v>24.350152552636345</v>
      </c>
      <c r="N37">
        <f t="shared" si="7"/>
        <v>24.350152552636345</v>
      </c>
      <c r="O37">
        <f t="shared" si="7"/>
        <v>24.350152552636345</v>
      </c>
      <c r="P37">
        <f t="shared" si="7"/>
        <v>24.350152552636345</v>
      </c>
      <c r="Q37">
        <f t="shared" si="7"/>
        <v>24.350152552636345</v>
      </c>
      <c r="R37">
        <f t="shared" si="7"/>
        <v>24.350152552636345</v>
      </c>
      <c r="S37">
        <f t="shared" si="7"/>
        <v>24.350152552636345</v>
      </c>
      <c r="T37">
        <f t="shared" si="7"/>
        <v>24.350152552636345</v>
      </c>
      <c r="U37">
        <f t="shared" si="7"/>
        <v>24.350152552636345</v>
      </c>
      <c r="V37">
        <f t="shared" si="7"/>
        <v>24.350152552636345</v>
      </c>
      <c r="W37">
        <f t="shared" si="7"/>
        <v>24.350152552636345</v>
      </c>
      <c r="X37">
        <f t="shared" si="7"/>
        <v>24.350152552636345</v>
      </c>
      <c r="Y37">
        <f t="shared" si="7"/>
        <v>24.350152552636345</v>
      </c>
      <c r="Z37">
        <f t="shared" si="7"/>
        <v>24.350152552636345</v>
      </c>
      <c r="AA37">
        <f t="shared" si="7"/>
        <v>24.350152552636345</v>
      </c>
      <c r="AB37">
        <f t="shared" si="7"/>
        <v>24.350152552636345</v>
      </c>
      <c r="AC37">
        <f t="shared" si="7"/>
        <v>24.350152552636345</v>
      </c>
      <c r="AD37">
        <f t="shared" si="7"/>
        <v>24.350152552636345</v>
      </c>
      <c r="AE37">
        <f t="shared" si="7"/>
        <v>24.350152552636345</v>
      </c>
      <c r="AF37">
        <f t="shared" si="7"/>
        <v>24.350152552636345</v>
      </c>
      <c r="AG37">
        <f t="shared" si="7"/>
        <v>24.350152552636345</v>
      </c>
      <c r="AH37">
        <f t="shared" si="7"/>
        <v>24.350152552636345</v>
      </c>
      <c r="AI37">
        <f t="shared" si="7"/>
        <v>24.350152552636345</v>
      </c>
      <c r="AJ37">
        <f t="shared" si="7"/>
        <v>24.350152552636345</v>
      </c>
      <c r="AK37">
        <f t="shared" si="7"/>
        <v>24.350152552636345</v>
      </c>
      <c r="AL37">
        <f t="shared" si="7"/>
        <v>24.350152552636345</v>
      </c>
      <c r="AM37">
        <f t="shared" si="7"/>
        <v>24.350152552636345</v>
      </c>
      <c r="AN37">
        <f t="shared" si="7"/>
        <v>24.350152552636345</v>
      </c>
      <c r="AO37">
        <f t="shared" si="7"/>
        <v>24.350152552636345</v>
      </c>
      <c r="AP37">
        <f t="shared" si="7"/>
        <v>24.350152552636345</v>
      </c>
      <c r="AQ37">
        <f t="shared" si="7"/>
        <v>24.350152552636345</v>
      </c>
      <c r="AR37">
        <f t="shared" si="7"/>
        <v>24.350152552636345</v>
      </c>
      <c r="AS37">
        <f t="shared" si="7"/>
        <v>24.350152552636345</v>
      </c>
      <c r="AT37">
        <f t="shared" si="7"/>
        <v>24.350152552636345</v>
      </c>
      <c r="AU37">
        <f t="shared" si="7"/>
        <v>24.350152552636345</v>
      </c>
      <c r="AV37">
        <f t="shared" si="7"/>
        <v>24.350152552636345</v>
      </c>
      <c r="AW37">
        <f t="shared" si="7"/>
        <v>24.350152552636345</v>
      </c>
      <c r="AX37">
        <f t="shared" si="7"/>
        <v>24.350152552636345</v>
      </c>
      <c r="AY37">
        <f t="shared" si="7"/>
        <v>24.350152552636345</v>
      </c>
      <c r="AZ37">
        <f t="shared" si="7"/>
        <v>24.350152552636345</v>
      </c>
      <c r="BA37">
        <f t="shared" si="7"/>
        <v>24.350152552636345</v>
      </c>
      <c r="BB37">
        <f t="shared" si="7"/>
        <v>24.350152552636345</v>
      </c>
      <c r="BC37">
        <f t="shared" si="7"/>
        <v>24.350152552636345</v>
      </c>
      <c r="BD37">
        <f t="shared" si="7"/>
        <v>24.350152552636345</v>
      </c>
      <c r="BE37">
        <f t="shared" si="7"/>
        <v>24.350152552636345</v>
      </c>
      <c r="BF37">
        <f t="shared" si="7"/>
        <v>24.350152552636345</v>
      </c>
    </row>
    <row r="38" spans="1:58" x14ac:dyDescent="0.25">
      <c r="A38" s="4">
        <v>2006</v>
      </c>
      <c r="B38" s="5">
        <v>62</v>
      </c>
      <c r="D38" t="s">
        <v>10</v>
      </c>
      <c r="H38" s="7" t="s">
        <v>21</v>
      </c>
      <c r="I38" s="7">
        <f>$E$5-($F$31*4)</f>
        <v>1.9535367368484629</v>
      </c>
      <c r="J38">
        <f>I38</f>
        <v>1.9535367368484629</v>
      </c>
      <c r="K38">
        <f t="shared" ref="K38:BF38" si="8">J38</f>
        <v>1.9535367368484629</v>
      </c>
      <c r="L38">
        <f t="shared" si="8"/>
        <v>1.9535367368484629</v>
      </c>
      <c r="M38">
        <f t="shared" si="8"/>
        <v>1.9535367368484629</v>
      </c>
      <c r="N38">
        <f t="shared" si="8"/>
        <v>1.9535367368484629</v>
      </c>
      <c r="O38">
        <f t="shared" si="8"/>
        <v>1.9535367368484629</v>
      </c>
      <c r="P38">
        <f t="shared" si="8"/>
        <v>1.9535367368484629</v>
      </c>
      <c r="Q38">
        <f t="shared" si="8"/>
        <v>1.9535367368484629</v>
      </c>
      <c r="R38">
        <f t="shared" si="8"/>
        <v>1.9535367368484629</v>
      </c>
      <c r="S38">
        <f t="shared" si="8"/>
        <v>1.9535367368484629</v>
      </c>
      <c r="T38">
        <f t="shared" si="8"/>
        <v>1.9535367368484629</v>
      </c>
      <c r="U38">
        <f t="shared" si="8"/>
        <v>1.9535367368484629</v>
      </c>
      <c r="V38">
        <f t="shared" si="8"/>
        <v>1.9535367368484629</v>
      </c>
      <c r="W38">
        <f t="shared" si="8"/>
        <v>1.9535367368484629</v>
      </c>
      <c r="X38">
        <f t="shared" si="8"/>
        <v>1.9535367368484629</v>
      </c>
      <c r="Y38">
        <f t="shared" si="8"/>
        <v>1.9535367368484629</v>
      </c>
      <c r="Z38">
        <f t="shared" si="8"/>
        <v>1.9535367368484629</v>
      </c>
      <c r="AA38">
        <f t="shared" si="8"/>
        <v>1.9535367368484629</v>
      </c>
      <c r="AB38">
        <f t="shared" si="8"/>
        <v>1.9535367368484629</v>
      </c>
      <c r="AC38">
        <f t="shared" si="8"/>
        <v>1.9535367368484629</v>
      </c>
      <c r="AD38">
        <f t="shared" si="8"/>
        <v>1.9535367368484629</v>
      </c>
      <c r="AE38">
        <f t="shared" si="8"/>
        <v>1.9535367368484629</v>
      </c>
      <c r="AF38">
        <f t="shared" si="8"/>
        <v>1.9535367368484629</v>
      </c>
      <c r="AG38">
        <f t="shared" si="8"/>
        <v>1.9535367368484629</v>
      </c>
      <c r="AH38">
        <f t="shared" si="8"/>
        <v>1.9535367368484629</v>
      </c>
      <c r="AI38">
        <f t="shared" si="8"/>
        <v>1.9535367368484629</v>
      </c>
      <c r="AJ38">
        <f t="shared" si="8"/>
        <v>1.9535367368484629</v>
      </c>
      <c r="AK38">
        <f t="shared" si="8"/>
        <v>1.9535367368484629</v>
      </c>
      <c r="AL38">
        <f t="shared" si="8"/>
        <v>1.9535367368484629</v>
      </c>
      <c r="AM38">
        <f t="shared" si="8"/>
        <v>1.9535367368484629</v>
      </c>
      <c r="AN38">
        <f t="shared" si="8"/>
        <v>1.9535367368484629</v>
      </c>
      <c r="AO38">
        <f t="shared" si="8"/>
        <v>1.9535367368484629</v>
      </c>
      <c r="AP38">
        <f t="shared" si="8"/>
        <v>1.9535367368484629</v>
      </c>
      <c r="AQ38">
        <f t="shared" si="8"/>
        <v>1.9535367368484629</v>
      </c>
      <c r="AR38">
        <f t="shared" si="8"/>
        <v>1.9535367368484629</v>
      </c>
      <c r="AS38">
        <f t="shared" si="8"/>
        <v>1.9535367368484629</v>
      </c>
      <c r="AT38">
        <f t="shared" si="8"/>
        <v>1.9535367368484629</v>
      </c>
      <c r="AU38">
        <f t="shared" si="8"/>
        <v>1.9535367368484629</v>
      </c>
      <c r="AV38">
        <f t="shared" si="8"/>
        <v>1.9535367368484629</v>
      </c>
      <c r="AW38">
        <f t="shared" si="8"/>
        <v>1.9535367368484629</v>
      </c>
      <c r="AX38">
        <f t="shared" si="8"/>
        <v>1.9535367368484629</v>
      </c>
      <c r="AY38">
        <f t="shared" si="8"/>
        <v>1.9535367368484629</v>
      </c>
      <c r="AZ38">
        <f t="shared" si="8"/>
        <v>1.9535367368484629</v>
      </c>
      <c r="BA38">
        <f t="shared" si="8"/>
        <v>1.9535367368484629</v>
      </c>
      <c r="BB38">
        <f t="shared" si="8"/>
        <v>1.9535367368484629</v>
      </c>
      <c r="BC38">
        <f t="shared" si="8"/>
        <v>1.9535367368484629</v>
      </c>
      <c r="BD38">
        <f t="shared" si="8"/>
        <v>1.9535367368484629</v>
      </c>
      <c r="BE38">
        <f t="shared" si="8"/>
        <v>1.9535367368484629</v>
      </c>
      <c r="BF38">
        <f t="shared" si="8"/>
        <v>1.9535367368484629</v>
      </c>
    </row>
    <row r="39" spans="1:58" x14ac:dyDescent="0.25">
      <c r="A39" s="1">
        <v>2007</v>
      </c>
      <c r="B39" s="2">
        <v>63</v>
      </c>
      <c r="D39">
        <f t="shared" ref="D39:D70" si="9">(B2-$E$5)^2</f>
        <v>418.61159999999973</v>
      </c>
    </row>
    <row r="40" spans="1:58" x14ac:dyDescent="0.25">
      <c r="A40" s="4">
        <v>2008</v>
      </c>
      <c r="B40" s="5">
        <v>66</v>
      </c>
      <c r="D40">
        <f t="shared" si="9"/>
        <v>754.05159999999967</v>
      </c>
      <c r="E40" t="s">
        <v>12</v>
      </c>
      <c r="G40">
        <f>SUM(D39:D88)/COUNT(D39:D88)</f>
        <v>501.60840000000002</v>
      </c>
    </row>
    <row r="41" spans="1:58" x14ac:dyDescent="0.25">
      <c r="A41" s="1">
        <v>2009</v>
      </c>
      <c r="B41" s="2">
        <v>73</v>
      </c>
      <c r="D41">
        <f t="shared" si="9"/>
        <v>181.17159999999984</v>
      </c>
      <c r="E41" t="s">
        <v>11</v>
      </c>
      <c r="G41">
        <f>SUM(D39:D88)/(COUNT(D39:D88)-1)</f>
        <v>511.84530612244902</v>
      </c>
    </row>
    <row r="42" spans="1:58" x14ac:dyDescent="0.25">
      <c r="A42" s="4">
        <v>2010</v>
      </c>
      <c r="B42" s="5">
        <v>70</v>
      </c>
      <c r="D42">
        <f t="shared" si="9"/>
        <v>304.85159999999979</v>
      </c>
      <c r="E42" t="s">
        <v>15</v>
      </c>
      <c r="G42">
        <f>SQRT(G40)</f>
        <v>22.396615815787886</v>
      </c>
    </row>
    <row r="43" spans="1:58" x14ac:dyDescent="0.25">
      <c r="A43" s="1">
        <v>2011</v>
      </c>
      <c r="B43" s="2">
        <v>78</v>
      </c>
      <c r="D43">
        <f t="shared" si="9"/>
        <v>181.17159999999984</v>
      </c>
      <c r="E43" t="s">
        <v>16</v>
      </c>
      <c r="G43">
        <f>SQRT(G41)</f>
        <v>22.623998455676421</v>
      </c>
    </row>
    <row r="44" spans="1:58" x14ac:dyDescent="0.25">
      <c r="A44" s="4">
        <v>2012</v>
      </c>
      <c r="B44" s="5">
        <v>72</v>
      </c>
      <c r="D44">
        <f t="shared" si="9"/>
        <v>1053.6515999999997</v>
      </c>
    </row>
    <row r="45" spans="1:58" x14ac:dyDescent="0.25">
      <c r="A45" s="1">
        <v>2013</v>
      </c>
      <c r="B45" s="2">
        <v>77</v>
      </c>
      <c r="D45">
        <f t="shared" si="9"/>
        <v>1119.5715999999995</v>
      </c>
    </row>
    <row r="46" spans="1:58" x14ac:dyDescent="0.25">
      <c r="A46" s="4">
        <v>2014</v>
      </c>
      <c r="B46" s="5">
        <v>88</v>
      </c>
      <c r="D46">
        <f t="shared" si="9"/>
        <v>867.89159999999958</v>
      </c>
    </row>
    <row r="47" spans="1:58" x14ac:dyDescent="0.25">
      <c r="A47" s="1">
        <v>2015</v>
      </c>
      <c r="B47" s="2">
        <v>82</v>
      </c>
      <c r="D47">
        <f t="shared" si="9"/>
        <v>927.81159999999966</v>
      </c>
    </row>
    <row r="48" spans="1:58" x14ac:dyDescent="0.25">
      <c r="A48" s="4">
        <v>2016</v>
      </c>
      <c r="B48" s="5">
        <v>82</v>
      </c>
      <c r="D48">
        <f t="shared" si="9"/>
        <v>181.17159999999984</v>
      </c>
    </row>
    <row r="49" spans="1:4" x14ac:dyDescent="0.25">
      <c r="A49" s="1">
        <v>2017</v>
      </c>
      <c r="B49" s="2">
        <v>83</v>
      </c>
      <c r="D49">
        <f t="shared" si="9"/>
        <v>109.41159999999986</v>
      </c>
    </row>
    <row r="50" spans="1:4" x14ac:dyDescent="0.25">
      <c r="A50" s="4">
        <v>2018</v>
      </c>
      <c r="B50" s="5">
        <v>111</v>
      </c>
      <c r="D50">
        <f t="shared" si="9"/>
        <v>648.21159999999963</v>
      </c>
    </row>
    <row r="51" spans="1:4" x14ac:dyDescent="0.25">
      <c r="A51" s="1">
        <v>2019</v>
      </c>
      <c r="B51" s="2">
        <v>97</v>
      </c>
      <c r="D51">
        <f t="shared" si="9"/>
        <v>754.05159999999967</v>
      </c>
    </row>
    <row r="52" spans="1:4" x14ac:dyDescent="0.25">
      <c r="D52">
        <f t="shared" si="9"/>
        <v>1257.4115999999995</v>
      </c>
    </row>
    <row r="53" spans="1:4" x14ac:dyDescent="0.25">
      <c r="D53">
        <f t="shared" si="9"/>
        <v>1187.4915999999996</v>
      </c>
    </row>
    <row r="54" spans="1:4" x14ac:dyDescent="0.25">
      <c r="D54">
        <f t="shared" si="9"/>
        <v>700.13159999999971</v>
      </c>
    </row>
    <row r="55" spans="1:4" x14ac:dyDescent="0.25">
      <c r="D55">
        <f t="shared" si="9"/>
        <v>109.41159999999986</v>
      </c>
    </row>
    <row r="56" spans="1:4" x14ac:dyDescent="0.25">
      <c r="D56">
        <f t="shared" si="9"/>
        <v>270.93159999999978</v>
      </c>
    </row>
    <row r="57" spans="1:4" x14ac:dyDescent="0.25">
      <c r="D57">
        <f t="shared" si="9"/>
        <v>504.4515999999997</v>
      </c>
    </row>
    <row r="58" spans="1:4" x14ac:dyDescent="0.25">
      <c r="D58">
        <f t="shared" si="9"/>
        <v>89.491599999999877</v>
      </c>
    </row>
    <row r="59" spans="1:4" x14ac:dyDescent="0.25">
      <c r="D59">
        <f t="shared" si="9"/>
        <v>504.4515999999997</v>
      </c>
    </row>
    <row r="60" spans="1:4" x14ac:dyDescent="0.25">
      <c r="D60">
        <f t="shared" si="9"/>
        <v>30.691600000000069</v>
      </c>
    </row>
    <row r="61" spans="1:4" x14ac:dyDescent="0.25">
      <c r="D61">
        <f t="shared" si="9"/>
        <v>6.0515999999999694</v>
      </c>
    </row>
    <row r="62" spans="1:4" x14ac:dyDescent="0.25">
      <c r="D62">
        <f t="shared" si="9"/>
        <v>211.41160000000019</v>
      </c>
    </row>
    <row r="63" spans="1:4" x14ac:dyDescent="0.25">
      <c r="D63">
        <f t="shared" si="9"/>
        <v>12.531600000000044</v>
      </c>
    </row>
    <row r="64" spans="1:4" x14ac:dyDescent="0.25">
      <c r="D64">
        <f t="shared" si="9"/>
        <v>381.81160000000023</v>
      </c>
    </row>
    <row r="65" spans="4:4" x14ac:dyDescent="0.25">
      <c r="D65">
        <f t="shared" si="9"/>
        <v>508.05160000000029</v>
      </c>
    </row>
    <row r="66" spans="4:4" x14ac:dyDescent="0.25">
      <c r="D66">
        <f t="shared" si="9"/>
        <v>72.931600000000103</v>
      </c>
    </row>
    <row r="67" spans="4:4" x14ac:dyDescent="0.25">
      <c r="D67">
        <f t="shared" si="9"/>
        <v>273.57160000000022</v>
      </c>
    </row>
    <row r="68" spans="4:4" x14ac:dyDescent="0.25">
      <c r="D68">
        <f t="shared" si="9"/>
        <v>343.73160000000024</v>
      </c>
    </row>
    <row r="69" spans="4:4" x14ac:dyDescent="0.25">
      <c r="D69">
        <f t="shared" si="9"/>
        <v>111.09160000000013</v>
      </c>
    </row>
    <row r="70" spans="4:4" x14ac:dyDescent="0.25">
      <c r="D70">
        <f t="shared" si="9"/>
        <v>1124.9316000000003</v>
      </c>
    </row>
    <row r="71" spans="4:4" x14ac:dyDescent="0.25">
      <c r="D71">
        <f t="shared" ref="D71:D102" si="10">(B34-$E$5)^2</f>
        <v>994.77160000000038</v>
      </c>
    </row>
    <row r="72" spans="4:4" x14ac:dyDescent="0.25">
      <c r="D72">
        <f t="shared" si="10"/>
        <v>994.77160000000038</v>
      </c>
    </row>
    <row r="73" spans="4:4" x14ac:dyDescent="0.25">
      <c r="D73">
        <f t="shared" si="10"/>
        <v>1725.5716000000004</v>
      </c>
    </row>
    <row r="74" spans="4:4" x14ac:dyDescent="0.25">
      <c r="D74">
        <f t="shared" si="10"/>
        <v>1563.4116000000006</v>
      </c>
    </row>
    <row r="75" spans="4:4" x14ac:dyDescent="0.25">
      <c r="D75">
        <f t="shared" si="10"/>
        <v>872.61160000000041</v>
      </c>
    </row>
    <row r="76" spans="4:4" x14ac:dyDescent="0.25">
      <c r="D76">
        <f t="shared" si="10"/>
        <v>814.53160000000037</v>
      </c>
    </row>
    <row r="77" spans="4:4" x14ac:dyDescent="0.25">
      <c r="D77">
        <f t="shared" si="10"/>
        <v>652.29160000000036</v>
      </c>
    </row>
    <row r="78" spans="4:4" x14ac:dyDescent="0.25">
      <c r="D78">
        <f t="shared" si="10"/>
        <v>343.73160000000024</v>
      </c>
    </row>
    <row r="79" spans="4:4" x14ac:dyDescent="0.25">
      <c r="D79">
        <f t="shared" si="10"/>
        <v>463.97160000000025</v>
      </c>
    </row>
    <row r="80" spans="4:4" x14ac:dyDescent="0.25">
      <c r="D80">
        <f t="shared" si="10"/>
        <v>183.33160000000018</v>
      </c>
    </row>
    <row r="81" spans="4:4" x14ac:dyDescent="0.25">
      <c r="D81">
        <f t="shared" si="10"/>
        <v>381.81160000000023</v>
      </c>
    </row>
    <row r="82" spans="4:4" x14ac:dyDescent="0.25">
      <c r="D82">
        <f t="shared" si="10"/>
        <v>211.41160000000019</v>
      </c>
    </row>
    <row r="83" spans="4:4" x14ac:dyDescent="0.25">
      <c r="D83">
        <f t="shared" si="10"/>
        <v>12.531600000000044</v>
      </c>
    </row>
    <row r="84" spans="4:4" x14ac:dyDescent="0.25">
      <c r="D84">
        <f t="shared" si="10"/>
        <v>91.011600000000115</v>
      </c>
    </row>
    <row r="85" spans="4:4" x14ac:dyDescent="0.25">
      <c r="D85">
        <f t="shared" si="10"/>
        <v>91.011600000000115</v>
      </c>
    </row>
    <row r="86" spans="4:4" x14ac:dyDescent="0.25">
      <c r="D86">
        <f t="shared" si="10"/>
        <v>72.931600000000103</v>
      </c>
    </row>
    <row r="87" spans="4:4" x14ac:dyDescent="0.25">
      <c r="D87">
        <f t="shared" si="10"/>
        <v>378.69159999999977</v>
      </c>
    </row>
    <row r="88" spans="4:4" x14ac:dyDescent="0.25">
      <c r="D88">
        <f t="shared" si="10"/>
        <v>29.811599999999931</v>
      </c>
    </row>
  </sheetData>
  <mergeCells count="2">
    <mergeCell ref="D2:F2"/>
    <mergeCell ref="D27:F2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ROMO</dc:creator>
  <cp:lastModifiedBy>SERGIO ROMO</cp:lastModifiedBy>
  <dcterms:created xsi:type="dcterms:W3CDTF">2020-10-12T22:15:16Z</dcterms:created>
  <dcterms:modified xsi:type="dcterms:W3CDTF">2020-10-22T13:22:02Z</dcterms:modified>
</cp:coreProperties>
</file>