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BA0D43CA-2136-4E06-95CC-6E5ECE3EF146}" xr6:coauthVersionLast="47" xr6:coauthVersionMax="47" xr10:uidLastSave="{00000000-0000-0000-0000-000000000000}"/>
  <bookViews>
    <workbookView xWindow="5520" yWindow="1545" windowWidth="23205" windowHeight="14055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C42" i="2" l="1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49" i="1"/>
  <c r="E49" i="1" s="1"/>
  <c r="F49" i="1" s="1"/>
  <c r="G49" i="1" s="1"/>
  <c r="C54" i="1"/>
  <c r="C55" i="1" s="1"/>
  <c r="G15" i="1" l="1"/>
  <c r="G27" i="2"/>
  <c r="E27" i="2"/>
  <c r="C50" i="2" s="1"/>
  <c r="I40" i="1"/>
  <c r="E15" i="1"/>
  <c r="N11" i="1" s="1"/>
  <c r="G16" i="1" l="1"/>
  <c r="C31" i="2"/>
  <c r="C44" i="2" s="1"/>
  <c r="E40" i="1"/>
  <c r="C63" i="1" s="1"/>
  <c r="N2" i="1" l="1"/>
  <c r="G40" i="1"/>
  <c r="C44" i="1" s="1"/>
  <c r="C57" i="1" s="1"/>
  <c r="C47" i="2"/>
  <c r="C52" i="2" s="1"/>
  <c r="C54" i="2" s="1"/>
  <c r="N10" i="1" l="1"/>
  <c r="N13" i="1" s="1"/>
  <c r="C60" i="1"/>
  <c r="C65" i="1" s="1"/>
  <c r="C67" i="1" s="1"/>
</calcChain>
</file>

<file path=xl/sharedStrings.xml><?xml version="1.0" encoding="utf-8"?>
<sst xmlns="http://schemas.openxmlformats.org/spreadsheetml/2006/main" count="135" uniqueCount="77">
  <si>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</si>
  <si>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</si>
  <si>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</si>
  <si>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</si>
  <si>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</si>
  <si>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</si>
  <si>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</si>
  <si>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</si>
  <si>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</si>
  <si>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</si>
  <si>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</si>
  <si>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</si>
  <si>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</si>
  <si>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</si>
  <si>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</si>
  <si>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</si>
  <si>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</si>
  <si>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</si>
  <si>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</si>
  <si>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</si>
  <si>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</si>
  <si>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</si>
  <si>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</si>
  <si>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</si>
  <si>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</si>
  <si>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</si>
  <si>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</si>
  <si>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</si>
  <si>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</si>
  <si>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</si>
  <si>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</si>
  <si>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</si>
  <si>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</si>
  <si>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</si>
  <si>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</si>
  <si>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</si>
  <si>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</si>
  <si>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</si>
  <si>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</si>
  <si>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</si>
  <si>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</si>
  <si>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</si>
  <si>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</si>
  <si>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</si>
  <si>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</si>
  <si>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</si>
  <si>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</si>
  <si>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</si>
  <si>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</si>
  <si>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</si>
  <si>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</si>
  <si>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</si>
  <si>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</si>
  <si>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</si>
  <si>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</si>
  <si>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</si>
  <si>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</si>
  <si>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</si>
  <si>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</si>
  <si>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</si>
  <si>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</si>
  <si>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</si>
  <si>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</si>
  <si>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ИТОГО:</t>
  </si>
  <si>
    <t>Сумма материала</t>
  </si>
  <si>
    <t>Общая цена</t>
  </si>
  <si>
    <t>Налог</t>
  </si>
  <si>
    <t>Сумма монтажных работ</t>
  </si>
  <si>
    <t>Выхлоп</t>
  </si>
  <si>
    <t>Резистор 0,25Вт, 2,2кОм</t>
  </si>
  <si>
    <t>Хомут кабельный 3,6х250мм, 50шт</t>
  </si>
  <si>
    <t>Бирка кабельная треугольник 55х55х55, 100 шт</t>
  </si>
  <si>
    <t>Подвес для крепления кабеля к тросу</t>
  </si>
  <si>
    <t>Пена двухкомпонентная огнезащитная</t>
  </si>
  <si>
    <t>Труба ВГП 21,3х2,5</t>
  </si>
  <si>
    <t>Выключатель авт</t>
  </si>
  <si>
    <t>Кабель ВВГ-нг(А)-FRLSLTx 3х1,5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</si>
</sst>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7" fillId="0" borderId="0" xfId="0" applyFont="1"/>
    <xf numFmtId="0" fontId="8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67"/>
  <sheetViews>
    <sheetView tabSelected="1" zoomScaleNormal="10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46.28515625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9" width="20.140625" customWidth="1"/>
    <col min="13" max="13" width="20.85546875" customWidth="1"/>
  </cols>
  <sheetData>
    <row r="1" spans="2:14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14" x14ac:dyDescent="0.25">
      <c r="B2" s="38" t="s">
        <v>69</v>
      </c>
      <c r="C2">
        <v>70</v>
      </c>
      <c r="D2" s="34">
        <v>2</v>
      </c>
      <c r="E2">
        <f>C2*D2</f>
        <v>140</v>
      </c>
      <c r="F2" s="25"/>
      <c r="H2" s="25">
        <v>10000</v>
      </c>
      <c r="M2" t="s">
        <v>65</v>
      </c>
      <c r="N2">
        <f>G16</f>
        <v>30614</v>
      </c>
    </row>
    <row r="3" spans="2:14" x14ac:dyDescent="0.25">
      <c r="B3" s="38" t="s">
        <v>70</v>
      </c>
      <c r="C3">
        <v>1</v>
      </c>
      <c r="D3" s="34">
        <v>188</v>
      </c>
      <c r="E3">
        <f t="shared" ref="E3:E9" si="0">C3*D3</f>
        <v>188</v>
      </c>
      <c r="F3" s="25"/>
      <c r="H3" s="25"/>
    </row>
    <row r="4" spans="2:14" x14ac:dyDescent="0.25">
      <c r="B4" s="38" t="s">
        <v>71</v>
      </c>
      <c r="C4">
        <v>1</v>
      </c>
      <c r="D4" s="34">
        <v>340</v>
      </c>
      <c r="E4">
        <f t="shared" si="0"/>
        <v>340</v>
      </c>
      <c r="F4" s="25"/>
      <c r="H4" s="25"/>
    </row>
    <row r="5" spans="2:14" x14ac:dyDescent="0.25">
      <c r="B5" s="38" t="s">
        <v>72</v>
      </c>
      <c r="C5">
        <v>225</v>
      </c>
      <c r="D5" s="34">
        <v>16</v>
      </c>
      <c r="E5">
        <f t="shared" si="0"/>
        <v>3600</v>
      </c>
      <c r="F5" s="25"/>
      <c r="H5" s="25"/>
    </row>
    <row r="6" spans="2:14" x14ac:dyDescent="0.25">
      <c r="B6" s="38" t="s">
        <v>73</v>
      </c>
      <c r="C6">
        <v>2</v>
      </c>
      <c r="D6" s="34">
        <v>5713</v>
      </c>
      <c r="E6">
        <f t="shared" si="0"/>
        <v>11426</v>
      </c>
      <c r="F6" s="25"/>
      <c r="H6" s="25"/>
    </row>
    <row r="7" spans="2:14" x14ac:dyDescent="0.25">
      <c r="B7" s="38" t="s">
        <v>74</v>
      </c>
      <c r="C7">
        <v>10</v>
      </c>
      <c r="D7" s="34">
        <v>162</v>
      </c>
      <c r="E7">
        <f t="shared" si="0"/>
        <v>1620</v>
      </c>
      <c r="F7" s="25"/>
      <c r="H7" s="25"/>
    </row>
    <row r="8" spans="2:14" x14ac:dyDescent="0.25">
      <c r="B8" s="38" t="s">
        <v>75</v>
      </c>
      <c r="C8">
        <v>3</v>
      </c>
      <c r="D8" s="34">
        <v>150</v>
      </c>
      <c r="E8">
        <f t="shared" si="0"/>
        <v>450</v>
      </c>
      <c r="F8" s="25"/>
      <c r="H8" s="25"/>
    </row>
    <row r="9" spans="2:14" ht="16.5" customHeight="1" x14ac:dyDescent="0.25">
      <c r="B9" s="38" t="s">
        <v>76</v>
      </c>
      <c r="C9">
        <v>30</v>
      </c>
      <c r="D9" s="34">
        <v>95</v>
      </c>
      <c r="E9">
        <f t="shared" si="0"/>
        <v>2850</v>
      </c>
      <c r="F9" s="25"/>
      <c r="H9" s="25"/>
    </row>
    <row r="10" spans="2:14" s="25" customFormat="1" x14ac:dyDescent="0.25">
      <c r="B10" s="38"/>
      <c r="D10" s="39"/>
      <c r="E10"/>
      <c r="G10"/>
      <c r="I10"/>
      <c r="M10" t="s">
        <v>66</v>
      </c>
      <c r="N10" s="25">
        <f>N2*0.06</f>
        <v>1836.84</v>
      </c>
    </row>
    <row r="11" spans="2:14" s="25" customFormat="1" x14ac:dyDescent="0.25">
      <c r="B11" s="38"/>
      <c r="D11" s="39"/>
      <c r="E11"/>
      <c r="G11"/>
      <c r="I11"/>
      <c r="M11" s="25" t="s">
        <v>64</v>
      </c>
      <c r="N11" s="25">
        <f>E15</f>
        <v>20614</v>
      </c>
    </row>
    <row r="12" spans="2:14" x14ac:dyDescent="0.25">
      <c r="B12" s="38"/>
      <c r="C12" s="25"/>
      <c r="D12" s="34"/>
      <c r="F12" s="25"/>
      <c r="H12" s="25"/>
      <c r="M12" s="25" t="s">
        <v>67</v>
      </c>
      <c r="N12">
        <v>55000</v>
      </c>
    </row>
    <row r="13" spans="2:14" x14ac:dyDescent="0.25">
      <c r="B13" s="38"/>
      <c r="C13" s="25"/>
      <c r="D13" s="34"/>
      <c r="F13" s="25"/>
      <c r="H13" s="25"/>
      <c r="M13" s="25" t="s">
        <v>68</v>
      </c>
      <c r="N13">
        <f>N2-N10-N11-N12</f>
        <v>-46836.84</v>
      </c>
    </row>
    <row r="14" spans="2:14" x14ac:dyDescent="0.25">
      <c r="B14" s="26"/>
      <c r="D14" s="34"/>
      <c r="F14" s="25"/>
      <c r="H14" s="25"/>
    </row>
    <row r="15" spans="2:14" x14ac:dyDescent="0.25">
      <c r="B15" s="26"/>
      <c r="D15" s="34"/>
      <c r="E15">
        <f>SUM(E2:E14)</f>
        <v>20614</v>
      </c>
      <c r="F15" s="25"/>
      <c r="G15">
        <f>SUM(G2:G14)*1.4</f>
        <v>0</v>
      </c>
      <c r="H15" s="25"/>
    </row>
    <row r="16" spans="2:14" ht="26.25" x14ac:dyDescent="0.4">
      <c r="B16" s="41" t="s">
        <v>63</v>
      </c>
      <c r="D16" s="34"/>
      <c r="F16" s="25"/>
      <c r="G16" s="40">
        <f>E15+G15+H2</f>
        <v>30614</v>
      </c>
      <c r="H16" s="25"/>
    </row>
    <row r="17" spans="2:8" x14ac:dyDescent="0.25">
      <c r="B17" s="38"/>
      <c r="D17" s="34"/>
      <c r="F17" s="25"/>
      <c r="H17" s="25"/>
    </row>
    <row r="18" spans="2:8" x14ac:dyDescent="0.25">
      <c r="B18" s="26"/>
      <c r="D18" s="34"/>
      <c r="F18" s="25"/>
      <c r="H18" s="25"/>
    </row>
    <row r="19" spans="2:8" x14ac:dyDescent="0.25">
      <c r="B19" s="26"/>
      <c r="D19" s="34"/>
      <c r="F19" s="25"/>
      <c r="H19" s="25"/>
    </row>
    <row r="20" spans="2:8" x14ac:dyDescent="0.25">
      <c r="B20" s="26"/>
      <c r="D20" s="34"/>
      <c r="F20" s="25"/>
      <c r="H20" s="25"/>
    </row>
    <row r="21" spans="2:8" x14ac:dyDescent="0.25">
      <c r="B21" s="26"/>
      <c r="D21" s="34"/>
      <c r="F21" s="25"/>
      <c r="H21" s="25"/>
    </row>
    <row r="22" spans="2:8" x14ac:dyDescent="0.25">
      <c r="B22" s="26"/>
      <c r="D22" s="34"/>
      <c r="F22" s="25"/>
      <c r="H22" s="25"/>
    </row>
    <row r="23" spans="2:8" x14ac:dyDescent="0.25">
      <c r="B23" s="26"/>
      <c r="D23" s="34"/>
      <c r="F23" s="25"/>
      <c r="H23" s="25"/>
    </row>
    <row r="24" spans="2:8" x14ac:dyDescent="0.25">
      <c r="B24" s="26"/>
      <c r="D24" s="34"/>
      <c r="F24" s="25"/>
      <c r="H24" s="25"/>
    </row>
    <row r="25" spans="2:8" x14ac:dyDescent="0.25">
      <c r="B25" s="38"/>
      <c r="D25" s="34"/>
      <c r="F25" s="25"/>
      <c r="H25" s="25"/>
    </row>
    <row r="26" spans="2:8" x14ac:dyDescent="0.25">
      <c r="B26" s="38"/>
      <c r="D26" s="34"/>
      <c r="F26" s="25"/>
      <c r="H26" s="25"/>
    </row>
    <row r="27" spans="2:8" x14ac:dyDescent="0.25">
      <c r="B27" s="38"/>
      <c r="D27" s="34"/>
      <c r="F27" s="25"/>
      <c r="H27" s="25"/>
    </row>
    <row r="28" spans="2:8" x14ac:dyDescent="0.25">
      <c r="B28" s="38"/>
      <c r="D28" s="34"/>
      <c r="F28" s="25"/>
      <c r="H28" s="25"/>
    </row>
    <row r="29" spans="2:8" x14ac:dyDescent="0.25">
      <c r="B29" s="38"/>
      <c r="D29" s="34"/>
      <c r="F29" s="25"/>
      <c r="H29" s="25"/>
    </row>
    <row r="30" spans="2:8" x14ac:dyDescent="0.25">
      <c r="B30" s="38"/>
      <c r="D30" s="34"/>
      <c r="F30" s="25"/>
      <c r="H30" s="25"/>
    </row>
    <row r="31" spans="2:8" x14ac:dyDescent="0.25">
      <c r="B31" s="38"/>
      <c r="D31" s="34"/>
      <c r="F31" s="25"/>
      <c r="H31" s="25"/>
    </row>
    <row r="32" spans="2:8" x14ac:dyDescent="0.25">
      <c r="B32" s="38"/>
      <c r="D32" s="34"/>
      <c r="F32" s="25"/>
      <c r="H32" s="25"/>
    </row>
    <row r="33" spans="2:9" x14ac:dyDescent="0.25">
      <c r="B33" s="38"/>
      <c r="D33" s="34"/>
      <c r="F33" s="25"/>
      <c r="H33" s="25"/>
    </row>
    <row r="34" spans="2:9" x14ac:dyDescent="0.25">
      <c r="B34" s="38"/>
      <c r="D34" s="34"/>
      <c r="F34" s="25"/>
      <c r="H34" s="25"/>
    </row>
    <row r="35" spans="2:9" x14ac:dyDescent="0.25">
      <c r="B35" s="38"/>
      <c r="D35" s="34"/>
      <c r="F35" s="25"/>
      <c r="H35" s="25"/>
    </row>
    <row r="36" spans="2:9" x14ac:dyDescent="0.25">
      <c r="B36" s="26"/>
    </row>
    <row r="37" spans="2:9" x14ac:dyDescent="0.25">
      <c r="B37" s="26"/>
    </row>
    <row r="38" spans="2:9" x14ac:dyDescent="0.25">
      <c r="B38" s="26"/>
    </row>
    <row r="39" spans="2:9" x14ac:dyDescent="0.25">
      <c r="B39" s="26"/>
    </row>
    <row r="40" spans="2:9" x14ac:dyDescent="0.25">
      <c r="D40" s="26" t="s">
        <v>27</v>
      </c>
      <c r="E40" s="37">
        <f>SUM(E2:E27)</f>
        <v>41228</v>
      </c>
      <c r="F40" s="27" t="s">
        <v>28</v>
      </c>
      <c r="G40" s="36">
        <f>SUM(G2:G27)*1.4</f>
        <v>42859.6</v>
      </c>
      <c r="H40" s="28" t="s">
        <v>30</v>
      </c>
      <c r="I40" s="29">
        <f>SUM(I2:I27)</f>
        <v>0</v>
      </c>
    </row>
    <row r="42" spans="2:9" x14ac:dyDescent="0.25">
      <c r="D42" s="32" t="s">
        <v>31</v>
      </c>
      <c r="E42" s="33"/>
    </row>
    <row r="44" spans="2:9" x14ac:dyDescent="0.25">
      <c r="B44" s="1" t="s">
        <v>3</v>
      </c>
      <c r="C44" s="2">
        <f>E40+G40+I40+E42</f>
        <v>84087.6</v>
      </c>
      <c r="D44" s="3" t="s">
        <v>4</v>
      </c>
    </row>
    <row r="46" spans="2:9" x14ac:dyDescent="0.25">
      <c r="B46" s="4" t="s">
        <v>5</v>
      </c>
      <c r="C46" s="5">
        <v>2</v>
      </c>
      <c r="D46" s="6" t="s">
        <v>6</v>
      </c>
    </row>
    <row r="47" spans="2:9" x14ac:dyDescent="0.25">
      <c r="B47" s="7" t="s">
        <v>7</v>
      </c>
      <c r="C47" s="8">
        <v>6000</v>
      </c>
      <c r="D47" s="9" t="s">
        <v>4</v>
      </c>
    </row>
    <row r="48" spans="2:9" x14ac:dyDescent="0.25">
      <c r="B48" s="10" t="s">
        <v>8</v>
      </c>
      <c r="C48" s="11">
        <v>12</v>
      </c>
      <c r="D48" s="9" t="s">
        <v>9</v>
      </c>
      <c r="E48" t="s">
        <v>55</v>
      </c>
      <c r="F48" t="s">
        <v>56</v>
      </c>
      <c r="G48" t="s">
        <v>57</v>
      </c>
    </row>
    <row r="49" spans="2:7" ht="30" x14ac:dyDescent="0.25">
      <c r="B49" s="31" t="s">
        <v>34</v>
      </c>
      <c r="C49" s="13">
        <f>(C48*C47*C46)+E42</f>
        <v>144000</v>
      </c>
      <c r="D49" s="14" t="s">
        <v>4</v>
      </c>
      <c r="E49" s="24">
        <f>C49*0.88</f>
        <v>126720</v>
      </c>
      <c r="F49" s="24">
        <f>E49/C46</f>
        <v>63360</v>
      </c>
      <c r="G49" s="24">
        <f>F49/C48</f>
        <v>5280</v>
      </c>
    </row>
    <row r="50" spans="2:7" x14ac:dyDescent="0.25">
      <c r="B50" s="15"/>
      <c r="C50" s="16"/>
    </row>
    <row r="51" spans="2:7" x14ac:dyDescent="0.25">
      <c r="B51" s="4" t="s">
        <v>10</v>
      </c>
      <c r="C51" s="17">
        <v>16</v>
      </c>
      <c r="D51" s="6" t="s">
        <v>11</v>
      </c>
    </row>
    <row r="52" spans="2:7" x14ac:dyDescent="0.25">
      <c r="B52" s="10" t="s">
        <v>12</v>
      </c>
      <c r="C52" s="18">
        <v>10</v>
      </c>
      <c r="D52" s="9" t="s">
        <v>32</v>
      </c>
    </row>
    <row r="53" spans="2:7" x14ac:dyDescent="0.25">
      <c r="B53" s="10" t="s">
        <v>13</v>
      </c>
      <c r="C53" s="8">
        <v>51</v>
      </c>
      <c r="D53" s="9" t="s">
        <v>4</v>
      </c>
    </row>
    <row r="54" spans="2:7" ht="30" x14ac:dyDescent="0.25">
      <c r="B54" s="30" t="s">
        <v>14</v>
      </c>
      <c r="C54" s="8">
        <f>C51*2/100*C52*C53</f>
        <v>163.20000000000002</v>
      </c>
      <c r="D54" s="9" t="s">
        <v>4</v>
      </c>
    </row>
    <row r="55" spans="2:7" x14ac:dyDescent="0.25">
      <c r="B55" s="10" t="s">
        <v>15</v>
      </c>
      <c r="C55" s="13">
        <f>C48*C54</f>
        <v>1958.4</v>
      </c>
      <c r="D55" s="9" t="s">
        <v>4</v>
      </c>
    </row>
    <row r="56" spans="2:7" x14ac:dyDescent="0.25">
      <c r="B56" s="10"/>
      <c r="C56" s="16"/>
      <c r="D56" s="9"/>
    </row>
    <row r="57" spans="2:7" x14ac:dyDescent="0.25">
      <c r="B57" s="10" t="s">
        <v>16</v>
      </c>
      <c r="C57" s="13">
        <f>C44*0.06</f>
        <v>5045.2560000000003</v>
      </c>
      <c r="D57" s="9" t="s">
        <v>4</v>
      </c>
    </row>
    <row r="58" spans="2:7" x14ac:dyDescent="0.25">
      <c r="B58" s="10"/>
      <c r="C58" s="16"/>
      <c r="D58" s="9"/>
    </row>
    <row r="59" spans="2:7" ht="30" x14ac:dyDescent="0.25">
      <c r="B59" s="30" t="s">
        <v>17</v>
      </c>
      <c r="C59" s="8">
        <v>0.2</v>
      </c>
      <c r="D59" s="9" t="s">
        <v>33</v>
      </c>
    </row>
    <row r="60" spans="2:7" x14ac:dyDescent="0.25">
      <c r="B60" s="19" t="s">
        <v>18</v>
      </c>
      <c r="C60" s="13">
        <f>C44*C59/100</f>
        <v>168.17520000000002</v>
      </c>
      <c r="D60" s="14" t="s">
        <v>4</v>
      </c>
    </row>
    <row r="61" spans="2:7" x14ac:dyDescent="0.25">
      <c r="B61" s="20" t="s">
        <v>19</v>
      </c>
      <c r="C61" s="21"/>
    </row>
    <row r="62" spans="2:7" x14ac:dyDescent="0.25">
      <c r="B62" s="15"/>
      <c r="C62" s="16"/>
    </row>
    <row r="63" spans="2:7" x14ac:dyDescent="0.25">
      <c r="B63" s="1" t="s">
        <v>20</v>
      </c>
      <c r="C63" s="2">
        <f>E40</f>
        <v>41228</v>
      </c>
      <c r="D63" s="3" t="s">
        <v>4</v>
      </c>
    </row>
    <row r="64" spans="2:7" x14ac:dyDescent="0.25">
      <c r="B64" s="15"/>
      <c r="C64" s="16"/>
    </row>
    <row r="65" spans="2:4" x14ac:dyDescent="0.25">
      <c r="B65" s="4" t="s">
        <v>21</v>
      </c>
      <c r="C65" s="22">
        <f>C49+C55+C57+C60+C63+C61</f>
        <v>192399.83119999999</v>
      </c>
      <c r="D65" s="6" t="s">
        <v>4</v>
      </c>
    </row>
    <row r="66" spans="2:4" ht="15.75" thickBot="1" x14ac:dyDescent="0.3">
      <c r="B66" s="10"/>
      <c r="C66" s="21"/>
      <c r="D66" s="9"/>
    </row>
    <row r="67" spans="2:4" x14ac:dyDescent="0.25">
      <c r="B67" s="12" t="s">
        <v>22</v>
      </c>
      <c r="C67" s="23">
        <f>C44-C65</f>
        <v>-108312.23119999998</v>
      </c>
      <c r="D67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2024-07-26T11:34:32Z</dcterms:modified>
</cp:coreProperties>
</file>