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Oleg-pc\d\Работа Максимум\МАКСИМ  ЮРЬЕВИЧ КАРПОВ\расчеты цен\"/>
    </mc:Choice>
  </mc:AlternateContent>
  <xr:revisionPtr revIDLastSave="0" documentId="13_ncr:1_{A0109AD1-C531-4A7C-BE3F-E9941D13F1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бирский арсенал" sheetId="1" r:id="rId1"/>
    <sheet name="Стрелец-ПРО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0" i="1"/>
  <c r="G19" i="1"/>
  <c r="G7" i="1"/>
  <c r="G4" i="1"/>
  <c r="E4" i="1"/>
  <c r="G6" i="1"/>
  <c r="G8" i="1"/>
  <c r="G9" i="1"/>
  <c r="G10" i="1"/>
  <c r="G11" i="1"/>
  <c r="G12" i="1"/>
  <c r="G13" i="1"/>
  <c r="G14" i="1"/>
  <c r="E8" i="1"/>
  <c r="E12" i="1"/>
  <c r="E11" i="1"/>
  <c r="E10" i="1"/>
  <c r="E13" i="1"/>
  <c r="E9" i="1"/>
  <c r="E7" i="1"/>
  <c r="E6" i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28" i="1"/>
  <c r="E28" i="1" s="1"/>
  <c r="F28" i="1" s="1"/>
  <c r="G28" i="1" s="1"/>
  <c r="G2" i="1"/>
  <c r="G3" i="1"/>
  <c r="G5" i="1"/>
  <c r="C33" i="1"/>
  <c r="C34" i="1" s="1"/>
  <c r="G27" i="2" l="1"/>
  <c r="E27" i="2"/>
  <c r="C50" i="2" s="1"/>
  <c r="I19" i="1"/>
  <c r="E2" i="1"/>
  <c r="E3" i="1"/>
  <c r="E5" i="1"/>
  <c r="E14" i="1"/>
  <c r="C31" i="2" l="1"/>
  <c r="C44" i="2" s="1"/>
  <c r="E19" i="1"/>
  <c r="C42" i="1" s="1"/>
  <c r="C47" i="2" l="1"/>
  <c r="C52" i="2" s="1"/>
  <c r="C54" i="2" s="1"/>
  <c r="C23" i="1"/>
  <c r="C36" i="1" s="1"/>
  <c r="C39" i="1" l="1"/>
  <c r="C44" i="1" s="1"/>
  <c r="C46" i="1" s="1"/>
</calcChain>
</file>

<file path=xl/sharedStrings.xml><?xml version="1.0" encoding="utf-8"?>
<sst xmlns="http://schemas.openxmlformats.org/spreadsheetml/2006/main" count="134" uniqueCount="75">
  <si>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</si>
  <si>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</si>
  <si>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</si>
  <si>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</si>
  <si>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</si>
  <si>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</si>
  <si>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</si>
  <si>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</si>
  <si>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</si>
  <si>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</si>
  <si>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</si>
  <si>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</si>
  <si>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</si>
  <si>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</si>
  <si>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</si>
  <si>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</si>
  <si>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</si>
  <si>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</si>
  <si>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</si>
  <si>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</si>
  <si>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</si>
  <si>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</si>
  <si>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</si>
  <si>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</si>
  <si>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</si>
  <si>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</si>
  <si>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</si>
  <si>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</si>
  <si>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</si>
  <si>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</si>
  <si>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</si>
  <si>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</si>
  <si>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</si>
  <si>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</si>
  <si>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</si>
  <si>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</si>
  <si>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</si>
  <si>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</si>
  <si>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</si>
  <si>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</si>
  <si>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</si>
  <si>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</si>
  <si>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</si>
  <si>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</si>
  <si>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</si>
  <si>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</si>
  <si>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</si>
  <si>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</si>
  <si>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</si>
  <si>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</si>
  <si>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</si>
  <si>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</si>
  <si>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</si>
  <si>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</si>
  <si>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</si>
  <si>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</si>
  <si>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</si>
  <si>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</si>
  <si>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</si>
  <si>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</si>
  <si>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</si>
  <si>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</si>
  <si>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</si>
  <si>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Короб 20х10 (Промрукав) (PR.0625161)</t>
  </si>
  <si>
    <t>ИПДЛ</t>
  </si>
  <si>
    <t>Короб 40х25 (Промрукав) (PR.0625161)</t>
  </si>
  <si>
    <t>КПСнг(А)-FRLSLTx 1х2х0,5 (Авангард)</t>
  </si>
  <si>
    <t>ИПР 513-10</t>
  </si>
  <si>
    <t>Колонки</t>
  </si>
  <si>
    <t>КПСнг(А)-FRLSLTx 2х2х0,5 (Авангард)</t>
  </si>
  <si>
    <t>КПСнг(А)-FRLSLTx 1х2х0,75 (Авангард)</t>
  </si>
  <si>
    <t>Клипсы 16</t>
  </si>
  <si>
    <t>Гофра уличная диаметр пнд 16</t>
  </si>
  <si>
    <t>Молния-12 "Выход"</t>
  </si>
  <si>
    <t>Молния-12 "Пожар"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</si>
</sst>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6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9" width="20.140625" customWidth="1"/>
  </cols>
  <sheetData>
    <row r="1" spans="2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9" x14ac:dyDescent="0.25">
      <c r="B2" s="38" t="s">
        <v>64</v>
      </c>
      <c r="C2">
        <v>2</v>
      </c>
      <c r="D2" s="34">
        <v>0</v>
      </c>
      <c r="E2">
        <f t="shared" ref="E2:E14" si="0">D2*C2</f>
        <v>0</v>
      </c>
      <c r="F2" s="25">
        <v>1500</v>
      </c>
      <c r="G2">
        <f t="shared" ref="G2:G7" si="1">F2*C2</f>
        <v>3000</v>
      </c>
      <c r="H2" s="25"/>
    </row>
    <row r="3" spans="2:9" s="25" customFormat="1" x14ac:dyDescent="0.25">
      <c r="B3" s="38" t="s">
        <v>73</v>
      </c>
      <c r="C3" s="25">
        <v>4</v>
      </c>
      <c r="D3" s="25">
        <v>320</v>
      </c>
      <c r="E3" s="25">
        <f t="shared" si="0"/>
        <v>1280</v>
      </c>
      <c r="F3" s="25">
        <v>450</v>
      </c>
      <c r="G3">
        <f t="shared" si="1"/>
        <v>1800</v>
      </c>
      <c r="I3"/>
    </row>
    <row r="4" spans="2:9" s="25" customFormat="1" x14ac:dyDescent="0.25">
      <c r="B4" s="38" t="s">
        <v>74</v>
      </c>
      <c r="C4" s="25">
        <v>1</v>
      </c>
      <c r="D4" s="25">
        <v>320</v>
      </c>
      <c r="E4" s="25">
        <f t="shared" si="0"/>
        <v>320</v>
      </c>
      <c r="F4" s="25">
        <v>450</v>
      </c>
      <c r="G4">
        <f t="shared" si="1"/>
        <v>450</v>
      </c>
      <c r="I4"/>
    </row>
    <row r="5" spans="2:9" x14ac:dyDescent="0.25">
      <c r="B5" s="38" t="s">
        <v>67</v>
      </c>
      <c r="C5">
        <v>1</v>
      </c>
      <c r="D5" s="34">
        <v>388</v>
      </c>
      <c r="E5">
        <f t="shared" si="0"/>
        <v>388</v>
      </c>
      <c r="F5" s="25">
        <v>500</v>
      </c>
      <c r="G5">
        <f t="shared" si="1"/>
        <v>500</v>
      </c>
      <c r="H5" s="25"/>
    </row>
    <row r="6" spans="2:9" x14ac:dyDescent="0.25">
      <c r="B6" s="38" t="s">
        <v>68</v>
      </c>
      <c r="C6">
        <v>10</v>
      </c>
      <c r="D6" s="34">
        <v>0</v>
      </c>
      <c r="E6">
        <f t="shared" si="0"/>
        <v>0</v>
      </c>
      <c r="F6" s="25">
        <v>400</v>
      </c>
      <c r="G6">
        <f t="shared" si="1"/>
        <v>4000</v>
      </c>
      <c r="H6" s="25"/>
    </row>
    <row r="7" spans="2:9" x14ac:dyDescent="0.25">
      <c r="B7" s="39" t="s">
        <v>72</v>
      </c>
      <c r="C7">
        <v>60</v>
      </c>
      <c r="D7" s="34">
        <v>20</v>
      </c>
      <c r="E7">
        <f t="shared" ref="E7:E12" si="2">D7*C7</f>
        <v>1200</v>
      </c>
      <c r="F7" s="25">
        <v>80</v>
      </c>
      <c r="G7">
        <f t="shared" si="1"/>
        <v>4800</v>
      </c>
      <c r="H7" s="25"/>
    </row>
    <row r="8" spans="2:9" x14ac:dyDescent="0.25">
      <c r="B8" s="39" t="s">
        <v>71</v>
      </c>
      <c r="C8">
        <v>130</v>
      </c>
      <c r="D8" s="34">
        <v>3</v>
      </c>
      <c r="E8">
        <f t="shared" si="2"/>
        <v>390</v>
      </c>
      <c r="F8" s="25">
        <v>10</v>
      </c>
      <c r="G8">
        <f t="shared" ref="G8:G14" si="3">F8*C8</f>
        <v>1300</v>
      </c>
      <c r="H8" s="25"/>
    </row>
    <row r="9" spans="2:9" x14ac:dyDescent="0.25">
      <c r="B9" s="39" t="s">
        <v>66</v>
      </c>
      <c r="C9">
        <v>305</v>
      </c>
      <c r="D9" s="34">
        <v>57</v>
      </c>
      <c r="E9">
        <f t="shared" si="2"/>
        <v>17385</v>
      </c>
      <c r="F9" s="25">
        <v>50</v>
      </c>
      <c r="G9">
        <f t="shared" si="3"/>
        <v>15250</v>
      </c>
      <c r="H9" s="25"/>
    </row>
    <row r="10" spans="2:9" x14ac:dyDescent="0.25">
      <c r="B10" s="39" t="s">
        <v>69</v>
      </c>
      <c r="C10">
        <v>80</v>
      </c>
      <c r="D10" s="34">
        <v>107</v>
      </c>
      <c r="E10">
        <f t="shared" si="2"/>
        <v>8560</v>
      </c>
      <c r="F10" s="25">
        <v>50</v>
      </c>
      <c r="G10">
        <f t="shared" si="3"/>
        <v>4000</v>
      </c>
      <c r="H10" s="25"/>
    </row>
    <row r="11" spans="2:9" x14ac:dyDescent="0.25">
      <c r="B11" s="39" t="s">
        <v>70</v>
      </c>
      <c r="C11">
        <v>120</v>
      </c>
      <c r="D11" s="34">
        <v>75</v>
      </c>
      <c r="E11">
        <f t="shared" si="2"/>
        <v>9000</v>
      </c>
      <c r="F11" s="25">
        <v>70</v>
      </c>
      <c r="G11">
        <f t="shared" si="3"/>
        <v>8400</v>
      </c>
      <c r="H11" s="25"/>
    </row>
    <row r="12" spans="2:9" x14ac:dyDescent="0.25">
      <c r="B12" s="38" t="s">
        <v>63</v>
      </c>
      <c r="C12">
        <v>30</v>
      </c>
      <c r="D12" s="34">
        <v>45</v>
      </c>
      <c r="E12">
        <f t="shared" si="2"/>
        <v>1350</v>
      </c>
      <c r="F12" s="25">
        <v>50</v>
      </c>
      <c r="G12">
        <f t="shared" si="3"/>
        <v>1500</v>
      </c>
      <c r="H12" s="25"/>
    </row>
    <row r="13" spans="2:9" x14ac:dyDescent="0.25">
      <c r="B13" s="38" t="s">
        <v>2</v>
      </c>
      <c r="C13">
        <v>100</v>
      </c>
      <c r="D13" s="34">
        <v>69</v>
      </c>
      <c r="E13">
        <f t="shared" ref="E13" si="4">D13*C13</f>
        <v>6900</v>
      </c>
      <c r="F13" s="25">
        <v>60</v>
      </c>
      <c r="G13">
        <f t="shared" si="3"/>
        <v>6000</v>
      </c>
      <c r="H13" s="25"/>
    </row>
    <row r="14" spans="2:9" x14ac:dyDescent="0.25">
      <c r="B14" s="38" t="s">
        <v>65</v>
      </c>
      <c r="C14">
        <v>30</v>
      </c>
      <c r="D14" s="34">
        <v>125</v>
      </c>
      <c r="E14">
        <f t="shared" si="0"/>
        <v>3750</v>
      </c>
      <c r="F14" s="25">
        <v>70</v>
      </c>
      <c r="G14">
        <f t="shared" si="3"/>
        <v>2100</v>
      </c>
      <c r="H14" s="25"/>
    </row>
    <row r="15" spans="2:9" x14ac:dyDescent="0.25">
      <c r="B15" s="26"/>
      <c r="I15">
        <v>25</v>
      </c>
    </row>
    <row r="16" spans="2:9" x14ac:dyDescent="0.25">
      <c r="B16" s="26"/>
    </row>
    <row r="17" spans="2:9" x14ac:dyDescent="0.25">
      <c r="B17" s="26"/>
    </row>
    <row r="18" spans="2:9" x14ac:dyDescent="0.25">
      <c r="B18" s="26"/>
    </row>
    <row r="19" spans="2:9" x14ac:dyDescent="0.25">
      <c r="D19" s="26" t="s">
        <v>27</v>
      </c>
      <c r="E19" s="37">
        <f>SUM(E2:E14)</f>
        <v>50523</v>
      </c>
      <c r="F19" s="27" t="s">
        <v>28</v>
      </c>
      <c r="G19" s="36">
        <f>SUM(G2:G14)*1.4</f>
        <v>74340</v>
      </c>
      <c r="H19" s="28" t="s">
        <v>30</v>
      </c>
      <c r="I19" s="29">
        <f>SUM(I2:I14)</f>
        <v>0</v>
      </c>
    </row>
    <row r="20" spans="2:9" x14ac:dyDescent="0.25">
      <c r="G20">
        <f>G19+E19</f>
        <v>124863</v>
      </c>
      <c r="H20">
        <v>19000</v>
      </c>
    </row>
    <row r="21" spans="2:9" x14ac:dyDescent="0.25">
      <c r="D21" s="32" t="s">
        <v>31</v>
      </c>
      <c r="E21" s="33"/>
      <c r="H21">
        <f>G20+H20</f>
        <v>143863</v>
      </c>
    </row>
    <row r="23" spans="2:9" x14ac:dyDescent="0.25">
      <c r="B23" s="1" t="s">
        <v>3</v>
      </c>
      <c r="C23" s="2">
        <f>E19+G19+I19+E21</f>
        <v>124863</v>
      </c>
      <c r="D23" s="3" t="s">
        <v>4</v>
      </c>
    </row>
    <row r="25" spans="2:9" x14ac:dyDescent="0.25">
      <c r="B25" s="4" t="s">
        <v>5</v>
      </c>
      <c r="C25" s="5">
        <v>2</v>
      </c>
      <c r="D25" s="6" t="s">
        <v>6</v>
      </c>
    </row>
    <row r="26" spans="2:9" x14ac:dyDescent="0.25">
      <c r="B26" s="7" t="s">
        <v>7</v>
      </c>
      <c r="C26" s="8">
        <v>6000</v>
      </c>
      <c r="D26" s="9" t="s">
        <v>4</v>
      </c>
    </row>
    <row r="27" spans="2:9" x14ac:dyDescent="0.25">
      <c r="B27" s="10" t="s">
        <v>8</v>
      </c>
      <c r="C27" s="11">
        <v>3</v>
      </c>
      <c r="D27" s="9" t="s">
        <v>9</v>
      </c>
      <c r="E27" t="s">
        <v>55</v>
      </c>
      <c r="F27" t="s">
        <v>56</v>
      </c>
      <c r="G27" t="s">
        <v>57</v>
      </c>
    </row>
    <row r="28" spans="2:9" ht="30" x14ac:dyDescent="0.25">
      <c r="B28" s="31" t="s">
        <v>34</v>
      </c>
      <c r="C28" s="13">
        <f>(C27*C26*C25)+E21</f>
        <v>36000</v>
      </c>
      <c r="D28" s="14" t="s">
        <v>4</v>
      </c>
      <c r="E28" s="24">
        <f>C28*0.88</f>
        <v>31680</v>
      </c>
      <c r="F28" s="24">
        <f>E28/C25</f>
        <v>15840</v>
      </c>
      <c r="G28" s="24">
        <f>F28/C27</f>
        <v>5280</v>
      </c>
    </row>
    <row r="29" spans="2:9" x14ac:dyDescent="0.25">
      <c r="B29" s="15"/>
      <c r="C29" s="16"/>
    </row>
    <row r="30" spans="2:9" x14ac:dyDescent="0.25">
      <c r="B30" s="4" t="s">
        <v>10</v>
      </c>
      <c r="C30" s="17">
        <v>16</v>
      </c>
      <c r="D30" s="6" t="s">
        <v>11</v>
      </c>
    </row>
    <row r="31" spans="2:9" x14ac:dyDescent="0.25">
      <c r="B31" s="10" t="s">
        <v>12</v>
      </c>
      <c r="C31" s="18">
        <v>10</v>
      </c>
      <c r="D31" s="9" t="s">
        <v>32</v>
      </c>
    </row>
    <row r="32" spans="2:9" x14ac:dyDescent="0.25">
      <c r="B32" s="10" t="s">
        <v>13</v>
      </c>
      <c r="C32" s="8">
        <v>51</v>
      </c>
      <c r="D32" s="9" t="s">
        <v>4</v>
      </c>
    </row>
    <row r="33" spans="2:4" ht="30" x14ac:dyDescent="0.25">
      <c r="B33" s="30" t="s">
        <v>14</v>
      </c>
      <c r="C33" s="8">
        <f>C30*2/100*C31*C32</f>
        <v>163.20000000000002</v>
      </c>
      <c r="D33" s="9" t="s">
        <v>4</v>
      </c>
    </row>
    <row r="34" spans="2:4" x14ac:dyDescent="0.25">
      <c r="B34" s="10" t="s">
        <v>15</v>
      </c>
      <c r="C34" s="13">
        <f>C27*C33</f>
        <v>489.6</v>
      </c>
      <c r="D34" s="9" t="s">
        <v>4</v>
      </c>
    </row>
    <row r="35" spans="2:4" x14ac:dyDescent="0.25">
      <c r="B35" s="10"/>
      <c r="C35" s="16"/>
      <c r="D35" s="9"/>
    </row>
    <row r="36" spans="2:4" x14ac:dyDescent="0.25">
      <c r="B36" s="10" t="s">
        <v>16</v>
      </c>
      <c r="C36" s="13">
        <f>C23*0.06</f>
        <v>7491.78</v>
      </c>
      <c r="D36" s="9" t="s">
        <v>4</v>
      </c>
    </row>
    <row r="37" spans="2:4" x14ac:dyDescent="0.25">
      <c r="B37" s="10"/>
      <c r="C37" s="16"/>
      <c r="D37" s="9"/>
    </row>
    <row r="38" spans="2:4" ht="30" x14ac:dyDescent="0.25">
      <c r="B38" s="30" t="s">
        <v>17</v>
      </c>
      <c r="C38" s="8">
        <v>0.2</v>
      </c>
      <c r="D38" s="9" t="s">
        <v>33</v>
      </c>
    </row>
    <row r="39" spans="2:4" x14ac:dyDescent="0.25">
      <c r="B39" s="19" t="s">
        <v>18</v>
      </c>
      <c r="C39" s="13">
        <f>C23*C38/100</f>
        <v>249.72600000000003</v>
      </c>
      <c r="D39" s="14" t="s">
        <v>4</v>
      </c>
    </row>
    <row r="40" spans="2:4" x14ac:dyDescent="0.25">
      <c r="B40" s="20" t="s">
        <v>19</v>
      </c>
      <c r="C40" s="21"/>
    </row>
    <row r="41" spans="2:4" x14ac:dyDescent="0.25">
      <c r="B41" s="15"/>
      <c r="C41" s="16"/>
    </row>
    <row r="42" spans="2:4" x14ac:dyDescent="0.25">
      <c r="B42" s="1" t="s">
        <v>20</v>
      </c>
      <c r="C42" s="2">
        <f>E19</f>
        <v>50523</v>
      </c>
      <c r="D42" s="3" t="s">
        <v>4</v>
      </c>
    </row>
    <row r="43" spans="2:4" x14ac:dyDescent="0.25">
      <c r="B43" s="15"/>
      <c r="C43" s="16"/>
    </row>
    <row r="44" spans="2:4" x14ac:dyDescent="0.25">
      <c r="B44" s="4" t="s">
        <v>21</v>
      </c>
      <c r="C44" s="22">
        <f>C28+C34+C36+C39+C42+C40</f>
        <v>94754.106</v>
      </c>
      <c r="D44" s="6" t="s">
        <v>4</v>
      </c>
    </row>
    <row r="45" spans="2:4" ht="15.75" thickBot="1" x14ac:dyDescent="0.3">
      <c r="B45" s="10"/>
      <c r="C45" s="21"/>
      <c r="D45" s="9"/>
    </row>
    <row r="46" spans="2:4" x14ac:dyDescent="0.25">
      <c r="B46" s="12" t="s">
        <v>22</v>
      </c>
      <c r="C46" s="23">
        <f>C23-C44</f>
        <v>30108.894</v>
      </c>
      <c r="D46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Maximum-PC</cp:lastModifiedBy>
  <cp:lastPrinted>2022-09-19T14:04:11Z</cp:lastPrinted>
  <dcterms:created xsi:type="dcterms:W3CDTF">2015-06-05T18:19:34Z</dcterms:created>
  <dcterms:modified xsi:type="dcterms:W3CDTF">2024-02-27T05:27:20Z</dcterms:modified>
</cp:coreProperties>
</file>