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D4902382-8873-49CE-A15D-FB479F7D8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Threshold" sheetId="11" r:id="rId1"/>
    <sheet name="Chi2" sheetId="12" r:id="rId2"/>
    <sheet name="Chi2 (2)" sheetId="14" r:id="rId3"/>
    <sheet name="ANOVA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3" l="1"/>
  <c r="E10" i="12"/>
  <c r="D9" i="14"/>
  <c r="E9" i="14" s="1"/>
  <c r="D9" i="12"/>
  <c r="E9" i="12" s="1"/>
  <c r="C11" i="14"/>
  <c r="B11" i="14"/>
  <c r="D10" i="14"/>
  <c r="D11" i="14"/>
  <c r="E10" i="14" s="1"/>
  <c r="B5" i="14"/>
  <c r="B4" i="14"/>
  <c r="B3" i="14"/>
  <c r="B2" i="14"/>
  <c r="D10" i="12"/>
  <c r="D11" i="12"/>
  <c r="C11" i="12"/>
  <c r="B11" i="12"/>
  <c r="C7" i="11"/>
  <c r="B7" i="11"/>
  <c r="C4" i="14" l="1"/>
  <c r="D4" i="14" s="1"/>
  <c r="E4" i="14" s="1"/>
  <c r="F4" i="14" s="1"/>
  <c r="C5" i="12"/>
  <c r="C4" i="12"/>
  <c r="C3" i="12"/>
  <c r="C2" i="12"/>
  <c r="C18" i="13"/>
  <c r="B18" i="13"/>
  <c r="C14" i="13"/>
  <c r="C13" i="13"/>
  <c r="I6" i="13"/>
  <c r="B14" i="13"/>
  <c r="B13" i="13"/>
  <c r="C11" i="13"/>
  <c r="I7" i="13" s="1"/>
  <c r="B11" i="13"/>
  <c r="G7" i="13" s="1"/>
  <c r="C10" i="13"/>
  <c r="H4" i="13" s="1"/>
  <c r="B10" i="13"/>
  <c r="F3" i="13" s="1"/>
  <c r="C9" i="13"/>
  <c r="B2" i="12"/>
  <c r="B3" i="12"/>
  <c r="B4" i="12"/>
  <c r="B5" i="12"/>
  <c r="D7" i="11"/>
  <c r="C5" i="14" l="1"/>
  <c r="D5" i="14" s="1"/>
  <c r="E5" i="14" s="1"/>
  <c r="F5" i="14" s="1"/>
  <c r="I5" i="13"/>
  <c r="I8" i="13" s="1"/>
  <c r="C3" i="14"/>
  <c r="D3" i="14" s="1"/>
  <c r="E3" i="14" s="1"/>
  <c r="F3" i="14" s="1"/>
  <c r="C2" i="14"/>
  <c r="B13" i="12"/>
  <c r="G6" i="13"/>
  <c r="G5" i="13"/>
  <c r="H2" i="13"/>
  <c r="H3" i="13"/>
  <c r="C16" i="13"/>
  <c r="B16" i="13"/>
  <c r="F2" i="13"/>
  <c r="F4" i="13"/>
  <c r="B13" i="14" l="1"/>
  <c r="D2" i="14"/>
  <c r="E2" i="14" s="1"/>
  <c r="F2" i="14" s="1"/>
  <c r="F6" i="14" s="1"/>
  <c r="H8" i="13"/>
  <c r="C19" i="13" s="1"/>
  <c r="C21" i="13" s="1"/>
  <c r="F8" i="13"/>
  <c r="G8" i="13"/>
  <c r="B19" i="13" s="1"/>
  <c r="B21" i="13" s="1"/>
  <c r="D5" i="12"/>
  <c r="E5" i="12" s="1"/>
  <c r="F5" i="12" s="1"/>
  <c r="D4" i="12"/>
  <c r="E4" i="12" s="1"/>
  <c r="F4" i="12" s="1"/>
  <c r="D3" i="12" l="1"/>
  <c r="E3" i="12" s="1"/>
  <c r="F3" i="12" s="1"/>
  <c r="D2" i="12" l="1"/>
  <c r="E2" i="12" s="1"/>
  <c r="F2" i="12" s="1"/>
  <c r="F6" i="12" s="1"/>
</calcChain>
</file>

<file path=xl/sharedStrings.xml><?xml version="1.0" encoding="utf-8"?>
<sst xmlns="http://schemas.openxmlformats.org/spreadsheetml/2006/main" count="58" uniqueCount="43">
  <si>
    <t>Сумма</t>
  </si>
  <si>
    <t>N</t>
  </si>
  <si>
    <t>X1</t>
  </si>
  <si>
    <t>X2</t>
  </si>
  <si>
    <t>X3</t>
  </si>
  <si>
    <t>Дисперсия</t>
  </si>
  <si>
    <t>Female Survived</t>
  </si>
  <si>
    <t>Male Survived</t>
  </si>
  <si>
    <t>Female not Survived</t>
  </si>
  <si>
    <t>Male not Survived</t>
  </si>
  <si>
    <t>Survived</t>
  </si>
  <si>
    <t>Not survived</t>
  </si>
  <si>
    <t>Female</t>
  </si>
  <si>
    <t>Male</t>
  </si>
  <si>
    <t>Sex/Survived</t>
  </si>
  <si>
    <t>Observed</t>
  </si>
  <si>
    <t>Expected</t>
  </si>
  <si>
    <t>O-E</t>
  </si>
  <si>
    <t>(O-E)^2</t>
  </si>
  <si>
    <t>(O-E)^2/E</t>
  </si>
  <si>
    <t>Y</t>
  </si>
  <si>
    <t>Среднее всех объектов</t>
  </si>
  <si>
    <t>Среднее по классу 0</t>
  </si>
  <si>
    <t>Среднее по классу 1</t>
  </si>
  <si>
    <t>Дисперсия средних</t>
  </si>
  <si>
    <t>Количество объектов класса 0</t>
  </si>
  <si>
    <t>Количество объектов класса 1</t>
  </si>
  <si>
    <t>Дисперсия внутренняя</t>
  </si>
  <si>
    <t>Коэффициент</t>
  </si>
  <si>
    <t>F-test</t>
  </si>
  <si>
    <t>Chi2 (probability)</t>
  </si>
  <si>
    <t>Пример 1</t>
  </si>
  <si>
    <t>Пример 2</t>
  </si>
  <si>
    <t>Пример 3</t>
  </si>
  <si>
    <t>Пример 4</t>
  </si>
  <si>
    <t>Пример 5</t>
  </si>
  <si>
    <t>Пример 6</t>
  </si>
  <si>
    <t>Xa</t>
  </si>
  <si>
    <t>Xb</t>
  </si>
  <si>
    <t>(Xai-Xср0)^2</t>
  </si>
  <si>
    <t>(Xai-Xср1)^2</t>
  </si>
  <si>
    <t>(Xbi-Xср0)^2</t>
  </si>
  <si>
    <t>(Xbi-Xср1)^2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</si>
</sst>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7" formatCode="0.0000"/>
    <numFmt numFmtId="168" formatCode="0.0%"/>
    <numFmt numFmtId="169" formatCode="0.0E+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right"/>
    </xf>
    <xf numFmtId="168" fontId="3" fillId="0" borderId="0" xfId="2" applyNumberFormat="1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/>
  </cellXfs>
  <cellStyles count="4">
    <cellStyle name="Обычный" xfId="0" builtinId="0"/>
    <cellStyle name="Обычный 2" xfId="1" xr:uid="{00000000-0005-0000-0000-000001000000}"/>
    <cellStyle name="Обычный 3" xfId="3" xr:uid="{05B4137D-6B26-4CAC-9E6B-A84FB0447A0F}"/>
    <cellStyle name="Процентный" xfId="2" builtinId="5"/>
  </cellStyles>
  <dxfs count="0"/>
  <tableStyles count="0" defaultTableStyle="TableStyleMedium2" defaultPivotStyle="PivotStyleLight16"/>
  <colors>
    <mruColors>
      <color rgb="FFE95AF8"/>
      <color rgb="FF61FF61"/>
      <color rgb="FFF85A52"/>
      <color rgb="FFB608C8"/>
      <color rgb="FF7030A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1796034023418"/>
          <c:y val="9.3893621282733389E-2"/>
          <c:w val="0.80814318787312567"/>
          <c:h val="0.73194816158037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ANOVA!$C$1</c:f>
              <c:strCache>
                <c:ptCount val="1"/>
                <c:pt idx="0">
                  <c:v>Xb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CE-4767-A51D-E7AF99D974B3}"/>
              </c:ext>
            </c:extLst>
          </c:dPt>
          <c:dPt>
            <c:idx val="1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7CE-4767-A51D-E7AF99D974B3}"/>
              </c:ext>
            </c:extLst>
          </c:dPt>
          <c:dPt>
            <c:idx val="2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7CE-4767-A51D-E7AF99D974B3}"/>
              </c:ext>
            </c:extLst>
          </c:dPt>
          <c:xVal>
            <c:numRef>
              <c:f>ANOVA!$B$2:$B$7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ANOVA!$C$2:$C$7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E-4767-A51D-E7AF99D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32720"/>
        <c:axId val="456351024"/>
      </c:scatterChart>
      <c:valAx>
        <c:axId val="45633272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7438131073318721"/>
              <c:y val="0.9186066900458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351024"/>
        <c:crosses val="autoZero"/>
        <c:crossBetween val="midCat"/>
        <c:majorUnit val="5"/>
      </c:valAx>
      <c:valAx>
        <c:axId val="456351024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596603463634157E-3"/>
              <c:y val="0.42423034124629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3327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510207</xdr:colOff>
      <xdr:row>8</xdr:row>
      <xdr:rowOff>39756</xdr:rowOff>
    </xdr:from>
    <xdr:to>
      <xdr:col>8</xdr:col>
      <xdr:colOff>795131</xdr:colOff>
      <xdr:row>20</xdr:row>
      <xdr:rowOff>192156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5DF86D-4903-4DA8-A0B1-CCE10A5C8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50B8-B83B-4664-A448-2487475EF942}">
  <dimension ref="A1:D7"/>
  <sheetViews>
    <sheetView tabSelected="1" zoomScale="120" zoomScaleNormal="160" workbookViewId="0">
      <selection activeCell="F6" sqref="F6"/>
    </sheetView>
  </sheetViews>
  <sheetFormatPr defaultRowHeight="18" x14ac:dyDescent="0.35"/>
  <cols>
    <col min="1" max="1" width="13.109375" style="1" bestFit="1" customWidth="1"/>
    <col min="2" max="2" width="9.6640625" style="1" customWidth="1"/>
    <col min="3" max="4" width="9.6640625" style="1" bestFit="1" customWidth="1"/>
    <col min="5" max="5" width="10" style="1" bestFit="1" customWidth="1"/>
    <col min="6" max="16384" width="8.88671875" style="1"/>
  </cols>
  <sheetData>
    <row r="1" spans="1:4" s="3" customFormat="1" x14ac:dyDescent="0.35">
      <c r="A1" s="3" t="s">
        <v>1</v>
      </c>
      <c r="B1" s="3" t="s">
        <v>2</v>
      </c>
      <c r="C1" s="3" t="s">
        <v>3</v>
      </c>
      <c r="D1" s="3" t="s">
        <v>4</v>
      </c>
    </row>
    <row r="2" spans="1:4" x14ac:dyDescent="0.35">
      <c r="A2" s="1">
        <v>1</v>
      </c>
      <c r="B2" s="1">
        <v>0</v>
      </c>
      <c r="C2" s="1">
        <v>0</v>
      </c>
      <c r="D2" s="1">
        <v>1</v>
      </c>
    </row>
    <row r="3" spans="1:4" x14ac:dyDescent="0.35">
      <c r="A3" s="1">
        <v>2</v>
      </c>
      <c r="B3" s="1">
        <v>1</v>
      </c>
      <c r="C3" s="1">
        <v>0</v>
      </c>
      <c r="D3" s="1">
        <v>1</v>
      </c>
    </row>
    <row r="4" spans="1:4" x14ac:dyDescent="0.35">
      <c r="A4" s="1">
        <v>3</v>
      </c>
      <c r="B4" s="1">
        <v>0</v>
      </c>
      <c r="C4" s="1">
        <v>1</v>
      </c>
      <c r="D4" s="1">
        <v>1</v>
      </c>
    </row>
    <row r="5" spans="1:4" x14ac:dyDescent="0.35">
      <c r="A5" s="1">
        <v>4</v>
      </c>
      <c r="B5" s="1">
        <v>1</v>
      </c>
      <c r="C5" s="1">
        <v>0</v>
      </c>
      <c r="D5" s="1">
        <v>1</v>
      </c>
    </row>
    <row r="6" spans="1:4" x14ac:dyDescent="0.35">
      <c r="A6" s="1">
        <v>5</v>
      </c>
      <c r="B6" s="1">
        <v>1</v>
      </c>
      <c r="C6" s="1">
        <v>0</v>
      </c>
      <c r="D6" s="1">
        <v>1</v>
      </c>
    </row>
    <row r="7" spans="1:4" x14ac:dyDescent="0.35">
      <c r="A7" s="10" t="s">
        <v>5</v>
      </c>
      <c r="B7" s="7">
        <f>_xlfn.VAR.P(B2:B6)</f>
        <v>0.24</v>
      </c>
      <c r="C7" s="7">
        <f>_xlfn.VAR.P(C2:C6)</f>
        <v>0.16</v>
      </c>
      <c r="D7" s="7">
        <f>_xlfn.VAR.P(D2:D6)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C63D-391D-4A93-BE08-566340C35755}">
  <dimension ref="A1:G18"/>
  <sheetViews>
    <sheetView zoomScale="115" zoomScaleNormal="115" workbookViewId="0">
      <selection activeCell="D10" sqref="D10"/>
    </sheetView>
  </sheetViews>
  <sheetFormatPr defaultRowHeight="18" x14ac:dyDescent="0.35"/>
  <cols>
    <col min="1" max="1" width="22.21875" style="1" bestFit="1" customWidth="1"/>
    <col min="2" max="2" width="15.5546875" style="1" bestFit="1" customWidth="1"/>
    <col min="3" max="4" width="14.109375" style="1" bestFit="1" customWidth="1"/>
    <col min="5" max="5" width="11.21875" style="1" bestFit="1" customWidth="1"/>
    <col min="6" max="6" width="15.44140625" style="1" customWidth="1"/>
    <col min="7" max="7" width="14.5546875" style="1" customWidth="1"/>
    <col min="8" max="16384" width="8.88671875" style="1"/>
  </cols>
  <sheetData>
    <row r="1" spans="1:6" s="2" customForma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x14ac:dyDescent="0.35">
      <c r="A2" s="1" t="s">
        <v>6</v>
      </c>
      <c r="B2" s="1">
        <f>B9</f>
        <v>110</v>
      </c>
      <c r="C2" s="5">
        <f>B11*E9</f>
        <v>54.46484375</v>
      </c>
      <c r="D2" s="6">
        <f>B2-C2</f>
        <v>55.53515625</v>
      </c>
      <c r="E2" s="6">
        <f>D2*D2</f>
        <v>3084.1535797119141</v>
      </c>
      <c r="F2" s="6">
        <f>E2/C2</f>
        <v>56.626501929731766</v>
      </c>
    </row>
    <row r="3" spans="1:6" x14ac:dyDescent="0.35">
      <c r="A3" s="1" t="s">
        <v>8</v>
      </c>
      <c r="B3" s="1">
        <f>C9</f>
        <v>81</v>
      </c>
      <c r="C3" s="5">
        <f>C11*E9</f>
        <v>136.53515625</v>
      </c>
      <c r="D3" s="6">
        <f t="shared" ref="D3:D5" si="0">B3-C3</f>
        <v>-55.53515625</v>
      </c>
      <c r="E3" s="6">
        <f>D3*D3</f>
        <v>3084.1535797119141</v>
      </c>
      <c r="F3" s="6">
        <f>E3/C3</f>
        <v>22.588713884537807</v>
      </c>
    </row>
    <row r="4" spans="1:6" x14ac:dyDescent="0.35">
      <c r="A4" s="1" t="s">
        <v>7</v>
      </c>
      <c r="B4" s="1">
        <f>B10</f>
        <v>109</v>
      </c>
      <c r="C4" s="5">
        <f>B11*E10</f>
        <v>164.53515625</v>
      </c>
      <c r="D4" s="6">
        <f t="shared" si="0"/>
        <v>-55.53515625</v>
      </c>
      <c r="E4" s="6">
        <f>D4*D4</f>
        <v>3084.1535797119141</v>
      </c>
      <c r="F4" s="6">
        <f>E4/C4</f>
        <v>18.7446479524762</v>
      </c>
    </row>
    <row r="5" spans="1:6" x14ac:dyDescent="0.35">
      <c r="A5" s="1" t="s">
        <v>9</v>
      </c>
      <c r="B5" s="1">
        <f>C10</f>
        <v>468</v>
      </c>
      <c r="C5" s="5">
        <f>C11*E10</f>
        <v>412.46484375</v>
      </c>
      <c r="D5" s="6">
        <f t="shared" si="0"/>
        <v>55.53515625</v>
      </c>
      <c r="E5" s="6">
        <f>D5*D5</f>
        <v>3084.1535797119141</v>
      </c>
      <c r="F5" s="6">
        <f>E5/C5</f>
        <v>7.4773732269440574</v>
      </c>
    </row>
    <row r="6" spans="1:6" x14ac:dyDescent="0.35">
      <c r="E6" s="6"/>
      <c r="F6" s="6">
        <f>SUM(F2:F5)</f>
        <v>105.43723699368982</v>
      </c>
    </row>
    <row r="7" spans="1:6" ht="18.600000000000001" thickBot="1" x14ac:dyDescent="0.4"/>
    <row r="8" spans="1:6" x14ac:dyDescent="0.35">
      <c r="A8" s="12"/>
      <c r="B8" s="13" t="s">
        <v>10</v>
      </c>
      <c r="C8" s="14" t="s">
        <v>11</v>
      </c>
    </row>
    <row r="9" spans="1:6" x14ac:dyDescent="0.35">
      <c r="A9" s="15" t="s">
        <v>12</v>
      </c>
      <c r="B9" s="11">
        <v>110</v>
      </c>
      <c r="C9" s="16">
        <v>81</v>
      </c>
      <c r="D9" s="1">
        <f>SUM(B9:C9)</f>
        <v>191</v>
      </c>
      <c r="E9" s="9">
        <f>D9/D11</f>
        <v>0.24869791666666666</v>
      </c>
    </row>
    <row r="10" spans="1:6" ht="18.600000000000001" thickBot="1" x14ac:dyDescent="0.4">
      <c r="A10" s="17" t="s">
        <v>13</v>
      </c>
      <c r="B10" s="18">
        <v>109</v>
      </c>
      <c r="C10" s="19">
        <v>468</v>
      </c>
      <c r="D10" s="1">
        <f>SUM(B10:C10)</f>
        <v>577</v>
      </c>
      <c r="E10" s="9">
        <f>D10/D11</f>
        <v>0.75130208333333337</v>
      </c>
      <c r="F10" s="8"/>
    </row>
    <row r="11" spans="1:6" x14ac:dyDescent="0.35">
      <c r="B11" s="1">
        <f>SUM(B9:B10)</f>
        <v>219</v>
      </c>
      <c r="C11" s="1">
        <f>SUM(C9:C10)</f>
        <v>549</v>
      </c>
      <c r="D11" s="1">
        <f>SUM(D9:D10)</f>
        <v>768</v>
      </c>
    </row>
    <row r="13" spans="1:6" x14ac:dyDescent="0.35">
      <c r="A13" s="1" t="s">
        <v>30</v>
      </c>
      <c r="B13" s="24">
        <f>_xlfn.CHISQ.TEST(B2:B5,C2:C5)</f>
        <v>1.0521893225114579E-22</v>
      </c>
    </row>
    <row r="15" spans="1:6" x14ac:dyDescent="0.35">
      <c r="F15" s="8"/>
    </row>
    <row r="17" spans="7:7" x14ac:dyDescent="0.35">
      <c r="G17" s="9"/>
    </row>
    <row r="18" spans="7:7" x14ac:dyDescent="0.35">
      <c r="G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AC6D-5B37-4FAF-98BD-23604AC530C8}">
  <dimension ref="A1:G18"/>
  <sheetViews>
    <sheetView zoomScale="115" zoomScaleNormal="115" workbookViewId="0">
      <selection activeCell="B13" sqref="B13"/>
    </sheetView>
  </sheetViews>
  <sheetFormatPr defaultRowHeight="18" x14ac:dyDescent="0.35"/>
  <cols>
    <col min="1" max="1" width="22.21875" style="1" bestFit="1" customWidth="1"/>
    <col min="2" max="2" width="15.5546875" style="1" bestFit="1" customWidth="1"/>
    <col min="3" max="4" width="14.109375" style="1" bestFit="1" customWidth="1"/>
    <col min="5" max="5" width="9.88671875" style="1" bestFit="1" customWidth="1"/>
    <col min="6" max="6" width="15.44140625" style="1" customWidth="1"/>
    <col min="7" max="7" width="14.5546875" style="1" customWidth="1"/>
    <col min="8" max="16384" width="8.88671875" style="1"/>
  </cols>
  <sheetData>
    <row r="1" spans="1:6" s="2" customForma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6" x14ac:dyDescent="0.35">
      <c r="A2" s="1" t="s">
        <v>6</v>
      </c>
      <c r="B2" s="1">
        <f>B9</f>
        <v>110</v>
      </c>
      <c r="C2" s="5">
        <f>B11*E9</f>
        <v>120.52525252525253</v>
      </c>
      <c r="D2" s="6">
        <f>B2-C2</f>
        <v>-10.525252525252526</v>
      </c>
      <c r="E2" s="6">
        <f>D2*D2</f>
        <v>110.78094072033467</v>
      </c>
      <c r="F2" s="6">
        <f>E2/C2</f>
        <v>0.91915128489047371</v>
      </c>
    </row>
    <row r="3" spans="1:6" x14ac:dyDescent="0.35">
      <c r="A3" s="1" t="s">
        <v>8</v>
      </c>
      <c r="B3" s="1">
        <f>C9</f>
        <v>204</v>
      </c>
      <c r="C3" s="5">
        <f>C11*E9</f>
        <v>193.47474747474749</v>
      </c>
      <c r="D3" s="6">
        <f t="shared" ref="D3:D5" si="0">B3-C3</f>
        <v>10.525252525252512</v>
      </c>
      <c r="E3" s="6">
        <f>D3*D3</f>
        <v>110.78094072033437</v>
      </c>
      <c r="F3" s="6">
        <f>E3/C3</f>
        <v>0.5725860463252116</v>
      </c>
    </row>
    <row r="4" spans="1:6" x14ac:dyDescent="0.35">
      <c r="A4" s="1" t="s">
        <v>7</v>
      </c>
      <c r="B4" s="1">
        <f>B10</f>
        <v>232</v>
      </c>
      <c r="C4" s="5">
        <f>B11*E10</f>
        <v>221.47474747474749</v>
      </c>
      <c r="D4" s="6">
        <f t="shared" si="0"/>
        <v>10.525252525252512</v>
      </c>
      <c r="E4" s="6">
        <f>D4*D4</f>
        <v>110.78094072033437</v>
      </c>
      <c r="F4" s="6">
        <f>E4/C4</f>
        <v>0.5001967130946412</v>
      </c>
    </row>
    <row r="5" spans="1:6" x14ac:dyDescent="0.35">
      <c r="A5" s="1" t="s">
        <v>9</v>
      </c>
      <c r="B5" s="1">
        <f>C10</f>
        <v>345</v>
      </c>
      <c r="C5" s="5">
        <f>C11*E10</f>
        <v>355.52525252525254</v>
      </c>
      <c r="D5" s="6">
        <f t="shared" si="0"/>
        <v>-10.52525252525254</v>
      </c>
      <c r="E5" s="6">
        <f>D5*D5</f>
        <v>110.78094072033497</v>
      </c>
      <c r="F5" s="6">
        <f>E5/C5</f>
        <v>0.31159795241961419</v>
      </c>
    </row>
    <row r="6" spans="1:6" x14ac:dyDescent="0.35">
      <c r="E6" s="6"/>
      <c r="F6" s="6">
        <f>SUM(F2:F5)</f>
        <v>2.3035319967299408</v>
      </c>
    </row>
    <row r="7" spans="1:6" ht="18.600000000000001" thickBot="1" x14ac:dyDescent="0.4"/>
    <row r="8" spans="1:6" x14ac:dyDescent="0.35">
      <c r="A8" s="12"/>
      <c r="B8" s="13" t="s">
        <v>10</v>
      </c>
      <c r="C8" s="14" t="s">
        <v>11</v>
      </c>
    </row>
    <row r="9" spans="1:6" x14ac:dyDescent="0.35">
      <c r="A9" s="15" t="s">
        <v>12</v>
      </c>
      <c r="B9" s="11">
        <v>110</v>
      </c>
      <c r="C9" s="16">
        <v>204</v>
      </c>
      <c r="D9" s="1">
        <f>SUM(B9:C9)</f>
        <v>314</v>
      </c>
      <c r="E9" s="9">
        <f>D9/D11</f>
        <v>0.35241301907968575</v>
      </c>
    </row>
    <row r="10" spans="1:6" ht="18.600000000000001" thickBot="1" x14ac:dyDescent="0.4">
      <c r="A10" s="17" t="s">
        <v>13</v>
      </c>
      <c r="B10" s="18">
        <v>232</v>
      </c>
      <c r="C10" s="19">
        <v>345</v>
      </c>
      <c r="D10" s="1">
        <f>SUM(B10:C10)</f>
        <v>577</v>
      </c>
      <c r="E10" s="9">
        <f>D10/D11</f>
        <v>0.6475869809203143</v>
      </c>
      <c r="F10" s="8"/>
    </row>
    <row r="11" spans="1:6" x14ac:dyDescent="0.35">
      <c r="B11" s="1">
        <f>SUM(B9:B10)</f>
        <v>342</v>
      </c>
      <c r="C11" s="1">
        <f>SUM(C9:C10)</f>
        <v>549</v>
      </c>
      <c r="D11" s="1">
        <f>SUM(D9:D10)</f>
        <v>891</v>
      </c>
    </row>
    <row r="13" spans="1:6" x14ac:dyDescent="0.35">
      <c r="A13" s="1" t="s">
        <v>30</v>
      </c>
      <c r="B13" s="25">
        <f>_xlfn.CHISQ.TEST(B2:B5,C2:C5)</f>
        <v>0.51184460788455766</v>
      </c>
    </row>
    <row r="15" spans="1:6" x14ac:dyDescent="0.35">
      <c r="F15" s="8"/>
    </row>
    <row r="17" spans="7:7" x14ac:dyDescent="0.35">
      <c r="G17" s="9"/>
    </row>
    <row r="18" spans="7:7" x14ac:dyDescent="0.35">
      <c r="G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F967-F7C1-4C5A-9CB6-10ADCBFB1322}">
  <dimension ref="A1:I23"/>
  <sheetViews>
    <sheetView zoomScale="115" zoomScaleNormal="115" workbookViewId="0">
      <selection activeCell="K10" sqref="K10"/>
    </sheetView>
  </sheetViews>
  <sheetFormatPr defaultRowHeight="15.6" x14ac:dyDescent="0.3"/>
  <cols>
    <col min="1" max="1" width="30.44140625" style="21" bestFit="1" customWidth="1"/>
    <col min="2" max="2" width="9.5546875" style="21" bestFit="1" customWidth="1"/>
    <col min="3" max="4" width="7.44140625" style="21" customWidth="1"/>
    <col min="5" max="5" width="7.44140625" style="21" bestFit="1" customWidth="1"/>
    <col min="6" max="9" width="12.33203125" style="21" bestFit="1" customWidth="1"/>
    <col min="10" max="16384" width="8.88671875" style="21"/>
  </cols>
  <sheetData>
    <row r="1" spans="1:9" s="20" customFormat="1" x14ac:dyDescent="0.3">
      <c r="B1" s="20" t="s">
        <v>37</v>
      </c>
      <c r="C1" s="20" t="s">
        <v>38</v>
      </c>
      <c r="D1" s="20" t="s">
        <v>20</v>
      </c>
      <c r="F1" s="20" t="s">
        <v>39</v>
      </c>
      <c r="G1" s="20" t="s">
        <v>40</v>
      </c>
      <c r="H1" s="20" t="s">
        <v>41</v>
      </c>
      <c r="I1" s="20" t="s">
        <v>42</v>
      </c>
    </row>
    <row r="2" spans="1:9" x14ac:dyDescent="0.3">
      <c r="A2" s="21" t="s">
        <v>31</v>
      </c>
      <c r="B2" s="21">
        <v>10</v>
      </c>
      <c r="C2" s="21">
        <v>7</v>
      </c>
      <c r="D2" s="21">
        <v>0</v>
      </c>
      <c r="F2" s="22">
        <f>POWER(B2-$B$10,2)</f>
        <v>5.4444444444444473</v>
      </c>
      <c r="H2" s="22">
        <f>POWER(C2-$C$10,2)</f>
        <v>5.4444444444444473</v>
      </c>
    </row>
    <row r="3" spans="1:9" x14ac:dyDescent="0.3">
      <c r="A3" s="21" t="s">
        <v>32</v>
      </c>
      <c r="B3" s="21">
        <v>12</v>
      </c>
      <c r="C3" s="21">
        <v>9</v>
      </c>
      <c r="D3" s="21">
        <v>0</v>
      </c>
      <c r="F3" s="22">
        <f t="shared" ref="F3:F4" si="0">POWER(B3-$B$10,2)</f>
        <v>0.11111111111111151</v>
      </c>
      <c r="H3" s="22">
        <f t="shared" ref="H3:H4" si="1">POWER(C3-$C$10,2)</f>
        <v>0.11111111111111151</v>
      </c>
    </row>
    <row r="4" spans="1:9" x14ac:dyDescent="0.3">
      <c r="A4" s="21" t="s">
        <v>33</v>
      </c>
      <c r="B4" s="21">
        <v>15</v>
      </c>
      <c r="C4" s="21">
        <v>12</v>
      </c>
      <c r="D4" s="21">
        <v>0</v>
      </c>
      <c r="F4" s="22">
        <f t="shared" si="0"/>
        <v>7.1111111111111081</v>
      </c>
      <c r="H4" s="22">
        <f t="shared" si="1"/>
        <v>7.1111111111111081</v>
      </c>
    </row>
    <row r="5" spans="1:9" x14ac:dyDescent="0.3">
      <c r="A5" s="21" t="s">
        <v>34</v>
      </c>
      <c r="B5" s="21">
        <v>19</v>
      </c>
      <c r="C5" s="21">
        <v>14</v>
      </c>
      <c r="D5" s="21">
        <v>1</v>
      </c>
      <c r="G5" s="22">
        <f>POWER(B5-$B$11,2)</f>
        <v>21.777777777777789</v>
      </c>
      <c r="I5" s="22">
        <f>POWER(C5-$C$11,2)</f>
        <v>9</v>
      </c>
    </row>
    <row r="6" spans="1:9" x14ac:dyDescent="0.3">
      <c r="A6" s="21" t="s">
        <v>35</v>
      </c>
      <c r="B6" s="21">
        <v>25</v>
      </c>
      <c r="C6" s="21">
        <v>18</v>
      </c>
      <c r="D6" s="21">
        <v>1</v>
      </c>
      <c r="F6" s="22"/>
      <c r="G6" s="22">
        <f t="shared" ref="G6:G7" si="2">POWER(B6-$B$11,2)</f>
        <v>1.7777777777777746</v>
      </c>
      <c r="I6" s="22">
        <f t="shared" ref="I6:I7" si="3">POWER(C6-$C$11,2)</f>
        <v>1</v>
      </c>
    </row>
    <row r="7" spans="1:9" x14ac:dyDescent="0.3">
      <c r="A7" s="21" t="s">
        <v>36</v>
      </c>
      <c r="B7" s="21">
        <v>27</v>
      </c>
      <c r="C7" s="21">
        <v>19</v>
      </c>
      <c r="D7" s="21">
        <v>1</v>
      </c>
      <c r="G7" s="22">
        <f t="shared" si="2"/>
        <v>11.111111111111104</v>
      </c>
      <c r="I7" s="22">
        <f t="shared" si="3"/>
        <v>4</v>
      </c>
    </row>
    <row r="8" spans="1:9" x14ac:dyDescent="0.3">
      <c r="E8" s="4" t="s">
        <v>0</v>
      </c>
      <c r="F8" s="22">
        <f>SUM(F2:F4)</f>
        <v>12.666666666666668</v>
      </c>
      <c r="G8" s="22">
        <f>SUM(G5:G7)</f>
        <v>34.666666666666671</v>
      </c>
      <c r="H8" s="22">
        <f>SUM(H2:H4)</f>
        <v>12.666666666666668</v>
      </c>
      <c r="I8" s="22">
        <f>SUM(I5:I7)</f>
        <v>14</v>
      </c>
    </row>
    <row r="9" spans="1:9" x14ac:dyDescent="0.3">
      <c r="A9" s="21" t="s">
        <v>21</v>
      </c>
      <c r="B9" s="22">
        <f>AVERAGE(B2:B7)</f>
        <v>18</v>
      </c>
      <c r="C9" s="22">
        <f>AVERAGE(C2:C7)</f>
        <v>13.166666666666666</v>
      </c>
      <c r="D9" s="22"/>
    </row>
    <row r="10" spans="1:9" x14ac:dyDescent="0.3">
      <c r="A10" s="21" t="s">
        <v>22</v>
      </c>
      <c r="B10" s="22">
        <f>AVERAGE(B2:B4)</f>
        <v>12.333333333333334</v>
      </c>
      <c r="C10" s="22">
        <f>AVERAGE(C2:C4)</f>
        <v>9.3333333333333339</v>
      </c>
    </row>
    <row r="11" spans="1:9" x14ac:dyDescent="0.3">
      <c r="A11" s="21" t="s">
        <v>23</v>
      </c>
      <c r="B11" s="22">
        <f>AVERAGE(B5:B7)</f>
        <v>23.666666666666668</v>
      </c>
      <c r="C11" s="22">
        <f>AVERAGE(C5:C7)</f>
        <v>17</v>
      </c>
    </row>
    <row r="13" spans="1:9" x14ac:dyDescent="0.3">
      <c r="A13" s="21" t="s">
        <v>25</v>
      </c>
      <c r="B13" s="21">
        <f>COUNTIF(D2:D7,0)</f>
        <v>3</v>
      </c>
      <c r="C13" s="21">
        <f>COUNTIF(D2:D7,0)</f>
        <v>3</v>
      </c>
    </row>
    <row r="14" spans="1:9" x14ac:dyDescent="0.3">
      <c r="A14" s="21" t="s">
        <v>26</v>
      </c>
      <c r="B14" s="21">
        <f>COUNTIF(D2:D7,1)</f>
        <v>3</v>
      </c>
      <c r="C14" s="21">
        <f>COUNTIF(D2:D7,0)</f>
        <v>3</v>
      </c>
    </row>
    <row r="16" spans="1:9" x14ac:dyDescent="0.3">
      <c r="A16" s="21" t="s">
        <v>24</v>
      </c>
      <c r="B16" s="22">
        <f>B13*POWER(B10-B9,2)+B14*POWER(B11-B9,2)</f>
        <v>192.66666666666669</v>
      </c>
      <c r="C16" s="22">
        <f>C13*POWER(C10-C9,2)+C14*POWER(C11-C9,2)</f>
        <v>88.166666666666657</v>
      </c>
    </row>
    <row r="18" spans="1:3" x14ac:dyDescent="0.3">
      <c r="A18" s="21" t="s">
        <v>28</v>
      </c>
      <c r="B18" s="21">
        <f>1/(COUNT(B2:B7)-2)</f>
        <v>0.25</v>
      </c>
      <c r="C18" s="21">
        <f>1/(COUNT(C2:C7)-2)</f>
        <v>0.25</v>
      </c>
    </row>
    <row r="19" spans="1:3" x14ac:dyDescent="0.3">
      <c r="A19" s="21" t="s">
        <v>27</v>
      </c>
      <c r="B19" s="22">
        <f>B18*SUM(F8:G8)</f>
        <v>11.833333333333336</v>
      </c>
      <c r="C19" s="22">
        <f>C18*SUM(H8:I8)</f>
        <v>6.666666666666667</v>
      </c>
    </row>
    <row r="21" spans="1:3" x14ac:dyDescent="0.3">
      <c r="A21" s="21" t="s">
        <v>29</v>
      </c>
      <c r="B21" s="22">
        <f>B16/B19</f>
        <v>16.281690140845068</v>
      </c>
      <c r="C21" s="22">
        <f>C16/C19</f>
        <v>13.224999999999998</v>
      </c>
    </row>
    <row r="23" spans="1:3" x14ac:dyDescent="0.3">
      <c r="B23" s="23"/>
      <c r="C23" s="23"/>
    </row>
  </sheetData>
  <phoneticPr fontId="7" type="noConversion"/>
  <pageMargins left="0.7" right="0.7" top="0.75" bottom="0.75" header="0.3" footer="0.3"/>
  <pageSetup paperSize="9" orientation="portrait" horizontalDpi="300" verticalDpi="300" r:id="rId1"/>
  <ignoredErrors>
    <ignoredError sqref="B10:B11 C10:C11" formulaRange="1"/>
    <ignoredError sqref="G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VarianceThreshold</vt:lpstr>
      <vt:lpstr>Chi2</vt:lpstr>
      <vt:lpstr>Chi2 (2)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2025-03-04T18:06:47Z</dcterms:modified>
</cp:coreProperties>
</file>