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mosmarket/Desktop/"/>
    </mc:Choice>
  </mc:AlternateContent>
  <xr:revisionPtr revIDLastSave="0" documentId="13_ncr:1_{48A0C78D-3121-6242-B0D8-4D5A77BC9C6F}" xr6:coauthVersionLast="47" xr6:coauthVersionMax="47" xr10:uidLastSave="{00000000-0000-0000-0000-000000000000}"/>
  <bookViews>
    <workbookView xWindow="0" yWindow="460" windowWidth="26880" windowHeight="20140" xr2:uid="{00000000-000D-0000-FFFF-FFFF00000000}"/>
  </bookViews>
  <sheets>
    <sheet name="Crowdfunding" sheetId="1" r:id="rId1"/>
    <sheet name="Category PT" sheetId="12" r:id="rId2"/>
    <sheet name="Sub-category PT" sheetId="15" r:id="rId3"/>
    <sheet name="Date Conversion PT" sheetId="32" r:id="rId4"/>
    <sheet name="Goal Analysis" sheetId="8" r:id="rId5"/>
    <sheet name="Stats" sheetId="33" r:id="rId6"/>
  </sheets>
  <definedNames>
    <definedName name="_xlnm._FilterDatabase" localSheetId="5" hidden="1">Stats!$A$1:$A$1001</definedName>
  </definedNames>
  <calcPr calcId="191029"/>
  <pivotCaches>
    <pivotCache cacheId="244" r:id="rId7"/>
    <pivotCache cacheId="245" r:id="rId8"/>
    <pivotCache cacheId="24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I13" i="33"/>
  <c r="I12" i="33"/>
  <c r="I8" i="33"/>
  <c r="I9" i="33"/>
  <c r="I10" i="33"/>
  <c r="I11" i="33"/>
  <c r="H13" i="33"/>
  <c r="H12" i="33"/>
  <c r="H10" i="33"/>
  <c r="H11" i="33"/>
  <c r="H9" i="33"/>
  <c r="H8" i="33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2" i="1"/>
  <c r="K3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C13" i="8"/>
  <c r="D13" i="8"/>
  <c r="D12" i="8"/>
  <c r="D11" i="8"/>
  <c r="D10" i="8"/>
  <c r="D9" i="8"/>
  <c r="D8" i="8"/>
  <c r="D7" i="8"/>
  <c r="D6" i="8"/>
  <c r="D5" i="8"/>
  <c r="C12" i="8"/>
  <c r="C11" i="8"/>
  <c r="C10" i="8"/>
  <c r="C9" i="8"/>
  <c r="C8" i="8"/>
  <c r="C7" i="8"/>
  <c r="C6" i="8"/>
  <c r="C5" i="8"/>
  <c r="C4" i="8"/>
  <c r="D4" i="8"/>
  <c r="D3" i="8"/>
  <c r="C3" i="8"/>
  <c r="B3" i="8"/>
  <c r="B12" i="8"/>
  <c r="E12" i="8" s="1"/>
  <c r="B11" i="8"/>
  <c r="B10" i="8"/>
  <c r="B9" i="8"/>
  <c r="E9" i="8" s="1"/>
  <c r="B8" i="8"/>
  <c r="E8" i="8" s="1"/>
  <c r="B7" i="8"/>
  <c r="B6" i="8"/>
  <c r="B5" i="8"/>
  <c r="E5" i="8" s="1"/>
  <c r="D2" i="8"/>
  <c r="C2" i="8"/>
  <c r="B13" i="8"/>
  <c r="B4" i="8"/>
  <c r="E4" i="8" s="1"/>
  <c r="B2" i="8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3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T4" i="1"/>
  <c r="T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H4" i="8" l="1"/>
  <c r="G5" i="8"/>
  <c r="G9" i="8"/>
  <c r="H5" i="8"/>
  <c r="H9" i="8"/>
  <c r="G4" i="8"/>
  <c r="G8" i="8"/>
  <c r="G12" i="8"/>
  <c r="H8" i="8"/>
  <c r="H12" i="8"/>
  <c r="E6" i="8"/>
  <c r="G6" i="8" s="1"/>
  <c r="E10" i="8"/>
  <c r="F10" i="8" s="1"/>
  <c r="F9" i="8"/>
  <c r="F5" i="8"/>
  <c r="E3" i="8"/>
  <c r="F3" i="8" s="1"/>
  <c r="E7" i="8"/>
  <c r="G7" i="8" s="1"/>
  <c r="E11" i="8"/>
  <c r="G11" i="8" s="1"/>
  <c r="F12" i="8"/>
  <c r="F8" i="8"/>
  <c r="F4" i="8"/>
  <c r="E2" i="8"/>
  <c r="F2" i="8" s="1"/>
  <c r="E13" i="8"/>
  <c r="F13" i="8" s="1"/>
  <c r="G3" i="8" l="1"/>
  <c r="F6" i="8"/>
  <c r="H6" i="8"/>
  <c r="H7" i="8"/>
  <c r="H2" i="8"/>
  <c r="H3" i="8"/>
  <c r="H10" i="8"/>
  <c r="G2" i="8"/>
  <c r="H11" i="8"/>
  <c r="G13" i="8"/>
  <c r="H13" i="8"/>
  <c r="F11" i="8"/>
  <c r="G10" i="8"/>
  <c r="F7" i="8"/>
</calcChain>
</file>

<file path=xl/sharedStrings.xml><?xml version="1.0" encoding="utf-8"?>
<sst xmlns="http://schemas.openxmlformats.org/spreadsheetml/2006/main" count="7061" uniqueCount="2111">
  <si>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</si>
  <si>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</si>
  <si>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</si>
  <si>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</si>
  <si>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</si>
  <si>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</si>
  <si>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</si>
  <si>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</si>
  <si>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</si>
  <si>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</si>
  <si>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</si>
  <si>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</si>
  <si>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</si>
  <si>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</si>
  <si>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</si>
  <si>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</si>
  <si>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</si>
  <si>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</si>
  <si>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</si>
  <si>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</si>
  <si>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</si>
  <si>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</si>
  <si>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</si>
  <si>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</si>
  <si>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</si>
  <si>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</si>
  <si>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</si>
  <si>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</si>
  <si>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</si>
  <si>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</si>
  <si>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</si>
  <si>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</si>
  <si>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</si>
  <si>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</si>
  <si>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</si>
  <si>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</si>
  <si>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</si>
  <si>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</si>
  <si>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</si>
  <si>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</si>
  <si>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</si>
  <si>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</si>
  <si>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</si>
  <si>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</si>
  <si>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</si>
  <si>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</si>
  <si>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</si>
  <si>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</si>
  <si>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</si>
  <si>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</si>
  <si>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</si>
  <si>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</si>
  <si>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</si>
  <si>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</si>
  <si>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</si>
  <si>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</si>
  <si>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</si>
  <si>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</si>
  <si>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</si>
  <si>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</si>
  <si>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</si>
  <si>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</si>
  <si>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</si>
  <si>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</si>
  <si>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</si>
  <si>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</si>
  <si>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</si>
  <si>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</si>
  <si>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</si>
  <si>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</si>
  <si>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</si>
  <si>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</si>
  <si>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</si>
  <si>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</si>
  <si>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</si>
  <si>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</si>
  <si>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</si>
  <si>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</si>
  <si>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</si>
  <si>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</si>
  <si>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</si>
  <si>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</si>
  <si>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</si>
  <si>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</si>
  <si>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</si>
  <si>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</si>
  <si>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</si>
  <si>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</si>
  <si>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</si>
  <si>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</si>
  <si>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</si>
  <si>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</si>
  <si>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</si>
  <si>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</si>
  <si>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</si>
  <si>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</si>
  <si>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</si>
  <si>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</si>
  <si>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</si>
  <si>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</si>
  <si>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</si>
  <si>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</si>
  <si>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</si>
  <si>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</si>
  <si>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</si>
  <si>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</si>
  <si>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</si>
  <si>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</si>
  <si>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</si>
  <si>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</si>
  <si>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</si>
  <si>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</si>
  <si>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</si>
  <si>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</si>
  <si>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</si>
  <si>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</si>
  <si>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</si>
  <si>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</si>
  <si>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</si>
  <si>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</si>
  <si>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</si>
  <si>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</si>
  <si>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</si>
  <si>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</si>
  <si>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</si>
  <si>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</si>
  <si>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</si>
  <si>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</si>
  <si>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</si>
  <si>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</si>
  <si>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</si>
  <si>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</si>
  <si>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</si>
  <si>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</si>
  <si>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</si>
  <si>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</si>
  <si>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</si>
  <si>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</si>
  <si>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</si>
  <si>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</si>
  <si>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</si>
  <si>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</si>
  <si>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</si>
  <si>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</si>
  <si>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</si>
  <si>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</si>
  <si>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</si>
  <si>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</si>
  <si>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</si>
  <si>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</si>
  <si>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</si>
  <si>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</si>
  <si>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</si>
  <si>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</si>
  <si>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</si>
  <si>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</si>
  <si>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</si>
  <si>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</si>
  <si>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</si>
  <si>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</si>
  <si>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</si>
  <si>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</si>
  <si>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</si>
  <si>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</si>
  <si>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</si>
  <si>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</si>
  <si>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</si>
  <si>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</si>
  <si>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</si>
  <si>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</si>
  <si>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</si>
  <si>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</si>
  <si>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</si>
  <si>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</si>
  <si>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</si>
  <si>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</si>
  <si>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</si>
  <si>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</si>
  <si>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</si>
  <si>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</si>
  <si>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</si>
  <si>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</si>
  <si>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</si>
  <si>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</si>
  <si>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</si>
  <si>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</si>
  <si>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</si>
  <si>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</si>
  <si>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</si>
  <si>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</si>
  <si>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</si>
  <si>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</si>
  <si>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</si>
  <si>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</si>
  <si>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</si>
  <si>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</si>
  <si>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</si>
  <si>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</si>
  <si>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</si>
  <si>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</si>
  <si>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</si>
  <si>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</si>
  <si>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</si>
  <si>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</si>
  <si>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</si>
  <si>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</si>
  <si>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</si>
  <si>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</si>
  <si>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</si>
  <si>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</si>
  <si>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</si>
  <si>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</si>
  <si>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</si>
  <si>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</si>
  <si>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</si>
  <si>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</si>
  <si>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</si>
  <si>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</si>
  <si>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</si>
  <si>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</si>
  <si>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</si>
  <si>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</si>
  <si>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</si>
  <si>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</si>
  <si>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</si>
  <si>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</si>
  <si>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</si>
  <si>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</si>
  <si>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</si>
  <si>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</si>
  <si>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</si>
  <si>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</si>
  <si>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</si>
  <si>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</si>
  <si>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</si>
  <si>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</si>
  <si>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</si>
  <si>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</si>
  <si>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</si>
  <si>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</si>
  <si>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</si>
  <si>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</si>
  <si>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</si>
  <si>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</si>
  <si>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</si>
  <si>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</si>
  <si>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</si>
  <si>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</si>
  <si>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</si>
  <si>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</si>
  <si>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</si>
  <si>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</si>
  <si>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</si>
  <si>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</si>
  <si>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</si>
  <si>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</si>
  <si>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</si>
  <si>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</si>
  <si>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</si>
  <si>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</si>
  <si>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</si>
  <si>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</si>
  <si>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</si>
  <si>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</si>
  <si>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</si>
  <si>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</si>
  <si>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</si>
  <si>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</si>
  <si>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</si>
  <si>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</si>
  <si>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</si>
  <si>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</si>
  <si>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</si>
  <si>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</si>
  <si>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</si>
  <si>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</si>
  <si>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</si>
  <si>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</si>
  <si>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</si>
  <si>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</si>
  <si>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</si>
  <si>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</si>
  <si>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</si>
  <si>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</si>
  <si>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</si>
  <si>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</si>
  <si>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</si>
  <si>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</si>
  <si>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</si>
  <si>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</si>
  <si>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</si>
  <si>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</si>
  <si>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</si>
  <si>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</si>
  <si>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</si>
  <si>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</si>
  <si>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</si>
  <si>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</si>
  <si>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</si>
  <si>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</si>
  <si>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</si>
  <si>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</si>
  <si>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</si>
  <si>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</si>
  <si>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</si>
  <si>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</si>
  <si>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</si>
  <si>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</si>
  <si>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</si>
  <si>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</si>
  <si>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</si>
  <si>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</si>
  <si>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</si>
  <si>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</si>
  <si>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</si>
  <si>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</si>
  <si>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</si>
  <si>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</si>
  <si>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</si>
  <si>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</si>
  <si>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</si>
  <si>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</si>
  <si>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</si>
  <si>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</si>
  <si>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</si>
  <si>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</si>
  <si>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</si>
  <si>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</si>
  <si>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</si>
  <si>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</si>
  <si>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</si>
  <si>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</si>
  <si>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</si>
  <si>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</si>
  <si>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</si>
  <si>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</si>
  <si>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</si>
  <si>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</si>
  <si>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</si>
  <si>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</si>
  <si>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</si>
  <si>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</si>
  <si>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</si>
  <si>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</si>
  <si>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</si>
  <si>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</si>
  <si>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</si>
  <si>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</si>
  <si>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</si>
  <si>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</si>
  <si>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</si>
  <si>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</si>
  <si>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</si>
  <si>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</si>
  <si>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</si>
  <si>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</si>
  <si>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</si>
  <si>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</si>
  <si>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</si>
  <si>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</si>
  <si>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</si>
  <si>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</si>
  <si>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</si>
  <si>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</si>
  <si>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</si>
  <si>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</si>
  <si>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</si>
  <si>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</si>
  <si>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</si>
  <si>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</si>
  <si>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</si>
  <si>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</si>
  <si>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</si>
  <si>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</si>
  <si>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</si>
  <si>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</si>
  <si>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</si>
  <si>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</si>
  <si>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</si>
  <si>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</si>
  <si>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</si>
  <si>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</si>
  <si>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</si>
  <si>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</si>
  <si>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</si>
  <si>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</si>
  <si>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</si>
  <si>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</si>
  <si>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</si>
  <si>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</si>
  <si>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</si>
  <si>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</si>
  <si>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</si>
  <si>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</si>
  <si>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</si>
  <si>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</si>
  <si>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</si>
  <si>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</si>
  <si>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</si>
  <si>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</si>
  <si>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</si>
  <si>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</si>
  <si>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</si>
  <si>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</si>
  <si>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</si>
  <si>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</si>
  <si>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</si>
  <si>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</si>
  <si>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</si>
  <si>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</si>
  <si>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</si>
  <si>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</si>
  <si>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</si>
  <si>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</si>
  <si>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</si>
  <si>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</si>
  <si>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</si>
  <si>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</si>
  <si>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</si>
  <si>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</si>
  <si>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</si>
  <si>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</si>
  <si>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</si>
  <si>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</si>
  <si>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</si>
  <si>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</si>
  <si>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</si>
  <si>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</si>
  <si>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</si>
  <si>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</si>
  <si>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</si>
  <si>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</si>
  <si>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</si>
  <si>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</si>
  <si>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</si>
  <si>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</si>
  <si>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</si>
  <si>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</si>
  <si>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</si>
  <si>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</si>
  <si>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</si>
  <si>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</si>
  <si>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</si>
  <si>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</si>
  <si>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</si>
  <si>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</si>
  <si>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</si>
  <si>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</si>
  <si>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</si>
  <si>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</si>
  <si>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</si>
  <si>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</si>
  <si>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</si>
  <si>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</si>
  <si>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</si>
  <si>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</si>
  <si>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</si>
  <si>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</si>
  <si>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</si>
  <si>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</si>
  <si>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</si>
  <si>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</si>
  <si>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</si>
  <si>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</si>
  <si>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</si>
  <si>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</si>
  <si>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</si>
  <si>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</si>
  <si>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</si>
  <si>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</si>
  <si>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</si>
  <si>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</si>
  <si>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</si>
  <si>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</si>
  <si>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</si>
  <si>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</si>
  <si>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</si>
  <si>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</si>
  <si>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</si>
  <si>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</si>
  <si>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</si>
  <si>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</si>
  <si>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</si>
  <si>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</si>
  <si>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</si>
  <si>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</si>
  <si>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</si>
  <si>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</si>
  <si>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</si>
  <si>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</si>
  <si>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</si>
  <si>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</si>
  <si>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</si>
  <si>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</si>
  <si>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</si>
  <si>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</si>
  <si>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</si>
  <si>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</si>
  <si>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</si>
  <si>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</si>
  <si>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</si>
  <si>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</si>
  <si>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</si>
  <si>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</si>
  <si>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</si>
  <si>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</si>
  <si>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</si>
  <si>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</si>
  <si>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</si>
  <si>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</si>
  <si>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</si>
  <si>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</si>
  <si>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</si>
  <si>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</si>
  <si>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</si>
  <si>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</si>
  <si>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</si>
  <si>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</si>
  <si>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</si>
  <si>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</si>
  <si>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</si>
  <si>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</si>
  <si>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</si>
  <si>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</si>
  <si>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</si>
  <si>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</si>
  <si>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</si>
  <si>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</si>
  <si>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</si>
  <si>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</si>
  <si>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</si>
  <si>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</si>
  <si>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</si>
  <si>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</si>
  <si>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</si>
  <si>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</si>
  <si>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</si>
  <si>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</si>
  <si>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</si>
  <si>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</si>
  <si>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</si>
  <si>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</si>
  <si>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</si>
  <si>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</si>
  <si>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</si>
  <si>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</si>
  <si>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</si>
  <si>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</si>
  <si>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</si>
  <si>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</si>
  <si>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</si>
  <si>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</si>
  <si>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</si>
  <si>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</si>
  <si>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</si>
  <si>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</si>
  <si>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</si>
  <si>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</si>
  <si>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</si>
  <si>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</si>
  <si>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</si>
  <si>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</si>
  <si>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</si>
  <si>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</si>
  <si>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</si>
  <si>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</si>
  <si>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</si>
  <si>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</si>
  <si>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</si>
  <si>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</si>
  <si>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</si>
  <si>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</si>
  <si>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</si>
  <si>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</si>
  <si>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</si>
  <si>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</si>
  <si>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</si>
  <si>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</si>
  <si>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</si>
  <si>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</si>
  <si>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</si>
  <si>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</si>
  <si>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</si>
  <si>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</si>
  <si>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</si>
  <si>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</si>
  <si>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</si>
  <si>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</si>
  <si>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</si>
  <si>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</si>
  <si>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</si>
  <si>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</si>
  <si>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</si>
  <si>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</si>
  <si>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</si>
  <si>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</si>
  <si>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</si>
  <si>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</si>
  <si>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</si>
  <si>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</si>
  <si>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</si>
  <si>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</si>
  <si>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</si>
  <si>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</si>
  <si>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</si>
  <si>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</si>
  <si>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</si>
  <si>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</si>
  <si>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</si>
  <si>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</si>
  <si>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</si>
  <si>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</si>
  <si>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</si>
  <si>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</si>
  <si>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</si>
  <si>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</si>
  <si>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</si>
  <si>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</si>
  <si>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</si>
  <si>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</si>
  <si>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</si>
  <si>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</si>
  <si>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</si>
  <si>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</si>
  <si>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</si>
  <si>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</si>
  <si>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</si>
  <si>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</si>
  <si>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</si>
  <si>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</si>
  <si>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</si>
  <si>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</si>
  <si>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</si>
  <si>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</si>
  <si>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</si>
  <si>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</si>
  <si>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</si>
  <si>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</si>
  <si>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</si>
  <si>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</si>
  <si>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</si>
  <si>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</si>
  <si>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</si>
  <si>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</si>
  <si>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</si>
  <si>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</si>
  <si>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</si>
  <si>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</si>
  <si>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</si>
  <si>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</si>
  <si>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</si>
  <si>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</si>
  <si>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</si>
  <si>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</si>
  <si>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</si>
  <si>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</si>
  <si>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</si>
  <si>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</si>
  <si>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</si>
  <si>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</si>
  <si>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</si>
  <si>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</si>
  <si>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</si>
  <si>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</si>
  <si>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</si>
  <si>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</si>
  <si>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</si>
  <si>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</si>
  <si>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</si>
  <si>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</si>
  <si>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</si>
  <si>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</si>
  <si>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</si>
  <si>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</si>
  <si>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</si>
  <si>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</si>
  <si>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</si>
  <si>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</si>
  <si>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</si>
  <si>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</si>
  <si>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</si>
  <si>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</si>
  <si>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</si>
  <si>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</si>
  <si>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</si>
  <si>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</si>
  <si>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</si>
  <si>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</si>
  <si>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</si>
  <si>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</si>
  <si>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</si>
  <si>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</si>
  <si>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</si>
  <si>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</si>
  <si>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</si>
  <si>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</si>
  <si>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</si>
  <si>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</si>
  <si>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</si>
  <si>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</si>
  <si>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</si>
  <si>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</si>
  <si>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</si>
  <si>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</si>
  <si>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</si>
  <si>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</si>
  <si>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</si>
  <si>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</si>
  <si>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</si>
  <si>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</si>
  <si>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</si>
  <si>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</si>
  <si>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</si>
  <si>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</si>
  <si>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</si>
  <si>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</si>
  <si>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</si>
  <si>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</si>
  <si>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</si>
  <si>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</si>
  <si>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</si>
  <si>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</si>
  <si>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</si>
  <si>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</si>
  <si>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</si>
  <si>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</si>
  <si>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</si>
  <si>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</si>
  <si>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</si>
  <si>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</si>
  <si>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</si>
  <si>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</si>
  <si>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</si>
  <si>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</si>
  <si>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</si>
  <si>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</si>
  <si>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</si>
  <si>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</si>
  <si>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</si>
  <si>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</si>
  <si>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</si>
  <si>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</si>
  <si>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</si>
  <si>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</si>
  <si>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</si>
  <si>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</si>
  <si>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</si>
  <si>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</si>
  <si>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</si>
  <si>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</si>
  <si>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</si>
  <si>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</si>
  <si>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</si>
  <si>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</si>
  <si>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</si>
  <si>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</si>
  <si>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</si>
  <si>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</si>
  <si>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</si>
  <si>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</si>
  <si>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</si>
  <si>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</si>
  <si>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</si>
  <si>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</si>
  <si>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</si>
  <si>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</si>
  <si>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</si>
  <si>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</si>
  <si>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</si>
  <si>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</si>
  <si>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</si>
  <si>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</si>
  <si>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</si>
  <si>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</si>
  <si>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</si>
  <si>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</si>
  <si>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</si>
  <si>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</si>
  <si>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</si>
  <si>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</si>
  <si>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</si>
  <si>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</si>
  <si>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</si>
  <si>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</si>
  <si>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</si>
  <si>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</si>
  <si>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</si>
  <si>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</si>
  <si>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</si>
  <si>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</si>
  <si>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</si>
  <si>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</si>
  <si>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</si>
  <si>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</si>
  <si>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</si>
  <si>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</si>
  <si>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</si>
  <si>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</si>
  <si>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</si>
  <si>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</si>
  <si>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</si>
  <si>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</si>
  <si>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</si>
  <si>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</si>
  <si>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</si>
  <si>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</si>
  <si>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</si>
  <si>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</si>
  <si>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</si>
  <si>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</si>
  <si>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</si>
  <si>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</si>
  <si>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</si>
  <si>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</si>
  <si>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</si>
  <si>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</si>
  <si>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</si>
  <si>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</si>
  <si>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</si>
  <si>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</si>
  <si>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</si>
  <si>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</si>
  <si>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</si>
  <si>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</si>
  <si>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</si>
  <si>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</si>
  <si>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</si>
  <si>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</si>
  <si>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</si>
  <si>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</si>
  <si>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</si>
  <si>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</si>
  <si>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</si>
  <si>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</si>
  <si>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</si>
  <si>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</si>
  <si>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</si>
  <si>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</si>
  <si>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</si>
  <si>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</si>
  <si>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</si>
  <si>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</si>
  <si>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</si>
  <si>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</si>
  <si>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</si>
  <si>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</si>
  <si>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</si>
  <si>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</si>
  <si>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</si>
  <si>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</si>
  <si>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</si>
  <si>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</si>
  <si>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</si>
  <si>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</si>
  <si>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</si>
  <si>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</si>
  <si>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</si>
  <si>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</si>
  <si>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</si>
  <si>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</si>
  <si>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</si>
  <si>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</si>
  <si>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</si>
  <si>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</si>
  <si>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</si>
  <si>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</si>
  <si>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</si>
  <si>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</si>
  <si>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</si>
  <si>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</si>
  <si>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</si>
  <si>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</si>
  <si>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</si>
  <si>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</si>
  <si>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</si>
  <si>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</si>
  <si>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</si>
  <si>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</si>
  <si>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</si>
  <si>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</si>
  <si>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</si>
  <si>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</si>
  <si>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</si>
  <si>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</si>
  <si>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</si>
  <si>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</si>
  <si>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</si>
  <si>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</si>
  <si>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</si>
  <si>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</si>
  <si>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</si>
  <si>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</si>
  <si>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</si>
  <si>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</si>
  <si>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</si>
  <si>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</si>
  <si>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</si>
  <si>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</si>
  <si>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</si>
  <si>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</si>
  <si>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</si>
  <si>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</si>
  <si>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</si>
  <si>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</si>
  <si>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</si>
  <si>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</si>
  <si>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</si>
  <si>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</si>
  <si>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</si>
  <si>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</si>
  <si>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</si>
  <si>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</si>
  <si>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</si>
  <si>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</si>
  <si>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</si>
  <si>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</si>
  <si>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</si>
  <si>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</si>
  <si>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</si>
  <si>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</si>
  <si>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</si>
  <si>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</si>
  <si>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</si>
  <si>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</si>
  <si>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</si>
  <si>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</si>
  <si>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</si>
  <si>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</si>
  <si>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</si>
  <si>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</si>
  <si>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</si>
  <si>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</si>
  <si>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</si>
  <si>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</si>
  <si>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</si>
  <si>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</si>
  <si>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</si>
  <si>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</si>
  <si>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</si>
  <si>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</si>
  <si>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</si>
  <si>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</si>
  <si>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</si>
  <si>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</si>
  <si>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</si>
  <si>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</si>
  <si>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</si>
  <si>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</si>
  <si>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</si>
  <si>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</si>
  <si>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</si>
  <si>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</si>
  <si>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</si>
  <si>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</si>
  <si>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</si>
  <si>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</si>
  <si>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</si>
  <si>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</si>
  <si>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</si>
  <si>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</si>
  <si>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</si>
  <si>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</si>
  <si>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</si>
  <si>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</si>
  <si>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</si>
  <si>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</si>
  <si>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</si>
  <si>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</si>
  <si>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</si>
  <si>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</si>
  <si>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</si>
  <si>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</si>
  <si>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</si>
  <si>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</si>
  <si>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</si>
  <si>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</si>
  <si>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</si>
  <si>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</si>
  <si>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</si>
  <si>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</si>
  <si>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</si>
  <si>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</si>
  <si>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</si>
  <si>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</si>
  <si>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</si>
  <si>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</si>
  <si>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</si>
  <si>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</si>
  <si>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</si>
  <si>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</si>
  <si>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</si>
  <si>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</si>
  <si>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</si>
  <si>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</si>
  <si>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</si>
  <si>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</si>
  <si>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</si>
  <si>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</si>
  <si>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</si>
  <si>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</si>
  <si>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</si>
  <si>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</si>
  <si>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</si>
  <si>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</si>
  <si>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</si>
  <si>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</si>
  <si>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</si>
  <si>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</si>
  <si>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</si>
  <si>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</si>
  <si>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</si>
  <si>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</si>
  <si>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</si>
  <si>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</si>
  <si>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</si>
  <si>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</si>
  <si>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</si>
  <si>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</si>
  <si>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</si>
  <si>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</si>
  <si>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</si>
  <si>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</si>
  <si>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</si>
  <si>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</si>
  <si>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</si>
  <si>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</si>
  <si>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</si>
  <si>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</si>
  <si>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</si>
  <si>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</si>
  <si>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</si>
  <si>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</si>
  <si>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</si>
  <si>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</si>
  <si>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</si>
  <si>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</si>
  <si>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</si>
  <si>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</si>
  <si>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</si>
  <si>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</si>
  <si>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</si>
  <si>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</si>
  <si>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</si>
  <si>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</si>
  <si>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</si>
  <si>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</si>
  <si>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</si>
  <si>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</si>
  <si>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</si>
  <si>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</si>
  <si>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</si>
  <si>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</si>
  <si>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</si>
  <si>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</si>
  <si>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</si>
  <si>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</si>
  <si>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</si>
  <si>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</si>
  <si>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</si>
  <si>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</si>
  <si>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</si>
  <si>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</si>
  <si>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</si>
  <si>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</si>
  <si>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</si>
  <si>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</si>
  <si>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</si>
  <si>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</si>
  <si>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</si>
  <si>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</si>
  <si>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</si>
  <si>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</si>
  <si>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</si>
  <si>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</si>
  <si>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</si>
  <si>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</si>
  <si>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</si>
  <si>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</si>
  <si>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</si>
  <si>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</si>
  <si>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</si>
  <si>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</si>
  <si>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</si>
  <si>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</si>
  <si>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</si>
  <si>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</si>
  <si>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</si>
  <si>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</si>
  <si>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</si>
  <si>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</si>
  <si>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</si>
  <si>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</si>
  <si>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</si>
  <si>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</si>
  <si>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</si>
  <si>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</si>
  <si>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</si>
  <si>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</si>
  <si>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</si>
  <si>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</si>
  <si>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</si>
  <si>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</si>
  <si>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</si>
  <si>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</si>
  <si>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</si>
  <si>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</si>
  <si>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</si>
  <si>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</si>
  <si>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</si>
  <si>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</si>
  <si>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</si>
  <si>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</si>
  <si>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</si>
  <si>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</si>
  <si>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</si>
  <si>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</si>
  <si>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</si>
  <si>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</si>
  <si>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</si>
  <si>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</si>
  <si>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</si>
  <si>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</si>
  <si>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</si>
  <si>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</si>
  <si>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</si>
  <si>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</si>
  <si>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</si>
  <si>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</si>
  <si>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</si>
  <si>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</si>
  <si>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</si>
  <si>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</si>
  <si>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</si>
  <si>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</si>
  <si>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</si>
  <si>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</si>
  <si>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</si>
  <si>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</si>
  <si>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</si>
  <si>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</si>
  <si>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</si>
  <si>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</si>
  <si>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</si>
  <si>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</si>
  <si>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</si>
  <si>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</si>
  <si>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</si>
  <si>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</si>
  <si>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</si>
  <si>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</si>
  <si>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</si>
  <si>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</si>
  <si>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</si>
  <si>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</si>
  <si>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</si>
  <si>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</si>
  <si>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</si>
  <si>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</si>
  <si>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</si>
  <si>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</si>
  <si>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</si>
  <si>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</si>
  <si>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</si>
  <si>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</si>
  <si>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</si>
  <si>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</si>
  <si>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</si>
  <si>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</si>
  <si>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</si>
  <si>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</si>
  <si>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</si>
  <si>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</si>
  <si>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</si>
  <si>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</si>
  <si>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</si>
  <si>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</si>
  <si>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</si>
  <si>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</si>
  <si>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</si>
  <si>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</si>
  <si>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</si>
  <si>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</si>
  <si>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</si>
  <si>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</si>
  <si>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</si>
  <si>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</si>
  <si>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</si>
  <si>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</si>
  <si>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</si>
  <si>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</si>
  <si>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</si>
  <si>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</si>
  <si>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</si>
  <si>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</si>
  <si>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</si>
  <si>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</si>
  <si>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</si>
  <si>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</si>
  <si>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</si>
  <si>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</si>
  <si>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</si>
  <si>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</si>
  <si>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</si>
  <si>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</si>
  <si>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</si>
  <si>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</si>
  <si>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</si>
  <si>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</si>
  <si>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</si>
  <si>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</si>
  <si>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</si>
  <si>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</si>
  <si>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</si>
  <si>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</si>
  <si>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</si>
  <si>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</si>
  <si>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</si>
  <si>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</si>
  <si>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</si>
  <si>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</si>
  <si>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</si>
  <si>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</si>
  <si>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</si>
  <si>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</si>
  <si>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</si>
  <si>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</si>
  <si>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</si>
  <si>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</si>
  <si>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</si>
  <si>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</si>
  <si>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</si>
  <si>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</si>
  <si>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</si>
  <si>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</si>
  <si>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</si>
  <si>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</si>
  <si>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</si>
  <si>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</si>
  <si>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</si>
  <si>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</si>
  <si>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</si>
  <si>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</si>
  <si>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</si>
  <si>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</si>
  <si>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</si>
  <si>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</si>
  <si>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</si>
  <si>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</si>
  <si>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</si>
  <si>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</si>
  <si>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</si>
  <si>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</si>
  <si>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</si>
  <si>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</si>
  <si>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</si>
  <si>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</si>
  <si>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</si>
  <si>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</si>
  <si>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</si>
  <si>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</si>
  <si>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</si>
  <si>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</si>
  <si>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</si>
  <si>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</si>
  <si>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</si>
  <si>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</si>
  <si>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</si>
  <si>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</si>
  <si>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</si>
  <si>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</si>
  <si>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</si>
  <si>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</si>
  <si>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</si>
  <si>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</si>
  <si>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</si>
  <si>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</si>
  <si>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</si>
  <si>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</si>
  <si>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</si>
  <si>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</si>
  <si>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</si>
  <si>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</si>
  <si>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</si>
  <si>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</si>
  <si>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</si>
  <si>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</si>
  <si>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</si>
  <si>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</si>
  <si>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</si>
  <si>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</si>
  <si>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</si>
  <si>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</si>
  <si>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</si>
  <si>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</si>
  <si>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</si>
  <si>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</si>
  <si>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</si>
  <si>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</si>
  <si>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</si>
  <si>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</si>
  <si>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</si>
  <si>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</si>
  <si>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</si>
  <si>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</si>
  <si>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</si>
  <si>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</si>
  <si>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</si>
  <si>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</si>
  <si>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</si>
  <si>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</si>
  <si>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</si>
  <si>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</si>
  <si>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</si>
  <si>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</si>
  <si>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</si>
  <si>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</si>
  <si>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</si>
  <si>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</si>
  <si>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</si>
  <si>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</si>
  <si>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</si>
  <si>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</si>
  <si>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</si>
  <si>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</si>
  <si>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</si>
  <si>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</si>
  <si>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</si>
  <si>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</si>
  <si>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</si>
  <si>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</si>
  <si>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</si>
  <si>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</si>
  <si>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</si>
  <si>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</si>
  <si>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</si>
  <si>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</si>
  <si>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</si>
  <si>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</si>
  <si>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</si>
  <si>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</si>
  <si>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</si>
  <si>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</si>
  <si>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</si>
  <si>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</si>
  <si>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</si>
  <si>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</si>
  <si>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</si>
  <si>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</si>
  <si>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</si>
  <si>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</si>
  <si>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</si>
  <si>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</si>
  <si>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</si>
  <si>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</si>
  <si>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</si>
  <si>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</si>
  <si>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</si>
  <si>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</si>
  <si>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</si>
  <si>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</si>
  <si>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</si>
  <si>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</si>
  <si>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</si>
  <si>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</si>
  <si>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</si>
  <si>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</si>
  <si>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</si>
  <si>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</si>
  <si>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</si>
  <si>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</si>
  <si>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</si>
  <si>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</si>
  <si>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</si>
  <si>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</si>
  <si>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</si>
  <si>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</si>
  <si>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</si>
  <si>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</si>
  <si>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</si>
  <si>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</si>
  <si>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</si>
  <si>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</si>
  <si>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</si>
  <si>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</si>
  <si>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</si>
  <si>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</si>
  <si>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</si>
  <si>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</si>
  <si>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</si>
  <si>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</si>
  <si>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</si>
  <si>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</si>
  <si>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</si>
  <si>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</si>
  <si>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</si>
  <si>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</si>
  <si>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</si>
  <si>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</si>
  <si>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</si>
  <si>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</si>
  <si>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</si>
  <si>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</si>
  <si>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</si>
  <si>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</si>
  <si>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</si>
  <si>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</si>
  <si>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</si>
  <si>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</si>
  <si>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</si>
  <si>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</si>
  <si>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</si>
  <si>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</si>
  <si>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</si>
  <si>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</si>
  <si>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</si>
  <si>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</si>
  <si>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</si>
  <si>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</si>
  <si>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</si>
  <si>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</si>
  <si>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</si>
  <si>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</si>
  <si>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</si>
  <si>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</si>
  <si>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</si>
  <si>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</si>
  <si>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</si>
  <si>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</si>
  <si>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</si>
  <si>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</si>
  <si>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</si>
  <si>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</si>
  <si>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</si>
  <si>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</si>
  <si>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</si>
  <si>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</si>
  <si>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</si>
  <si>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</si>
  <si>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</si>
  <si>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</si>
  <si>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</si>
  <si>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</si>
  <si>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</si>
  <si>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</si>
  <si>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</si>
  <si>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</si>
  <si>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</si>
  <si>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</si>
  <si>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</si>
  <si>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</si>
  <si>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</si>
  <si>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</si>
  <si>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</si>
  <si>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</si>
  <si>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</si>
  <si>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</si>
  <si>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</si>
  <si>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</si>
  <si>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</si>
  <si>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</si>
  <si>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</si>
  <si>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</si>
  <si>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</si>
  <si>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</si>
  <si>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</si>
  <si>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</si>
  <si>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</si>
  <si>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</si>
  <si>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</si>
  <si>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</si>
  <si>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</si>
  <si>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</si>
  <si>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</si>
  <si>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</si>
  <si>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</si>
  <si>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</si>
  <si>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</si>
  <si>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</si>
  <si>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</si>
  <si>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</si>
  <si>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</si>
  <si>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</si>
  <si>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</si>
  <si>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</si>
  <si>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</si>
  <si>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</si>
  <si>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</si>
  <si>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</si>
  <si>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</si>
  <si>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</si>
  <si>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</si>
  <si>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</si>
  <si>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</si>
  <si>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</si>
  <si>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</si>
  <si>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</si>
  <si>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</si>
  <si>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</si>
  <si>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</si>
  <si>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</si>
  <si>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</si>
  <si>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</si>
  <si>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</si>
  <si>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</si>
  <si>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</si>
  <si>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</si>
  <si>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</si>
  <si>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</si>
  <si>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</si>
  <si>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</si>
  <si>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</si>
  <si>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</si>
  <si>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</si>
  <si>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</si>
  <si>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</si>
  <si>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</si>
  <si>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</si>
  <si>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</si>
  <si>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</si>
  <si>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</si>
  <si>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</si>
  <si>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</si>
  <si>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</si>
  <si>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</si>
  <si>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</si>
  <si>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</si>
  <si>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</si>
  <si>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</si>
  <si>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</si>
  <si>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</si>
  <si>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</si>
  <si>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</si>
  <si>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</si>
  <si>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</si>
  <si>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</si>
  <si>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</si>
  <si>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</si>
  <si>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</si>
  <si>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</si>
  <si>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</si>
  <si>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</si>
  <si>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</si>
  <si>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</si>
  <si>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</si>
  <si>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</si>
  <si>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</si>
  <si>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</si>
  <si>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</si>
  <si>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</si>
  <si>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</si>
  <si>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</si>
  <si>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</si>
  <si>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</si>
  <si>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</si>
  <si>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</si>
  <si>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</si>
  <si>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</si>
  <si>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</si>
  <si>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</si>
  <si>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</si>
  <si>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</si>
  <si>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</si>
  <si>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</si>
  <si>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</si>
  <si>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</si>
  <si>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</si>
  <si>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</si>
  <si>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</si>
  <si>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</si>
  <si>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</si>
  <si>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</si>
  <si>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</si>
  <si>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</si>
  <si>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</si>
  <si>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</si>
  <si>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</si>
  <si>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</si>
  <si>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</si>
  <si>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</si>
  <si>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</si>
  <si>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</si>
  <si>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</si>
  <si>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</si>
  <si>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</si>
  <si>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</si>
  <si>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</si>
  <si>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</si>
  <si>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</si>
  <si>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</si>
  <si>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</si>
  <si>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</si>
  <si>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</si>
  <si>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</si>
  <si>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</si>
  <si>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</si>
  <si>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</si>
  <si>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</si>
  <si>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</si>
  <si>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</si>
  <si>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</si>
  <si>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</si>
  <si>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</si>
  <si>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</si>
  <si>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</si>
  <si>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</si>
  <si>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</si>
  <si>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</si>
  <si>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</si>
  <si>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</si>
  <si>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</si>
  <si>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</si>
  <si>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</si>
  <si>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</si>
  <si>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</si>
  <si>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</si>
  <si>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</si>
  <si>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</si>
  <si>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</si>
  <si>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</si>
  <si>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</si>
  <si>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</si>
  <si>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</si>
  <si>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</si>
  <si>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</si>
  <si>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</si>
  <si>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</si>
  <si>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</si>
  <si>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</si>
  <si>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</si>
  <si>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</si>
  <si>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</si>
  <si>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</si>
  <si>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</si>
  <si>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</si>
  <si>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</si>
  <si>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</si>
  <si>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</si>
  <si>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</si>
  <si>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</si>
  <si>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</si>
  <si>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</si>
  <si>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</si>
  <si>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</si>
  <si>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</si>
  <si>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</si>
  <si>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</si>
  <si>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</si>
  <si>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</si>
  <si>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</si>
  <si>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</si>
  <si>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</si>
  <si>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</si>
  <si>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</si>
  <si>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</si>
  <si>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</si>
  <si>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</si>
  <si>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</si>
  <si>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</si>
  <si>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</si>
  <si>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</si>
  <si>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</si>
  <si>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</si>
  <si>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</si>
  <si>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</si>
  <si>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</si>
  <si>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</si>
  <si>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</si>
  <si>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</si>
  <si>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</si>
  <si>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</si>
  <si>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</si>
  <si>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</si>
  <si>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</si>
  <si>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</si>
  <si>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</si>
  <si>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</si>
  <si>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</si>
  <si>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</si>
  <si>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</si>
  <si>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</si>
  <si>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</si>
  <si>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</si>
  <si>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</si>
  <si>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</si>
  <si>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</si>
  <si>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</si>
  <si>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</si>
  <si>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</si>
  <si>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</si>
  <si>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</si>
  <si>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</si>
  <si>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</si>
  <si>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</si>
  <si>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</si>
  <si>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</si>
  <si>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</si>
  <si>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</si>
  <si>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</si>
  <si>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</si>
  <si>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</si>
  <si>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</si>
  <si>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</si>
  <si>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</si>
  <si>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</si>
  <si>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</si>
  <si>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</si>
  <si>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</si>
  <si>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</si>
  <si>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</si>
  <si>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</si>
  <si>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</si>
  <si>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</si>
  <si>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</si>
  <si>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</si>
  <si>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</si>
  <si>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</si>
  <si>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</si>
  <si>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</si>
  <si>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</si>
  <si>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</si>
  <si>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</si>
  <si>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</si>
  <si>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</si>
  <si>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</si>
  <si>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</si>
  <si>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</si>
  <si>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</si>
  <si>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</si>
  <si>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</si>
  <si>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</si>
  <si>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</si>
  <si>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</si>
  <si>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</si>
  <si>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</si>
  <si>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</si>
  <si>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</si>
  <si>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</si>
  <si>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</si>
  <si>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</si>
  <si>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</si>
  <si>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</si>
  <si>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</si>
  <si>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</si>
  <si>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</si>
  <si>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</si>
  <si>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</si>
  <si>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</si>
  <si>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</si>
  <si>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</si>
  <si>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</si>
  <si>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</si>
  <si>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</si>
  <si>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</si>
  <si>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</si>
  <si>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</si>
  <si>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</si>
  <si>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</si>
  <si>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</si>
  <si>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</si>
  <si>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</si>
  <si>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</si>
  <si>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</si>
  <si>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</si>
  <si>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</si>
  <si>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</si>
  <si>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</si>
  <si>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</si>
  <si>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</si>
  <si>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</si>
  <si>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</si>
  <si>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</si>
  <si>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</si>
  <si>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</si>
  <si>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</si>
  <si>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</si>
  <si>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</si>
  <si>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</si>
  <si>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</si>
  <si>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</si>
  <si>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</si>
  <si>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</si>
  <si>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</si>
  <si>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</si>
  <si>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</si>
  <si>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</si>
  <si>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</si>
  <si>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</si>
  <si>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</si>
  <si>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</si>
  <si>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</si>
  <si>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</si>
  <si>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</si>
  <si>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</si>
  <si>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</si>
  <si>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</si>
  <si>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</si>
  <si>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</si>
  <si>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</si>
  <si>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</si>
  <si>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</si>
  <si>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</si>
  <si>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</si>
  <si>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</si>
  <si>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</si>
  <si>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</si>
  <si>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</si>
  <si>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</si>
  <si>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</si>
  <si>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</si>
  <si>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</si>
  <si>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</si>
  <si>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</si>
  <si>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</si>
  <si>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</si>
  <si>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</si>
  <si>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</si>
  <si>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</si>
  <si>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</si>
  <si>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</si>
  <si>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</si>
  <si>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</si>
  <si>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</si>
  <si>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</si>
  <si>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</si>
  <si>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</si>
  <si>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</si>
  <si>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</si>
  <si>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</si>
  <si>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</si>
  <si>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</si>
  <si>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</si>
  <si>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</si>
  <si>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</si>
  <si>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</si>
  <si>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</si>
  <si>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</si>
  <si>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</si>
  <si>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</si>
  <si>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</si>
  <si>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</si>
  <si>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</si>
  <si>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</si>
  <si>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</si>
  <si>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</si>
  <si>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</si>
  <si>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</si>
  <si>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</si>
  <si>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</si>
  <si>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</si>
  <si>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</si>
  <si>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</si>
  <si>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</si>
  <si>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</si>
  <si>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</si>
  <si>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</si>
  <si>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</si>
  <si>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</si>
  <si>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</si>
  <si>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</si>
  <si>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</si>
  <si>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</si>
  <si>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</si>
  <si>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</si>
  <si>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</si>
  <si>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</si>
  <si>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</si>
  <si>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</si>
  <si>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</si>
  <si>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</si>
  <si>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</si>
  <si>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</si>
  <si>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</si>
  <si>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</si>
  <si>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</si>
  <si>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</si>
  <si>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</si>
  <si>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</si>
  <si>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</si>
  <si>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</si>
  <si>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</si>
  <si>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</si>
  <si>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</si>
  <si>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</si>
  <si>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</si>
  <si>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</si>
  <si>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</si>
  <si>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</si>
  <si>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</si>
  <si>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</si>
  <si>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</si>
  <si>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</si>
  <si>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</si>
  <si>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</si>
  <si>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</si>
  <si>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</si>
  <si>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</si>
  <si>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</si>
  <si>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</si>
  <si>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</si>
  <si>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</si>
  <si>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</si>
  <si>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</si>
  <si>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</si>
  <si>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</si>
  <si>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</si>
  <si>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</si>
  <si>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</si>
  <si>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</si>
  <si>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</si>
  <si>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</si>
  <si>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</si>
  <si>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</si>
  <si>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</si>
  <si>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</si>
  <si>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</si>
  <si>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</si>
  <si>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</si>
  <si>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</si>
  <si>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</si>
  <si>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</si>
  <si>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</si>
  <si>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</si>
  <si>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</si>
  <si>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</si>
  <si>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</si>
  <si>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</si>
  <si>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</si>
  <si>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</si>
  <si>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</si>
  <si>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</si>
  <si>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</si>
  <si>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</si>
  <si>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</si>
  <si>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</si>
  <si>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</si>
  <si>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</si>
  <si>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</si>
  <si>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</si>
  <si>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</si>
  <si>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</si>
  <si>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</si>
  <si>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</si>
  <si>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</si>
  <si>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</si>
  <si>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</si>
  <si>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</si>
  <si>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</si>
  <si>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</si>
  <si>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</si>
  <si>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</si>
  <si>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</si>
  <si>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</si>
  <si>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</si>
  <si>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</si>
  <si>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</si>
  <si>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</si>
  <si>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</si>
  <si>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</si>
  <si>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</si>
  <si>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</si>
  <si>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</si>
  <si>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</si>
  <si>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</si>
  <si>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</si>
  <si>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</si>
  <si>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</si>
  <si>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</si>
  <si>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</si>
  <si>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</si>
  <si>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</si>
  <si>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</si>
  <si>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</si>
  <si>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</si>
  <si>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</si>
  <si>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</si>
  <si>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</si>
  <si>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</si>
  <si>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</si>
  <si>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</si>
  <si>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</si>
  <si>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</si>
  <si>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</si>
  <si>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</si>
  <si>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</si>
  <si>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</si>
  <si>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</si>
  <si>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</si>
  <si>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</si>
  <si>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</si>
  <si>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</si>
  <si>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</si>
  <si>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</si>
  <si>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</si>
  <si>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</si>
  <si>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</si>
  <si>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</si>
  <si>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</si>
  <si>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</si>
  <si>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</si>
  <si>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</si>
  <si>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</si>
  <si>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</si>
  <si>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</si>
  <si>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</si>
  <si>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</si>
  <si>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</si>
  <si>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</si>
  <si>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</si>
  <si>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</si>
  <si>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</si>
  <si>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</si>
  <si>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</si>
  <si>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</si>
  <si>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</si>
  <si>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</si>
  <si>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</si>
  <si>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</si>
  <si>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</si>
  <si>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</si>
  <si>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</si>
  <si>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</si>
  <si>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</si>
  <si>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</si>
  <si>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</si>
  <si>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</si>
  <si>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</si>
  <si>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</si>
  <si>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</si>
  <si>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</si>
  <si>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</si>
  <si>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</si>
  <si>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</si>
  <si>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Row Labels</t>
  </si>
  <si>
    <t>Grand Total</t>
  </si>
  <si>
    <t>Count of outcome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</si>
  <si>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</si>
  <si>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</si>
  <si>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</si>
  <si>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</si>
  <si>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</si>
  <si>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</si>
  <si>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</si>
  <si>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</si>
  <si>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</si>
  <si>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</si>
  <si>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</si>
  <si>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</si>
  <si>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</si>
  <si>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</si>
  <si>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</si>
  <si>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</si>
  <si>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</si>
  <si>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</si>
  <si>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(All)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</si>
  <si>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</si>
  <si>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</si>
  <si>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</si>
  <si>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</si>
  <si>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</si>
  <si>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</si>
  <si>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</si>
  <si>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</si>
  <si>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</si>
  <si>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</si>
  <si>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</si>
  <si>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</si>
  <si>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</si>
  <si>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</si>
  <si>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</si>
  <si>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</si>
  <si>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</si>
  <si>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</si>
  <si>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</si>
  <si>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</si>
  <si>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</si>
  <si>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</si>
  <si>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</si>
  <si>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</si>
  <si>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</si>
  <si>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</si>
  <si>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</si>
  <si>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</si>
  <si>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</si>
  <si>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</si>
  <si>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</si>
  <si>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</si>
  <si>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</si>
  <si>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</si>
  <si>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sub 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</si>
  <si>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</si>
  <si>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</si>
  <si>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</si>
  <si>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</si>
  <si>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</si>
  <si>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</si>
  <si>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</si>
  <si>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</si>
  <si>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</si>
  <si>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</si>
  <si>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</si>
  <si>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</si>
  <si>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date created conversion new</t>
  </si>
  <si>
    <t>Years</t>
  </si>
  <si>
    <t>MEAN</t>
  </si>
  <si>
    <t>MEDIAN</t>
  </si>
  <si>
    <t>MINIMUM</t>
  </si>
  <si>
    <t>MAXIMUM</t>
  </si>
  <si>
    <t>VARIANCE</t>
  </si>
  <si>
    <t>STANDARD DEVIATION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</si>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</sst>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9" fontId="0" fillId="0" borderId="0" xfId="42" applyFont="1"/>
    <xf numFmtId="14" fontId="0" fillId="0" borderId="0" xfId="0" applyNumberFormat="1" applyAlignment="1">
      <alignment horizontal="left"/>
    </xf>
    <xf numFmtId="0" fontId="0" fillId="0" borderId="0" xfId="0" applyFont="1"/>
    <xf numFmtId="14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1" tint="0.499984740745262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u val="none"/>
        <color theme="4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1" tint="0.499984740745262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u val="none"/>
        <color theme="4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1" tint="0.499984740745262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u val="none"/>
        <color theme="4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 PT!PivotTable11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2-B24D-A197-43FF64DD550D}"/>
            </c:ext>
          </c:extLst>
        </c:ser>
        <c:ser>
          <c:idx val="1"/>
          <c:order val="1"/>
          <c:tx>
            <c:strRef>
              <c:f>'Category PT'!$C$3:$C$4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C2-B24D-A197-43FF64DD550D}"/>
            </c:ext>
          </c:extLst>
        </c:ser>
        <c:ser>
          <c:idx val="2"/>
          <c:order val="2"/>
          <c:tx>
            <c:strRef>
              <c:f>'Category PT'!$D$3:$D$4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C2-B24D-A197-43FF64DD550D}"/>
            </c:ext>
          </c:extLst>
        </c:ser>
        <c:ser>
          <c:idx val="3"/>
          <c:order val="3"/>
          <c:tx>
            <c:strRef>
              <c:f>'Category PT'!$E$3:$E$4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C2-B24D-A197-43FF64DD5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776368"/>
        <c:axId val="799498016"/>
      </c:barChart>
      <c:catAx>
        <c:axId val="7847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98016"/>
        <c:crosses val="autoZero"/>
        <c:auto val="1"/>
        <c:lblAlgn val="ctr"/>
        <c:lblOffset val="100"/>
        <c:noMultiLvlLbl val="0"/>
      </c:catAx>
      <c:valAx>
        <c:axId val="7994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7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[excel-challenge.xlsx]Sub-category PT!PivotTable15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B-0440-9F91-66946BB0BB78}"/>
            </c:ext>
          </c:extLst>
        </c:ser>
        <c:ser>
          <c:idx val="1"/>
          <c:order val="1"/>
          <c:tx>
            <c:strRef>
              <c:f>'Sub-category PT'!$C$4:$C$5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B-0440-9F91-66946BB0BB78}"/>
            </c:ext>
          </c:extLst>
        </c:ser>
        <c:ser>
          <c:idx val="2"/>
          <c:order val="2"/>
          <c:tx>
            <c:strRef>
              <c:f>'Sub-category PT'!$D$4:$D$5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B-0440-9F91-66946BB0BB78}"/>
            </c:ext>
          </c:extLst>
        </c:ser>
        <c:ser>
          <c:idx val="3"/>
          <c:order val="3"/>
          <c:tx>
            <c:strRef>
              <c:f>'Sub-category PT'!$E$4:$E$5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B-0440-9F91-66946BB0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3468176"/>
        <c:axId val="903094272"/>
      </c:barChart>
      <c:catAx>
        <c:axId val="9034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94272"/>
        <c:crosses val="autoZero"/>
        <c:auto val="1"/>
        <c:lblAlgn val="ctr"/>
        <c:lblOffset val="100"/>
        <c:noMultiLvlLbl val="0"/>
      </c:catAx>
      <c:valAx>
        <c:axId val="9030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[excel-challenge.xlsx]Date Conversion PT!PivotTable31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Conversion PT'!$B$4:$B$5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Conversion PT'!$A$6:$A$18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 PT'!$B$6:$B$18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A-4845-9A10-FB5C87C7B603}"/>
            </c:ext>
          </c:extLst>
        </c:ser>
        <c:ser>
          <c:idx val="1"/>
          <c:order val="1"/>
          <c:tx>
            <c:strRef>
              <c:f>'Date Conversion PT'!$C$4:$C$5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Conversion PT'!$A$6:$A$18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 PT'!$C$6:$C$18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A-4845-9A10-FB5C87C7B603}"/>
            </c:ext>
          </c:extLst>
        </c:ser>
        <c:ser>
          <c:idx val="2"/>
          <c:order val="2"/>
          <c:tx>
            <c:strRef>
              <c:f>'Date Conversion PT'!$D$4:$D$5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Conversion PT'!$A$6:$A$18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 PT'!$D$6:$D$18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A-4845-9A10-FB5C87C7B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605664"/>
        <c:axId val="883895456"/>
      </c:lineChart>
      <c:catAx>
        <c:axId val="10626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95456"/>
        <c:crosses val="autoZero"/>
        <c:auto val="1"/>
        <c:lblAlgn val="ctr"/>
        <c:lblOffset val="100"/>
        <c:noMultiLvlLbl val="0"/>
      </c:catAx>
      <c:valAx>
        <c:axId val="8838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0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33814523184596E-2"/>
          <c:y val="2.5428331875182269E-2"/>
          <c:w val="0.81497659667541555"/>
          <c:h val="0.61498432487605714"/>
        </c:manualLayout>
      </c:layout>
      <c:lineChart>
        <c:grouping val="standard"/>
        <c:varyColors val="0"/>
        <c:ser>
          <c:idx val="4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94-BF42-852E-A357354F7A5A}"/>
            </c:ext>
          </c:extLst>
        </c:ser>
        <c:ser>
          <c:idx val="5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94-BF42-852E-A357354F7A5A}"/>
            </c:ext>
          </c:extLst>
        </c:ser>
        <c:ser>
          <c:idx val="6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94-BF42-852E-A357354F7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000608"/>
        <c:axId val="784970752"/>
      </c:lineChart>
      <c:catAx>
        <c:axId val="8240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0752"/>
        <c:crosses val="autoZero"/>
        <c:auto val="1"/>
        <c:lblAlgn val="ctr"/>
        <c:lblOffset val="100"/>
        <c:noMultiLvlLbl val="0"/>
      </c:catAx>
      <c:valAx>
        <c:axId val="7849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12700</xdr:rowOff>
    </xdr:from>
    <xdr:to>
      <xdr:col>11</xdr:col>
      <xdr:colOff>25400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79DAA-15E1-AA0E-A670-5D32B9DD8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190500</xdr:rowOff>
    </xdr:from>
    <xdr:to>
      <xdr:col>11</xdr:col>
      <xdr:colOff>787400</xdr:colOff>
      <xdr:row>27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E937DF-6A50-68CA-9ACF-879B0E071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1</xdr:row>
      <xdr:rowOff>152400</xdr:rowOff>
    </xdr:from>
    <xdr:to>
      <xdr:col>8</xdr:col>
      <xdr:colOff>927100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481DA-1C10-14F3-540D-4B8D455AF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67988</xdr:colOff>
      <xdr:row>14</xdr:row>
      <xdr:rowOff>58754</xdr:rowOff>
    </xdr:from>
    <xdr:to>
      <xdr:col>8</xdr:col>
      <xdr:colOff>38485</xdr:colOff>
      <xdr:row>35</xdr:row>
      <xdr:rowOff>64141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8FA27F-1090-9FB0-A9F6-3972F6017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ven Surafel" refreshedDate="45189.831262384258" createdVersion="8" refreshedVersion="8" minRefreshableVersion="3" recordCount="1000" xr:uid="{37DB16E4-4997-D848-AE14-3A85F2685A34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Percent Funded" numFmtId="9">
      <sharedItems containsSemiMixedTypes="0" containsString="0" containsNumber="1" minValue="0" maxValue="2338.833333333333"/>
    </cacheField>
    <cacheField name="Average Donation" numFmtId="0">
      <sharedItems containsSemiMixedTypes="0" containsString="0" containsNumber="1" minValue="0" maxValue="1"/>
    </cacheField>
    <cacheField name="date created conversion new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ven Surafel" refreshedDate="45189.831262731481" createdVersion="8" refreshedVersion="8" minRefreshableVersion="3" recordCount="1000" xr:uid="{4C4B9D44-80AD-3844-80B0-C322405A6824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Percent Funded" numFmtId="9">
      <sharedItems containsSemiMixedTypes="0" containsString="0" containsNumber="1" minValue="0" maxValue="2338.833333333333"/>
    </cacheField>
    <cacheField name="Average Donation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ven Surafel" refreshedDate="45189.831263194443" createdVersion="8" refreshedVersion="8" minRefreshableVersion="3" recordCount="1001" xr:uid="{E14EF96E-6708-4242-836A-F8993525DDA2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Percent Funded" numFmtId="0">
      <sharedItems containsString="0" containsBlank="1" containsNumber="1" minValue="0" maxValue="2338.833333333333"/>
    </cacheField>
    <cacheField name="Average Donation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x v="0"/>
    <s v="food trucks"/>
    <n v="0"/>
    <n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x v="1"/>
    <s v="rock"/>
    <n v="1040"/>
    <n v="1.0851648351648351E-2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x v="2"/>
    <s v="web"/>
    <n v="131.4787822878229"/>
    <n v="9.9983862253811666E-3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x v="1"/>
    <s v="rock"/>
    <n v="58.976190476190467"/>
    <n v="9.6891400888171175E-3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x v="3"/>
    <s v="plays"/>
    <n v="69.276315789473685"/>
    <n v="1.00664767331434E-2"/>
    <x v="4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x v="3"/>
    <s v="plays"/>
    <n v="173.61842105263159"/>
    <n v="1.3186813186813187E-2"/>
    <x v="5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x v="4"/>
    <s v="documentary"/>
    <n v="20.961538461538463"/>
    <n v="1.6513761467889909E-2"/>
    <x v="6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x v="3"/>
    <s v="plays"/>
    <n v="327.57777777777778"/>
    <n v="1.539922664676752E-2"/>
    <x v="7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x v="3"/>
    <s v="plays"/>
    <n v="19.932788374205266"/>
    <n v="3.2261004283240684E-2"/>
    <x v="8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x v="1"/>
    <s v="electric music"/>
    <n v="51.741935483870968"/>
    <n v="1.3715710723192019E-2"/>
    <x v="9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x v="4"/>
    <s v="drama"/>
    <n v="266.11538461538464"/>
    <n v="1.5898251192368838E-2"/>
    <x v="1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x v="3"/>
    <s v="plays"/>
    <n v="48.095238095238095"/>
    <n v="8.9108910891089101E-3"/>
    <x v="11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x v="4"/>
    <s v="drama"/>
    <n v="89.349206349206341"/>
    <n v="9.7708296322615035E-3"/>
    <x v="12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x v="1"/>
    <s v="indie rock"/>
    <n v="245.11904761904765"/>
    <n v="9.5191840699368618E-3"/>
    <x v="13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x v="1"/>
    <s v="indie rock"/>
    <n v="66.769503546099301"/>
    <n v="1.0621913006532476E-2"/>
    <x v="1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x v="2"/>
    <s v="wearables"/>
    <n v="47.307881773399011"/>
    <n v="1.1766543447701359E-2"/>
    <x v="15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x v="5"/>
    <s v="nonfiction"/>
    <n v="649.47058823529414"/>
    <n v="9.0571506204148167E-3"/>
    <x v="16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x v="4"/>
    <s v="animation"/>
    <n v="159.39125295508273"/>
    <n v="9.2624865586414026E-3"/>
    <x v="17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x v="3"/>
    <s v="plays"/>
    <n v="66.912087912087912"/>
    <n v="2.2171128264082771E-2"/>
    <x v="18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x v="3"/>
    <s v="plays"/>
    <n v="48.529600000000002"/>
    <n v="2.2221489565131383E-2"/>
    <x v="19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x v="4"/>
    <s v="drama"/>
    <n v="112.24279210925646"/>
    <n v="9.4365130867402128E-3"/>
    <x v="2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x v="3"/>
    <s v="plays"/>
    <n v="40.992553191489364"/>
    <n v="1.4481094127111826E-2"/>
    <x v="2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x v="3"/>
    <s v="plays"/>
    <n v="128.07106598984771"/>
    <n v="1.1758488571806051E-2"/>
    <x v="22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x v="4"/>
    <s v="documentary"/>
    <n v="332.04444444444448"/>
    <n v="9.5034131976977649E-3"/>
    <x v="2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x v="2"/>
    <s v="wearables"/>
    <n v="112.83225108225108"/>
    <n v="2.5638566235360694E-2"/>
    <x v="24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x v="6"/>
    <s v="video games"/>
    <n v="216.43636363636364"/>
    <n v="1.3692876344086021E-2"/>
    <x v="25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x v="3"/>
    <s v="plays"/>
    <n v="48.199069767441863"/>
    <n v="2.8563708650171767E-2"/>
    <x v="26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x v="1"/>
    <s v="rock"/>
    <n v="79.95"/>
    <n v="9.3808630393996256E-3"/>
    <x v="27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x v="3"/>
    <s v="plays"/>
    <n v="105.22553516819573"/>
    <n v="1.6129618193046827E-2"/>
    <x v="28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x v="4"/>
    <s v="shorts"/>
    <n v="328.89978213507629"/>
    <n v="1.0638227403702846E-2"/>
    <x v="2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x v="4"/>
    <s v="animation"/>
    <n v="160.61111111111111"/>
    <n v="8.9242476651677626E-3"/>
    <x v="3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x v="6"/>
    <s v="video games"/>
    <n v="310"/>
    <n v="2.0829493087557605E-2"/>
    <x v="3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x v="4"/>
    <s v="documentary"/>
    <n v="86.807920792079202"/>
    <n v="2.6312787992152926E-2"/>
    <x v="3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x v="3"/>
    <s v="plays"/>
    <n v="377.82071713147411"/>
    <n v="2.8571277930678138E-2"/>
    <x v="3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x v="4"/>
    <s v="documentary"/>
    <n v="150.80645161290323"/>
    <n v="1.1764705882352941E-2"/>
    <x v="3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x v="4"/>
    <s v="drama"/>
    <n v="150.30119521912351"/>
    <n v="1.041732934665055E-2"/>
    <x v="35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x v="3"/>
    <s v="plays"/>
    <n v="157.28571428571431"/>
    <n v="1.4532243415077202E-2"/>
    <x v="36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x v="5"/>
    <s v="fiction"/>
    <n v="139.98765432098764"/>
    <n v="9.4364582414675022E-3"/>
    <x v="37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x v="7"/>
    <s v="photography books"/>
    <n v="325.32258064516128"/>
    <n v="1.3287059990084284E-2"/>
    <x v="38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x v="3"/>
    <s v="plays"/>
    <n v="50.777777777777779"/>
    <n v="1.7505470459518599E-2"/>
    <x v="39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x v="2"/>
    <s v="wearables"/>
    <n v="169.06818181818181"/>
    <n v="1.3308240354886409E-2"/>
    <x v="4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x v="1"/>
    <s v="rock"/>
    <n v="212.92857142857144"/>
    <n v="9.3089567259308954E-3"/>
    <x v="4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x v="0"/>
    <s v="food trucks"/>
    <n v="443.94444444444446"/>
    <n v="2.7781253910649482E-2"/>
    <x v="42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x v="5"/>
    <s v="radio &amp; podcasts"/>
    <n v="185.9390243902439"/>
    <n v="3.7038582850873795E-2"/>
    <x v="43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x v="5"/>
    <s v="fiction"/>
    <n v="658.8125"/>
    <n v="9.297030642254055E-3"/>
    <x v="44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x v="3"/>
    <s v="plays"/>
    <n v="47.684210526315788"/>
    <n v="1.0596026490066225E-2"/>
    <x v="45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x v="1"/>
    <s v="rock"/>
    <n v="114.78378378378378"/>
    <n v="2.1662349894042855E-2"/>
    <x v="4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x v="3"/>
    <s v="plays"/>
    <n v="475.26666666666665"/>
    <n v="2.0900547061298919E-2"/>
    <x v="47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x v="3"/>
    <s v="plays"/>
    <n v="386.97297297297297"/>
    <n v="1.8865142555602118E-2"/>
    <x v="48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x v="1"/>
    <s v="rock"/>
    <n v="189.625"/>
    <n v="2.2192924631949024E-2"/>
    <x v="4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x v="1"/>
    <s v="metal"/>
    <n v="2"/>
    <n v="0.5"/>
    <x v="5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x v="2"/>
    <s v="wearables"/>
    <n v="91.867805186590772"/>
    <n v="1.0100314645111986E-2"/>
    <x v="51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x v="3"/>
    <s v="plays"/>
    <n v="34.152777777777779"/>
    <n v="3.0500203334688898E-2"/>
    <x v="52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x v="4"/>
    <s v="drama"/>
    <n v="140.40909090909091"/>
    <n v="1.691485917772742E-2"/>
    <x v="53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x v="2"/>
    <s v="wearables"/>
    <n v="89.86666666666666"/>
    <n v="2.2255192878338281E-2"/>
    <x v="54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x v="1"/>
    <s v="jazz"/>
    <n v="177.96969696969697"/>
    <n v="1.1152732845223907E-2"/>
    <x v="55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x v="2"/>
    <s v="wearables"/>
    <n v="143.66249999999999"/>
    <n v="1.4269555381536587E-2"/>
    <x v="56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x v="6"/>
    <s v="video games"/>
    <n v="215.27586206896552"/>
    <n v="3.2196059586737144E-2"/>
    <x v="57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x v="3"/>
    <s v="plays"/>
    <n v="227.11111111111114"/>
    <n v="3.4409654272667969E-2"/>
    <x v="58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x v="3"/>
    <s v="plays"/>
    <n v="275.07142857142861"/>
    <n v="3.3238119968839262E-2"/>
    <x v="59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x v="3"/>
    <s v="plays"/>
    <n v="144.37048832271762"/>
    <n v="1.176496540364861E-2"/>
    <x v="6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x v="3"/>
    <s v="plays"/>
    <n v="92.74598393574297"/>
    <n v="1.2194857916102841E-2"/>
    <x v="61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x v="2"/>
    <s v="web"/>
    <n v="722.6"/>
    <n v="1.7229449211181844E-2"/>
    <x v="6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x v="3"/>
    <s v="plays"/>
    <n v="11.851063829787234"/>
    <n v="8.9766606822262122E-3"/>
    <x v="6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x v="2"/>
    <s v="web"/>
    <n v="97.642857142857139"/>
    <n v="1.3899049012435992E-2"/>
    <x v="64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x v="3"/>
    <s v="plays"/>
    <n v="236.14754098360655"/>
    <n v="1.6383200277681361E-2"/>
    <x v="65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x v="3"/>
    <s v="plays"/>
    <n v="45.068965517241381"/>
    <n v="9.181331293037491E-3"/>
    <x v="66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x v="2"/>
    <s v="wearables"/>
    <n v="162.38567493112947"/>
    <n v="3.4480711159366198E-2"/>
    <x v="67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x v="3"/>
    <s v="plays"/>
    <n v="254.52631578947367"/>
    <n v="1.695616211745244E-2"/>
    <x v="6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x v="3"/>
    <s v="plays"/>
    <n v="24.063291139240505"/>
    <n v="8.9426617569700155E-3"/>
    <x v="69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x v="3"/>
    <s v="plays"/>
    <n v="123.74140625000001"/>
    <n v="1.5626085144801724E-2"/>
    <x v="7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x v="3"/>
    <s v="plays"/>
    <n v="108.06666666666666"/>
    <n v="1.1721159777914868E-2"/>
    <x v="71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x v="4"/>
    <s v="animation"/>
    <n v="670.33333333333326"/>
    <n v="1.3426156141223273E-2"/>
    <x v="72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x v="1"/>
    <s v="jazz"/>
    <n v="660.92857142857144"/>
    <n v="9.5104290500378254E-3"/>
    <x v="73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x v="1"/>
    <s v="metal"/>
    <n v="122.46153846153847"/>
    <n v="1.7797319932998323E-2"/>
    <x v="74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x v="7"/>
    <s v="photography books"/>
    <n v="150.57731958762886"/>
    <n v="1.1639052444201013E-2"/>
    <x v="75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x v="3"/>
    <s v="plays"/>
    <n v="78.106590724165997"/>
    <n v="1.754294583980082E-2"/>
    <x v="76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x v="4"/>
    <s v="animation"/>
    <n v="46.94736842105263"/>
    <n v="1.2556053811659192E-2"/>
    <x v="77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x v="5"/>
    <s v="translations"/>
    <n v="300.8"/>
    <n v="2.4379432624113476E-2"/>
    <x v="78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x v="3"/>
    <s v="plays"/>
    <n v="69.598615916955026"/>
    <n v="2.0831261807696132E-2"/>
    <x v="79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x v="6"/>
    <s v="video games"/>
    <n v="637.4545454545455"/>
    <n v="1.8111808328579577E-2"/>
    <x v="8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x v="1"/>
    <s v="rock"/>
    <n v="225.33928571428569"/>
    <n v="1.0856644742055631E-2"/>
    <x v="81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x v="6"/>
    <s v="video games"/>
    <n v="1497.3000000000002"/>
    <n v="1.2021638950110198E-2"/>
    <x v="82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x v="1"/>
    <s v="electric music"/>
    <n v="37.590225563909776"/>
    <n v="2.5002500250025001E-2"/>
    <x v="83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x v="2"/>
    <s v="wearables"/>
    <n v="132.36942675159236"/>
    <n v="8.9981714945626019E-3"/>
    <x v="84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x v="1"/>
    <s v="indie rock"/>
    <n v="131.22448979591837"/>
    <n v="1.104199066874028E-2"/>
    <x v="85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x v="3"/>
    <s v="plays"/>
    <n v="167.63513513513513"/>
    <n v="1.6364369205965335E-2"/>
    <x v="86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x v="1"/>
    <s v="rock"/>
    <n v="61.984886649874063"/>
    <n v="1.2044863459037712E-2"/>
    <x v="87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x v="5"/>
    <s v="translations"/>
    <n v="260.75"/>
    <n v="9.0284435922019807E-3"/>
    <x v="88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x v="3"/>
    <s v="plays"/>
    <n v="252.58823529411765"/>
    <n v="1.1178388448998603E-2"/>
    <x v="89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x v="3"/>
    <s v="plays"/>
    <n v="78.615384615384613"/>
    <n v="1.7286366601435094E-2"/>
    <x v="9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x v="5"/>
    <s v="translations"/>
    <n v="48.404406999351913"/>
    <n v="9.0911525278491861E-3"/>
    <x v="91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x v="6"/>
    <s v="video games"/>
    <n v="258.875"/>
    <n v="9.6185417672621926E-3"/>
    <x v="92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x v="3"/>
    <s v="plays"/>
    <n v="60.548713235294116"/>
    <n v="9.2596809205033621E-3"/>
    <x v="93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x v="2"/>
    <s v="web"/>
    <n v="303.68965517241378"/>
    <n v="2.0438287725672761E-2"/>
    <x v="94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x v="4"/>
    <s v="documentary"/>
    <n v="112.99999999999999"/>
    <n v="2.6548672566371681E-2"/>
    <x v="95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x v="3"/>
    <s v="plays"/>
    <n v="217.37876614060258"/>
    <n v="1.5384818464422195E-2"/>
    <x v="9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x v="0"/>
    <s v="food trucks"/>
    <n v="926.69230769230762"/>
    <n v="9.3799286129326795E-3"/>
    <x v="48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x v="6"/>
    <s v="video games"/>
    <n v="33.692229038854805"/>
    <n v="3.7024672999301997E-2"/>
    <x v="97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x v="3"/>
    <s v="plays"/>
    <n v="196.7236842105263"/>
    <n v="1.0969165942077454E-2"/>
    <x v="98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x v="3"/>
    <s v="plays"/>
    <n v="1"/>
    <n v="1"/>
    <x v="99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x v="1"/>
    <s v="electric music"/>
    <n v="1021.4444444444445"/>
    <n v="1.7839660611334712E-2"/>
    <x v="1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x v="2"/>
    <s v="wearables"/>
    <n v="281.67567567567568"/>
    <n v="3.223949337938975E-2"/>
    <x v="101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x v="1"/>
    <s v="electric music"/>
    <n v="24.610000000000003"/>
    <n v="1.5034538805363673E-2"/>
    <x v="102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x v="1"/>
    <s v="indie rock"/>
    <n v="143.14010067114094"/>
    <n v="1.1235296530948348E-2"/>
    <x v="103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x v="2"/>
    <s v="web"/>
    <n v="144.54411764705884"/>
    <n v="9.6652762234204909E-3"/>
    <x v="104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x v="3"/>
    <s v="plays"/>
    <n v="359.12820512820514"/>
    <n v="1.0495501927745251E-2"/>
    <x v="105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x v="3"/>
    <s v="plays"/>
    <n v="186.48571428571427"/>
    <n v="1.3176037996016547E-2"/>
    <x v="106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x v="4"/>
    <s v="documentary"/>
    <n v="595.26666666666665"/>
    <n v="9.2955538134169551E-3"/>
    <x v="107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x v="4"/>
    <s v="television"/>
    <n v="59.21153846153846"/>
    <n v="1.948684637869438E-2"/>
    <x v="108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x v="0"/>
    <s v="food trucks"/>
    <n v="14.962780898876405"/>
    <n v="1.389214812033604E-2"/>
    <x v="109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x v="5"/>
    <s v="radio &amp; podcasts"/>
    <n v="119.95602605863192"/>
    <n v="9.1781733262732007E-3"/>
    <x v="11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x v="2"/>
    <s v="web"/>
    <n v="268.82978723404256"/>
    <n v="2.8571428571428571E-2"/>
    <x v="111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x v="0"/>
    <s v="food trucks"/>
    <n v="376.87878787878788"/>
    <n v="1.0533086757256574E-2"/>
    <x v="112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x v="2"/>
    <s v="wearables"/>
    <n v="727.15789473684208"/>
    <n v="9.1198610306890554E-3"/>
    <x v="113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x v="5"/>
    <s v="fiction"/>
    <n v="87.211757648470297"/>
    <n v="2.2726334759461283E-2"/>
    <x v="114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x v="3"/>
    <s v="plays"/>
    <n v="88"/>
    <n v="1.1521464646464646E-2"/>
    <x v="115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x v="4"/>
    <s v="television"/>
    <n v="173.9387755102041"/>
    <n v="3.226563416637334E-2"/>
    <x v="116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x v="7"/>
    <s v="photography books"/>
    <n v="117.61111111111111"/>
    <n v="1.0549519760667611E-2"/>
    <x v="117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x v="4"/>
    <s v="documentary"/>
    <n v="214.96"/>
    <n v="1.4328247115742463E-2"/>
    <x v="118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x v="6"/>
    <s v="mobile games"/>
    <n v="149.49667110519306"/>
    <n v="1.5872167592988456E-2"/>
    <x v="119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x v="6"/>
    <s v="video games"/>
    <n v="219.33995584988963"/>
    <n v="9.088072785096768E-3"/>
    <x v="33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x v="5"/>
    <s v="fiction"/>
    <n v="64.367690058479525"/>
    <n v="3.8464595991141902E-2"/>
    <x v="12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x v="3"/>
    <s v="plays"/>
    <n v="18.622397298818232"/>
    <n v="2.000483500543938E-2"/>
    <x v="121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x v="7"/>
    <s v="photography books"/>
    <n v="367.76923076923077"/>
    <n v="9.8305793766994345E-3"/>
    <x v="122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x v="3"/>
    <s v="plays"/>
    <n v="159.90566037735849"/>
    <n v="2.1238938053097345E-2"/>
    <x v="123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x v="3"/>
    <s v="plays"/>
    <n v="38.633185349611544"/>
    <n v="1.1117974058060531E-2"/>
    <x v="124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x v="3"/>
    <s v="plays"/>
    <n v="51.42151162790698"/>
    <n v="1.2663237039968342E-2"/>
    <x v="125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x v="1"/>
    <s v="rock"/>
    <n v="60.334277620396605"/>
    <n v="1.2489435627758476E-2"/>
    <x v="126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x v="0"/>
    <s v="food trucks"/>
    <n v="3.202693602693603"/>
    <n v="1.1564339781328847E-2"/>
    <x v="127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x v="4"/>
    <s v="drama"/>
    <n v="155.46875"/>
    <n v="3.5711892797319934E-2"/>
    <x v="128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x v="2"/>
    <s v="web"/>
    <n v="100.85974499089254"/>
    <n v="1.4706590575260661E-2"/>
    <x v="129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x v="3"/>
    <s v="plays"/>
    <n v="116.18181818181819"/>
    <n v="2.3213354199269693E-2"/>
    <x v="13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x v="1"/>
    <s v="world music"/>
    <n v="310.77777777777777"/>
    <n v="1.136932427601001E-2"/>
    <x v="131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x v="4"/>
    <s v="documentary"/>
    <n v="89.73668341708543"/>
    <n v="1.0527730490099453E-2"/>
    <x v="132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x v="3"/>
    <s v="plays"/>
    <n v="71.27272727272728"/>
    <n v="2.131924198250729E-2"/>
    <x v="133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x v="4"/>
    <s v="drama"/>
    <n v="3.2862318840579712"/>
    <n v="2.1315692760014701E-2"/>
    <x v="134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x v="5"/>
    <s v="nonfiction"/>
    <n v="261.77777777777777"/>
    <n v="1.0611205432937181E-2"/>
    <x v="135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x v="6"/>
    <s v="mobile games"/>
    <n v="96"/>
    <n v="1.2478298611111112E-2"/>
    <x v="136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x v="2"/>
    <s v="wearables"/>
    <n v="20.896851248642779"/>
    <n v="1.6938584640964358E-2"/>
    <x v="137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x v="4"/>
    <s v="documentary"/>
    <n v="223.16363636363636"/>
    <n v="1.5153984031285645E-2"/>
    <x v="138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x v="2"/>
    <s v="web"/>
    <n v="101.59097978227061"/>
    <n v="1.6395450300812884E-2"/>
    <x v="139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x v="2"/>
    <s v="web"/>
    <n v="230.03999999999996"/>
    <n v="1.0172143974960876E-2"/>
    <x v="107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x v="1"/>
    <s v="indie rock"/>
    <n v="135.59259259259261"/>
    <n v="9.5602294455066923E-3"/>
    <x v="14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x v="3"/>
    <s v="plays"/>
    <n v="129.1"/>
    <n v="1.1618900077459334E-2"/>
    <x v="141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x v="2"/>
    <s v="wearables"/>
    <n v="236.512"/>
    <n v="1.298877012582871E-2"/>
    <x v="142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x v="3"/>
    <s v="plays"/>
    <n v="17.25"/>
    <n v="3.3596837944664032E-2"/>
    <x v="143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x v="3"/>
    <s v="plays"/>
    <n v="112.49397590361446"/>
    <n v="2.1313055585305773E-2"/>
    <x v="144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x v="2"/>
    <s v="wearables"/>
    <n v="121.02150537634408"/>
    <n v="9.506885828520658E-3"/>
    <x v="145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x v="1"/>
    <s v="indie rock"/>
    <n v="219.87096774193549"/>
    <n v="1.4304577464788732E-2"/>
    <x v="146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x v="1"/>
    <s v="rock"/>
    <n v="1"/>
    <n v="1"/>
    <x v="147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x v="1"/>
    <s v="electric music"/>
    <n v="64.166909620991248"/>
    <n v="1.666344832286425E-2"/>
    <x v="148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x v="1"/>
    <s v="indie rock"/>
    <n v="423.06746987951806"/>
    <n v="1.9228469069845593E-2"/>
    <x v="149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x v="3"/>
    <s v="plays"/>
    <n v="92.984160506863773"/>
    <n v="3.2257881348232945E-2"/>
    <x v="15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x v="1"/>
    <s v="indie rock"/>
    <n v="58.756567425569173"/>
    <n v="1.052160953800298E-2"/>
    <x v="151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x v="3"/>
    <s v="plays"/>
    <n v="65.022222222222226"/>
    <n v="1.3163407051352723E-2"/>
    <x v="152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x v="1"/>
    <s v="rock"/>
    <n v="73.939560439560438"/>
    <n v="1.4081890465928512E-2"/>
    <x v="153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x v="7"/>
    <s v="photography books"/>
    <n v="52.666666666666664"/>
    <n v="1.3562386980108499E-2"/>
    <x v="154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x v="1"/>
    <s v="rock"/>
    <n v="220.95238095238096"/>
    <n v="8.8362068965517244E-3"/>
    <x v="155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x v="3"/>
    <s v="plays"/>
    <n v="100.01150627615063"/>
    <n v="9.5229628390038797E-3"/>
    <x v="156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x v="2"/>
    <s v="wearables"/>
    <n v="162.3125"/>
    <n v="1.2629957643434732E-2"/>
    <x v="157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x v="2"/>
    <s v="web"/>
    <n v="78.181818181818187"/>
    <n v="1.7441860465116279E-2"/>
    <x v="158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x v="1"/>
    <s v="rock"/>
    <n v="149.73770491803279"/>
    <n v="1.7188526384935406E-2"/>
    <x v="159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x v="7"/>
    <s v="photography books"/>
    <n v="253.25714285714284"/>
    <n v="2.7752707581227436E-2"/>
    <x v="16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x v="3"/>
    <s v="plays"/>
    <n v="100.16943521594683"/>
    <n v="9.2600577095287052E-3"/>
    <x v="161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x v="2"/>
    <s v="web"/>
    <n v="121.99004424778761"/>
    <n v="2.2724181394463135E-2"/>
    <x v="162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x v="7"/>
    <s v="photography books"/>
    <n v="137.13265306122449"/>
    <n v="1.8156112806012353E-2"/>
    <x v="163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x v="3"/>
    <s v="plays"/>
    <n v="415.53846153846149"/>
    <n v="1.3513513513513514E-2"/>
    <x v="164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x v="1"/>
    <s v="indie rock"/>
    <n v="31.30913348946136"/>
    <n v="2.3811304759767622E-2"/>
    <x v="165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x v="4"/>
    <s v="shorts"/>
    <n v="424.08154506437768"/>
    <n v="1.2822459037961361E-2"/>
    <x v="166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x v="1"/>
    <s v="indie rock"/>
    <n v="2.93886230728336"/>
    <n v="1.2120115774240232E-2"/>
    <x v="167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x v="5"/>
    <s v="translations"/>
    <n v="10.63265306122449"/>
    <n v="9.5969289827255271E-3"/>
    <x v="168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x v="4"/>
    <s v="documentary"/>
    <n v="82.875"/>
    <n v="3.9215686274509803E-2"/>
    <x v="169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x v="3"/>
    <s v="plays"/>
    <n v="163.01447776628748"/>
    <n v="9.9026231484124726E-3"/>
    <x v="17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x v="2"/>
    <s v="wearables"/>
    <n v="894.66666666666674"/>
    <n v="8.9418777943368107E-3"/>
    <x v="171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x v="3"/>
    <s v="plays"/>
    <n v="26.191501103752756"/>
    <n v="2.3810025495691018E-2"/>
    <x v="172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x v="3"/>
    <s v="plays"/>
    <n v="74.834782608695647"/>
    <n v="9.0866837090402049E-3"/>
    <x v="173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x v="3"/>
    <s v="plays"/>
    <n v="416.47680412371136"/>
    <n v="1.6949991645677721E-2"/>
    <x v="174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x v="0"/>
    <s v="food trucks"/>
    <n v="96.208333333333329"/>
    <n v="3.0316154179298397E-2"/>
    <x v="175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x v="3"/>
    <s v="plays"/>
    <n v="357.71910112359546"/>
    <n v="2.2219430222696863E-2"/>
    <x v="176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x v="2"/>
    <s v="wearables"/>
    <n v="308.45714285714286"/>
    <n v="1.2197804742497221E-2"/>
    <x v="177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x v="2"/>
    <s v="web"/>
    <n v="61.802325581395344"/>
    <n v="2.5587958607714015E-2"/>
    <x v="178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x v="3"/>
    <s v="plays"/>
    <n v="722.32472324723244"/>
    <n v="1.6950191570881228E-2"/>
    <x v="179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x v="1"/>
    <s v="rock"/>
    <n v="69.117647058823522"/>
    <n v="2.4397163120567375E-2"/>
    <x v="18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x v="3"/>
    <s v="plays"/>
    <n v="293.05555555555554"/>
    <n v="3.2227488151658767E-2"/>
    <x v="181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x v="4"/>
    <s v="television"/>
    <n v="71.8"/>
    <n v="2.6462395543175487E-2"/>
    <x v="182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x v="3"/>
    <s v="plays"/>
    <n v="31.934684684684683"/>
    <n v="3.1243388109175541E-2"/>
    <x v="183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x v="4"/>
    <s v="shorts"/>
    <n v="229.87375415282392"/>
    <n v="1.0420279801133079E-2"/>
    <x v="184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x v="3"/>
    <s v="plays"/>
    <n v="32.012195121951223"/>
    <n v="1.3333333333333334E-2"/>
    <x v="185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x v="3"/>
    <s v="plays"/>
    <n v="23.525352848928385"/>
    <n v="9.7991289663141058E-3"/>
    <x v="186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x v="3"/>
    <s v="plays"/>
    <n v="68.594594594594597"/>
    <n v="9.4562647754137114E-3"/>
    <x v="187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x v="3"/>
    <s v="plays"/>
    <n v="37.952380952380956"/>
    <n v="2.6976160602258468E-2"/>
    <x v="188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x v="1"/>
    <s v="rock"/>
    <n v="19.992957746478872"/>
    <n v="2.8531172948221203E-2"/>
    <x v="189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x v="1"/>
    <s v="indie rock"/>
    <n v="45.636363636363633"/>
    <n v="2.158034528552457E-2"/>
    <x v="19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x v="1"/>
    <s v="metal"/>
    <n v="122.7605633802817"/>
    <n v="1.445617255621845E-2"/>
    <x v="191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x v="1"/>
    <s v="electric music"/>
    <n v="361.75316455696202"/>
    <n v="9.1677309865808212E-3"/>
    <x v="192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x v="2"/>
    <s v="wearables"/>
    <n v="63.146341463414636"/>
    <n v="1.9312475859405175E-2"/>
    <x v="173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x v="4"/>
    <s v="drama"/>
    <n v="298.20475319926874"/>
    <n v="1.2193626699689795E-2"/>
    <x v="193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x v="1"/>
    <s v="electric music"/>
    <n v="9.5585443037974684"/>
    <n v="2.7809965237543453E-2"/>
    <x v="194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x v="1"/>
    <s v="rock"/>
    <n v="53.777777777777779"/>
    <n v="1.3429752066115703E-2"/>
    <x v="195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x v="3"/>
    <s v="plays"/>
    <n v="2"/>
    <n v="0.5"/>
    <x v="152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x v="2"/>
    <s v="web"/>
    <n v="681.19047619047615"/>
    <n v="1.0975183502271934E-2"/>
    <x v="196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x v="0"/>
    <s v="food trucks"/>
    <n v="78.831325301204828"/>
    <n v="1.2532477456824087E-2"/>
    <x v="197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x v="3"/>
    <s v="plays"/>
    <n v="134.40792216817235"/>
    <n v="2.3255934192634414E-2"/>
    <x v="198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x v="1"/>
    <s v="jazz"/>
    <n v="3.3719999999999999"/>
    <n v="1.5816528272044286E-2"/>
    <x v="199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x v="3"/>
    <s v="plays"/>
    <n v="431.84615384615387"/>
    <n v="1.4250089063056644E-2"/>
    <x v="2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x v="5"/>
    <s v="fiction"/>
    <n v="38.844444444444441"/>
    <n v="1.6304347826086956E-2"/>
    <x v="201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x v="1"/>
    <s v="rock"/>
    <n v="425.7"/>
    <n v="1.0101010101010102E-2"/>
    <x v="202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x v="4"/>
    <s v="documentary"/>
    <n v="101.12239715591672"/>
    <n v="1.0310883431269147E-2"/>
    <x v="203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x v="4"/>
    <s v="documentary"/>
    <n v="21.188688946015425"/>
    <n v="1.9605940017470638E-2"/>
    <x v="204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x v="4"/>
    <s v="science fiction"/>
    <n v="67.425531914893625"/>
    <n v="3.5657936257494478E-2"/>
    <x v="205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x v="3"/>
    <s v="plays"/>
    <n v="94.923371647509583"/>
    <n v="1.6397578203834511E-2"/>
    <x v="206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x v="3"/>
    <s v="plays"/>
    <n v="151.85185185185185"/>
    <n v="1.3658536585365854E-2"/>
    <x v="207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x v="1"/>
    <s v="indie rock"/>
    <n v="195.16382252559728"/>
    <n v="2.5001603040530694E-2"/>
    <x v="208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x v="1"/>
    <s v="rock"/>
    <n v="1023.1428571428571"/>
    <n v="1.1519128734990227E-2"/>
    <x v="209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x v="3"/>
    <s v="plays"/>
    <n v="3.841836734693878"/>
    <n v="2.3738379814077025E-2"/>
    <x v="21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x v="3"/>
    <s v="plays"/>
    <n v="155.07066557107643"/>
    <n v="9.6173716756481793E-3"/>
    <x v="211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x v="4"/>
    <s v="science fiction"/>
    <n v="44.753477588871718"/>
    <n v="1.6128196715649877E-2"/>
    <x v="212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x v="4"/>
    <s v="shorts"/>
    <n v="215.94736842105263"/>
    <n v="3.2252823137541638E-2"/>
    <x v="213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x v="4"/>
    <s v="animation"/>
    <n v="332.12709832134288"/>
    <n v="1.1112154053878423E-2"/>
    <x v="214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x v="3"/>
    <s v="plays"/>
    <n v="8.4430379746835449"/>
    <n v="2.5487256371814093E-2"/>
    <x v="215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x v="0"/>
    <s v="food trucks"/>
    <n v="98.625514403292186"/>
    <n v="1.8184094133355588E-2"/>
    <x v="216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x v="7"/>
    <s v="photography books"/>
    <n v="137.97916666666669"/>
    <n v="2.0836478937037595E-2"/>
    <x v="217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x v="3"/>
    <s v="plays"/>
    <n v="93.81099656357388"/>
    <n v="1.1367937775498492E-2"/>
    <x v="218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x v="4"/>
    <s v="science fiction"/>
    <n v="403.63930885529157"/>
    <n v="1.9231077935628862E-2"/>
    <x v="219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x v="1"/>
    <s v="rock"/>
    <n v="260.1740412979351"/>
    <n v="3.3333711266567645E-2"/>
    <x v="22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x v="7"/>
    <s v="photography books"/>
    <n v="366.63333333333333"/>
    <n v="1.0182743885807801E-2"/>
    <x v="221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x v="6"/>
    <s v="mobile games"/>
    <n v="168.72085385878489"/>
    <n v="9.1775262527858618E-3"/>
    <x v="222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x v="4"/>
    <s v="animation"/>
    <n v="119.90717911530093"/>
    <n v="1.4925734191300982E-2"/>
    <x v="172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x v="6"/>
    <s v="mobile games"/>
    <n v="193.68925233644859"/>
    <n v="1.5386192837066793E-2"/>
    <x v="223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x v="6"/>
    <s v="video games"/>
    <n v="420.16666666666669"/>
    <n v="1.0015866719555733E-2"/>
    <x v="224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x v="3"/>
    <s v="plays"/>
    <n v="76.708333333333329"/>
    <n v="1.2131088176715554E-2"/>
    <x v="225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x v="3"/>
    <s v="plays"/>
    <n v="171.26470588235293"/>
    <n v="1.5799416108535119E-2"/>
    <x v="226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x v="4"/>
    <s v="animation"/>
    <n v="157.89473684210526"/>
    <n v="1.0333333333333333E-2"/>
    <x v="227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x v="6"/>
    <s v="video games"/>
    <n v="109.08"/>
    <n v="1.8212932404351546E-2"/>
    <x v="228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x v="4"/>
    <s v="animation"/>
    <n v="41.732558139534881"/>
    <n v="2.5633881303984397E-2"/>
    <x v="229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x v="1"/>
    <s v="rock"/>
    <n v="10.944303797468354"/>
    <n v="1.31852879944483E-2"/>
    <x v="23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x v="4"/>
    <s v="animation"/>
    <n v="159.3763440860215"/>
    <n v="2.2196734583726892E-2"/>
    <x v="231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x v="3"/>
    <s v="plays"/>
    <n v="422.41666666666669"/>
    <n v="9.567962122706648E-3"/>
    <x v="232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x v="2"/>
    <s v="wearables"/>
    <n v="97.71875"/>
    <n v="1.311160857051487E-2"/>
    <x v="233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x v="3"/>
    <s v="plays"/>
    <n v="418.78911564625849"/>
    <n v="1.4489457782398232E-2"/>
    <x v="194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x v="5"/>
    <s v="nonfiction"/>
    <n v="101.91632047477745"/>
    <n v="9.8061480588601813E-3"/>
    <x v="234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x v="1"/>
    <s v="rock"/>
    <n v="127.72619047619047"/>
    <n v="2.3301332836238232E-2"/>
    <x v="23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x v="3"/>
    <s v="plays"/>
    <n v="445.21739130434781"/>
    <n v="2.3242187500000001E-2"/>
    <x v="23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x v="3"/>
    <s v="plays"/>
    <n v="569.71428571428578"/>
    <n v="1.328986960882648E-2"/>
    <x v="237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x v="3"/>
    <s v="plays"/>
    <n v="509.34482758620686"/>
    <n v="1.4487847809897772E-2"/>
    <x v="238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x v="2"/>
    <s v="web"/>
    <n v="325.5333333333333"/>
    <n v="1.5154618062666393E-2"/>
    <x v="239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x v="5"/>
    <s v="fiction"/>
    <n v="932.61616161616166"/>
    <n v="1.0202644889471348E-2"/>
    <x v="24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x v="6"/>
    <s v="mobile games"/>
    <n v="211.33870967741933"/>
    <n v="1.6637411279859574E-2"/>
    <x v="24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x v="5"/>
    <s v="translations"/>
    <n v="273.32520325203251"/>
    <n v="3.8460394419822123E-2"/>
    <x v="24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x v="1"/>
    <s v="rock"/>
    <n v="3"/>
    <n v="0.33333333333333331"/>
    <x v="67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x v="3"/>
    <s v="plays"/>
    <n v="54.084507042253513"/>
    <n v="2.6302083333333334E-2"/>
    <x v="243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x v="3"/>
    <s v="plays"/>
    <n v="626.29999999999995"/>
    <n v="9.4204055564426001E-3"/>
    <x v="244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x v="4"/>
    <s v="drama"/>
    <n v="89.021399176954731"/>
    <n v="1.2342711328482541E-2"/>
    <x v="245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x v="5"/>
    <s v="nonfiction"/>
    <n v="184.89130434782609"/>
    <n v="1.0346854791299235E-2"/>
    <x v="246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x v="1"/>
    <s v="rock"/>
    <n v="120.16770186335404"/>
    <n v="1.7542771489119761E-2"/>
    <x v="247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x v="1"/>
    <s v="rock"/>
    <n v="23.390243902439025"/>
    <n v="1.5641293013555789E-2"/>
    <x v="248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x v="3"/>
    <s v="plays"/>
    <n v="146"/>
    <n v="1.1055034847392453E-2"/>
    <x v="249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x v="3"/>
    <s v="plays"/>
    <n v="268.48"/>
    <n v="1.3855780691299165E-2"/>
    <x v="25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x v="7"/>
    <s v="photography books"/>
    <n v="597.5"/>
    <n v="1.2831241283124128E-2"/>
    <x v="251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x v="1"/>
    <s v="rock"/>
    <n v="157.69841269841268"/>
    <n v="2.6270759939607449E-2"/>
    <x v="136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x v="1"/>
    <s v="rock"/>
    <n v="31.201660735468568"/>
    <n v="1.7260388548834733E-2"/>
    <x v="252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x v="1"/>
    <s v="indie rock"/>
    <n v="313.41176470588238"/>
    <n v="2.0082582582582581E-2"/>
    <x v="253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x v="7"/>
    <s v="photography books"/>
    <n v="370.89655172413791"/>
    <n v="1.8501301599107473E-2"/>
    <x v="254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x v="3"/>
    <s v="plays"/>
    <n v="362.66447368421052"/>
    <n v="3.3330309901738471E-2"/>
    <x v="255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x v="3"/>
    <s v="plays"/>
    <n v="123.08163265306122"/>
    <n v="1.4259658431437573E-2"/>
    <x v="256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x v="1"/>
    <s v="jazz"/>
    <n v="76.766756032171585"/>
    <n v="3.7042210891480992E-2"/>
    <x v="257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x v="3"/>
    <s v="plays"/>
    <n v="233.62012987012989"/>
    <n v="1.9234243624487526E-2"/>
    <x v="258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x v="4"/>
    <s v="documentary"/>
    <n v="180.53333333333333"/>
    <n v="1.7725258493353029E-2"/>
    <x v="259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x v="4"/>
    <s v="television"/>
    <n v="252.62857142857143"/>
    <n v="9.8394028500339292E-3"/>
    <x v="26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x v="6"/>
    <s v="video games"/>
    <n v="27.176538240368025"/>
    <n v="3.9991536182818449E-2"/>
    <x v="261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x v="7"/>
    <s v="photography books"/>
    <n v="1.2706571242680547"/>
    <n v="3.1233998975934461E-2"/>
    <x v="262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x v="3"/>
    <s v="plays"/>
    <n v="304.0097847358121"/>
    <n v="1.2191903391718002E-2"/>
    <x v="263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x v="3"/>
    <s v="plays"/>
    <n v="137.23076923076923"/>
    <n v="2.6345291479820628E-2"/>
    <x v="264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x v="3"/>
    <s v="plays"/>
    <n v="32.208333333333336"/>
    <n v="1.9404915912031046E-2"/>
    <x v="265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x v="5"/>
    <s v="translations"/>
    <n v="241.51282051282053"/>
    <n v="1.2315532434441024E-2"/>
    <x v="266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x v="6"/>
    <s v="video games"/>
    <n v="96.8"/>
    <n v="2.4981217129977459E-2"/>
    <x v="267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x v="3"/>
    <s v="plays"/>
    <n v="1066.4285714285716"/>
    <n v="1.1118553248492967E-2"/>
    <x v="268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x v="2"/>
    <s v="web"/>
    <n v="325.88888888888891"/>
    <n v="1.0342084327764518E-2"/>
    <x v="269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x v="3"/>
    <s v="plays"/>
    <n v="170.70000000000002"/>
    <n v="3.9982425307557121E-2"/>
    <x v="27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x v="4"/>
    <s v="animation"/>
    <n v="581.44000000000005"/>
    <n v="2.7036323610346726E-2"/>
    <x v="271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x v="3"/>
    <s v="plays"/>
    <n v="91.520972644376897"/>
    <n v="1.3696264413624528E-2"/>
    <x v="272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x v="4"/>
    <s v="television"/>
    <n v="108.04761904761904"/>
    <n v="1.4654032613486117E-2"/>
    <x v="73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x v="1"/>
    <s v="rock"/>
    <n v="18.728395061728396"/>
    <n v="1.9116677653263019E-2"/>
    <x v="273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x v="2"/>
    <s v="web"/>
    <n v="83.193877551020407"/>
    <n v="1.6190359376916472E-2"/>
    <x v="274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x v="3"/>
    <s v="plays"/>
    <n v="706.33333333333337"/>
    <n v="3.9955954066383512E-2"/>
    <x v="275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x v="3"/>
    <s v="plays"/>
    <n v="17.446030330062445"/>
    <n v="9.4083959707521609E-3"/>
    <x v="276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x v="1"/>
    <s v="electric music"/>
    <n v="209.73015873015873"/>
    <n v="1.3320214939831983E-2"/>
    <x v="277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x v="1"/>
    <s v="metal"/>
    <n v="97.785714285714292"/>
    <n v="2.501826150474799E-2"/>
    <x v="278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x v="3"/>
    <s v="plays"/>
    <n v="1684.25"/>
    <n v="2.5011132551580821E-2"/>
    <x v="279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x v="4"/>
    <s v="documentary"/>
    <n v="54.402135231316727"/>
    <n v="9.8994788600335806E-3"/>
    <x v="28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x v="2"/>
    <s v="web"/>
    <n v="456.61111111111109"/>
    <n v="1.3018615403333739E-2"/>
    <x v="281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x v="0"/>
    <s v="food trucks"/>
    <n v="9.8219178082191778"/>
    <n v="1.3947001394700139E-2"/>
    <x v="282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x v="3"/>
    <s v="plays"/>
    <n v="16.384615384615383"/>
    <n v="3.0046948356807511E-2"/>
    <x v="283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x v="3"/>
    <s v="plays"/>
    <n v="1339.6666666666667"/>
    <n v="2.2766857427220701E-2"/>
    <x v="284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x v="3"/>
    <s v="plays"/>
    <n v="35.650077760497666"/>
    <n v="2.7774142418822433E-2"/>
    <x v="285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x v="3"/>
    <s v="plays"/>
    <n v="54.950819672131146"/>
    <n v="1.1336515513126491E-2"/>
    <x v="286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x v="3"/>
    <s v="plays"/>
    <n v="94.236111111111114"/>
    <n v="1.5327929255711128E-2"/>
    <x v="287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x v="1"/>
    <s v="rock"/>
    <n v="143.91428571428571"/>
    <n v="1.4294222751637879E-2"/>
    <x v="288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x v="0"/>
    <s v="food trucks"/>
    <n v="51.421052631578945"/>
    <n v="2.5076765609007165E-2"/>
    <x v="289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x v="5"/>
    <s v="nonfiction"/>
    <n v="5"/>
    <n v="0.2"/>
    <x v="29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x v="4"/>
    <s v="documentary"/>
    <n v="1344.6666666666667"/>
    <n v="2.4376136175838704E-2"/>
    <x v="291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x v="3"/>
    <s v="plays"/>
    <n v="31.844940867279899"/>
    <n v="1.0109763142692086E-2"/>
    <x v="292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x v="1"/>
    <s v="indie rock"/>
    <n v="82.617647058823536"/>
    <n v="1.1391954432182272E-2"/>
    <x v="293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x v="4"/>
    <s v="documentary"/>
    <n v="546.14285714285722"/>
    <n v="1.238120149969483E-2"/>
    <x v="294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x v="3"/>
    <s v="plays"/>
    <n v="286.21428571428572"/>
    <n v="1.0606438732218617E-2"/>
    <x v="295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x v="3"/>
    <s v="plays"/>
    <n v="7.9076923076923071"/>
    <n v="1.3618677042801557E-2"/>
    <x v="296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x v="5"/>
    <s v="fiction"/>
    <n v="132.13677811550153"/>
    <n v="1.5158834218940492E-2"/>
    <x v="297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x v="3"/>
    <s v="plays"/>
    <n v="74.077834179357026"/>
    <n v="9.1708542713567834E-3"/>
    <x v="298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x v="1"/>
    <s v="indie rock"/>
    <n v="75.292682926829272"/>
    <n v="2.4295432458697766E-2"/>
    <x v="299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x v="6"/>
    <s v="video games"/>
    <n v="20.333333333333332"/>
    <n v="1.0088272383354351E-2"/>
    <x v="3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x v="3"/>
    <s v="plays"/>
    <n v="203.36507936507937"/>
    <n v="9.4442709959413045E-3"/>
    <x v="247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x v="3"/>
    <s v="plays"/>
    <n v="310.2284263959391"/>
    <n v="2.0409610297526522E-2"/>
    <x v="244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x v="1"/>
    <s v="rock"/>
    <n v="395.31818181818181"/>
    <n v="2.564102564102564E-2"/>
    <x v="30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x v="4"/>
    <s v="documentary"/>
    <n v="294.71428571428572"/>
    <n v="3.2234609791565678E-2"/>
    <x v="188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x v="3"/>
    <s v="plays"/>
    <n v="33.89473684210526"/>
    <n v="9.6273291925465833E-3"/>
    <x v="302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x v="0"/>
    <s v="food trucks"/>
    <n v="66.677083333333329"/>
    <n v="1.6872363693172941E-2"/>
    <x v="30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x v="3"/>
    <s v="plays"/>
    <n v="19.227272727272727"/>
    <n v="2.3640661938534278E-2"/>
    <x v="304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x v="1"/>
    <s v="rock"/>
    <n v="15.842105263157894"/>
    <n v="1.8826135105204873E-2"/>
    <x v="305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x v="2"/>
    <s v="web"/>
    <n v="38.702380952380956"/>
    <n v="1.9686250384497079E-2"/>
    <x v="30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x v="5"/>
    <s v="fiction"/>
    <n v="9.5876777251184837"/>
    <n v="9.8863074641621362E-3"/>
    <x v="307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x v="4"/>
    <s v="shorts"/>
    <n v="94.144366197183089"/>
    <n v="1.5384423582800365E-2"/>
    <x v="30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x v="3"/>
    <s v="plays"/>
    <n v="166.56234096692114"/>
    <n v="2.6316727519006808E-2"/>
    <x v="309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x v="4"/>
    <s v="documentary"/>
    <n v="24.134831460674157"/>
    <n v="1.2104283054003724E-2"/>
    <x v="31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x v="3"/>
    <s v="plays"/>
    <n v="164.05633802816902"/>
    <n v="2.6356456043956044E-2"/>
    <x v="311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x v="3"/>
    <s v="plays"/>
    <n v="90.723076923076931"/>
    <n v="1.2379175852128201E-2"/>
    <x v="79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x v="4"/>
    <s v="animation"/>
    <n v="46.194444444444443"/>
    <n v="3.8484666265784728E-2"/>
    <x v="312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x v="3"/>
    <s v="plays"/>
    <n v="38.53846153846154"/>
    <n v="3.2934131736526949E-2"/>
    <x v="313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x v="1"/>
    <s v="rock"/>
    <n v="133.56231003039514"/>
    <n v="1.8516832794744587E-2"/>
    <x v="314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x v="6"/>
    <s v="video games"/>
    <n v="22.896588486140725"/>
    <n v="9.8244633794291568E-3"/>
    <x v="315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x v="4"/>
    <s v="documentary"/>
    <n v="184.95548961424333"/>
    <n v="2.2220439595700303E-2"/>
    <x v="316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x v="0"/>
    <s v="food trucks"/>
    <n v="443.72727272727275"/>
    <n v="1.2975483166017893E-2"/>
    <x v="317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x v="2"/>
    <s v="wearables"/>
    <n v="199.9806763285024"/>
    <n v="1.1353753985892357E-2"/>
    <x v="318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x v="3"/>
    <s v="plays"/>
    <n v="123.95833333333333"/>
    <n v="2.1260504201680672E-2"/>
    <x v="319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x v="1"/>
    <s v="rock"/>
    <n v="186.61329305135951"/>
    <n v="9.0093736340235396E-3"/>
    <x v="32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x v="1"/>
    <s v="rock"/>
    <n v="114.28538550057536"/>
    <n v="1.1493847795879735E-2"/>
    <x v="32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x v="1"/>
    <s v="rock"/>
    <n v="97.032531824611041"/>
    <n v="1.562636657823387E-2"/>
    <x v="321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x v="3"/>
    <s v="plays"/>
    <n v="122.81904761904762"/>
    <n v="9.4344499586435076E-3"/>
    <x v="322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x v="3"/>
    <s v="plays"/>
    <n v="179.14326647564468"/>
    <n v="1.3515458805841237E-2"/>
    <x v="323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x v="3"/>
    <s v="plays"/>
    <n v="79.951577402787962"/>
    <n v="1.1901921559271019E-2"/>
    <x v="324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x v="7"/>
    <s v="photography books"/>
    <n v="94.242587601078171"/>
    <n v="1.1240132707928155E-2"/>
    <x v="325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x v="1"/>
    <s v="indie rock"/>
    <n v="84.669291338582681"/>
    <n v="1.2988623329923432E-2"/>
    <x v="326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x v="3"/>
    <s v="plays"/>
    <n v="66.521920668058456"/>
    <n v="1.0293748430831032E-2"/>
    <x v="327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x v="3"/>
    <s v="plays"/>
    <n v="53.922222222222224"/>
    <n v="3.0290541932825057E-2"/>
    <x v="328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x v="6"/>
    <s v="video games"/>
    <n v="41.983299595141702"/>
    <n v="1.0004942200364035E-2"/>
    <x v="329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x v="4"/>
    <s v="drama"/>
    <n v="14.69479695431472"/>
    <n v="1.429249967615182E-2"/>
    <x v="33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x v="1"/>
    <s v="indie rock"/>
    <n v="34.475000000000001"/>
    <n v="9.0645395213923129E-3"/>
    <x v="331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x v="2"/>
    <s v="web"/>
    <n v="1400.7777777777778"/>
    <n v="1.5150313317997937E-2"/>
    <x v="332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x v="0"/>
    <s v="food trucks"/>
    <n v="71.770351758793964"/>
    <n v="2.4386828452000027E-2"/>
    <x v="333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x v="3"/>
    <s v="plays"/>
    <n v="53.074115044247783"/>
    <n v="9.6187915546384877E-3"/>
    <x v="296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x v="1"/>
    <s v="jazz"/>
    <n v="5"/>
    <n v="0.2"/>
    <x v="334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x v="1"/>
    <s v="rock"/>
    <n v="127.70715249662618"/>
    <n v="2.1272098995043908E-2"/>
    <x v="335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x v="3"/>
    <s v="plays"/>
    <n v="34.892857142857139"/>
    <n v="3.3776867963152504E-2"/>
    <x v="336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x v="3"/>
    <s v="plays"/>
    <n v="410.59821428571428"/>
    <n v="1.2344068251172433E-2"/>
    <x v="337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x v="4"/>
    <s v="documentary"/>
    <n v="123.73770491803278"/>
    <n v="1.0598834128245893E-2"/>
    <x v="338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x v="2"/>
    <s v="wearables"/>
    <n v="58.973684210526315"/>
    <n v="3.8375725122713075E-2"/>
    <x v="339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x v="3"/>
    <s v="plays"/>
    <n v="36.892473118279568"/>
    <n v="1.1658408627222384E-2"/>
    <x v="34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x v="6"/>
    <s v="video games"/>
    <n v="184.91304347826087"/>
    <n v="9.6402539383964262E-3"/>
    <x v="341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x v="7"/>
    <s v="photography books"/>
    <n v="11.814432989690722"/>
    <n v="2.006980802792321E-2"/>
    <x v="342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x v="4"/>
    <s v="animation"/>
    <n v="298.7"/>
    <n v="1.5651155005021761E-2"/>
    <x v="343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x v="3"/>
    <s v="plays"/>
    <n v="226.35175879396985"/>
    <n v="2.1275493591451321E-2"/>
    <x v="344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x v="3"/>
    <s v="plays"/>
    <n v="173.56363636363636"/>
    <n v="9.2185208464278228E-3"/>
    <x v="345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x v="1"/>
    <s v="rock"/>
    <n v="371.75675675675677"/>
    <n v="1.3885859687386405E-2"/>
    <x v="65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x v="1"/>
    <s v="rock"/>
    <n v="160.19230769230771"/>
    <n v="1.6686674669867948E-2"/>
    <x v="346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x v="1"/>
    <s v="indie rock"/>
    <n v="1616.3333333333335"/>
    <n v="1.278614147246855E-2"/>
    <x v="347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x v="3"/>
    <s v="plays"/>
    <n v="733.4375"/>
    <n v="9.5440988495952284E-3"/>
    <x v="348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x v="3"/>
    <s v="plays"/>
    <n v="592.11111111111109"/>
    <n v="9.4764496153124413E-3"/>
    <x v="349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x v="3"/>
    <s v="plays"/>
    <n v="18.888888888888889"/>
    <n v="4.0106951871657755E-2"/>
    <x v="35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x v="4"/>
    <s v="documentary"/>
    <n v="276.80769230769232"/>
    <n v="1.4311518688342365E-2"/>
    <x v="351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x v="4"/>
    <s v="television"/>
    <n v="273.01851851851848"/>
    <n v="1.0445635216713016E-2"/>
    <x v="352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x v="3"/>
    <s v="plays"/>
    <n v="159.36331255565449"/>
    <n v="3.3336127175704749E-2"/>
    <x v="353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x v="3"/>
    <s v="plays"/>
    <n v="67.869978858350947"/>
    <n v="1.6945720738260259E-2"/>
    <x v="354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x v="4"/>
    <s v="documentary"/>
    <n v="1591.5555555555554"/>
    <n v="1.1798380340686958E-2"/>
    <x v="355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x v="3"/>
    <s v="plays"/>
    <n v="730.18222222222221"/>
    <n v="1.281871800646414E-2"/>
    <x v="356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x v="4"/>
    <s v="documentary"/>
    <n v="13.185782556750297"/>
    <n v="1.9979160059801569E-2"/>
    <x v="357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x v="1"/>
    <s v="indie rock"/>
    <n v="54.777777777777779"/>
    <n v="1.6903313049357674E-2"/>
    <x v="358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x v="1"/>
    <s v="rock"/>
    <n v="361.02941176470591"/>
    <n v="1.0672097759674135E-2"/>
    <x v="359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x v="3"/>
    <s v="plays"/>
    <n v="10.257545271629779"/>
    <n v="2.4911730090231465E-2"/>
    <x v="12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x v="4"/>
    <s v="documentary"/>
    <n v="13.962962962962964"/>
    <n v="1.426734185354875E-2"/>
    <x v="36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x v="3"/>
    <s v="plays"/>
    <n v="40.444444444444443"/>
    <n v="1.510989010989011E-2"/>
    <x v="361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x v="3"/>
    <s v="plays"/>
    <n v="160.32"/>
    <n v="2.0958083832335328E-2"/>
    <x v="362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x v="3"/>
    <s v="plays"/>
    <n v="183.9433962264151"/>
    <n v="1.5899066570930351E-2"/>
    <x v="363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x v="7"/>
    <s v="photography books"/>
    <n v="63.769230769230766"/>
    <n v="1.154575219713941E-2"/>
    <x v="364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x v="0"/>
    <s v="food trucks"/>
    <n v="225.38095238095238"/>
    <n v="1.3310796534967251E-2"/>
    <x v="21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x v="4"/>
    <s v="documentary"/>
    <n v="172.00961538461539"/>
    <n v="2.4387764954593733E-2"/>
    <x v="365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x v="5"/>
    <s v="nonfiction"/>
    <n v="146.16709511568124"/>
    <n v="1.9996834274257372E-2"/>
    <x v="366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x v="3"/>
    <s v="plays"/>
    <n v="76.42361623616236"/>
    <n v="1.0313459644243583E-2"/>
    <x v="367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x v="2"/>
    <s v="wearables"/>
    <n v="39.261467889908261"/>
    <n v="9.9076994976048608E-3"/>
    <x v="368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x v="1"/>
    <s v="indie rock"/>
    <n v="11.270034843205574"/>
    <n v="1.1207296336373473E-2"/>
    <x v="369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x v="3"/>
    <s v="plays"/>
    <n v="122.11084337349398"/>
    <n v="1.1366327255505565E-2"/>
    <x v="37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x v="7"/>
    <s v="photography books"/>
    <n v="186.54166666666669"/>
    <n v="1.1168192986374805E-2"/>
    <x v="371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x v="5"/>
    <s v="nonfiction"/>
    <n v="7.2731788079470201"/>
    <n v="3.4372865923059416E-2"/>
    <x v="287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x v="2"/>
    <s v="wearables"/>
    <n v="65.642371234207957"/>
    <n v="2.3805998874840851E-2"/>
    <x v="372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x v="1"/>
    <s v="jazz"/>
    <n v="228.96178343949046"/>
    <n v="2.1274376164909448E-2"/>
    <x v="373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x v="4"/>
    <s v="documentary"/>
    <n v="469.37499999999994"/>
    <n v="9.054593874833556E-3"/>
    <x v="374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x v="3"/>
    <s v="plays"/>
    <n v="130.11267605633802"/>
    <n v="2.3814678501840224E-2"/>
    <x v="375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x v="4"/>
    <s v="drama"/>
    <n v="167.05422993492408"/>
    <n v="2.0827922921103206E-2"/>
    <x v="376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x v="1"/>
    <s v="rock"/>
    <n v="173.8641975308642"/>
    <n v="3.223744940708656E-2"/>
    <x v="377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x v="4"/>
    <s v="animation"/>
    <n v="717.76470588235293"/>
    <n v="1.0080314702507786E-2"/>
    <x v="378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x v="1"/>
    <s v="indie rock"/>
    <n v="63.850976361767728"/>
    <n v="1.5146393677467123E-2"/>
    <x v="379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x v="7"/>
    <s v="photography books"/>
    <n v="2"/>
    <n v="0.5"/>
    <x v="38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x v="3"/>
    <s v="plays"/>
    <n v="1530.2222222222222"/>
    <n v="2.1710717397618356E-2"/>
    <x v="381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x v="4"/>
    <s v="shorts"/>
    <n v="40.356164383561641"/>
    <n v="1.3577732518669382E-2"/>
    <x v="382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x v="3"/>
    <s v="plays"/>
    <n v="86.220633299284984"/>
    <n v="1.7859258381708328E-2"/>
    <x v="125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x v="3"/>
    <s v="plays"/>
    <n v="315.58486707566465"/>
    <n v="1.4495758840339292E-2"/>
    <x v="383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x v="3"/>
    <s v="plays"/>
    <n v="89.618243243243242"/>
    <n v="1.6398386549553286E-2"/>
    <x v="384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x v="4"/>
    <s v="documentary"/>
    <n v="182.14503816793894"/>
    <n v="9.0105192573655749E-3"/>
    <x v="385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x v="3"/>
    <s v="plays"/>
    <n v="355.88235294117646"/>
    <n v="0.04"/>
    <x v="386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x v="4"/>
    <s v="documentary"/>
    <n v="131.83695652173913"/>
    <n v="1.2696842278835848E-2"/>
    <x v="387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x v="1"/>
    <s v="rock"/>
    <n v="46.315634218289084"/>
    <n v="1.1368702630405706E-2"/>
    <x v="388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x v="6"/>
    <s v="mobile games"/>
    <n v="36.132726089785294"/>
    <n v="2.0005041774704697E-2"/>
    <x v="277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x v="3"/>
    <s v="plays"/>
    <n v="104.62820512820512"/>
    <n v="1.0047788261242495E-2"/>
    <x v="389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x v="5"/>
    <s v="fiction"/>
    <n v="668.85714285714289"/>
    <n v="9.5400825857895489E-3"/>
    <x v="39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x v="4"/>
    <s v="animation"/>
    <n v="62.072823218997364"/>
    <n v="9.2579997959669463E-3"/>
    <x v="391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x v="0"/>
    <s v="food trucks"/>
    <n v="84.699787460148784"/>
    <n v="3.44844891941909E-2"/>
    <x v="392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x v="3"/>
    <s v="plays"/>
    <n v="11.059030837004405"/>
    <n v="3.3301465901848314E-2"/>
    <x v="393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x v="4"/>
    <s v="documentary"/>
    <n v="43.838781575037146"/>
    <n v="2.4386937143050826E-2"/>
    <x v="394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x v="3"/>
    <s v="plays"/>
    <n v="55.470588235294116"/>
    <n v="1.5906680805938492E-2"/>
    <x v="395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x v="4"/>
    <s v="documentary"/>
    <n v="57.399511301160658"/>
    <n v="2.1274331385758224E-2"/>
    <x v="396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x v="2"/>
    <s v="web"/>
    <n v="123.43497363796135"/>
    <n v="3.704020104079904E-2"/>
    <x v="397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x v="3"/>
    <s v="plays"/>
    <n v="128.46"/>
    <n v="1.4634905807255176E-2"/>
    <x v="398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x v="2"/>
    <s v="wearables"/>
    <n v="63.989361702127653"/>
    <n v="1.9617622610141314E-2"/>
    <x v="399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x v="3"/>
    <s v="plays"/>
    <n v="127.29885057471265"/>
    <n v="1.8510158013544019E-2"/>
    <x v="4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x v="0"/>
    <s v="food trucks"/>
    <n v="10.638024357239512"/>
    <n v="1.0303377218088151E-2"/>
    <x v="116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x v="1"/>
    <s v="indie rock"/>
    <n v="40.470588235294116"/>
    <n v="4.0213178294573645E-2"/>
    <x v="401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x v="7"/>
    <s v="photography books"/>
    <n v="287.66666666666663"/>
    <n v="1.1844985193768507E-2"/>
    <x v="402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x v="3"/>
    <s v="plays"/>
    <n v="572.94444444444446"/>
    <n v="2.1235334044409967E-2"/>
    <x v="403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x v="3"/>
    <s v="plays"/>
    <n v="112.90429799426933"/>
    <n v="1.2821163548508258E-2"/>
    <x v="404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x v="4"/>
    <s v="animation"/>
    <n v="46.387573964497044"/>
    <n v="1.5881114867019579E-2"/>
    <x v="405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x v="7"/>
    <s v="photography books"/>
    <n v="90.675916230366497"/>
    <n v="1.234475232546726E-2"/>
    <x v="406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x v="3"/>
    <s v="plays"/>
    <n v="67.740740740740748"/>
    <n v="1.530891197375615E-2"/>
    <x v="407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x v="3"/>
    <s v="plays"/>
    <n v="192.49019607843135"/>
    <n v="9.5752266476520319E-3"/>
    <x v="408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x v="3"/>
    <s v="plays"/>
    <n v="82.714285714285722"/>
    <n v="1.4287957293138641E-2"/>
    <x v="409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x v="4"/>
    <s v="documentary"/>
    <n v="54.163920922570021"/>
    <n v="1.2044711428788685E-2"/>
    <x v="41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x v="3"/>
    <s v="plays"/>
    <n v="16.722222222222221"/>
    <n v="1.1074197120708749E-2"/>
    <x v="411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x v="3"/>
    <s v="plays"/>
    <n v="116.87664041994749"/>
    <n v="9.6171120592858754E-3"/>
    <x v="412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x v="1"/>
    <s v="jazz"/>
    <n v="1052.1538461538462"/>
    <n v="1.8204415850270508E-2"/>
    <x v="413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x v="4"/>
    <s v="animation"/>
    <n v="123.07407407407408"/>
    <n v="1.9259705085765876E-2"/>
    <x v="414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x v="3"/>
    <s v="plays"/>
    <n v="178.63855421686748"/>
    <n v="1.6658798138531057E-2"/>
    <x v="415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x v="4"/>
    <s v="science fiction"/>
    <n v="355.28169014084506"/>
    <n v="2.2725470763131812E-2"/>
    <x v="416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x v="4"/>
    <s v="television"/>
    <n v="161.90634146341463"/>
    <n v="1.8866673897586079E-2"/>
    <x v="417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x v="2"/>
    <s v="wearables"/>
    <n v="24.914285714285715"/>
    <n v="1.834862385321101E-2"/>
    <x v="418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x v="3"/>
    <s v="plays"/>
    <n v="198.72222222222223"/>
    <n v="1.3325878296524089E-2"/>
    <x v="419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x v="3"/>
    <s v="plays"/>
    <n v="34.752688172043008"/>
    <n v="2.7846534653465347E-2"/>
    <x v="42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x v="1"/>
    <s v="indie rock"/>
    <n v="176.41935483870967"/>
    <n v="2.7061620040226733E-2"/>
    <x v="421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x v="3"/>
    <s v="plays"/>
    <n v="511.38095238095235"/>
    <n v="1.5830151783220038E-2"/>
    <x v="422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x v="2"/>
    <s v="wearables"/>
    <n v="82.044117647058826"/>
    <n v="3.333930811973472E-2"/>
    <x v="423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x v="4"/>
    <s v="television"/>
    <n v="24.326030927835053"/>
    <n v="1.1627906976744186E-2"/>
    <x v="424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x v="6"/>
    <s v="video games"/>
    <n v="50.482758620689658"/>
    <n v="1.3330689229684471E-2"/>
    <x v="425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x v="6"/>
    <s v="video games"/>
    <n v="967"/>
    <n v="9.8816500057451462E-3"/>
    <x v="426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x v="4"/>
    <s v="animation"/>
    <n v="4"/>
    <n v="0.25"/>
    <x v="427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x v="1"/>
    <s v="rock"/>
    <n v="122.84501347708894"/>
    <n v="3.4481245405974699E-2"/>
    <x v="428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x v="4"/>
    <s v="drama"/>
    <n v="63.4375"/>
    <n v="1.0180623973727421E-2"/>
    <x v="429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x v="4"/>
    <s v="science fiction"/>
    <n v="56.331688596491226"/>
    <n v="1.1494029138969722E-2"/>
    <x v="411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x v="4"/>
    <s v="drama"/>
    <n v="44.074999999999996"/>
    <n v="2.2121384004537718E-2"/>
    <x v="43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x v="3"/>
    <s v="plays"/>
    <n v="118.37253218884121"/>
    <n v="2.7026047105232626E-2"/>
    <x v="431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x v="1"/>
    <s v="indie rock"/>
    <n v="104.1243169398907"/>
    <n v="1.0528870754011467E-2"/>
    <x v="432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x v="3"/>
    <s v="plays"/>
    <n v="26.640000000000004"/>
    <n v="3.4534534534534533E-2"/>
    <x v="433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x v="3"/>
    <s v="plays"/>
    <n v="351.20118343195264"/>
    <n v="1.7859248900645292E-2"/>
    <x v="434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x v="4"/>
    <s v="documentary"/>
    <n v="90.063492063492063"/>
    <n v="1.8505463517800493E-2"/>
    <x v="435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x v="3"/>
    <s v="plays"/>
    <n v="171.625"/>
    <n v="1.2138868657441126E-2"/>
    <x v="8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x v="4"/>
    <s v="drama"/>
    <n v="141.04655870445345"/>
    <n v="1.4926015758428175E-2"/>
    <x v="436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x v="6"/>
    <s v="mobile games"/>
    <n v="30.57944915254237"/>
    <n v="9.2666366439186614E-3"/>
    <x v="385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x v="4"/>
    <s v="animation"/>
    <n v="108.16455696202532"/>
    <n v="1.4490758269369772E-2"/>
    <x v="437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x v="3"/>
    <s v="plays"/>
    <n v="133.45505617977528"/>
    <n v="2.5636708061460744E-2"/>
    <x v="438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x v="5"/>
    <s v="translations"/>
    <n v="187.85106382978722"/>
    <n v="9.0610488164004979E-3"/>
    <x v="439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x v="2"/>
    <s v="wearables"/>
    <n v="332"/>
    <n v="1.0542168674698794E-2"/>
    <x v="44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x v="2"/>
    <s v="web"/>
    <n v="575.21428571428578"/>
    <n v="1.7260648205637649E-2"/>
    <x v="441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x v="3"/>
    <s v="plays"/>
    <n v="40.5"/>
    <n v="9.876543209876543E-3"/>
    <x v="442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x v="4"/>
    <s v="drama"/>
    <n v="184.42857142857144"/>
    <n v="1.5395042602633618E-2"/>
    <x v="443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x v="2"/>
    <s v="wearables"/>
    <n v="285.80555555555554"/>
    <n v="3.7029837690737678E-2"/>
    <x v="315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x v="0"/>
    <s v="food trucks"/>
    <n v="319"/>
    <n v="1.9617757103852766E-2"/>
    <x v="444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x v="1"/>
    <s v="rock"/>
    <n v="39.234070221066318"/>
    <n v="9.529017931125915E-3"/>
    <x v="445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x v="1"/>
    <s v="electric music"/>
    <n v="178.14000000000001"/>
    <n v="1.1900752217357135E-2"/>
    <x v="446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x v="4"/>
    <s v="television"/>
    <n v="365.15"/>
    <n v="9.7220320416267283E-3"/>
    <x v="447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x v="5"/>
    <s v="translations"/>
    <n v="113.94594594594594"/>
    <n v="2.502371916508539E-2"/>
    <x v="448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x v="5"/>
    <s v="fiction"/>
    <n v="29.828720626631856"/>
    <n v="1.9607156612163439E-2"/>
    <x v="342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x v="4"/>
    <s v="science fiction"/>
    <n v="54.270588235294113"/>
    <n v="2.4495989594623888E-2"/>
    <x v="449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x v="2"/>
    <s v="wearables"/>
    <n v="236.34156976744185"/>
    <n v="1.694925677878022E-2"/>
    <x v="45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x v="0"/>
    <s v="food trucks"/>
    <n v="512.91666666666663"/>
    <n v="1.4053614947197401E-2"/>
    <x v="451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x v="7"/>
    <s v="photography books"/>
    <n v="100.65116279069768"/>
    <n v="1.0050831792975971E-2"/>
    <x v="452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x v="3"/>
    <s v="plays"/>
    <n v="81.348423194303152"/>
    <n v="9.6166471790959853E-3"/>
    <x v="453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x v="5"/>
    <s v="fiction"/>
    <n v="16.404761904761905"/>
    <n v="1.3062409288824383E-2"/>
    <x v="454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x v="3"/>
    <s v="plays"/>
    <n v="52.774617067833695"/>
    <n v="1.1485197777593499E-2"/>
    <x v="455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x v="0"/>
    <s v="food trucks"/>
    <n v="260.20608108108109"/>
    <n v="2.0410018047026135E-2"/>
    <x v="456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x v="3"/>
    <s v="plays"/>
    <n v="30.73289183222958"/>
    <n v="2.3272518316333861E-2"/>
    <x v="457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x v="5"/>
    <s v="translations"/>
    <n v="13.5"/>
    <n v="2.9914529914529916E-2"/>
    <x v="458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x v="3"/>
    <s v="plays"/>
    <n v="178.62556663644605"/>
    <n v="1.1907178820854313E-2"/>
    <x v="459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x v="3"/>
    <s v="plays"/>
    <n v="220.0566037735849"/>
    <n v="9.8602417902769433E-3"/>
    <x v="46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x v="2"/>
    <s v="wearables"/>
    <n v="101.5108695652174"/>
    <n v="9.101616875468465E-3"/>
    <x v="461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x v="8"/>
    <s v="audio"/>
    <n v="191.5"/>
    <n v="3.1331592689295036E-2"/>
    <x v="462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x v="0"/>
    <s v="food trucks"/>
    <n v="305.34683098591546"/>
    <n v="1.4085806373495852E-2"/>
    <x v="463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x v="4"/>
    <s v="shorts"/>
    <n v="23.995287958115181"/>
    <n v="1.2982479108027318E-2"/>
    <x v="464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x v="7"/>
    <s v="photography books"/>
    <n v="723.77777777777771"/>
    <n v="9.8249923242247472E-3"/>
    <x v="465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x v="2"/>
    <s v="wearables"/>
    <n v="547.36"/>
    <n v="1.9584916691026015E-2"/>
    <x v="466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x v="3"/>
    <s v="plays"/>
    <n v="414.49999999999994"/>
    <n v="1.4701447527141134E-2"/>
    <x v="467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x v="4"/>
    <s v="animation"/>
    <n v="0.90696409140369971"/>
    <n v="3.239352129574085E-2"/>
    <x v="468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x v="2"/>
    <s v="wearables"/>
    <n v="34.173469387755098"/>
    <n v="3.5831591519856675E-2"/>
    <x v="469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x v="2"/>
    <s v="web"/>
    <n v="23.948810754912099"/>
    <n v="1.2500809637929917E-2"/>
    <x v="47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x v="4"/>
    <s v="documentary"/>
    <n v="48.072649572649574"/>
    <n v="2.6313450084451951E-2"/>
    <x v="471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x v="3"/>
    <s v="plays"/>
    <n v="0"/>
    <n v="0"/>
    <x v="472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x v="4"/>
    <s v="documentary"/>
    <n v="70.145182291666657"/>
    <n v="1.666929638120342E-2"/>
    <x v="473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x v="6"/>
    <s v="video games"/>
    <n v="529.92307692307691"/>
    <n v="2.6999564523152851E-2"/>
    <x v="474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x v="4"/>
    <s v="drama"/>
    <n v="180.32549019607845"/>
    <n v="1.0003697018463344E-2"/>
    <x v="72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x v="1"/>
    <s v="rock"/>
    <n v="92.320000000000007"/>
    <n v="8.9543616406701325E-3"/>
    <x v="443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x v="5"/>
    <s v="radio &amp; podcasts"/>
    <n v="13.901001112347053"/>
    <n v="2.7766663999359845E-2"/>
    <x v="475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x v="3"/>
    <s v="plays"/>
    <n v="927.07777777777767"/>
    <n v="1.5149154451861884E-2"/>
    <x v="81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x v="2"/>
    <s v="web"/>
    <n v="39.857142857142861"/>
    <n v="2.2700119474313024E-2"/>
    <x v="476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x v="3"/>
    <s v="plays"/>
    <n v="112.22929936305732"/>
    <n v="1.8868021875967391E-2"/>
    <x v="192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x v="3"/>
    <s v="plays"/>
    <n v="70.925816023738875"/>
    <n v="1.0526315789473684E-2"/>
    <x v="477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x v="4"/>
    <s v="drama"/>
    <n v="119.08974358974358"/>
    <n v="1.4102702120788029E-2"/>
    <x v="478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x v="3"/>
    <s v="plays"/>
    <n v="24.017591339648174"/>
    <n v="1.0197757620147614E-2"/>
    <x v="479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x v="6"/>
    <s v="video games"/>
    <n v="139.31868131868131"/>
    <n v="1.8851553872850608E-2"/>
    <x v="48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x v="4"/>
    <s v="television"/>
    <n v="39.277108433734945"/>
    <n v="1.0736196319018405E-2"/>
    <x v="18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x v="1"/>
    <s v="rock"/>
    <n v="22.439077144917089"/>
    <n v="1.6964945538669153E-2"/>
    <x v="481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x v="3"/>
    <s v="plays"/>
    <n v="55.779069767441861"/>
    <n v="2.7725661872003336E-2"/>
    <x v="482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x v="5"/>
    <s v="nonfiction"/>
    <n v="42.523125996810208"/>
    <n v="1.586527642337409E-2"/>
    <x v="194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x v="0"/>
    <s v="food trucks"/>
    <n v="112.00000000000001"/>
    <n v="1.1803874092009685E-2"/>
    <x v="483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x v="4"/>
    <s v="animation"/>
    <n v="7.0681818181818183"/>
    <n v="1.607717041800643E-2"/>
    <x v="484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x v="1"/>
    <s v="rock"/>
    <n v="101.74563871693867"/>
    <n v="9.8063074523511914E-3"/>
    <x v="355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x v="3"/>
    <s v="plays"/>
    <n v="425.75"/>
    <n v="9.3951849677040514E-3"/>
    <x v="485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x v="4"/>
    <s v="drama"/>
    <n v="145.53947368421052"/>
    <n v="3.3360455655004069E-2"/>
    <x v="486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x v="4"/>
    <s v="shorts"/>
    <n v="32.453465346534657"/>
    <n v="1.1654158276893038E-2"/>
    <x v="487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x v="4"/>
    <s v="shorts"/>
    <n v="700.33333333333326"/>
    <n v="1.4120260193558623E-2"/>
    <x v="488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x v="3"/>
    <s v="plays"/>
    <n v="83.904860392967933"/>
    <n v="2.4391145730625122E-2"/>
    <x v="489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x v="2"/>
    <s v="wearables"/>
    <n v="84.19047619047619"/>
    <n v="3.5633484162895926E-2"/>
    <x v="49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x v="3"/>
    <s v="plays"/>
    <n v="155.95180722891567"/>
    <n v="1.1356613102595798E-2"/>
    <x v="312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x v="4"/>
    <s v="animation"/>
    <n v="99.619450317124731"/>
    <n v="3.2258064516129031E-2"/>
    <x v="491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x v="1"/>
    <s v="indie rock"/>
    <n v="80.300000000000011"/>
    <n v="1.1069600110696002E-2"/>
    <x v="492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x v="6"/>
    <s v="video games"/>
    <n v="11.254901960784313"/>
    <n v="1.5679442508710801E-2"/>
    <x v="493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x v="5"/>
    <s v="fiction"/>
    <n v="91.740952380952379"/>
    <n v="1.8520056473714807E-2"/>
    <x v="494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x v="6"/>
    <s v="video games"/>
    <n v="95.521156936261391"/>
    <n v="2.0410680841996657E-2"/>
    <x v="495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x v="3"/>
    <s v="plays"/>
    <n v="502.87499999999994"/>
    <n v="1.5659955257270694E-2"/>
    <x v="496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x v="1"/>
    <s v="indie rock"/>
    <n v="159.24394463667818"/>
    <n v="1.204871636083135E-2"/>
    <x v="497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x v="4"/>
    <s v="drama"/>
    <n v="15.022446689113355"/>
    <n v="1.8154650728427344E-2"/>
    <x v="498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x v="3"/>
    <s v="plays"/>
    <n v="482.03846153846149"/>
    <n v="1.6117449932179048E-2"/>
    <x v="499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x v="5"/>
    <s v="fiction"/>
    <n v="149.96938775510205"/>
    <n v="9.5257535551473097E-3"/>
    <x v="5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x v="4"/>
    <s v="documentary"/>
    <n v="117.22156398104266"/>
    <n v="1.0633244049123162E-2"/>
    <x v="501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x v="6"/>
    <s v="mobile games"/>
    <n v="37.695968274950431"/>
    <n v="2.2723287863379737E-2"/>
    <x v="502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x v="0"/>
    <s v="food trucks"/>
    <n v="72.653061224489804"/>
    <n v="1.0814606741573033E-2"/>
    <x v="503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x v="7"/>
    <s v="photography books"/>
    <n v="265.98113207547169"/>
    <n v="1.7521458466340355E-2"/>
    <x v="504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x v="6"/>
    <s v="mobile games"/>
    <n v="24.205617977528089"/>
    <n v="9.1677110894490092E-3"/>
    <x v="505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x v="1"/>
    <s v="indie rock"/>
    <n v="2.5064935064935066"/>
    <n v="2.5388601036269429E-2"/>
    <x v="506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x v="6"/>
    <s v="video games"/>
    <n v="16.329799764428738"/>
    <n v="1.2983266012694748E-2"/>
    <x v="507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x v="1"/>
    <s v="rock"/>
    <n v="276.5"/>
    <n v="1.0849909584086799E-2"/>
    <x v="508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x v="3"/>
    <s v="plays"/>
    <n v="88.803571428571431"/>
    <n v="1.639154464410849E-2"/>
    <x v="509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x v="3"/>
    <s v="plays"/>
    <n v="163.57142857142856"/>
    <n v="1.2809315866084425E-2"/>
    <x v="51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x v="4"/>
    <s v="drama"/>
    <n v="969"/>
    <n v="1.238390092879257E-2"/>
    <x v="511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x v="3"/>
    <s v="plays"/>
    <n v="270.91376701966715"/>
    <n v="1.6669086522889977E-2"/>
    <x v="512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x v="2"/>
    <s v="wearables"/>
    <n v="284.21355932203392"/>
    <n v="9.0884152523168296E-3"/>
    <x v="513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x v="1"/>
    <s v="indie rock"/>
    <n v="4"/>
    <n v="0.25"/>
    <x v="514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x v="2"/>
    <s v="web"/>
    <n v="58.6329816768462"/>
    <n v="2.6316786302770886E-2"/>
    <x v="515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x v="3"/>
    <s v="plays"/>
    <n v="98.51111111111112"/>
    <n v="1.0376720054139409E-2"/>
    <x v="516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x v="1"/>
    <s v="rock"/>
    <n v="43.975381008206334"/>
    <n v="1.3702647223481112E-2"/>
    <x v="517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x v="1"/>
    <s v="indie rock"/>
    <n v="151.66315789473683"/>
    <n v="3.8450860632981677E-2"/>
    <x v="518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x v="1"/>
    <s v="rock"/>
    <n v="223.63492063492063"/>
    <n v="9.5819433600681375E-3"/>
    <x v="51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x v="5"/>
    <s v="translations"/>
    <n v="239.75"/>
    <n v="9.7858346033528523E-3"/>
    <x v="52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x v="4"/>
    <s v="science fiction"/>
    <n v="199.33333333333334"/>
    <n v="1.8478260869565218E-2"/>
    <x v="521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x v="3"/>
    <s v="plays"/>
    <n v="137.34482758620689"/>
    <n v="1.5817223198594025E-2"/>
    <x v="522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x v="3"/>
    <s v="plays"/>
    <n v="100.9696106362773"/>
    <n v="9.6124001843474003E-3"/>
    <x v="523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x v="4"/>
    <s v="animation"/>
    <n v="794.16"/>
    <n v="2.0002266545784225E-2"/>
    <x v="524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x v="3"/>
    <s v="plays"/>
    <n v="369.7"/>
    <n v="1.7852312685961592E-2"/>
    <x v="525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x v="1"/>
    <s v="rock"/>
    <n v="12.818181818181817"/>
    <n v="2.048857368006304E-2"/>
    <x v="188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x v="4"/>
    <s v="documentary"/>
    <n v="138.02702702702703"/>
    <n v="1.6643822204816919E-2"/>
    <x v="526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x v="3"/>
    <s v="plays"/>
    <n v="83.813278008298752"/>
    <n v="1.2659749775448573E-2"/>
    <x v="527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x v="3"/>
    <s v="plays"/>
    <n v="204.60063224446787"/>
    <n v="1.8520235262610343E-2"/>
    <x v="52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x v="1"/>
    <s v="electric music"/>
    <n v="44.344086021505376"/>
    <n v="8.971871968962172E-3"/>
    <x v="522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x v="1"/>
    <s v="rock"/>
    <n v="218.60294117647058"/>
    <n v="1.641439623276152E-2"/>
    <x v="529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x v="3"/>
    <s v="plays"/>
    <n v="186.03314917127071"/>
    <n v="3.8459253979567593E-2"/>
    <x v="53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x v="4"/>
    <s v="animation"/>
    <n v="237.33830845771143"/>
    <n v="1.2346714180903469E-2"/>
    <x v="531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x v="1"/>
    <s v="rock"/>
    <n v="305.65384615384613"/>
    <n v="2.8574724214588315E-2"/>
    <x v="515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x v="4"/>
    <s v="shorts"/>
    <n v="94.142857142857139"/>
    <n v="1.0622154779969651E-2"/>
    <x v="53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x v="1"/>
    <s v="rock"/>
    <n v="54.400000000000006"/>
    <n v="1.9199346405228759E-2"/>
    <x v="53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x v="8"/>
    <s v="audio"/>
    <n v="111.88059701492537"/>
    <n v="4.0021344717182494E-2"/>
    <x v="409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x v="0"/>
    <s v="food trucks"/>
    <n v="369.14814814814815"/>
    <n v="1.444767733520618E-2"/>
    <x v="534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x v="3"/>
    <s v="plays"/>
    <n v="62.930372148859547"/>
    <n v="1.0644589000591367E-2"/>
    <x v="53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x v="3"/>
    <s v="plays"/>
    <n v="64.927835051546396"/>
    <n v="1.0161956176563989E-2"/>
    <x v="535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x v="1"/>
    <s v="jazz"/>
    <n v="18.853658536585368"/>
    <n v="2.3932729624838292E-2"/>
    <x v="536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x v="4"/>
    <s v="science fiction"/>
    <n v="16.754404145077721"/>
    <n v="1.5153389411182583E-2"/>
    <x v="537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x v="1"/>
    <s v="jazz"/>
    <n v="101.11290322580646"/>
    <n v="1.3877811453182325E-2"/>
    <x v="538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x v="3"/>
    <s v="plays"/>
    <n v="341.5022831050228"/>
    <n v="2.0831940526013185E-2"/>
    <x v="539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x v="2"/>
    <s v="web"/>
    <n v="64.016666666666666"/>
    <n v="1.8484769591252278E-2"/>
    <x v="54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x v="6"/>
    <s v="video games"/>
    <n v="52.080459770114942"/>
    <n v="9.2694769366585741E-3"/>
    <x v="505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x v="4"/>
    <s v="documentary"/>
    <n v="322.40211640211641"/>
    <n v="1.4917779892998983E-2"/>
    <x v="541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x v="2"/>
    <s v="web"/>
    <n v="119.50810185185186"/>
    <n v="1.5621519539005375E-2"/>
    <x v="542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x v="5"/>
    <s v="translations"/>
    <n v="146.79775280898878"/>
    <n v="1.0409491006505931E-2"/>
    <x v="543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x v="1"/>
    <s v="rock"/>
    <n v="950.57142857142856"/>
    <n v="1.9537120529005109E-2"/>
    <x v="544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x v="0"/>
    <s v="food trucks"/>
    <n v="72.893617021276597"/>
    <n v="2.276707530647986E-2"/>
    <x v="35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x v="3"/>
    <s v="plays"/>
    <n v="79.008248730964468"/>
    <n v="1.0986451649172403E-2"/>
    <x v="152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x v="4"/>
    <s v="documentary"/>
    <n v="64.721518987341781"/>
    <n v="1.9949149227459419E-2"/>
    <x v="545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x v="5"/>
    <s v="radio &amp; podcasts"/>
    <n v="82.028169014084511"/>
    <n v="1.4766483516483516E-2"/>
    <x v="546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x v="6"/>
    <s v="video games"/>
    <n v="1037.6666666666667"/>
    <n v="1.6382910375843239E-2"/>
    <x v="547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x v="3"/>
    <s v="plays"/>
    <n v="12.910076530612244"/>
    <n v="1.2498147507780468E-2"/>
    <x v="548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x v="4"/>
    <s v="animation"/>
    <n v="154.84210526315789"/>
    <n v="2.127591774303195E-2"/>
    <x v="549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x v="3"/>
    <s v="plays"/>
    <n v="7.0991735537190088"/>
    <n v="1.4059281812483209E-2"/>
    <x v="55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x v="3"/>
    <s v="plays"/>
    <n v="208.52773826458036"/>
    <n v="1.1112248030287528E-2"/>
    <x v="551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x v="4"/>
    <s v="drama"/>
    <n v="99.683544303797461"/>
    <n v="2.3238095238095238E-2"/>
    <x v="552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x v="3"/>
    <s v="plays"/>
    <n v="201.59756097560978"/>
    <n v="1.4706376571962441E-2"/>
    <x v="462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x v="1"/>
    <s v="rock"/>
    <n v="162.09032258064516"/>
    <n v="1.3697773329997498E-2"/>
    <x v="553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x v="4"/>
    <s v="documentary"/>
    <n v="3.6436208125445471"/>
    <n v="1.6040688575899843E-2"/>
    <x v="554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x v="0"/>
    <s v="food trucks"/>
    <n v="5"/>
    <n v="0.2"/>
    <x v="555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x v="2"/>
    <s v="wearables"/>
    <n v="206.63492063492063"/>
    <n v="1.4902442771547088E-2"/>
    <x v="548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x v="3"/>
    <s v="plays"/>
    <n v="128.23628691983123"/>
    <n v="1.2503290339563043E-2"/>
    <x v="62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x v="3"/>
    <s v="plays"/>
    <n v="119.66037735849055"/>
    <n v="1.6083254493850521E-2"/>
    <x v="556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x v="3"/>
    <s v="plays"/>
    <n v="170.73055242390078"/>
    <n v="1.8865806468653837E-2"/>
    <x v="557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x v="5"/>
    <s v="nonfiction"/>
    <n v="187.21212121212122"/>
    <n v="1.7319520880543865E-2"/>
    <x v="27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x v="1"/>
    <s v="rock"/>
    <n v="188.38235294117646"/>
    <n v="2.4980483996877439E-2"/>
    <x v="558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x v="0"/>
    <s v="food trucks"/>
    <n v="131.29869186046511"/>
    <n v="1.234315065839362E-2"/>
    <x v="559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x v="1"/>
    <s v="jazz"/>
    <n v="283.97435897435901"/>
    <n v="2.8532731376975169E-2"/>
    <x v="426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x v="4"/>
    <s v="science fiction"/>
    <n v="120.41999999999999"/>
    <n v="9.7159940209267555E-3"/>
    <x v="56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x v="3"/>
    <s v="plays"/>
    <n v="419.0560747663551"/>
    <n v="3.5716675215771987E-2"/>
    <x v="561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x v="3"/>
    <s v="plays"/>
    <n v="13.853658536585368"/>
    <n v="1.3204225352112676E-2"/>
    <x v="562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x v="1"/>
    <s v="electric music"/>
    <n v="139.43548387096774"/>
    <n v="2.2209369577790631E-2"/>
    <x v="563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x v="3"/>
    <s v="plays"/>
    <n v="174"/>
    <n v="1.3584117032392894E-2"/>
    <x v="564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x v="3"/>
    <s v="plays"/>
    <n v="155.49056603773585"/>
    <n v="1.7546414270112852E-2"/>
    <x v="565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x v="3"/>
    <s v="plays"/>
    <n v="170.44705882352943"/>
    <n v="1.1733848702374379E-2"/>
    <x v="566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x v="1"/>
    <s v="indie rock"/>
    <n v="189.515625"/>
    <n v="1.9622392612746311E-2"/>
    <x v="567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x v="3"/>
    <s v="plays"/>
    <n v="249.71428571428572"/>
    <n v="1.5732265446224258E-2"/>
    <x v="568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x v="5"/>
    <s v="nonfiction"/>
    <n v="48.860523665659613"/>
    <n v="1.2345806238857343E-2"/>
    <x v="569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x v="3"/>
    <s v="plays"/>
    <n v="28.461970393057683"/>
    <n v="1.1621859138762847E-2"/>
    <x v="57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x v="7"/>
    <s v="photography books"/>
    <n v="268.02325581395348"/>
    <n v="1.1106290672451193E-2"/>
    <x v="571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x v="3"/>
    <s v="plays"/>
    <n v="619.80078125"/>
    <n v="1.3512406330159011E-2"/>
    <x v="572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x v="1"/>
    <s v="indie rock"/>
    <n v="3.1301587301587301"/>
    <n v="1.0818120351588911E-2"/>
    <x v="573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x v="3"/>
    <s v="plays"/>
    <n v="159.92152704135739"/>
    <n v="1.7857379679853586E-2"/>
    <x v="574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x v="7"/>
    <s v="photography books"/>
    <n v="279.39215686274508"/>
    <n v="3.0317917046810302E-2"/>
    <x v="511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x v="3"/>
    <s v="plays"/>
    <n v="77.373333333333335"/>
    <n v="1.0684128898845425E-2"/>
    <x v="575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x v="3"/>
    <s v="plays"/>
    <n v="206.32812500000003"/>
    <n v="1.431276031806134E-2"/>
    <x v="576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x v="0"/>
    <s v="food trucks"/>
    <n v="694.25"/>
    <n v="1.386388188692834E-2"/>
    <x v="577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x v="1"/>
    <s v="indie rock"/>
    <n v="151.78947368421052"/>
    <n v="3.3287101248266296E-2"/>
    <x v="578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x v="3"/>
    <s v="plays"/>
    <n v="64.58207217694995"/>
    <n v="1.3519359723123512E-2"/>
    <x v="579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x v="3"/>
    <s v="plays"/>
    <n v="62.873684210526314"/>
    <n v="1.4565544952285283E-2"/>
    <x v="58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x v="3"/>
    <s v="plays"/>
    <n v="310.39864864864865"/>
    <n v="1.6668843466335792E-2"/>
    <x v="581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x v="3"/>
    <s v="plays"/>
    <n v="42.859916782246884"/>
    <n v="8.9961814769270593E-3"/>
    <x v="582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x v="4"/>
    <s v="animation"/>
    <n v="83.119402985074629"/>
    <n v="1.8854372418746632E-2"/>
    <x v="336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x v="4"/>
    <s v="television"/>
    <n v="78.531302876480552"/>
    <n v="1.7861759889683703E-2"/>
    <x v="583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x v="4"/>
    <s v="television"/>
    <n v="114.09352517985612"/>
    <n v="1.4288416671921307E-2"/>
    <x v="584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x v="4"/>
    <s v="animation"/>
    <n v="64.537683358624179"/>
    <n v="2.0408963014632693E-2"/>
    <x v="585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x v="3"/>
    <s v="plays"/>
    <n v="79.411764705882348"/>
    <n v="9.6296296296296303E-3"/>
    <x v="586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x v="3"/>
    <s v="plays"/>
    <n v="11.419117647058824"/>
    <n v="1.0088001717106675E-2"/>
    <x v="587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x v="4"/>
    <s v="drama"/>
    <n v="56.186046511627907"/>
    <n v="9.3129139072847689E-3"/>
    <x v="588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x v="3"/>
    <s v="plays"/>
    <n v="16.501669449081803"/>
    <n v="1.3000151752744195E-2"/>
    <x v="589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x v="3"/>
    <s v="plays"/>
    <n v="119.96808510638297"/>
    <n v="1.7203156867961339E-2"/>
    <x v="59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x v="2"/>
    <s v="wearables"/>
    <n v="145.45652173913044"/>
    <n v="9.6398146764310275E-3"/>
    <x v="591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x v="3"/>
    <s v="plays"/>
    <n v="221.38255033557047"/>
    <n v="1.1368459346389378E-2"/>
    <x v="592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x v="3"/>
    <s v="plays"/>
    <n v="48.396694214876035"/>
    <n v="3.5714285714285712E-2"/>
    <x v="593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x v="1"/>
    <s v="rock"/>
    <n v="92.911504424778755"/>
    <n v="2.6316231797986363E-2"/>
    <x v="594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x v="6"/>
    <s v="video games"/>
    <n v="88.599797365754824"/>
    <n v="3.3334095691153601E-2"/>
    <x v="595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x v="5"/>
    <s v="translations"/>
    <n v="41.4"/>
    <n v="9.6618357487922701E-3"/>
    <x v="596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x v="0"/>
    <s v="food trucks"/>
    <n v="63.056795131845846"/>
    <n v="1.1628655064818092E-2"/>
    <x v="597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x v="3"/>
    <s v="plays"/>
    <n v="48.482333607230892"/>
    <n v="1.020287104045557E-2"/>
    <x v="598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x v="1"/>
    <s v="jazz"/>
    <n v="2"/>
    <n v="0.5"/>
    <x v="599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x v="4"/>
    <s v="shorts"/>
    <n v="88.47941026944585"/>
    <n v="2.2224903613557882E-2"/>
    <x v="6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x v="2"/>
    <s v="web"/>
    <n v="126.84"/>
    <n v="3.2245348470514031E-2"/>
    <x v="601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x v="2"/>
    <s v="web"/>
    <n v="2338.833333333333"/>
    <n v="1.6674980403334996E-2"/>
    <x v="602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x v="1"/>
    <s v="metal"/>
    <n v="508.38857142857148"/>
    <n v="1.6949914576027337E-2"/>
    <x v="335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x v="7"/>
    <s v="photography books"/>
    <n v="191.47826086956522"/>
    <n v="1.9981834695731154E-2"/>
    <x v="603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x v="0"/>
    <s v="food trucks"/>
    <n v="42.127533783783782"/>
    <n v="1.0104452775717235E-2"/>
    <x v="604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x v="4"/>
    <s v="science fiction"/>
    <n v="8.24"/>
    <n v="1.6990291262135922E-2"/>
    <x v="605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x v="1"/>
    <s v="rock"/>
    <n v="60.064638783269963"/>
    <n v="1.2344115971386972E-2"/>
    <x v="606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x v="4"/>
    <s v="documentary"/>
    <n v="47.232808616404313"/>
    <n v="1.3155586739168567E-2"/>
    <x v="65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x v="3"/>
    <s v="plays"/>
    <n v="81.736263736263737"/>
    <n v="1.0352245227211615E-2"/>
    <x v="607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x v="1"/>
    <s v="jazz"/>
    <n v="54.187265917603"/>
    <n v="1.2994194083494609E-2"/>
    <x v="608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x v="3"/>
    <s v="plays"/>
    <n v="97.868131868131869"/>
    <n v="1.4709184819222995E-2"/>
    <x v="609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x v="3"/>
    <s v="plays"/>
    <n v="77.239999999999995"/>
    <n v="1.1263593992749871E-2"/>
    <x v="61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x v="1"/>
    <s v="jazz"/>
    <n v="33.464735516372798"/>
    <n v="4.0006021602498963E-2"/>
    <x v="541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x v="4"/>
    <s v="documentary"/>
    <n v="239.58823529411765"/>
    <n v="2.2260414109174238E-2"/>
    <x v="611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x v="3"/>
    <s v="plays"/>
    <n v="64.032258064516128"/>
    <n v="1.2594458438287154E-2"/>
    <x v="612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x v="8"/>
    <s v="audio"/>
    <n v="176.15942028985506"/>
    <n v="3.4471410941999174E-2"/>
    <x v="613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x v="3"/>
    <s v="plays"/>
    <n v="20.33818181818182"/>
    <n v="1.3588414089039871E-2"/>
    <x v="614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x v="3"/>
    <s v="plays"/>
    <n v="358.64754098360658"/>
    <n v="9.2617986515826766E-3"/>
    <x v="615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x v="1"/>
    <s v="indie rock"/>
    <n v="468.85802469135803"/>
    <n v="1.449542492265157E-2"/>
    <x v="9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x v="3"/>
    <s v="plays"/>
    <n v="122.05635245901641"/>
    <n v="9.0071940030387737E-3"/>
    <x v="616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x v="3"/>
    <s v="plays"/>
    <n v="55.931783729156137"/>
    <n v="4.0003975101410259E-2"/>
    <x v="617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x v="1"/>
    <s v="indie rock"/>
    <n v="43.660714285714285"/>
    <n v="2.3721881390593048E-2"/>
    <x v="618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x v="7"/>
    <s v="photography books"/>
    <n v="33.53837141183363"/>
    <n v="2.1275109170305676E-2"/>
    <x v="619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x v="8"/>
    <s v="audio"/>
    <n v="122.97938144329896"/>
    <n v="2.7747506077625952E-2"/>
    <x v="62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x v="7"/>
    <s v="photography books"/>
    <n v="189.74959871589084"/>
    <n v="9.8973048877459523E-3"/>
    <x v="621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x v="5"/>
    <s v="fiction"/>
    <n v="83.622641509433961"/>
    <n v="2.5045126353790612E-2"/>
    <x v="622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x v="4"/>
    <s v="drama"/>
    <n v="17.968844221105527"/>
    <n v="1.2025281055987472E-2"/>
    <x v="35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x v="0"/>
    <s v="food trucks"/>
    <n v="1036.5"/>
    <n v="2.5015505478602439E-2"/>
    <x v="623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x v="6"/>
    <s v="mobile games"/>
    <n v="97.405219780219781"/>
    <n v="2.0835977492913653E-2"/>
    <x v="624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x v="3"/>
    <s v="plays"/>
    <n v="86.386203150461711"/>
    <n v="1.041895911014418E-2"/>
    <x v="625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x v="3"/>
    <s v="plays"/>
    <n v="150.16666666666666"/>
    <n v="1.2701936120360094E-2"/>
    <x v="626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x v="3"/>
    <s v="plays"/>
    <n v="358.43478260869563"/>
    <n v="1.7831149927219795E-2"/>
    <x v="627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x v="5"/>
    <s v="nonfiction"/>
    <n v="542.85714285714289"/>
    <n v="1.4473684210526316E-2"/>
    <x v="628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x v="3"/>
    <s v="plays"/>
    <n v="67.500714285714281"/>
    <n v="9.7988381075332538E-3"/>
    <x v="629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x v="2"/>
    <s v="wearables"/>
    <n v="191.74666666666667"/>
    <n v="9.3178499408942354E-3"/>
    <x v="63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x v="3"/>
    <s v="plays"/>
    <n v="932"/>
    <n v="1.9241773962804007E-2"/>
    <x v="631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x v="4"/>
    <s v="television"/>
    <n v="429.27586206896552"/>
    <n v="1.4057354004337698E-2"/>
    <x v="632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x v="2"/>
    <s v="web"/>
    <n v="100.65753424657535"/>
    <n v="9.3903102885138819E-3"/>
    <x v="633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x v="4"/>
    <s v="documentary"/>
    <n v="226.61111111111109"/>
    <n v="2.329002206423143E-2"/>
    <x v="634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x v="4"/>
    <s v="documentary"/>
    <n v="142.38"/>
    <n v="3.3291192583227984E-2"/>
    <x v="635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x v="1"/>
    <s v="rock"/>
    <n v="90.633333333333326"/>
    <n v="1.4159617506436189E-2"/>
    <x v="636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x v="3"/>
    <s v="plays"/>
    <n v="63.966740576496676"/>
    <n v="1.5147838746577004E-2"/>
    <x v="637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x v="3"/>
    <s v="plays"/>
    <n v="84.131868131868131"/>
    <n v="1.0318704284221526E-2"/>
    <x v="638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x v="1"/>
    <s v="rock"/>
    <n v="133.93478260869566"/>
    <n v="1.590650868365525E-2"/>
    <x v="639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x v="3"/>
    <s v="plays"/>
    <n v="59.042047531992694"/>
    <n v="9.1755428948889443E-3"/>
    <x v="64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x v="1"/>
    <s v="electric music"/>
    <n v="152.80062063615205"/>
    <n v="3.7037977254264824E-2"/>
    <x v="641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x v="2"/>
    <s v="wearables"/>
    <n v="446.69121140142522"/>
    <n v="1.5383633685531514E-2"/>
    <x v="642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x v="4"/>
    <s v="drama"/>
    <n v="84.391891891891888"/>
    <n v="8.967173738991193E-3"/>
    <x v="23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x v="2"/>
    <s v="wearables"/>
    <n v="3"/>
    <n v="0.33333333333333331"/>
    <x v="67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x v="3"/>
    <s v="plays"/>
    <n v="175.02692307692308"/>
    <n v="9.0096029182323602E-3"/>
    <x v="643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x v="2"/>
    <s v="wearables"/>
    <n v="54.137931034482754"/>
    <n v="1.762208067940552E-2"/>
    <x v="644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x v="5"/>
    <s v="translations"/>
    <n v="311.87381703470032"/>
    <n v="1.03070885256514E-2"/>
    <x v="645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x v="4"/>
    <s v="animation"/>
    <n v="122.78160919540231"/>
    <n v="1.0859389627410598E-2"/>
    <x v="646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x v="5"/>
    <s v="nonfiction"/>
    <n v="99.026517383618156"/>
    <n v="1.205012853470437E-2"/>
    <x v="626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x v="2"/>
    <s v="web"/>
    <n v="127.84686346863469"/>
    <n v="9.7051650238840857E-3"/>
    <x v="647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x v="4"/>
    <s v="drama"/>
    <n v="158.61643835616439"/>
    <n v="1.4509024958977459E-2"/>
    <x v="159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x v="3"/>
    <s v="plays"/>
    <n v="707.05882352941171"/>
    <n v="1.1397670549084858E-2"/>
    <x v="648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x v="3"/>
    <s v="plays"/>
    <n v="142.38775510204081"/>
    <n v="1.332951125125412E-2"/>
    <x v="267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x v="3"/>
    <s v="plays"/>
    <n v="147.86046511627907"/>
    <n v="1.9660270525322428E-2"/>
    <x v="649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x v="3"/>
    <s v="plays"/>
    <n v="20.322580645161288"/>
    <n v="1.1111111111111112E-2"/>
    <x v="248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x v="3"/>
    <s v="plays"/>
    <n v="1840.625"/>
    <n v="1.3718166383701189E-2"/>
    <x v="571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x v="5"/>
    <s v="radio &amp; podcasts"/>
    <n v="161.94202898550725"/>
    <n v="9.2178270986218013E-3"/>
    <x v="65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x v="1"/>
    <s v="rock"/>
    <n v="472.82077922077923"/>
    <n v="9.8057527082555107E-3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x v="6"/>
    <s v="mobile games"/>
    <n v="24.466101694915253"/>
    <n v="2.2722549359196396E-2"/>
    <x v="651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x v="3"/>
    <s v="plays"/>
    <n v="517.65"/>
    <n v="1.5164686564280884E-2"/>
    <x v="652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x v="4"/>
    <s v="documentary"/>
    <n v="247.64285714285714"/>
    <n v="4.002019036631093E-2"/>
    <x v="653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x v="2"/>
    <s v="wearables"/>
    <n v="100.20481927710843"/>
    <n v="3.5709991583503665E-2"/>
    <x v="654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x v="5"/>
    <s v="fiction"/>
    <n v="153"/>
    <n v="1.1651037226484797E-2"/>
    <x v="655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x v="3"/>
    <s v="plays"/>
    <n v="37.091954022988503"/>
    <n v="1.1775643012085528E-2"/>
    <x v="656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x v="1"/>
    <s v="rock"/>
    <n v="4.392394822006473"/>
    <n v="1.1051759071652238E-2"/>
    <x v="657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x v="4"/>
    <s v="documentary"/>
    <n v="156.50721649484535"/>
    <n v="3.999683819460912E-2"/>
    <x v="265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x v="3"/>
    <s v="plays"/>
    <n v="270.40816326530609"/>
    <n v="1.0867924528301888E-2"/>
    <x v="658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x v="3"/>
    <s v="plays"/>
    <n v="134.05952380952382"/>
    <n v="1.0745049285143415E-2"/>
    <x v="659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x v="6"/>
    <s v="mobile games"/>
    <n v="50.398033126293996"/>
    <n v="1.6391253889841736E-2"/>
    <x v="66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x v="3"/>
    <s v="plays"/>
    <n v="88.815837937384899"/>
    <n v="1.0865282932796981E-2"/>
    <x v="661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x v="2"/>
    <s v="web"/>
    <n v="165"/>
    <n v="1.2325502213142662E-2"/>
    <x v="4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x v="3"/>
    <s v="plays"/>
    <n v="17.5"/>
    <n v="1.3605442176870748E-2"/>
    <x v="662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x v="4"/>
    <s v="drama"/>
    <n v="185.66071428571428"/>
    <n v="1.1734154082908531E-2"/>
    <x v="663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x v="2"/>
    <s v="wearables"/>
    <n v="412.6631944444444"/>
    <n v="9.0115863252753538E-3"/>
    <x v="664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x v="2"/>
    <s v="web"/>
    <n v="90.25"/>
    <n v="3.0332409972299169E-2"/>
    <x v="665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x v="1"/>
    <s v="rock"/>
    <n v="91.984615384615381"/>
    <n v="1.041608593038598E-2"/>
    <x v="666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x v="1"/>
    <s v="metal"/>
    <n v="527.00632911392404"/>
    <n v="1.1769368417260138E-2"/>
    <x v="43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x v="3"/>
    <s v="plays"/>
    <n v="319.14285714285711"/>
    <n v="3.9988063264697109E-2"/>
    <x v="667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x v="7"/>
    <s v="photography books"/>
    <n v="354.18867924528303"/>
    <n v="1.5151745761164044E-2"/>
    <x v="668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x v="5"/>
    <s v="nonfiction"/>
    <n v="32.896103896103895"/>
    <n v="1.1448874851954205E-2"/>
    <x v="669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x v="1"/>
    <s v="indie rock"/>
    <n v="135.8918918918919"/>
    <n v="3.5799522673031027E-2"/>
    <x v="67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x v="3"/>
    <s v="plays"/>
    <n v="2.0843373493975905"/>
    <n v="9.6339113680154135E-3"/>
    <x v="671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x v="1"/>
    <s v="indie rock"/>
    <n v="61"/>
    <n v="3.1311475409836066E-2"/>
    <x v="672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x v="3"/>
    <s v="plays"/>
    <n v="30.037735849056602"/>
    <n v="1.0050251256281407E-2"/>
    <x v="673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x v="3"/>
    <s v="plays"/>
    <n v="1179.1666666666665"/>
    <n v="9.1872791519434626E-3"/>
    <x v="674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x v="1"/>
    <s v="electric music"/>
    <n v="1126.0833333333335"/>
    <n v="9.0283430770369266E-3"/>
    <x v="675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x v="3"/>
    <s v="plays"/>
    <n v="12.923076923076923"/>
    <n v="3.3730158730158728E-2"/>
    <x v="676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x v="3"/>
    <s v="plays"/>
    <n v="712"/>
    <n v="9.8314606741573031E-3"/>
    <x v="342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x v="2"/>
    <s v="wearables"/>
    <n v="30.304347826086957"/>
    <n v="1.6260162601626018E-2"/>
    <x v="677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x v="2"/>
    <s v="web"/>
    <n v="212.50896057347671"/>
    <n v="2.8571428571428571E-2"/>
    <x v="678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x v="3"/>
    <s v="plays"/>
    <n v="228.85714285714286"/>
    <n v="2.4968789013732832E-2"/>
    <x v="679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x v="4"/>
    <s v="animation"/>
    <n v="34.959979476654695"/>
    <n v="9.0112567327589998E-3"/>
    <x v="68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x v="2"/>
    <s v="wearables"/>
    <n v="157.29069767441862"/>
    <n v="2.7056997116877358E-2"/>
    <x v="681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x v="1"/>
    <s v="electric music"/>
    <n v="1"/>
    <n v="1"/>
    <x v="682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x v="5"/>
    <s v="nonfiction"/>
    <n v="232.30555555555554"/>
    <n v="3.2285065168001913E-2"/>
    <x v="683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x v="3"/>
    <s v="plays"/>
    <n v="92.448275862068968"/>
    <n v="2.1260723610593061E-2"/>
    <x v="684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x v="7"/>
    <s v="photography books"/>
    <n v="256.70212765957444"/>
    <n v="1.1355159552424368E-2"/>
    <x v="674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x v="3"/>
    <s v="plays"/>
    <n v="168.47017045454547"/>
    <n v="2.7022925221115823E-2"/>
    <x v="685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x v="3"/>
    <s v="plays"/>
    <n v="166.57777777777778"/>
    <n v="3.8420490928495199E-2"/>
    <x v="605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x v="3"/>
    <s v="plays"/>
    <n v="772.07692307692309"/>
    <n v="1.4745441865099133E-2"/>
    <x v="686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x v="4"/>
    <s v="drama"/>
    <n v="406.85714285714283"/>
    <n v="2.0014044943820225E-2"/>
    <x v="687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x v="1"/>
    <s v="rock"/>
    <n v="564.20608108108115"/>
    <n v="9.0895482171192473E-3"/>
    <x v="688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x v="1"/>
    <s v="electric music"/>
    <n v="68.426865671641792"/>
    <n v="1.1115473541857523E-2"/>
    <x v="689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x v="6"/>
    <s v="video games"/>
    <n v="34.351966873706004"/>
    <n v="1.2656702025072323E-2"/>
    <x v="69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x v="1"/>
    <s v="rock"/>
    <n v="655.4545454545455"/>
    <n v="1.1511789181692095E-2"/>
    <x v="691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x v="1"/>
    <s v="jazz"/>
    <n v="177.25714285714284"/>
    <n v="1.6118633139909737E-2"/>
    <x v="692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x v="3"/>
    <s v="plays"/>
    <n v="113.17857142857144"/>
    <n v="3.7077942568633636E-2"/>
    <x v="693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x v="1"/>
    <s v="rock"/>
    <n v="728.18181818181824"/>
    <n v="1.8476903870162296E-2"/>
    <x v="694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x v="1"/>
    <s v="indie rock"/>
    <n v="208.33333333333334"/>
    <n v="2.4369230769230768E-2"/>
    <x v="695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x v="4"/>
    <s v="science fiction"/>
    <n v="31.171232876712331"/>
    <n v="1.8164505969384018E-2"/>
    <x v="123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x v="5"/>
    <s v="translations"/>
    <n v="56.967078189300416"/>
    <n v="9.2646102723398099E-3"/>
    <x v="696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x v="3"/>
    <s v="plays"/>
    <n v="231"/>
    <n v="1.3528138528138528E-2"/>
    <x v="626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x v="6"/>
    <s v="video games"/>
    <n v="86.867834394904463"/>
    <n v="3.1254009861969093E-2"/>
    <x v="697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x v="3"/>
    <s v="plays"/>
    <n v="270.74418604651163"/>
    <n v="1.855351314207181E-2"/>
    <x v="698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x v="3"/>
    <s v="plays"/>
    <n v="49.446428571428569"/>
    <n v="9.3896713615023476E-3"/>
    <x v="699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x v="1"/>
    <s v="indie rock"/>
    <n v="113.3596256684492"/>
    <n v="3.0303208991308245E-2"/>
    <x v="7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x v="3"/>
    <s v="plays"/>
    <n v="190.55555555555554"/>
    <n v="2.3254434945891189E-2"/>
    <x v="701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x v="2"/>
    <s v="web"/>
    <n v="135.5"/>
    <n v="1.1512915129151291E-2"/>
    <x v="702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x v="1"/>
    <s v="rock"/>
    <n v="10.297872340425531"/>
    <n v="1.0330578512396695E-2"/>
    <x v="703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x v="3"/>
    <s v="plays"/>
    <n v="65.544223826714799"/>
    <n v="3.0307202952232763E-2"/>
    <x v="704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x v="3"/>
    <s v="plays"/>
    <n v="49.026652452025587"/>
    <n v="1.4699806467045034E-2"/>
    <x v="431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x v="4"/>
    <s v="animation"/>
    <n v="787.92307692307691"/>
    <n v="1.6987210778092357E-2"/>
    <x v="705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x v="3"/>
    <s v="plays"/>
    <n v="80.306347746090154"/>
    <n v="9.5196636614619731E-3"/>
    <x v="706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x v="4"/>
    <s v="drama"/>
    <n v="106.29411764705883"/>
    <n v="3.0252720900202916E-2"/>
    <x v="707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x v="3"/>
    <s v="plays"/>
    <n v="50.735632183908038"/>
    <n v="1.2686905301314002E-2"/>
    <x v="708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x v="4"/>
    <s v="animation"/>
    <n v="215.31372549019611"/>
    <n v="1.466168837082233E-2"/>
    <x v="709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x v="1"/>
    <s v="rock"/>
    <n v="141.22972972972974"/>
    <n v="1.3204478040378911E-2"/>
    <x v="71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x v="2"/>
    <s v="web"/>
    <n v="115.33745781777279"/>
    <n v="3.2262154386307113E-2"/>
    <x v="711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x v="4"/>
    <s v="animation"/>
    <n v="193.11940298507463"/>
    <n v="9.8152871164695881E-3"/>
    <x v="157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x v="1"/>
    <s v="jazz"/>
    <n v="729.73333333333335"/>
    <n v="1.8911017723369266E-2"/>
    <x v="63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x v="1"/>
    <s v="rock"/>
    <n v="99.66339869281046"/>
    <n v="1.4083352460897793E-2"/>
    <x v="712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x v="4"/>
    <s v="animation"/>
    <n v="88.166666666666671"/>
    <n v="9.766855702583491E-3"/>
    <x v="93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x v="3"/>
    <s v="plays"/>
    <n v="37.233333333333334"/>
    <n v="1.342882721575649E-2"/>
    <x v="713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x v="3"/>
    <s v="plays"/>
    <n v="30.540075309306079"/>
    <n v="1.9604044104695812E-2"/>
    <x v="714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x v="0"/>
    <s v="food trucks"/>
    <n v="25.714285714285712"/>
    <n v="1.1111111111111112E-2"/>
    <x v="715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x v="3"/>
    <s v="plays"/>
    <n v="34"/>
    <n v="1.0294117647058823E-2"/>
    <x v="716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x v="5"/>
    <s v="nonfiction"/>
    <n v="1185.909090909091"/>
    <n v="1.3875047911077042E-2"/>
    <x v="448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x v="1"/>
    <s v="rock"/>
    <n v="125.39393939393939"/>
    <n v="1.3291445142580956E-2"/>
    <x v="717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x v="4"/>
    <s v="drama"/>
    <n v="14.394366197183098"/>
    <n v="3.0332681017612523E-2"/>
    <x v="718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x v="6"/>
    <s v="mobile games"/>
    <n v="54.807692307692314"/>
    <n v="1.8245614035087718E-2"/>
    <x v="719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x v="2"/>
    <s v="web"/>
    <n v="109.63157894736841"/>
    <n v="2.2203552568410945E-2"/>
    <x v="72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x v="3"/>
    <s v="plays"/>
    <n v="188.47058823529412"/>
    <n v="1.8882646691635457E-2"/>
    <x v="721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x v="3"/>
    <s v="plays"/>
    <n v="87.008284023668637"/>
    <n v="1.6661679497293327E-2"/>
    <x v="722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x v="1"/>
    <s v="rock"/>
    <n v="1"/>
    <n v="1"/>
    <x v="139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x v="7"/>
    <s v="photography books"/>
    <n v="202.9130434782609"/>
    <n v="2.2712663381187059E-2"/>
    <x v="723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x v="7"/>
    <s v="photography books"/>
    <n v="197.03225806451613"/>
    <n v="1.1624099541584807E-2"/>
    <x v="704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x v="3"/>
    <s v="plays"/>
    <n v="107"/>
    <n v="3.5697870384556456E-2"/>
    <x v="724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x v="1"/>
    <s v="rock"/>
    <n v="268.73076923076923"/>
    <n v="3.1200801488478602E-2"/>
    <x v="725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x v="4"/>
    <s v="documentary"/>
    <n v="50.845360824742272"/>
    <n v="1.3584752635847526E-2"/>
    <x v="66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x v="4"/>
    <s v="drama"/>
    <n v="1180.2857142857142"/>
    <n v="9.198741224885015E-3"/>
    <x v="726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x v="3"/>
    <s v="plays"/>
    <n v="264"/>
    <n v="2.3268398268398268E-2"/>
    <x v="727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x v="0"/>
    <s v="food trucks"/>
    <n v="30.44230769230769"/>
    <n v="1.2002526847757423E-2"/>
    <x v="728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x v="4"/>
    <s v="documentary"/>
    <n v="62.880681818181813"/>
    <n v="2.3809523809523808E-2"/>
    <x v="729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x v="3"/>
    <s v="plays"/>
    <n v="193.125"/>
    <n v="1.7880258899676375E-2"/>
    <x v="73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x v="6"/>
    <s v="video games"/>
    <n v="77.102702702702715"/>
    <n v="9.5204711160964666E-3"/>
    <x v="731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x v="5"/>
    <s v="nonfiction"/>
    <n v="225.52763819095478"/>
    <n v="2.0833333333333332E-2"/>
    <x v="78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x v="6"/>
    <s v="video games"/>
    <n v="239.40625"/>
    <n v="8.8761258321367973E-3"/>
    <x v="732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x v="1"/>
    <s v="rock"/>
    <n v="92.1875"/>
    <n v="1.2203389830508475E-2"/>
    <x v="733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x v="1"/>
    <s v="rock"/>
    <n v="130.23333333333335"/>
    <n v="1.5613002303557716E-2"/>
    <x v="734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x v="3"/>
    <s v="plays"/>
    <n v="615.21739130434787"/>
    <n v="9.399293286219081E-3"/>
    <x v="406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x v="5"/>
    <s v="nonfiction"/>
    <n v="368.79532163742692"/>
    <n v="1.3155947397352954E-2"/>
    <x v="735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x v="3"/>
    <s v="plays"/>
    <n v="1094.8571428571429"/>
    <n v="9.0031315240083499E-3"/>
    <x v="736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x v="6"/>
    <s v="video games"/>
    <n v="50.662921348314605"/>
    <n v="1.0423597249944556E-2"/>
    <x v="737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x v="1"/>
    <s v="rock"/>
    <n v="800.6"/>
    <n v="2.3232575568323758E-2"/>
    <x v="192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x v="4"/>
    <s v="documentary"/>
    <n v="291.28571428571428"/>
    <n v="1.4713094654242276E-2"/>
    <x v="738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x v="1"/>
    <s v="rock"/>
    <n v="349.9666666666667"/>
    <n v="1.1112169412959965E-2"/>
    <x v="739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x v="1"/>
    <s v="rock"/>
    <n v="357.07317073170731"/>
    <n v="1.7213114754098362E-2"/>
    <x v="613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x v="5"/>
    <s v="nonfiction"/>
    <n v="126.48941176470588"/>
    <n v="1.190520480672644E-2"/>
    <x v="74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x v="4"/>
    <s v="shorts"/>
    <n v="387.5"/>
    <n v="1.1254480286738351E-2"/>
    <x v="14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x v="3"/>
    <s v="plays"/>
    <n v="457.03571428571428"/>
    <n v="1.5159803078846604E-2"/>
    <x v="741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x v="4"/>
    <s v="drama"/>
    <n v="266.69565217391306"/>
    <n v="1.3368112161721553E-2"/>
    <x v="742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x v="3"/>
    <s v="plays"/>
    <n v="69"/>
    <n v="1.4288630332720964E-2"/>
    <x v="202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x v="3"/>
    <s v="plays"/>
    <n v="51.34375"/>
    <n v="3.1243659971596671E-2"/>
    <x v="743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x v="3"/>
    <s v="plays"/>
    <n v="1.1710526315789473"/>
    <n v="1.5449438202247191E-2"/>
    <x v="744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x v="7"/>
    <s v="photography books"/>
    <n v="108.97734294541709"/>
    <n v="4.0003024088757007E-2"/>
    <x v="745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x v="5"/>
    <s v="translations"/>
    <n v="315.17592592592592"/>
    <n v="9.5258380093422249E-3"/>
    <x v="746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x v="5"/>
    <s v="translations"/>
    <n v="157.69117647058823"/>
    <n v="1.5387484845658864E-2"/>
    <x v="747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x v="3"/>
    <s v="plays"/>
    <n v="153.8082191780822"/>
    <n v="1.059850374064838E-2"/>
    <x v="362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x v="2"/>
    <s v="web"/>
    <n v="89.738979118329468"/>
    <n v="2.2726391312778746E-2"/>
    <x v="748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x v="1"/>
    <s v="indie rock"/>
    <n v="75.135802469135797"/>
    <n v="1.5445284258954979E-2"/>
    <x v="749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x v="1"/>
    <s v="jazz"/>
    <n v="852.88135593220341"/>
    <n v="1.1903815580286168E-2"/>
    <x v="643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x v="3"/>
    <s v="plays"/>
    <n v="138.90625"/>
    <n v="2.935883014623172E-2"/>
    <x v="75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x v="4"/>
    <s v="documentary"/>
    <n v="190.18181818181819"/>
    <n v="1.0721114449603933E-2"/>
    <x v="751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x v="3"/>
    <s v="plays"/>
    <n v="100.24333619948409"/>
    <n v="3.0304589863016047E-2"/>
    <x v="752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x v="2"/>
    <s v="web"/>
    <n v="142.75824175824175"/>
    <n v="1.1931337079516588E-2"/>
    <x v="753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x v="2"/>
    <s v="wearables"/>
    <n v="563.13333333333333"/>
    <n v="1.5626849769148809E-2"/>
    <x v="754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x v="7"/>
    <s v="photography books"/>
    <n v="30.715909090909086"/>
    <n v="1.2208657047724751E-2"/>
    <x v="755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x v="4"/>
    <s v="documentary"/>
    <n v="99.39772727272728"/>
    <n v="1.0746541671430205E-2"/>
    <x v="756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x v="2"/>
    <s v="web"/>
    <n v="197.54935622317598"/>
    <n v="9.8054125297819487E-3"/>
    <x v="757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x v="2"/>
    <s v="web"/>
    <n v="508.5"/>
    <n v="9.4395280235988199E-3"/>
    <x v="758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x v="0"/>
    <s v="food trucks"/>
    <n v="237.74468085106383"/>
    <n v="9.844281367460175E-3"/>
    <x v="759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x v="4"/>
    <s v="drama"/>
    <n v="338.46875"/>
    <n v="1.588034345859108E-2"/>
    <x v="76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x v="1"/>
    <s v="indie rock"/>
    <n v="133.08955223880596"/>
    <n v="3.4428619490860152E-2"/>
    <x v="761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x v="1"/>
    <s v="rock"/>
    <n v="1"/>
    <n v="1"/>
    <x v="762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x v="1"/>
    <s v="electric music"/>
    <n v="207.79999999999998"/>
    <n v="1.2832852101379532E-2"/>
    <x v="444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x v="6"/>
    <s v="video games"/>
    <n v="51.122448979591837"/>
    <n v="1.2375249500998005E-2"/>
    <x v="763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x v="1"/>
    <s v="indie rock"/>
    <n v="652.05847953216369"/>
    <n v="1.3156714677763628E-2"/>
    <x v="764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x v="5"/>
    <s v="fiction"/>
    <n v="113.63099415204678"/>
    <n v="1.3699828623481156E-2"/>
    <x v="765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x v="3"/>
    <s v="plays"/>
    <n v="102.37606837606839"/>
    <n v="1.8867924528301886E-2"/>
    <x v="766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x v="0"/>
    <s v="food trucks"/>
    <n v="356.58333333333331"/>
    <n v="1.8462257536807667E-2"/>
    <x v="767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x v="4"/>
    <s v="shorts"/>
    <n v="139.86792452830187"/>
    <n v="3.0352084176446782E-2"/>
    <x v="768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x v="0"/>
    <s v="food trucks"/>
    <n v="69.45"/>
    <n v="1.259899208063355E-2"/>
    <x v="769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x v="3"/>
    <s v="plays"/>
    <n v="35.534246575342465"/>
    <n v="2.4286815728604472E-2"/>
    <x v="77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x v="2"/>
    <s v="wearables"/>
    <n v="251.65"/>
    <n v="1.2914762567057422E-2"/>
    <x v="771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x v="3"/>
    <s v="plays"/>
    <n v="105.87500000000001"/>
    <n v="1.7494901792422454E-2"/>
    <x v="772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x v="3"/>
    <s v="plays"/>
    <n v="187.42857142857144"/>
    <n v="1.2957317073170731E-2"/>
    <x v="773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x v="4"/>
    <s v="television"/>
    <n v="386.78571428571428"/>
    <n v="4.0073868882733149E-2"/>
    <x v="774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x v="4"/>
    <s v="shorts"/>
    <n v="347.07142857142856"/>
    <n v="1.0290183165260341E-2"/>
    <x v="775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x v="3"/>
    <s v="plays"/>
    <n v="185.82098765432099"/>
    <n v="2.1738697139819952E-2"/>
    <x v="776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x v="7"/>
    <s v="photography books"/>
    <n v="43.241247264770237"/>
    <n v="1.1360617369852615E-2"/>
    <x v="777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x v="0"/>
    <s v="food trucks"/>
    <n v="162.4375"/>
    <n v="3.8476337052712584E-2"/>
    <x v="778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x v="3"/>
    <s v="plays"/>
    <n v="184.84285714285716"/>
    <n v="9.738001391143055E-3"/>
    <x v="779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x v="4"/>
    <s v="drama"/>
    <n v="23.703520691785052"/>
    <n v="1.3706483218678341E-2"/>
    <x v="78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x v="3"/>
    <s v="plays"/>
    <n v="89.870129870129873"/>
    <n v="1.7485549132947979E-2"/>
    <x v="335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x v="3"/>
    <s v="plays"/>
    <n v="272.6041958041958"/>
    <n v="1.1902807420784764E-2"/>
    <x v="535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x v="4"/>
    <s v="science fiction"/>
    <n v="170.04255319148936"/>
    <n v="1.0135135135135136E-2"/>
    <x v="27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x v="7"/>
    <s v="photography books"/>
    <n v="188.28503562945369"/>
    <n v="2.3805318665791997E-2"/>
    <x v="781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x v="7"/>
    <s v="photography books"/>
    <n v="346.93532338308455"/>
    <n v="3.1247311211173891E-2"/>
    <x v="782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x v="1"/>
    <s v="rock"/>
    <n v="69.177215189873422"/>
    <n v="1.2259835315645014E-2"/>
    <x v="783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x v="7"/>
    <s v="photography books"/>
    <n v="25.433734939759034"/>
    <n v="2.700142112742776E-2"/>
    <x v="784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x v="0"/>
    <s v="food trucks"/>
    <n v="77.400977995110026"/>
    <n v="9.7055943393246358E-3"/>
    <x v="785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x v="1"/>
    <s v="metal"/>
    <n v="37.481481481481481"/>
    <n v="1.1857707509881422E-2"/>
    <x v="786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x v="5"/>
    <s v="nonfiction"/>
    <n v="543.79999999999995"/>
    <n v="9.7462302317028321E-3"/>
    <x v="787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x v="1"/>
    <s v="electric music"/>
    <n v="228.52189349112427"/>
    <n v="1.2501229926307995E-2"/>
    <x v="78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x v="3"/>
    <s v="plays"/>
    <n v="38.948339483394832"/>
    <n v="1.4274435496605084E-2"/>
    <x v="33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x v="3"/>
    <s v="plays"/>
    <n v="370"/>
    <n v="2.7027027027027029E-2"/>
    <x v="789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x v="4"/>
    <s v="shorts"/>
    <n v="237.91176470588232"/>
    <n v="2.3859562368648782E-2"/>
    <x v="79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x v="3"/>
    <s v="plays"/>
    <n v="64.036299765807954"/>
    <n v="1.7243586227074077E-2"/>
    <x v="791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x v="3"/>
    <s v="plays"/>
    <n v="118.27777777777777"/>
    <n v="2.4424612494128698E-2"/>
    <x v="792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x v="1"/>
    <s v="indie rock"/>
    <n v="84.824037184594957"/>
    <n v="1.4286273435359506E-2"/>
    <x v="793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x v="3"/>
    <s v="plays"/>
    <n v="29.346153846153843"/>
    <n v="1.3543031891655745E-2"/>
    <x v="794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x v="3"/>
    <s v="plays"/>
    <n v="209.89655172413794"/>
    <n v="2.3821258419582717E-2"/>
    <x v="795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x v="1"/>
    <s v="electric music"/>
    <n v="169.78571428571431"/>
    <n v="1.2831299957930165E-2"/>
    <x v="796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x v="1"/>
    <s v="indie rock"/>
    <n v="115.95907738095239"/>
    <n v="9.4322068155714821E-3"/>
    <x v="797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x v="4"/>
    <s v="documentary"/>
    <n v="258.59999999999997"/>
    <n v="2.1268368136117557E-2"/>
    <x v="798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x v="5"/>
    <s v="translations"/>
    <n v="230.58333333333331"/>
    <n v="1.315504156125768E-2"/>
    <x v="799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x v="4"/>
    <s v="documentary"/>
    <n v="128.21428571428572"/>
    <n v="1.8477251624883936E-2"/>
    <x v="8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x v="4"/>
    <s v="television"/>
    <n v="188.70588235294116"/>
    <n v="1.7456359102244388E-2"/>
    <x v="801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x v="3"/>
    <s v="plays"/>
    <n v="6.9511889862327907"/>
    <n v="9.6326971552034568E-3"/>
    <x v="802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x v="0"/>
    <s v="food trucks"/>
    <n v="774.43434343434342"/>
    <n v="9.5214493471937802E-3"/>
    <x v="803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x v="3"/>
    <s v="plays"/>
    <n v="27.693181818181817"/>
    <n v="1.107919573245794E-2"/>
    <x v="212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x v="4"/>
    <s v="documentary"/>
    <n v="52.479620323841424"/>
    <n v="1.2990605483503739E-2"/>
    <x v="804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x v="1"/>
    <s v="jazz"/>
    <n v="407.09677419354841"/>
    <n v="9.7464342313787634E-3"/>
    <x v="805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x v="2"/>
    <s v="web"/>
    <n v="2"/>
    <n v="0.5"/>
    <x v="806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x v="1"/>
    <s v="rock"/>
    <n v="156.17857142857144"/>
    <n v="1.8179739309398583E-2"/>
    <x v="807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x v="2"/>
    <s v="web"/>
    <n v="252.42857142857144"/>
    <n v="3.1126202603282398E-2"/>
    <x v="722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x v="5"/>
    <s v="nonfiction"/>
    <n v="1.729268292682927"/>
    <n v="1.9746121297602257E-2"/>
    <x v="477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x v="5"/>
    <s v="radio &amp; podcasts"/>
    <n v="12.230769230769232"/>
    <n v="2.0125786163522012E-2"/>
    <x v="259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x v="3"/>
    <s v="plays"/>
    <n v="163.98734177215189"/>
    <n v="1.821690467001158E-2"/>
    <x v="9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x v="4"/>
    <s v="documentary"/>
    <n v="162.98181818181817"/>
    <n v="2.1307452030343597E-2"/>
    <x v="808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x v="3"/>
    <s v="plays"/>
    <n v="20.252747252747252"/>
    <n v="2.2246337493217579E-2"/>
    <x v="809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x v="6"/>
    <s v="video games"/>
    <n v="319.24083769633506"/>
    <n v="3.225912259122591E-2"/>
    <x v="44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x v="3"/>
    <s v="plays"/>
    <n v="478.94444444444446"/>
    <n v="9.2796659320264468E-3"/>
    <x v="384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x v="3"/>
    <s v="plays"/>
    <n v="19.556634304207122"/>
    <n v="9.7964587125599859E-3"/>
    <x v="81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x v="2"/>
    <s v="web"/>
    <n v="198.94827586206895"/>
    <n v="4.0038131553860823E-2"/>
    <x v="811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x v="4"/>
    <s v="drama"/>
    <n v="795"/>
    <n v="1.2508735150244584E-2"/>
    <x v="812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x v="4"/>
    <s v="drama"/>
    <n v="50.621082621082621"/>
    <n v="1.4717469608284557E-2"/>
    <x v="81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x v="3"/>
    <s v="plays"/>
    <n v="57.4375"/>
    <n v="3.8356909684439611E-2"/>
    <x v="814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x v="4"/>
    <s v="television"/>
    <n v="155.62827640984909"/>
    <n v="9.5235178833904949E-3"/>
    <x v="8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x v="7"/>
    <s v="photography books"/>
    <n v="36.297297297297298"/>
    <n v="3.8719285182427399E-2"/>
    <x v="815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x v="4"/>
    <s v="shorts"/>
    <n v="58.25"/>
    <n v="1.2875536480686695E-2"/>
    <x v="816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x v="5"/>
    <s v="radio &amp; podcasts"/>
    <n v="237.39473684210526"/>
    <n v="1.7292983039574328E-2"/>
    <x v="474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x v="3"/>
    <s v="plays"/>
    <n v="58.75"/>
    <n v="1.0757829309108296E-2"/>
    <x v="817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x v="4"/>
    <s v="animation"/>
    <n v="182.56603773584905"/>
    <n v="2.635386523356759E-2"/>
    <x v="818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x v="2"/>
    <s v="web"/>
    <n v="0.75436408977556113"/>
    <n v="3.1404958677685953E-2"/>
    <x v="819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x v="1"/>
    <s v="world music"/>
    <n v="175.95330739299609"/>
    <n v="2.5000000000000001E-2"/>
    <x v="609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x v="3"/>
    <s v="plays"/>
    <n v="237.88235294117646"/>
    <n v="9.8911968348170121E-3"/>
    <x v="547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x v="3"/>
    <s v="plays"/>
    <n v="488.05076142131981"/>
    <n v="1.1903771347741976E-2"/>
    <x v="82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x v="3"/>
    <s v="plays"/>
    <n v="224.06666666666669"/>
    <n v="9.6697411484677181E-3"/>
    <x v="821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x v="0"/>
    <s v="food trucks"/>
    <n v="18.126436781609197"/>
    <n v="9.5117311350665819E-3"/>
    <x v="151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x v="3"/>
    <s v="plays"/>
    <n v="45.847222222222221"/>
    <n v="1.1208724628900333E-2"/>
    <x v="822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x v="2"/>
    <s v="web"/>
    <n v="117.31541218637993"/>
    <n v="1.9232531850539244E-2"/>
    <x v="823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x v="3"/>
    <s v="plays"/>
    <n v="217.30909090909088"/>
    <n v="1.5394912985274432E-2"/>
    <x v="824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x v="3"/>
    <s v="plays"/>
    <n v="112.28571428571428"/>
    <n v="2.1628498727735368E-2"/>
    <x v="825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x v="3"/>
    <s v="plays"/>
    <n v="72.51898734177216"/>
    <n v="1.9549659626461862E-2"/>
    <x v="826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x v="1"/>
    <s v="rock"/>
    <n v="212.30434782608697"/>
    <n v="2.9490067581404874E-2"/>
    <x v="827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x v="3"/>
    <s v="plays"/>
    <n v="239.74657534246577"/>
    <n v="1.0867639916578579E-2"/>
    <x v="828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x v="3"/>
    <s v="plays"/>
    <n v="181.93548387096774"/>
    <n v="9.3085106382978719E-3"/>
    <x v="829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x v="3"/>
    <s v="plays"/>
    <n v="164.13114754098362"/>
    <n v="1.3184178985217739E-2"/>
    <x v="83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x v="3"/>
    <s v="plays"/>
    <n v="1.6375968992248062"/>
    <n v="1.242603550295858E-2"/>
    <x v="831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x v="4"/>
    <s v="documentary"/>
    <n v="49.64385964912281"/>
    <n v="1.1497096276401502E-2"/>
    <x v="832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x v="5"/>
    <s v="fiction"/>
    <n v="109.70652173913042"/>
    <n v="9.5115426533240854E-3"/>
    <x v="83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x v="6"/>
    <s v="video games"/>
    <n v="49.217948717948715"/>
    <n v="1.7452461578536076E-2"/>
    <x v="834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x v="2"/>
    <s v="web"/>
    <n v="62.232323232323225"/>
    <n v="1.0712546664502515E-2"/>
    <x v="835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x v="3"/>
    <s v="plays"/>
    <n v="13.05813953488372"/>
    <n v="1.3891362422083704E-2"/>
    <x v="836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x v="3"/>
    <s v="plays"/>
    <n v="64.635416666666671"/>
    <n v="1.0797743755036261E-2"/>
    <x v="837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x v="0"/>
    <s v="food trucks"/>
    <n v="159.58666666666667"/>
    <n v="9.5246052301779602E-3"/>
    <x v="219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x v="7"/>
    <s v="photography books"/>
    <n v="81.42"/>
    <n v="3.2301645787275853E-2"/>
    <x v="365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x v="7"/>
    <s v="photography books"/>
    <n v="32.444767441860463"/>
    <n v="3.0301944270226682E-2"/>
    <x v="838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x v="3"/>
    <s v="plays"/>
    <n v="9.9141184124918666"/>
    <n v="1.1878199238745241E-2"/>
    <x v="839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x v="3"/>
    <s v="plays"/>
    <n v="26.694444444444443"/>
    <n v="1.3527575442247659E-2"/>
    <x v="84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x v="4"/>
    <s v="documentary"/>
    <n v="62.957446808510639"/>
    <n v="2.7036160865157147E-2"/>
    <x v="841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x v="2"/>
    <s v="web"/>
    <n v="161.35593220338984"/>
    <n v="2.1323529411764706E-2"/>
    <x v="842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x v="3"/>
    <s v="plays"/>
    <n v="5"/>
    <n v="0.2"/>
    <x v="843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x v="1"/>
    <s v="rock"/>
    <n v="1096.9379310344827"/>
    <n v="9.8015793179760582E-3"/>
    <x v="844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x v="4"/>
    <s v="documentary"/>
    <n v="70.094158075601371"/>
    <n v="2.2218518046417682E-2"/>
    <x v="845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x v="4"/>
    <s v="science fiction"/>
    <n v="60"/>
    <n v="1.0606060606060607E-2"/>
    <x v="846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x v="2"/>
    <s v="web"/>
    <n v="367.0985915492958"/>
    <n v="9.898710865561695E-3"/>
    <x v="11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x v="3"/>
    <s v="plays"/>
    <n v="1109"/>
    <n v="1.0305294344969728E-2"/>
    <x v="847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x v="4"/>
    <s v="science fiction"/>
    <n v="19.028784648187631"/>
    <n v="2.3250602274637235E-2"/>
    <x v="848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x v="3"/>
    <s v="plays"/>
    <n v="126.87755102040816"/>
    <n v="1.0535628116454882E-2"/>
    <x v="849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x v="4"/>
    <s v="animation"/>
    <n v="734.63636363636363"/>
    <n v="1.385967083281772E-2"/>
    <x v="78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x v="5"/>
    <s v="translations"/>
    <n v="4.5731034482758623"/>
    <n v="1.9604886140853567E-2"/>
    <x v="14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x v="2"/>
    <s v="web"/>
    <n v="85.054545454545448"/>
    <n v="1.1757161179991449E-2"/>
    <x v="85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x v="5"/>
    <s v="translations"/>
    <n v="119.29824561403508"/>
    <n v="2.2794117647058822E-2"/>
    <x v="851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x v="0"/>
    <s v="food trucks"/>
    <n v="296.02777777777777"/>
    <n v="2.4960120108848644E-2"/>
    <x v="852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x v="7"/>
    <s v="photography books"/>
    <n v="84.694915254237287"/>
    <n v="2.2813688212927757E-2"/>
    <x v="853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x v="3"/>
    <s v="plays"/>
    <n v="355.7837837837838"/>
    <n v="1.1774536615010635E-2"/>
    <x v="854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x v="1"/>
    <s v="rock"/>
    <n v="386.40909090909093"/>
    <n v="2.4350076461592755E-2"/>
    <x v="67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x v="3"/>
    <s v="plays"/>
    <n v="792.23529411764707"/>
    <n v="1.8191268191268192E-2"/>
    <x v="855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x v="1"/>
    <s v="world music"/>
    <n v="137.03393665158373"/>
    <n v="1.298519044395648E-2"/>
    <x v="107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x v="0"/>
    <s v="food trucks"/>
    <n v="338.20833333333337"/>
    <n v="1.4044597757792288E-2"/>
    <x v="344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x v="3"/>
    <s v="plays"/>
    <n v="108.22784810126582"/>
    <n v="1.087719298245614E-2"/>
    <x v="856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x v="3"/>
    <s v="plays"/>
    <n v="60.757639620653315"/>
    <n v="1.0301947657781092E-2"/>
    <x v="857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x v="4"/>
    <s v="television"/>
    <n v="27.725490196078432"/>
    <n v="1.6973125884016973E-2"/>
    <x v="858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x v="2"/>
    <s v="web"/>
    <n v="228.3934426229508"/>
    <n v="1.7236782740658711E-2"/>
    <x v="859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x v="3"/>
    <s v="plays"/>
    <n v="21.615194054500414"/>
    <n v="9.6271393643031777E-3"/>
    <x v="86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x v="1"/>
    <s v="indie rock"/>
    <n v="373.875"/>
    <n v="1.0698762955533266E-2"/>
    <x v="17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x v="3"/>
    <s v="plays"/>
    <n v="154.92592592592592"/>
    <n v="1.6136743963662444E-2"/>
    <x v="861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x v="3"/>
    <s v="plays"/>
    <n v="322.14999999999998"/>
    <n v="1.0864504112990843E-2"/>
    <x v="862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x v="0"/>
    <s v="food trucks"/>
    <n v="73.957142857142856"/>
    <n v="1.2941858219045779E-2"/>
    <x v="863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x v="6"/>
    <s v="video games"/>
    <n v="864.1"/>
    <n v="1.0646915866219188E-2"/>
    <x v="864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x v="3"/>
    <s v="plays"/>
    <n v="143.26245847176079"/>
    <n v="1.1768934650526414E-2"/>
    <x v="527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x v="5"/>
    <s v="nonfiction"/>
    <n v="40.281762295081968"/>
    <n v="9.4366018059264915E-3"/>
    <x v="865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x v="2"/>
    <s v="web"/>
    <n v="178.22388059701493"/>
    <n v="2.7049660832426096E-2"/>
    <x v="866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x v="4"/>
    <s v="documentary"/>
    <n v="84.930555555555557"/>
    <n v="1.2264922322158627E-2"/>
    <x v="867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x v="4"/>
    <s v="documentary"/>
    <n v="145.93648334624322"/>
    <n v="1.23458100677268E-2"/>
    <x v="868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x v="3"/>
    <s v="plays"/>
    <n v="152.46153846153848"/>
    <n v="3.8446014127144296E-2"/>
    <x v="105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x v="1"/>
    <s v="rock"/>
    <n v="67.129542790152414"/>
    <n v="3.8463889349737608E-2"/>
    <x v="481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x v="1"/>
    <s v="rock"/>
    <n v="40.307692307692307"/>
    <n v="2.9262086513994912E-2"/>
    <x v="253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x v="4"/>
    <s v="documentary"/>
    <n v="216.79032258064518"/>
    <n v="3.5711628599062573E-2"/>
    <x v="86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x v="5"/>
    <s v="radio &amp; podcasts"/>
    <n v="52.117021276595743"/>
    <n v="1.306389058991631E-2"/>
    <x v="864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x v="5"/>
    <s v="translations"/>
    <n v="499.58333333333337"/>
    <n v="1.8849040867389491E-2"/>
    <x v="843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x v="4"/>
    <s v="drama"/>
    <n v="87.679487179487182"/>
    <n v="9.3580932884924691E-3"/>
    <x v="289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x v="1"/>
    <s v="rock"/>
    <n v="113.17346938775511"/>
    <n v="2.1729330087458299E-2"/>
    <x v="87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x v="4"/>
    <s v="drama"/>
    <n v="426.54838709677421"/>
    <n v="9.9826060651894422E-3"/>
    <x v="871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x v="7"/>
    <s v="photography books"/>
    <n v="77.632653061224488"/>
    <n v="9.8580441640378543E-3"/>
    <x v="872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x v="5"/>
    <s v="translations"/>
    <n v="52.496810772501767"/>
    <n v="1.1367164823889947E-2"/>
    <x v="873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x v="0"/>
    <s v="food trucks"/>
    <n v="157.46762589928059"/>
    <n v="1.3334116541353384E-2"/>
    <x v="874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x v="3"/>
    <s v="plays"/>
    <n v="72.939393939393938"/>
    <n v="2.3265475695886995E-2"/>
    <x v="875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x v="3"/>
    <s v="plays"/>
    <n v="60.565789473684205"/>
    <n v="3.0197697154029979E-2"/>
    <x v="876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x v="1"/>
    <s v="indie rock"/>
    <n v="56.791291291291287"/>
    <n v="9.8881632868889294E-3"/>
    <x v="877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x v="0"/>
    <s v="food trucks"/>
    <n v="56.542754275427541"/>
    <n v="1.7860838281411676E-2"/>
    <x v="8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x v="0"/>
    <s v="food trucks"/>
    <n v="0"/>
    <n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x v="1"/>
    <s v="rock"/>
    <n v="1040"/>
    <n v="1.0851648351648351E-2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x v="2"/>
    <s v="web"/>
    <n v="131.4787822878229"/>
    <n v="9.9983862253811666E-3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x v="1"/>
    <s v="rock"/>
    <n v="58.976190476190467"/>
    <n v="9.6891400888171175E-3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x v="3"/>
    <s v="plays"/>
    <n v="69.276315789473685"/>
    <n v="1.00664767331434E-2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x v="3"/>
    <s v="plays"/>
    <n v="173.61842105263159"/>
    <n v="1.3186813186813187E-2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x v="4"/>
    <s v="documentary"/>
    <n v="20.961538461538463"/>
    <n v="1.6513761467889909E-2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x v="3"/>
    <s v="plays"/>
    <n v="327.57777777777778"/>
    <n v="1.539922664676752E-2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x v="3"/>
    <s v="plays"/>
    <n v="19.932788374205266"/>
    <n v="3.2261004283240684E-2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x v="1"/>
    <s v="electric music"/>
    <n v="51.741935483870968"/>
    <n v="1.3715710723192019E-2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x v="4"/>
    <s v="drama"/>
    <n v="266.11538461538464"/>
    <n v="1.5898251192368838E-2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x v="3"/>
    <s v="plays"/>
    <n v="48.095238095238095"/>
    <n v="8.9108910891089101E-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x v="4"/>
    <s v="drama"/>
    <n v="89.349206349206341"/>
    <n v="9.7708296322615035E-3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x v="1"/>
    <s v="indie rock"/>
    <n v="245.11904761904765"/>
    <n v="9.5191840699368618E-3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x v="1"/>
    <s v="indie rock"/>
    <n v="66.769503546099301"/>
    <n v="1.0621913006532476E-2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x v="2"/>
    <s v="wearables"/>
    <n v="47.307881773399011"/>
    <n v="1.1766543447701359E-2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x v="5"/>
    <s v="nonfiction"/>
    <n v="649.47058823529414"/>
    <n v="9.0571506204148167E-3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x v="4"/>
    <s v="animation"/>
    <n v="159.39125295508273"/>
    <n v="9.2624865586414026E-3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x v="3"/>
    <s v="plays"/>
    <n v="66.912087912087912"/>
    <n v="2.2171128264082771E-2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x v="3"/>
    <s v="plays"/>
    <n v="48.529600000000002"/>
    <n v="2.2221489565131383E-2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x v="4"/>
    <s v="drama"/>
    <n v="112.24279210925646"/>
    <n v="9.4365130867402128E-3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x v="3"/>
    <s v="plays"/>
    <n v="40.992553191489364"/>
    <n v="1.4481094127111826E-2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x v="3"/>
    <s v="plays"/>
    <n v="128.07106598984771"/>
    <n v="1.1758488571806051E-2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x v="4"/>
    <s v="documentary"/>
    <n v="332.04444444444448"/>
    <n v="9.5034131976977649E-3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x v="2"/>
    <s v="wearables"/>
    <n v="112.83225108225108"/>
    <n v="2.5638566235360694E-2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x v="6"/>
    <s v="video games"/>
    <n v="216.43636363636364"/>
    <n v="1.3692876344086021E-2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x v="3"/>
    <s v="plays"/>
    <n v="48.199069767441863"/>
    <n v="2.8563708650171767E-2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x v="1"/>
    <s v="rock"/>
    <n v="79.95"/>
    <n v="9.3808630393996256E-3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x v="3"/>
    <s v="plays"/>
    <n v="105.22553516819573"/>
    <n v="1.6129618193046827E-2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x v="4"/>
    <s v="shorts"/>
    <n v="328.89978213507629"/>
    <n v="1.0638227403702846E-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x v="4"/>
    <s v="animation"/>
    <n v="160.61111111111111"/>
    <n v="8.9242476651677626E-3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x v="6"/>
    <s v="video games"/>
    <n v="310"/>
    <n v="2.0829493087557605E-2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x v="4"/>
    <s v="documentary"/>
    <n v="86.807920792079202"/>
    <n v="2.6312787992152926E-2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x v="3"/>
    <s v="plays"/>
    <n v="377.82071713147411"/>
    <n v="2.8571277930678138E-2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x v="4"/>
    <s v="documentary"/>
    <n v="150.80645161290323"/>
    <n v="1.1764705882352941E-2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x v="4"/>
    <s v="drama"/>
    <n v="150.30119521912351"/>
    <n v="1.041732934665055E-2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x v="3"/>
    <s v="plays"/>
    <n v="157.28571428571431"/>
    <n v="1.4532243415077202E-2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x v="5"/>
    <s v="fiction"/>
    <n v="139.98765432098764"/>
    <n v="9.4364582414675022E-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x v="7"/>
    <s v="photography books"/>
    <n v="325.32258064516128"/>
    <n v="1.3287059990084284E-2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x v="3"/>
    <s v="plays"/>
    <n v="50.777777777777779"/>
    <n v="1.7505470459518599E-2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x v="2"/>
    <s v="wearables"/>
    <n v="169.06818181818181"/>
    <n v="1.3308240354886409E-2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x v="1"/>
    <s v="rock"/>
    <n v="212.92857142857144"/>
    <n v="9.3089567259308954E-3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x v="0"/>
    <s v="food trucks"/>
    <n v="443.94444444444446"/>
    <n v="2.7781253910649482E-2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x v="5"/>
    <s v="radio &amp; podcasts"/>
    <n v="185.9390243902439"/>
    <n v="3.7038582850873795E-2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x v="5"/>
    <s v="fiction"/>
    <n v="658.8125"/>
    <n v="9.297030642254055E-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x v="3"/>
    <s v="plays"/>
    <n v="47.684210526315788"/>
    <n v="1.0596026490066225E-2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x v="1"/>
    <s v="rock"/>
    <n v="114.78378378378378"/>
    <n v="2.1662349894042855E-2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x v="3"/>
    <s v="plays"/>
    <n v="475.26666666666665"/>
    <n v="2.0900547061298919E-2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x v="3"/>
    <s v="plays"/>
    <n v="386.97297297297297"/>
    <n v="1.8865142555602118E-2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x v="1"/>
    <s v="rock"/>
    <n v="189.625"/>
    <n v="2.2192924631949024E-2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x v="1"/>
    <s v="metal"/>
    <n v="2"/>
    <n v="0.5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x v="2"/>
    <s v="wearables"/>
    <n v="91.867805186590772"/>
    <n v="1.0100314645111986E-2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x v="3"/>
    <s v="plays"/>
    <n v="34.152777777777779"/>
    <n v="3.0500203334688898E-2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x v="4"/>
    <s v="drama"/>
    <n v="140.40909090909091"/>
    <n v="1.691485917772742E-2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x v="2"/>
    <s v="wearables"/>
    <n v="89.86666666666666"/>
    <n v="2.2255192878338281E-2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x v="1"/>
    <s v="jazz"/>
    <n v="177.96969696969697"/>
    <n v="1.1152732845223907E-2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x v="2"/>
    <s v="wearables"/>
    <n v="143.66249999999999"/>
    <n v="1.4269555381536587E-2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x v="6"/>
    <s v="video games"/>
    <n v="215.27586206896552"/>
    <n v="3.2196059586737144E-2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x v="3"/>
    <s v="plays"/>
    <n v="227.11111111111114"/>
    <n v="3.4409654272667969E-2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x v="3"/>
    <s v="plays"/>
    <n v="275.07142857142861"/>
    <n v="3.3238119968839262E-2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x v="3"/>
    <s v="plays"/>
    <n v="144.37048832271762"/>
    <n v="1.176496540364861E-2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x v="3"/>
    <s v="plays"/>
    <n v="92.74598393574297"/>
    <n v="1.2194857916102841E-2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x v="2"/>
    <s v="web"/>
    <n v="722.6"/>
    <n v="1.7229449211181844E-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x v="3"/>
    <s v="plays"/>
    <n v="11.851063829787234"/>
    <n v="8.9766606822262122E-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x v="2"/>
    <s v="web"/>
    <n v="97.642857142857139"/>
    <n v="1.3899049012435992E-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x v="3"/>
    <s v="plays"/>
    <n v="236.14754098360655"/>
    <n v="1.6383200277681361E-2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x v="3"/>
    <s v="plays"/>
    <n v="45.068965517241381"/>
    <n v="9.181331293037491E-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x v="2"/>
    <s v="wearables"/>
    <n v="162.38567493112947"/>
    <n v="3.4480711159366198E-2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x v="3"/>
    <s v="plays"/>
    <n v="254.52631578947367"/>
    <n v="1.695616211745244E-2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x v="3"/>
    <s v="plays"/>
    <n v="24.063291139240505"/>
    <n v="8.9426617569700155E-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x v="3"/>
    <s v="plays"/>
    <n v="123.74140625000001"/>
    <n v="1.5626085144801724E-2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x v="3"/>
    <s v="plays"/>
    <n v="108.06666666666666"/>
    <n v="1.1721159777914868E-2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x v="4"/>
    <s v="animation"/>
    <n v="670.33333333333326"/>
    <n v="1.3426156141223273E-2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x v="1"/>
    <s v="jazz"/>
    <n v="660.92857142857144"/>
    <n v="9.5104290500378254E-3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x v="1"/>
    <s v="metal"/>
    <n v="122.46153846153847"/>
    <n v="1.7797319932998323E-2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x v="7"/>
    <s v="photography books"/>
    <n v="150.57731958762886"/>
    <n v="1.1639052444201013E-2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x v="3"/>
    <s v="plays"/>
    <n v="78.106590724165997"/>
    <n v="1.754294583980082E-2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x v="4"/>
    <s v="animation"/>
    <n v="46.94736842105263"/>
    <n v="1.2556053811659192E-2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x v="5"/>
    <s v="translations"/>
    <n v="300.8"/>
    <n v="2.4379432624113476E-2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x v="3"/>
    <s v="plays"/>
    <n v="69.598615916955026"/>
    <n v="2.0831261807696132E-2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x v="6"/>
    <s v="video games"/>
    <n v="637.4545454545455"/>
    <n v="1.8111808328579577E-2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x v="1"/>
    <s v="rock"/>
    <n v="225.33928571428569"/>
    <n v="1.0856644742055631E-2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x v="6"/>
    <s v="video games"/>
    <n v="1497.3000000000002"/>
    <n v="1.2021638950110198E-2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x v="1"/>
    <s v="electric music"/>
    <n v="37.590225563909776"/>
    <n v="2.5002500250025001E-2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x v="2"/>
    <s v="wearables"/>
    <n v="132.36942675159236"/>
    <n v="8.9981714945626019E-3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x v="1"/>
    <s v="indie rock"/>
    <n v="131.22448979591837"/>
    <n v="1.104199066874028E-2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x v="3"/>
    <s v="plays"/>
    <n v="167.63513513513513"/>
    <n v="1.6364369205965335E-2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x v="1"/>
    <s v="rock"/>
    <n v="61.984886649874063"/>
    <n v="1.2044863459037712E-2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x v="5"/>
    <s v="translations"/>
    <n v="260.75"/>
    <n v="9.0284435922019807E-3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x v="3"/>
    <s v="plays"/>
    <n v="252.58823529411765"/>
    <n v="1.1178388448998603E-2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x v="3"/>
    <s v="plays"/>
    <n v="78.615384615384613"/>
    <n v="1.7286366601435094E-2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x v="5"/>
    <s v="translations"/>
    <n v="48.404406999351913"/>
    <n v="9.0911525278491861E-3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x v="6"/>
    <s v="video games"/>
    <n v="258.875"/>
    <n v="9.6185417672621926E-3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x v="3"/>
    <s v="plays"/>
    <n v="60.548713235294116"/>
    <n v="9.2596809205033621E-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x v="2"/>
    <s v="web"/>
    <n v="303.68965517241378"/>
    <n v="2.0438287725672761E-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x v="4"/>
    <s v="documentary"/>
    <n v="112.99999999999999"/>
    <n v="2.6548672566371681E-2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x v="3"/>
    <s v="plays"/>
    <n v="217.37876614060258"/>
    <n v="1.5384818464422195E-2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x v="0"/>
    <s v="food trucks"/>
    <n v="926.69230769230762"/>
    <n v="9.3799286129326795E-3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x v="6"/>
    <s v="video games"/>
    <n v="33.692229038854805"/>
    <n v="3.7024672999301997E-2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x v="3"/>
    <s v="plays"/>
    <n v="196.7236842105263"/>
    <n v="1.0969165942077454E-2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x v="3"/>
    <s v="plays"/>
    <n v="1"/>
    <n v="1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x v="1"/>
    <s v="electric music"/>
    <n v="1021.4444444444445"/>
    <n v="1.7839660611334712E-2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x v="2"/>
    <s v="wearables"/>
    <n v="281.67567567567568"/>
    <n v="3.223949337938975E-2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x v="1"/>
    <s v="electric music"/>
    <n v="24.610000000000003"/>
    <n v="1.5034538805363673E-2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x v="1"/>
    <s v="indie rock"/>
    <n v="143.14010067114094"/>
    <n v="1.1235296530948348E-2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x v="2"/>
    <s v="web"/>
    <n v="144.54411764705884"/>
    <n v="9.6652762234204909E-3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x v="3"/>
    <s v="plays"/>
    <n v="359.12820512820514"/>
    <n v="1.0495501927745251E-2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x v="3"/>
    <s v="plays"/>
    <n v="186.48571428571427"/>
    <n v="1.3176037996016547E-2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x v="4"/>
    <s v="documentary"/>
    <n v="595.26666666666665"/>
    <n v="9.2955538134169551E-3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x v="4"/>
    <s v="television"/>
    <n v="59.21153846153846"/>
    <n v="1.948684637869438E-2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x v="0"/>
    <s v="food trucks"/>
    <n v="14.962780898876405"/>
    <n v="1.389214812033604E-2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x v="5"/>
    <s v="radio &amp; podcasts"/>
    <n v="119.95602605863192"/>
    <n v="9.1781733262732007E-3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x v="2"/>
    <s v="web"/>
    <n v="268.82978723404256"/>
    <n v="2.8571428571428571E-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x v="0"/>
    <s v="food trucks"/>
    <n v="376.87878787878788"/>
    <n v="1.0533086757256574E-2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x v="2"/>
    <s v="wearables"/>
    <n v="727.15789473684208"/>
    <n v="9.1198610306890554E-3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x v="5"/>
    <s v="fiction"/>
    <n v="87.211757648470297"/>
    <n v="2.2726334759461283E-2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x v="3"/>
    <s v="plays"/>
    <n v="88"/>
    <n v="1.1521464646464646E-2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x v="4"/>
    <s v="television"/>
    <n v="173.9387755102041"/>
    <n v="3.226563416637334E-2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x v="7"/>
    <s v="photography books"/>
    <n v="117.61111111111111"/>
    <n v="1.0549519760667611E-2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x v="4"/>
    <s v="documentary"/>
    <n v="214.96"/>
    <n v="1.4328247115742463E-2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x v="6"/>
    <s v="mobile games"/>
    <n v="149.49667110519306"/>
    <n v="1.5872167592988456E-2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x v="6"/>
    <s v="video games"/>
    <n v="219.33995584988963"/>
    <n v="9.088072785096768E-3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x v="5"/>
    <s v="fiction"/>
    <n v="64.367690058479525"/>
    <n v="3.8464595991141902E-2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x v="3"/>
    <s v="plays"/>
    <n v="18.622397298818232"/>
    <n v="2.000483500543938E-2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x v="7"/>
    <s v="photography books"/>
    <n v="367.76923076923077"/>
    <n v="9.8305793766994345E-3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x v="3"/>
    <s v="plays"/>
    <n v="159.90566037735849"/>
    <n v="2.1238938053097345E-2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x v="3"/>
    <s v="plays"/>
    <n v="38.633185349611544"/>
    <n v="1.1117974058060531E-2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x v="3"/>
    <s v="plays"/>
    <n v="51.42151162790698"/>
    <n v="1.2663237039968342E-2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x v="1"/>
    <s v="rock"/>
    <n v="60.334277620396605"/>
    <n v="1.2489435627758476E-2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x v="0"/>
    <s v="food trucks"/>
    <n v="3.202693602693603"/>
    <n v="1.1564339781328847E-2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x v="4"/>
    <s v="drama"/>
    <n v="155.46875"/>
    <n v="3.5711892797319934E-2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x v="2"/>
    <s v="web"/>
    <n v="100.85974499089254"/>
    <n v="1.4706590575260661E-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x v="3"/>
    <s v="plays"/>
    <n v="116.18181818181819"/>
    <n v="2.3213354199269693E-2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x v="1"/>
    <s v="world music"/>
    <n v="310.77777777777777"/>
    <n v="1.136932427601001E-2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x v="4"/>
    <s v="documentary"/>
    <n v="89.73668341708543"/>
    <n v="1.0527730490099453E-2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x v="3"/>
    <s v="plays"/>
    <n v="71.27272727272728"/>
    <n v="2.131924198250729E-2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x v="4"/>
    <s v="drama"/>
    <n v="3.2862318840579712"/>
    <n v="2.1315692760014701E-2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x v="5"/>
    <s v="nonfiction"/>
    <n v="261.77777777777777"/>
    <n v="1.0611205432937181E-2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x v="6"/>
    <s v="mobile games"/>
    <n v="96"/>
    <n v="1.2478298611111112E-2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x v="2"/>
    <s v="wearables"/>
    <n v="20.896851248642779"/>
    <n v="1.6938584640964358E-2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x v="4"/>
    <s v="documentary"/>
    <n v="223.16363636363636"/>
    <n v="1.5153984031285645E-2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x v="2"/>
    <s v="web"/>
    <n v="101.59097978227061"/>
    <n v="1.6395450300812884E-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x v="2"/>
    <s v="web"/>
    <n v="230.03999999999996"/>
    <n v="1.0172143974960876E-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x v="1"/>
    <s v="indie rock"/>
    <n v="135.59259259259261"/>
    <n v="9.5602294455066923E-3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x v="3"/>
    <s v="plays"/>
    <n v="129.1"/>
    <n v="1.1618900077459334E-2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x v="2"/>
    <s v="wearables"/>
    <n v="236.512"/>
    <n v="1.298877012582871E-2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x v="3"/>
    <s v="plays"/>
    <n v="17.25"/>
    <n v="3.3596837944664032E-2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x v="3"/>
    <s v="plays"/>
    <n v="112.49397590361446"/>
    <n v="2.1313055585305773E-2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x v="2"/>
    <s v="wearables"/>
    <n v="121.02150537634408"/>
    <n v="9.506885828520658E-3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x v="1"/>
    <s v="indie rock"/>
    <n v="219.87096774193549"/>
    <n v="1.4304577464788732E-2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x v="1"/>
    <s v="rock"/>
    <n v="1"/>
    <n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x v="1"/>
    <s v="electric music"/>
    <n v="64.166909620991248"/>
    <n v="1.666344832286425E-2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x v="1"/>
    <s v="indie rock"/>
    <n v="423.06746987951806"/>
    <n v="1.9228469069845593E-2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x v="3"/>
    <s v="plays"/>
    <n v="92.984160506863773"/>
    <n v="3.2257881348232945E-2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x v="1"/>
    <s v="indie rock"/>
    <n v="58.756567425569173"/>
    <n v="1.052160953800298E-2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x v="3"/>
    <s v="plays"/>
    <n v="65.022222222222226"/>
    <n v="1.3163407051352723E-2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x v="1"/>
    <s v="rock"/>
    <n v="73.939560439560438"/>
    <n v="1.4081890465928512E-2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x v="7"/>
    <s v="photography books"/>
    <n v="52.666666666666664"/>
    <n v="1.3562386980108499E-2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x v="1"/>
    <s v="rock"/>
    <n v="220.95238095238096"/>
    <n v="8.8362068965517244E-3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x v="3"/>
    <s v="plays"/>
    <n v="100.01150627615063"/>
    <n v="9.5229628390038797E-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x v="2"/>
    <s v="wearables"/>
    <n v="162.3125"/>
    <n v="1.2629957643434732E-2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x v="2"/>
    <s v="web"/>
    <n v="78.181818181818187"/>
    <n v="1.7441860465116279E-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x v="1"/>
    <s v="rock"/>
    <n v="149.73770491803279"/>
    <n v="1.7188526384935406E-2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x v="7"/>
    <s v="photography books"/>
    <n v="253.25714285714284"/>
    <n v="2.7752707581227436E-2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x v="3"/>
    <s v="plays"/>
    <n v="100.16943521594683"/>
    <n v="9.2600577095287052E-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x v="2"/>
    <s v="web"/>
    <n v="121.99004424778761"/>
    <n v="2.2724181394463135E-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x v="7"/>
    <s v="photography books"/>
    <n v="137.13265306122449"/>
    <n v="1.8156112806012353E-2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x v="3"/>
    <s v="plays"/>
    <n v="415.53846153846149"/>
    <n v="1.3513513513513514E-2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x v="1"/>
    <s v="indie rock"/>
    <n v="31.30913348946136"/>
    <n v="2.3811304759767622E-2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x v="4"/>
    <s v="shorts"/>
    <n v="424.08154506437768"/>
    <n v="1.2822459037961361E-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x v="1"/>
    <s v="indie rock"/>
    <n v="2.93886230728336"/>
    <n v="1.2120115774240232E-2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x v="5"/>
    <s v="translations"/>
    <n v="10.63265306122449"/>
    <n v="9.5969289827255271E-3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x v="4"/>
    <s v="documentary"/>
    <n v="82.875"/>
    <n v="3.9215686274509803E-2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x v="3"/>
    <s v="plays"/>
    <n v="163.01447776628748"/>
    <n v="9.9026231484124726E-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x v="2"/>
    <s v="wearables"/>
    <n v="894.66666666666674"/>
    <n v="8.9418777943368107E-3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x v="3"/>
    <s v="plays"/>
    <n v="26.191501103752756"/>
    <n v="2.3810025495691018E-2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x v="3"/>
    <s v="plays"/>
    <n v="74.834782608695647"/>
    <n v="9.0866837090402049E-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x v="3"/>
    <s v="plays"/>
    <n v="416.47680412371136"/>
    <n v="1.6949991645677721E-2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x v="0"/>
    <s v="food trucks"/>
    <n v="96.208333333333329"/>
    <n v="3.0316154179298397E-2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x v="3"/>
    <s v="plays"/>
    <n v="357.71910112359546"/>
    <n v="2.2219430222696863E-2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x v="2"/>
    <s v="wearables"/>
    <n v="308.45714285714286"/>
    <n v="1.2197804742497221E-2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x v="2"/>
    <s v="web"/>
    <n v="61.802325581395344"/>
    <n v="2.5587958607714015E-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x v="3"/>
    <s v="plays"/>
    <n v="722.32472324723244"/>
    <n v="1.6950191570881228E-2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x v="1"/>
    <s v="rock"/>
    <n v="69.117647058823522"/>
    <n v="2.4397163120567375E-2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x v="3"/>
    <s v="plays"/>
    <n v="293.05555555555554"/>
    <n v="3.2227488151658767E-2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x v="4"/>
    <s v="television"/>
    <n v="71.8"/>
    <n v="2.6462395543175487E-2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x v="3"/>
    <s v="plays"/>
    <n v="31.934684684684683"/>
    <n v="3.1243388109175541E-2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x v="4"/>
    <s v="shorts"/>
    <n v="229.87375415282392"/>
    <n v="1.0420279801133079E-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x v="3"/>
    <s v="plays"/>
    <n v="32.012195121951223"/>
    <n v="1.3333333333333334E-2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x v="3"/>
    <s v="plays"/>
    <n v="23.525352848928385"/>
    <n v="9.7991289663141058E-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x v="3"/>
    <s v="plays"/>
    <n v="68.594594594594597"/>
    <n v="9.4562647754137114E-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x v="3"/>
    <s v="plays"/>
    <n v="37.952380952380956"/>
    <n v="2.6976160602258468E-2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x v="1"/>
    <s v="rock"/>
    <n v="19.992957746478872"/>
    <n v="2.8531172948221203E-2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x v="1"/>
    <s v="indie rock"/>
    <n v="45.636363636363633"/>
    <n v="2.158034528552457E-2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x v="1"/>
    <s v="metal"/>
    <n v="122.7605633802817"/>
    <n v="1.445617255621845E-2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x v="1"/>
    <s v="electric music"/>
    <n v="361.75316455696202"/>
    <n v="9.1677309865808212E-3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x v="2"/>
    <s v="wearables"/>
    <n v="63.146341463414636"/>
    <n v="1.9312475859405175E-2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x v="4"/>
    <s v="drama"/>
    <n v="298.20475319926874"/>
    <n v="1.2193626699689795E-2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x v="1"/>
    <s v="electric music"/>
    <n v="9.5585443037974684"/>
    <n v="2.7809965237543453E-2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x v="1"/>
    <s v="rock"/>
    <n v="53.777777777777779"/>
    <n v="1.3429752066115703E-2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x v="3"/>
    <s v="plays"/>
    <n v="2"/>
    <n v="0.5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x v="2"/>
    <s v="web"/>
    <n v="681.19047619047615"/>
    <n v="1.0975183502271934E-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x v="0"/>
    <s v="food trucks"/>
    <n v="78.831325301204828"/>
    <n v="1.2532477456824087E-2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x v="3"/>
    <s v="plays"/>
    <n v="134.40792216817235"/>
    <n v="2.3255934192634414E-2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x v="1"/>
    <s v="jazz"/>
    <n v="3.3719999999999999"/>
    <n v="1.5816528272044286E-2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x v="3"/>
    <s v="plays"/>
    <n v="431.84615384615387"/>
    <n v="1.4250089063056644E-2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x v="5"/>
    <s v="fiction"/>
    <n v="38.844444444444441"/>
    <n v="1.6304347826086956E-2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x v="1"/>
    <s v="rock"/>
    <n v="425.7"/>
    <n v="1.0101010101010102E-2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x v="4"/>
    <s v="documentary"/>
    <n v="101.12239715591672"/>
    <n v="1.0310883431269147E-2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x v="4"/>
    <s v="documentary"/>
    <n v="21.188688946015425"/>
    <n v="1.9605940017470638E-2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x v="4"/>
    <s v="science fiction"/>
    <n v="67.425531914893625"/>
    <n v="3.5657936257494478E-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x v="3"/>
    <s v="plays"/>
    <n v="94.923371647509583"/>
    <n v="1.6397578203834511E-2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x v="3"/>
    <s v="plays"/>
    <n v="151.85185185185185"/>
    <n v="1.3658536585365854E-2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x v="1"/>
    <s v="indie rock"/>
    <n v="195.16382252559728"/>
    <n v="2.5001603040530694E-2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x v="1"/>
    <s v="rock"/>
    <n v="1023.1428571428571"/>
    <n v="1.1519128734990227E-2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x v="3"/>
    <s v="plays"/>
    <n v="3.841836734693878"/>
    <n v="2.3738379814077025E-2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x v="3"/>
    <s v="plays"/>
    <n v="155.07066557107643"/>
    <n v="9.6173716756481793E-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x v="4"/>
    <s v="science fiction"/>
    <n v="44.753477588871718"/>
    <n v="1.6128196715649877E-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x v="4"/>
    <s v="shorts"/>
    <n v="215.94736842105263"/>
    <n v="3.2252823137541638E-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x v="4"/>
    <s v="animation"/>
    <n v="332.12709832134288"/>
    <n v="1.1112154053878423E-2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x v="3"/>
    <s v="plays"/>
    <n v="8.4430379746835449"/>
    <n v="2.5487256371814093E-2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x v="0"/>
    <s v="food trucks"/>
    <n v="98.625514403292186"/>
    <n v="1.8184094133355588E-2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x v="7"/>
    <s v="photography books"/>
    <n v="137.97916666666669"/>
    <n v="2.0836478937037595E-2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x v="3"/>
    <s v="plays"/>
    <n v="93.81099656357388"/>
    <n v="1.1367937775498492E-2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x v="4"/>
    <s v="science fiction"/>
    <n v="403.63930885529157"/>
    <n v="1.9231077935628862E-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x v="1"/>
    <s v="rock"/>
    <n v="260.1740412979351"/>
    <n v="3.3333711266567645E-2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x v="7"/>
    <s v="photography books"/>
    <n v="366.63333333333333"/>
    <n v="1.0182743885807801E-2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x v="6"/>
    <s v="mobile games"/>
    <n v="168.72085385878489"/>
    <n v="9.1775262527858618E-3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x v="4"/>
    <s v="animation"/>
    <n v="119.90717911530093"/>
    <n v="1.4925734191300982E-2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x v="6"/>
    <s v="mobile games"/>
    <n v="193.68925233644859"/>
    <n v="1.5386192837066793E-2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x v="6"/>
    <s v="video games"/>
    <n v="420.16666666666669"/>
    <n v="1.0015866719555733E-2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x v="3"/>
    <s v="plays"/>
    <n v="76.708333333333329"/>
    <n v="1.2131088176715554E-2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x v="3"/>
    <s v="plays"/>
    <n v="171.26470588235293"/>
    <n v="1.5799416108535119E-2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x v="4"/>
    <s v="animation"/>
    <n v="157.89473684210526"/>
    <n v="1.0333333333333333E-2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x v="6"/>
    <s v="video games"/>
    <n v="109.08"/>
    <n v="1.8212932404351546E-2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x v="4"/>
    <s v="animation"/>
    <n v="41.732558139534881"/>
    <n v="2.5633881303984397E-2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x v="1"/>
    <s v="rock"/>
    <n v="10.944303797468354"/>
    <n v="1.31852879944483E-2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x v="4"/>
    <s v="animation"/>
    <n v="159.3763440860215"/>
    <n v="2.2196734583726892E-2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x v="3"/>
    <s v="plays"/>
    <n v="422.41666666666669"/>
    <n v="9.567962122706648E-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x v="2"/>
    <s v="wearables"/>
    <n v="97.71875"/>
    <n v="1.311160857051487E-2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x v="3"/>
    <s v="plays"/>
    <n v="418.78911564625849"/>
    <n v="1.4489457782398232E-2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x v="5"/>
    <s v="nonfiction"/>
    <n v="101.91632047477745"/>
    <n v="9.8061480588601813E-3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x v="1"/>
    <s v="rock"/>
    <n v="127.72619047619047"/>
    <n v="2.3301332836238232E-2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x v="3"/>
    <s v="plays"/>
    <n v="445.21739130434781"/>
    <n v="2.3242187500000001E-2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x v="3"/>
    <s v="plays"/>
    <n v="569.71428571428578"/>
    <n v="1.328986960882648E-2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x v="3"/>
    <s v="plays"/>
    <n v="509.34482758620686"/>
    <n v="1.4487847809897772E-2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x v="2"/>
    <s v="web"/>
    <n v="325.5333333333333"/>
    <n v="1.5154618062666393E-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x v="5"/>
    <s v="fiction"/>
    <n v="932.61616161616166"/>
    <n v="1.0202644889471348E-2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x v="6"/>
    <s v="mobile games"/>
    <n v="211.33870967741933"/>
    <n v="1.6637411279859574E-2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x v="5"/>
    <s v="translations"/>
    <n v="273.32520325203251"/>
    <n v="3.8460394419822123E-2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x v="1"/>
    <s v="rock"/>
    <n v="3"/>
    <n v="0.3333333333333333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x v="3"/>
    <s v="plays"/>
    <n v="54.084507042253513"/>
    <n v="2.6302083333333334E-2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x v="3"/>
    <s v="plays"/>
    <n v="626.29999999999995"/>
    <n v="9.4204055564426001E-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x v="4"/>
    <s v="drama"/>
    <n v="89.021399176954731"/>
    <n v="1.2342711328482541E-2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x v="5"/>
    <s v="nonfiction"/>
    <n v="184.89130434782609"/>
    <n v="1.0346854791299235E-2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x v="1"/>
    <s v="rock"/>
    <n v="120.16770186335404"/>
    <n v="1.7542771489119761E-2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x v="1"/>
    <s v="rock"/>
    <n v="23.390243902439025"/>
    <n v="1.5641293013555789E-2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x v="3"/>
    <s v="plays"/>
    <n v="146"/>
    <n v="1.1055034847392453E-2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x v="3"/>
    <s v="plays"/>
    <n v="268.48"/>
    <n v="1.3855780691299165E-2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x v="7"/>
    <s v="photography books"/>
    <n v="597.5"/>
    <n v="1.2831241283124128E-2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x v="1"/>
    <s v="rock"/>
    <n v="157.69841269841268"/>
    <n v="2.6270759939607449E-2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x v="1"/>
    <s v="rock"/>
    <n v="31.201660735468568"/>
    <n v="1.7260388548834733E-2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x v="1"/>
    <s v="indie rock"/>
    <n v="313.41176470588238"/>
    <n v="2.0082582582582581E-2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x v="7"/>
    <s v="photography books"/>
    <n v="370.89655172413791"/>
    <n v="1.8501301599107473E-2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x v="3"/>
    <s v="plays"/>
    <n v="362.66447368421052"/>
    <n v="3.3330309901738471E-2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x v="3"/>
    <s v="plays"/>
    <n v="123.08163265306122"/>
    <n v="1.4259658431437573E-2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x v="1"/>
    <s v="jazz"/>
    <n v="76.766756032171585"/>
    <n v="3.7042210891480992E-2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x v="3"/>
    <s v="plays"/>
    <n v="233.62012987012989"/>
    <n v="1.9234243624487526E-2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x v="4"/>
    <s v="documentary"/>
    <n v="180.53333333333333"/>
    <n v="1.7725258493353029E-2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x v="4"/>
    <s v="television"/>
    <n v="252.62857142857143"/>
    <n v="9.8394028500339292E-3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x v="6"/>
    <s v="video games"/>
    <n v="27.176538240368025"/>
    <n v="3.9991536182818449E-2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x v="7"/>
    <s v="photography books"/>
    <n v="1.2706571242680547"/>
    <n v="3.1233998975934461E-2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x v="3"/>
    <s v="plays"/>
    <n v="304.0097847358121"/>
    <n v="1.2191903391718002E-2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x v="3"/>
    <s v="plays"/>
    <n v="137.23076923076923"/>
    <n v="2.6345291479820628E-2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x v="3"/>
    <s v="plays"/>
    <n v="32.208333333333336"/>
    <n v="1.9404915912031046E-2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x v="5"/>
    <s v="translations"/>
    <n v="241.51282051282053"/>
    <n v="1.2315532434441024E-2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x v="6"/>
    <s v="video games"/>
    <n v="96.8"/>
    <n v="2.4981217129977459E-2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x v="3"/>
    <s v="plays"/>
    <n v="1066.4285714285716"/>
    <n v="1.1118553248492967E-2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x v="2"/>
    <s v="web"/>
    <n v="325.88888888888891"/>
    <n v="1.0342084327764518E-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x v="3"/>
    <s v="plays"/>
    <n v="170.70000000000002"/>
    <n v="3.9982425307557121E-2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x v="4"/>
    <s v="animation"/>
    <n v="581.44000000000005"/>
    <n v="2.7036323610346726E-2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x v="3"/>
    <s v="plays"/>
    <n v="91.520972644376897"/>
    <n v="1.3696264413624528E-2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x v="4"/>
    <s v="television"/>
    <n v="108.04761904761904"/>
    <n v="1.4654032613486117E-2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x v="1"/>
    <s v="rock"/>
    <n v="18.728395061728396"/>
    <n v="1.9116677653263019E-2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x v="2"/>
    <s v="web"/>
    <n v="83.193877551020407"/>
    <n v="1.6190359376916472E-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x v="3"/>
    <s v="plays"/>
    <n v="706.33333333333337"/>
    <n v="3.9955954066383512E-2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x v="3"/>
    <s v="plays"/>
    <n v="17.446030330062445"/>
    <n v="9.4083959707521609E-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x v="1"/>
    <s v="electric music"/>
    <n v="209.73015873015873"/>
    <n v="1.3320214939831983E-2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x v="1"/>
    <s v="metal"/>
    <n v="97.785714285714292"/>
    <n v="2.501826150474799E-2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x v="3"/>
    <s v="plays"/>
    <n v="1684.25"/>
    <n v="2.5011132551580821E-2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x v="4"/>
    <s v="documentary"/>
    <n v="54.402135231316727"/>
    <n v="9.8994788600335806E-3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x v="2"/>
    <s v="web"/>
    <n v="456.61111111111109"/>
    <n v="1.3018615403333739E-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x v="0"/>
    <s v="food trucks"/>
    <n v="9.8219178082191778"/>
    <n v="1.3947001394700139E-2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x v="3"/>
    <s v="plays"/>
    <n v="16.384615384615383"/>
    <n v="3.0046948356807511E-2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x v="3"/>
    <s v="plays"/>
    <n v="1339.6666666666667"/>
    <n v="2.2766857427220701E-2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x v="3"/>
    <s v="plays"/>
    <n v="35.650077760497666"/>
    <n v="2.7774142418822433E-2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x v="3"/>
    <s v="plays"/>
    <n v="54.950819672131146"/>
    <n v="1.1336515513126491E-2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x v="3"/>
    <s v="plays"/>
    <n v="94.236111111111114"/>
    <n v="1.5327929255711128E-2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x v="1"/>
    <s v="rock"/>
    <n v="143.91428571428571"/>
    <n v="1.4294222751637879E-2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x v="0"/>
    <s v="food trucks"/>
    <n v="51.421052631578945"/>
    <n v="2.5076765609007165E-2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x v="5"/>
    <s v="nonfiction"/>
    <n v="5"/>
    <n v="0.2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x v="4"/>
    <s v="documentary"/>
    <n v="1344.6666666666667"/>
    <n v="2.4376136175838704E-2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x v="3"/>
    <s v="plays"/>
    <n v="31.844940867279899"/>
    <n v="1.0109763142692086E-2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x v="1"/>
    <s v="indie rock"/>
    <n v="82.617647058823536"/>
    <n v="1.1391954432182272E-2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x v="4"/>
    <s v="documentary"/>
    <n v="546.14285714285722"/>
    <n v="1.238120149969483E-2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x v="3"/>
    <s v="plays"/>
    <n v="286.21428571428572"/>
    <n v="1.0606438732218617E-2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x v="3"/>
    <s v="plays"/>
    <n v="7.9076923076923071"/>
    <n v="1.3618677042801557E-2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x v="5"/>
    <s v="fiction"/>
    <n v="132.13677811550153"/>
    <n v="1.5158834218940492E-2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x v="3"/>
    <s v="plays"/>
    <n v="74.077834179357026"/>
    <n v="9.1708542713567834E-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x v="1"/>
    <s v="indie rock"/>
    <n v="75.292682926829272"/>
    <n v="2.4295432458697766E-2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x v="6"/>
    <s v="video games"/>
    <n v="20.333333333333332"/>
    <n v="1.0088272383354351E-2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x v="3"/>
    <s v="plays"/>
    <n v="203.36507936507937"/>
    <n v="9.4442709959413045E-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x v="3"/>
    <s v="plays"/>
    <n v="310.2284263959391"/>
    <n v="2.0409610297526522E-2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x v="1"/>
    <s v="rock"/>
    <n v="395.31818181818181"/>
    <n v="2.564102564102564E-2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x v="4"/>
    <s v="documentary"/>
    <n v="294.71428571428572"/>
    <n v="3.2234609791565678E-2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x v="3"/>
    <s v="plays"/>
    <n v="33.89473684210526"/>
    <n v="9.6273291925465833E-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x v="0"/>
    <s v="food trucks"/>
    <n v="66.677083333333329"/>
    <n v="1.6872363693172941E-2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x v="3"/>
    <s v="plays"/>
    <n v="19.227272727272727"/>
    <n v="2.3640661938534278E-2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x v="1"/>
    <s v="rock"/>
    <n v="15.842105263157894"/>
    <n v="1.8826135105204873E-2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x v="2"/>
    <s v="web"/>
    <n v="38.702380952380956"/>
    <n v="1.9686250384497079E-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x v="5"/>
    <s v="fiction"/>
    <n v="9.5876777251184837"/>
    <n v="9.8863074641621362E-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x v="4"/>
    <s v="shorts"/>
    <n v="94.144366197183089"/>
    <n v="1.5384423582800365E-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x v="3"/>
    <s v="plays"/>
    <n v="166.56234096692114"/>
    <n v="2.6316727519006808E-2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x v="4"/>
    <s v="documentary"/>
    <n v="24.134831460674157"/>
    <n v="1.2104283054003724E-2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x v="3"/>
    <s v="plays"/>
    <n v="164.05633802816902"/>
    <n v="2.6356456043956044E-2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x v="3"/>
    <s v="plays"/>
    <n v="90.723076923076931"/>
    <n v="1.2379175852128201E-2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x v="4"/>
    <s v="animation"/>
    <n v="46.194444444444443"/>
    <n v="3.8484666265784728E-2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x v="3"/>
    <s v="plays"/>
    <n v="38.53846153846154"/>
    <n v="3.2934131736526949E-2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x v="1"/>
    <s v="rock"/>
    <n v="133.56231003039514"/>
    <n v="1.8516832794744587E-2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x v="6"/>
    <s v="video games"/>
    <n v="22.896588486140725"/>
    <n v="9.8244633794291568E-3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x v="4"/>
    <s v="documentary"/>
    <n v="184.95548961424333"/>
    <n v="2.2220439595700303E-2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x v="0"/>
    <s v="food trucks"/>
    <n v="443.72727272727275"/>
    <n v="1.2975483166017893E-2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x v="2"/>
    <s v="wearables"/>
    <n v="199.9806763285024"/>
    <n v="1.1353753985892357E-2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x v="3"/>
    <s v="plays"/>
    <n v="123.95833333333333"/>
    <n v="2.1260504201680672E-2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x v="1"/>
    <s v="rock"/>
    <n v="186.61329305135951"/>
    <n v="9.0093736340235396E-3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x v="1"/>
    <s v="rock"/>
    <n v="114.28538550057536"/>
    <n v="1.1493847795879735E-2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x v="1"/>
    <s v="rock"/>
    <n v="97.032531824611041"/>
    <n v="1.562636657823387E-2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x v="3"/>
    <s v="plays"/>
    <n v="122.81904761904762"/>
    <n v="9.4344499586435076E-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x v="3"/>
    <s v="plays"/>
    <n v="179.14326647564468"/>
    <n v="1.3515458805841237E-2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x v="3"/>
    <s v="plays"/>
    <n v="79.951577402787962"/>
    <n v="1.1901921559271019E-2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x v="7"/>
    <s v="photography books"/>
    <n v="94.242587601078171"/>
    <n v="1.1240132707928155E-2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x v="1"/>
    <s v="indie rock"/>
    <n v="84.669291338582681"/>
    <n v="1.2988623329923432E-2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x v="3"/>
    <s v="plays"/>
    <n v="66.521920668058456"/>
    <n v="1.0293748430831032E-2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x v="3"/>
    <s v="plays"/>
    <n v="53.922222222222224"/>
    <n v="3.0290541932825057E-2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x v="6"/>
    <s v="video games"/>
    <n v="41.983299595141702"/>
    <n v="1.0004942200364035E-2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x v="4"/>
    <s v="drama"/>
    <n v="14.69479695431472"/>
    <n v="1.429249967615182E-2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x v="1"/>
    <s v="indie rock"/>
    <n v="34.475000000000001"/>
    <n v="9.0645395213923129E-3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x v="2"/>
    <s v="web"/>
    <n v="1400.7777777777778"/>
    <n v="1.5150313317997937E-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x v="0"/>
    <s v="food trucks"/>
    <n v="71.770351758793964"/>
    <n v="2.4386828452000027E-2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x v="3"/>
    <s v="plays"/>
    <n v="53.074115044247783"/>
    <n v="9.6187915546384877E-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x v="1"/>
    <s v="jazz"/>
    <n v="5"/>
    <n v="0.2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x v="1"/>
    <s v="rock"/>
    <n v="127.70715249662618"/>
    <n v="2.1272098995043908E-2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x v="3"/>
    <s v="plays"/>
    <n v="34.892857142857139"/>
    <n v="3.3776867963152504E-2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x v="3"/>
    <s v="plays"/>
    <n v="410.59821428571428"/>
    <n v="1.2344068251172433E-2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x v="4"/>
    <s v="documentary"/>
    <n v="123.73770491803278"/>
    <n v="1.0598834128245893E-2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x v="2"/>
    <s v="wearables"/>
    <n v="58.973684210526315"/>
    <n v="3.8375725122713075E-2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x v="3"/>
    <s v="plays"/>
    <n v="36.892473118279568"/>
    <n v="1.1658408627222384E-2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x v="6"/>
    <s v="video games"/>
    <n v="184.91304347826087"/>
    <n v="9.6402539383964262E-3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x v="7"/>
    <s v="photography books"/>
    <n v="11.814432989690722"/>
    <n v="2.006980802792321E-2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x v="4"/>
    <s v="animation"/>
    <n v="298.7"/>
    <n v="1.5651155005021761E-2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x v="3"/>
    <s v="plays"/>
    <n v="226.35175879396985"/>
    <n v="2.1275493591451321E-2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x v="3"/>
    <s v="plays"/>
    <n v="173.56363636363636"/>
    <n v="9.2185208464278228E-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x v="1"/>
    <s v="rock"/>
    <n v="371.75675675675677"/>
    <n v="1.3885859687386405E-2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x v="1"/>
    <s v="rock"/>
    <n v="160.19230769230771"/>
    <n v="1.6686674669867948E-2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x v="1"/>
    <s v="indie rock"/>
    <n v="1616.3333333333335"/>
    <n v="1.278614147246855E-2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x v="3"/>
    <s v="plays"/>
    <n v="733.4375"/>
    <n v="9.5440988495952284E-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x v="3"/>
    <s v="plays"/>
    <n v="592.11111111111109"/>
    <n v="9.4764496153124413E-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x v="3"/>
    <s v="plays"/>
    <n v="18.888888888888889"/>
    <n v="4.0106951871657755E-2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x v="4"/>
    <s v="documentary"/>
    <n v="276.80769230769232"/>
    <n v="1.4311518688342365E-2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x v="4"/>
    <s v="television"/>
    <n v="273.01851851851848"/>
    <n v="1.0445635216713016E-2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x v="3"/>
    <s v="plays"/>
    <n v="159.36331255565449"/>
    <n v="3.3336127175704749E-2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x v="3"/>
    <s v="plays"/>
    <n v="67.869978858350947"/>
    <n v="1.6945720738260259E-2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x v="4"/>
    <s v="documentary"/>
    <n v="1591.5555555555554"/>
    <n v="1.1798380340686958E-2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x v="3"/>
    <s v="plays"/>
    <n v="730.18222222222221"/>
    <n v="1.281871800646414E-2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x v="4"/>
    <s v="documentary"/>
    <n v="13.185782556750297"/>
    <n v="1.9979160059801569E-2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x v="1"/>
    <s v="indie rock"/>
    <n v="54.777777777777779"/>
    <n v="1.6903313049357674E-2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x v="1"/>
    <s v="rock"/>
    <n v="361.02941176470591"/>
    <n v="1.0672097759674135E-2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x v="3"/>
    <s v="plays"/>
    <n v="10.257545271629779"/>
    <n v="2.4911730090231465E-2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x v="4"/>
    <s v="documentary"/>
    <n v="13.962962962962964"/>
    <n v="1.426734185354875E-2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x v="3"/>
    <s v="plays"/>
    <n v="40.444444444444443"/>
    <n v="1.510989010989011E-2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x v="3"/>
    <s v="plays"/>
    <n v="160.32"/>
    <n v="2.0958083832335328E-2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x v="3"/>
    <s v="plays"/>
    <n v="183.9433962264151"/>
    <n v="1.5899066570930351E-2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x v="7"/>
    <s v="photography books"/>
    <n v="63.769230769230766"/>
    <n v="1.154575219713941E-2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x v="0"/>
    <s v="food trucks"/>
    <n v="225.38095238095238"/>
    <n v="1.3310796534967251E-2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x v="4"/>
    <s v="documentary"/>
    <n v="172.00961538461539"/>
    <n v="2.4387764954593733E-2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x v="5"/>
    <s v="nonfiction"/>
    <n v="146.16709511568124"/>
    <n v="1.9996834274257372E-2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x v="3"/>
    <s v="plays"/>
    <n v="76.42361623616236"/>
    <n v="1.0313459644243583E-2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x v="2"/>
    <s v="wearables"/>
    <n v="39.261467889908261"/>
    <n v="9.9076994976048608E-3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x v="1"/>
    <s v="indie rock"/>
    <n v="11.270034843205574"/>
    <n v="1.1207296336373473E-2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x v="3"/>
    <s v="plays"/>
    <n v="122.11084337349398"/>
    <n v="1.1366327255505565E-2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x v="7"/>
    <s v="photography books"/>
    <n v="186.54166666666669"/>
    <n v="1.1168192986374805E-2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x v="5"/>
    <s v="nonfiction"/>
    <n v="7.2731788079470201"/>
    <n v="3.4372865923059416E-2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x v="2"/>
    <s v="wearables"/>
    <n v="65.642371234207957"/>
    <n v="2.3805998874840851E-2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x v="1"/>
    <s v="jazz"/>
    <n v="228.96178343949046"/>
    <n v="2.1274376164909448E-2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x v="4"/>
    <s v="documentary"/>
    <n v="469.37499999999994"/>
    <n v="9.054593874833556E-3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x v="3"/>
    <s v="plays"/>
    <n v="130.11267605633802"/>
    <n v="2.3814678501840224E-2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x v="4"/>
    <s v="drama"/>
    <n v="167.05422993492408"/>
    <n v="2.0827922921103206E-2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x v="1"/>
    <s v="rock"/>
    <n v="173.8641975308642"/>
    <n v="3.223744940708656E-2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x v="4"/>
    <s v="animation"/>
    <n v="717.76470588235293"/>
    <n v="1.0080314702507786E-2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x v="1"/>
    <s v="indie rock"/>
    <n v="63.850976361767728"/>
    <n v="1.5146393677467123E-2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x v="7"/>
    <s v="photography books"/>
    <n v="2"/>
    <n v="0.5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x v="3"/>
    <s v="plays"/>
    <n v="1530.2222222222222"/>
    <n v="2.1710717397618356E-2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x v="4"/>
    <s v="shorts"/>
    <n v="40.356164383561641"/>
    <n v="1.3577732518669382E-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x v="3"/>
    <s v="plays"/>
    <n v="86.220633299284984"/>
    <n v="1.7859258381708328E-2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x v="3"/>
    <s v="plays"/>
    <n v="315.58486707566465"/>
    <n v="1.4495758840339292E-2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x v="3"/>
    <s v="plays"/>
    <n v="89.618243243243242"/>
    <n v="1.6398386549553286E-2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x v="4"/>
    <s v="documentary"/>
    <n v="182.14503816793894"/>
    <n v="9.0105192573655749E-3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x v="3"/>
    <s v="plays"/>
    <n v="355.88235294117646"/>
    <n v="0.04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x v="4"/>
    <s v="documentary"/>
    <n v="131.83695652173913"/>
    <n v="1.2696842278835848E-2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x v="1"/>
    <s v="rock"/>
    <n v="46.315634218289084"/>
    <n v="1.1368702630405706E-2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x v="6"/>
    <s v="mobile games"/>
    <n v="36.132726089785294"/>
    <n v="2.0005041774704697E-2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x v="3"/>
    <s v="plays"/>
    <n v="104.62820512820512"/>
    <n v="1.0047788261242495E-2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x v="5"/>
    <s v="fiction"/>
    <n v="668.85714285714289"/>
    <n v="9.5400825857895489E-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x v="4"/>
    <s v="animation"/>
    <n v="62.072823218997364"/>
    <n v="9.2579997959669463E-3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x v="0"/>
    <s v="food trucks"/>
    <n v="84.699787460148784"/>
    <n v="3.44844891941909E-2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x v="3"/>
    <s v="plays"/>
    <n v="11.059030837004405"/>
    <n v="3.3301465901848314E-2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x v="4"/>
    <s v="documentary"/>
    <n v="43.838781575037146"/>
    <n v="2.4386937143050826E-2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x v="3"/>
    <s v="plays"/>
    <n v="55.470588235294116"/>
    <n v="1.5906680805938492E-2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x v="4"/>
    <s v="documentary"/>
    <n v="57.399511301160658"/>
    <n v="2.1274331385758224E-2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x v="2"/>
    <s v="web"/>
    <n v="123.43497363796135"/>
    <n v="3.704020104079904E-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x v="3"/>
    <s v="plays"/>
    <n v="128.46"/>
    <n v="1.4634905807255176E-2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x v="2"/>
    <s v="wearables"/>
    <n v="63.989361702127653"/>
    <n v="1.9617622610141314E-2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x v="3"/>
    <s v="plays"/>
    <n v="127.29885057471265"/>
    <n v="1.8510158013544019E-2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x v="0"/>
    <s v="food trucks"/>
    <n v="10.638024357239512"/>
    <n v="1.0303377218088151E-2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x v="1"/>
    <s v="indie rock"/>
    <n v="40.470588235294116"/>
    <n v="4.0213178294573645E-2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x v="7"/>
    <s v="photography books"/>
    <n v="287.66666666666663"/>
    <n v="1.1844985193768507E-2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x v="3"/>
    <s v="plays"/>
    <n v="572.94444444444446"/>
    <n v="2.1235334044409967E-2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x v="3"/>
    <s v="plays"/>
    <n v="112.90429799426933"/>
    <n v="1.2821163548508258E-2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x v="4"/>
    <s v="animation"/>
    <n v="46.387573964497044"/>
    <n v="1.5881114867019579E-2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x v="7"/>
    <s v="photography books"/>
    <n v="90.675916230366497"/>
    <n v="1.234475232546726E-2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x v="3"/>
    <s v="plays"/>
    <n v="67.740740740740748"/>
    <n v="1.530891197375615E-2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x v="3"/>
    <s v="plays"/>
    <n v="192.49019607843135"/>
    <n v="9.5752266476520319E-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x v="3"/>
    <s v="plays"/>
    <n v="82.714285714285722"/>
    <n v="1.4287957293138641E-2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x v="4"/>
    <s v="documentary"/>
    <n v="54.163920922570021"/>
    <n v="1.2044711428788685E-2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x v="3"/>
    <s v="plays"/>
    <n v="16.722222222222221"/>
    <n v="1.1074197120708749E-2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x v="3"/>
    <s v="plays"/>
    <n v="116.87664041994749"/>
    <n v="9.6171120592858754E-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x v="1"/>
    <s v="jazz"/>
    <n v="1052.1538461538462"/>
    <n v="1.8204415850270508E-2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x v="4"/>
    <s v="animation"/>
    <n v="123.07407407407408"/>
    <n v="1.9259705085765876E-2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x v="3"/>
    <s v="plays"/>
    <n v="178.63855421686748"/>
    <n v="1.6658798138531057E-2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x v="4"/>
    <s v="science fiction"/>
    <n v="355.28169014084506"/>
    <n v="2.2725470763131812E-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x v="4"/>
    <s v="television"/>
    <n v="161.90634146341463"/>
    <n v="1.8866673897586079E-2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x v="2"/>
    <s v="wearables"/>
    <n v="24.914285714285715"/>
    <n v="1.834862385321101E-2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x v="3"/>
    <s v="plays"/>
    <n v="198.72222222222223"/>
    <n v="1.3325878296524089E-2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x v="3"/>
    <s v="plays"/>
    <n v="34.752688172043008"/>
    <n v="2.7846534653465347E-2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x v="1"/>
    <s v="indie rock"/>
    <n v="176.41935483870967"/>
    <n v="2.7061620040226733E-2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x v="3"/>
    <s v="plays"/>
    <n v="511.38095238095235"/>
    <n v="1.5830151783220038E-2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x v="2"/>
    <s v="wearables"/>
    <n v="82.044117647058826"/>
    <n v="3.333930811973472E-2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x v="4"/>
    <s v="television"/>
    <n v="24.326030927835053"/>
    <n v="1.1627906976744186E-2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x v="6"/>
    <s v="video games"/>
    <n v="50.482758620689658"/>
    <n v="1.3330689229684471E-2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x v="6"/>
    <s v="video games"/>
    <n v="967"/>
    <n v="9.8816500057451462E-3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x v="4"/>
    <s v="animation"/>
    <n v="4"/>
    <n v="0.25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x v="1"/>
    <s v="rock"/>
    <n v="122.84501347708894"/>
    <n v="3.4481245405974699E-2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x v="4"/>
    <s v="drama"/>
    <n v="63.4375"/>
    <n v="1.0180623973727421E-2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x v="4"/>
    <s v="science fiction"/>
    <n v="56.331688596491226"/>
    <n v="1.1494029138969722E-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x v="4"/>
    <s v="drama"/>
    <n v="44.074999999999996"/>
    <n v="2.2121384004537718E-2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x v="3"/>
    <s v="plays"/>
    <n v="118.37253218884121"/>
    <n v="2.7026047105232626E-2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x v="1"/>
    <s v="indie rock"/>
    <n v="104.1243169398907"/>
    <n v="1.0528870754011467E-2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x v="3"/>
    <s v="plays"/>
    <n v="26.640000000000004"/>
    <n v="3.4534534534534533E-2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x v="3"/>
    <s v="plays"/>
    <n v="351.20118343195264"/>
    <n v="1.7859248900645292E-2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x v="4"/>
    <s v="documentary"/>
    <n v="90.063492063492063"/>
    <n v="1.8505463517800493E-2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x v="3"/>
    <s v="plays"/>
    <n v="171.625"/>
    <n v="1.2138868657441126E-2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x v="4"/>
    <s v="drama"/>
    <n v="141.04655870445345"/>
    <n v="1.4926015758428175E-2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x v="6"/>
    <s v="mobile games"/>
    <n v="30.57944915254237"/>
    <n v="9.2666366439186614E-3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x v="4"/>
    <s v="animation"/>
    <n v="108.16455696202532"/>
    <n v="1.4490758269369772E-2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x v="3"/>
    <s v="plays"/>
    <n v="133.45505617977528"/>
    <n v="2.5636708061460744E-2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x v="5"/>
    <s v="translations"/>
    <n v="187.85106382978722"/>
    <n v="9.0610488164004979E-3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x v="2"/>
    <s v="wearables"/>
    <n v="332"/>
    <n v="1.0542168674698794E-2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x v="2"/>
    <s v="web"/>
    <n v="575.21428571428578"/>
    <n v="1.7260648205637649E-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x v="3"/>
    <s v="plays"/>
    <n v="40.5"/>
    <n v="9.876543209876543E-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x v="4"/>
    <s v="drama"/>
    <n v="184.42857142857144"/>
    <n v="1.5395042602633618E-2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x v="2"/>
    <s v="wearables"/>
    <n v="285.80555555555554"/>
    <n v="3.7029837690737678E-2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x v="0"/>
    <s v="food trucks"/>
    <n v="319"/>
    <n v="1.9617757103852766E-2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x v="1"/>
    <s v="rock"/>
    <n v="39.234070221066318"/>
    <n v="9.529017931125915E-3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x v="1"/>
    <s v="electric music"/>
    <n v="178.14000000000001"/>
    <n v="1.1900752217357135E-2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x v="4"/>
    <s v="television"/>
    <n v="365.15"/>
    <n v="9.7220320416267283E-3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x v="5"/>
    <s v="translations"/>
    <n v="113.94594594594594"/>
    <n v="2.502371916508539E-2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x v="5"/>
    <s v="fiction"/>
    <n v="29.828720626631856"/>
    <n v="1.9607156612163439E-2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x v="4"/>
    <s v="science fiction"/>
    <n v="54.270588235294113"/>
    <n v="2.4495989594623888E-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x v="2"/>
    <s v="wearables"/>
    <n v="236.34156976744185"/>
    <n v="1.694925677878022E-2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x v="0"/>
    <s v="food trucks"/>
    <n v="512.91666666666663"/>
    <n v="1.4053614947197401E-2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x v="7"/>
    <s v="photography books"/>
    <n v="100.65116279069768"/>
    <n v="1.0050831792975971E-2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x v="3"/>
    <s v="plays"/>
    <n v="81.348423194303152"/>
    <n v="9.6166471790959853E-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x v="5"/>
    <s v="fiction"/>
    <n v="16.404761904761905"/>
    <n v="1.3062409288824383E-2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x v="3"/>
    <s v="plays"/>
    <n v="52.774617067833695"/>
    <n v="1.1485197777593499E-2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x v="0"/>
    <s v="food trucks"/>
    <n v="260.20608108108109"/>
    <n v="2.0410018047026135E-2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x v="3"/>
    <s v="plays"/>
    <n v="30.73289183222958"/>
    <n v="2.3272518316333861E-2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x v="5"/>
    <s v="translations"/>
    <n v="13.5"/>
    <n v="2.9914529914529916E-2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x v="3"/>
    <s v="plays"/>
    <n v="178.62556663644605"/>
    <n v="1.1907178820854313E-2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x v="3"/>
    <s v="plays"/>
    <n v="220.0566037735849"/>
    <n v="9.8602417902769433E-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x v="2"/>
    <s v="wearables"/>
    <n v="101.5108695652174"/>
    <n v="9.101616875468465E-3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x v="8"/>
    <s v="audio"/>
    <n v="191.5"/>
    <n v="3.1331592689295036E-2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x v="0"/>
    <s v="food trucks"/>
    <n v="305.34683098591546"/>
    <n v="1.4085806373495852E-2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x v="4"/>
    <s v="shorts"/>
    <n v="23.995287958115181"/>
    <n v="1.2982479108027318E-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x v="7"/>
    <s v="photography books"/>
    <n v="723.77777777777771"/>
    <n v="9.8249923242247472E-3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x v="2"/>
    <s v="wearables"/>
    <n v="547.36"/>
    <n v="1.9584916691026015E-2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x v="3"/>
    <s v="plays"/>
    <n v="414.49999999999994"/>
    <n v="1.4701447527141134E-2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x v="4"/>
    <s v="animation"/>
    <n v="0.90696409140369971"/>
    <n v="3.239352129574085E-2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x v="2"/>
    <s v="wearables"/>
    <n v="34.173469387755098"/>
    <n v="3.5831591519856675E-2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x v="2"/>
    <s v="web"/>
    <n v="23.948810754912099"/>
    <n v="1.2500809637929917E-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x v="4"/>
    <s v="documentary"/>
    <n v="48.072649572649574"/>
    <n v="2.6313450084451951E-2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x v="3"/>
    <s v="plays"/>
    <n v="0"/>
    <n v="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x v="4"/>
    <s v="documentary"/>
    <n v="70.145182291666657"/>
    <n v="1.666929638120342E-2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x v="6"/>
    <s v="video games"/>
    <n v="529.92307692307691"/>
    <n v="2.6999564523152851E-2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x v="4"/>
    <s v="drama"/>
    <n v="180.32549019607845"/>
    <n v="1.0003697018463344E-2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x v="1"/>
    <s v="rock"/>
    <n v="92.320000000000007"/>
    <n v="8.9543616406701325E-3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x v="5"/>
    <s v="radio &amp; podcasts"/>
    <n v="13.901001112347053"/>
    <n v="2.7766663999359845E-2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x v="3"/>
    <s v="plays"/>
    <n v="927.07777777777767"/>
    <n v="1.5149154451861884E-2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x v="2"/>
    <s v="web"/>
    <n v="39.857142857142861"/>
    <n v="2.2700119474313024E-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x v="3"/>
    <s v="plays"/>
    <n v="112.22929936305732"/>
    <n v="1.8868021875967391E-2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x v="3"/>
    <s v="plays"/>
    <n v="70.925816023738875"/>
    <n v="1.0526315789473684E-2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x v="4"/>
    <s v="drama"/>
    <n v="119.08974358974358"/>
    <n v="1.4102702120788029E-2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x v="3"/>
    <s v="plays"/>
    <n v="24.017591339648174"/>
    <n v="1.0197757620147614E-2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x v="6"/>
    <s v="video games"/>
    <n v="139.31868131868131"/>
    <n v="1.8851553872850608E-2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x v="4"/>
    <s v="television"/>
    <n v="39.277108433734945"/>
    <n v="1.0736196319018405E-2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x v="1"/>
    <s v="rock"/>
    <n v="22.439077144917089"/>
    <n v="1.6964945538669153E-2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x v="3"/>
    <s v="plays"/>
    <n v="55.779069767441861"/>
    <n v="2.7725661872003336E-2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x v="5"/>
    <s v="nonfiction"/>
    <n v="42.523125996810208"/>
    <n v="1.586527642337409E-2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x v="0"/>
    <s v="food trucks"/>
    <n v="112.00000000000001"/>
    <n v="1.1803874092009685E-2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x v="4"/>
    <s v="animation"/>
    <n v="7.0681818181818183"/>
    <n v="1.607717041800643E-2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x v="1"/>
    <s v="rock"/>
    <n v="101.74563871693867"/>
    <n v="9.8063074523511914E-3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x v="3"/>
    <s v="plays"/>
    <n v="425.75"/>
    <n v="9.3951849677040514E-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x v="4"/>
    <s v="drama"/>
    <n v="145.53947368421052"/>
    <n v="3.3360455655004069E-2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x v="4"/>
    <s v="shorts"/>
    <n v="32.453465346534657"/>
    <n v="1.1654158276893038E-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x v="4"/>
    <s v="shorts"/>
    <n v="700.33333333333326"/>
    <n v="1.4120260193558623E-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x v="3"/>
    <s v="plays"/>
    <n v="83.904860392967933"/>
    <n v="2.4391145730625122E-2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x v="2"/>
    <s v="wearables"/>
    <n v="84.19047619047619"/>
    <n v="3.5633484162895926E-2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x v="3"/>
    <s v="plays"/>
    <n v="155.95180722891567"/>
    <n v="1.1356613102595798E-2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x v="4"/>
    <s v="animation"/>
    <n v="99.619450317124731"/>
    <n v="3.2258064516129031E-2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x v="1"/>
    <s v="indie rock"/>
    <n v="80.300000000000011"/>
    <n v="1.1069600110696002E-2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x v="6"/>
    <s v="video games"/>
    <n v="11.254901960784313"/>
    <n v="1.5679442508710801E-2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x v="5"/>
    <s v="fiction"/>
    <n v="91.740952380952379"/>
    <n v="1.8520056473714807E-2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x v="6"/>
    <s v="video games"/>
    <n v="95.521156936261391"/>
    <n v="2.0410680841996657E-2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x v="3"/>
    <s v="plays"/>
    <n v="502.87499999999994"/>
    <n v="1.5659955257270694E-2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x v="1"/>
    <s v="indie rock"/>
    <n v="159.24394463667818"/>
    <n v="1.204871636083135E-2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x v="4"/>
    <s v="drama"/>
    <n v="15.022446689113355"/>
    <n v="1.8154650728427344E-2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x v="3"/>
    <s v="plays"/>
    <n v="482.03846153846149"/>
    <n v="1.6117449932179048E-2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x v="5"/>
    <s v="fiction"/>
    <n v="149.96938775510205"/>
    <n v="9.5257535551473097E-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x v="4"/>
    <s v="documentary"/>
    <n v="117.22156398104266"/>
    <n v="1.0633244049123162E-2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x v="6"/>
    <s v="mobile games"/>
    <n v="37.695968274950431"/>
    <n v="2.2723287863379737E-2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x v="0"/>
    <s v="food trucks"/>
    <n v="72.653061224489804"/>
    <n v="1.0814606741573033E-2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x v="7"/>
    <s v="photography books"/>
    <n v="265.98113207547169"/>
    <n v="1.7521458466340355E-2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x v="6"/>
    <s v="mobile games"/>
    <n v="24.205617977528089"/>
    <n v="9.1677110894490092E-3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x v="1"/>
    <s v="indie rock"/>
    <n v="2.5064935064935066"/>
    <n v="2.5388601036269429E-2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x v="6"/>
    <s v="video games"/>
    <n v="16.329799764428738"/>
    <n v="1.2983266012694748E-2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x v="1"/>
    <s v="rock"/>
    <n v="276.5"/>
    <n v="1.0849909584086799E-2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x v="3"/>
    <s v="plays"/>
    <n v="88.803571428571431"/>
    <n v="1.639154464410849E-2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x v="3"/>
    <s v="plays"/>
    <n v="163.57142857142856"/>
    <n v="1.2809315866084425E-2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x v="4"/>
    <s v="drama"/>
    <n v="969"/>
    <n v="1.238390092879257E-2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x v="3"/>
    <s v="plays"/>
    <n v="270.91376701966715"/>
    <n v="1.6669086522889977E-2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x v="2"/>
    <s v="wearables"/>
    <n v="284.21355932203392"/>
    <n v="9.0884152523168296E-3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x v="1"/>
    <s v="indie rock"/>
    <n v="4"/>
    <n v="0.25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x v="2"/>
    <s v="web"/>
    <n v="58.6329816768462"/>
    <n v="2.6316786302770886E-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x v="3"/>
    <s v="plays"/>
    <n v="98.51111111111112"/>
    <n v="1.0376720054139409E-2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x v="1"/>
    <s v="rock"/>
    <n v="43.975381008206334"/>
    <n v="1.3702647223481112E-2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x v="1"/>
    <s v="indie rock"/>
    <n v="151.66315789473683"/>
    <n v="3.8450860632981677E-2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x v="1"/>
    <s v="rock"/>
    <n v="223.63492063492063"/>
    <n v="9.5819433600681375E-3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x v="5"/>
    <s v="translations"/>
    <n v="239.75"/>
    <n v="9.7858346033528523E-3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x v="4"/>
    <s v="science fiction"/>
    <n v="199.33333333333334"/>
    <n v="1.8478260869565218E-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x v="3"/>
    <s v="plays"/>
    <n v="137.34482758620689"/>
    <n v="1.5817223198594025E-2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x v="3"/>
    <s v="plays"/>
    <n v="100.9696106362773"/>
    <n v="9.6124001843474003E-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x v="4"/>
    <s v="animation"/>
    <n v="794.16"/>
    <n v="2.0002266545784225E-2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x v="3"/>
    <s v="plays"/>
    <n v="369.7"/>
    <n v="1.7852312685961592E-2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x v="1"/>
    <s v="rock"/>
    <n v="12.818181818181817"/>
    <n v="2.048857368006304E-2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x v="4"/>
    <s v="documentary"/>
    <n v="138.02702702702703"/>
    <n v="1.6643822204816919E-2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x v="3"/>
    <s v="plays"/>
    <n v="83.813278008298752"/>
    <n v="1.2659749775448573E-2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x v="3"/>
    <s v="plays"/>
    <n v="204.60063224446787"/>
    <n v="1.8520235262610343E-2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x v="1"/>
    <s v="electric music"/>
    <n v="44.344086021505376"/>
    <n v="8.971871968962172E-3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x v="1"/>
    <s v="rock"/>
    <n v="218.60294117647058"/>
    <n v="1.641439623276152E-2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x v="3"/>
    <s v="plays"/>
    <n v="186.03314917127071"/>
    <n v="3.8459253979567593E-2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x v="4"/>
    <s v="animation"/>
    <n v="237.33830845771143"/>
    <n v="1.2346714180903469E-2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x v="1"/>
    <s v="rock"/>
    <n v="305.65384615384613"/>
    <n v="2.8574724214588315E-2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x v="4"/>
    <s v="shorts"/>
    <n v="94.142857142857139"/>
    <n v="1.0622154779969651E-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x v="1"/>
    <s v="rock"/>
    <n v="54.400000000000006"/>
    <n v="1.9199346405228759E-2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x v="8"/>
    <s v="audio"/>
    <n v="111.88059701492537"/>
    <n v="4.0021344717182494E-2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x v="0"/>
    <s v="food trucks"/>
    <n v="369.14814814814815"/>
    <n v="1.444767733520618E-2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x v="3"/>
    <s v="plays"/>
    <n v="62.930372148859547"/>
    <n v="1.0644589000591367E-2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x v="3"/>
    <s v="plays"/>
    <n v="64.927835051546396"/>
    <n v="1.0161956176563989E-2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x v="1"/>
    <s v="jazz"/>
    <n v="18.853658536585368"/>
    <n v="2.3932729624838292E-2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x v="4"/>
    <s v="science fiction"/>
    <n v="16.754404145077721"/>
    <n v="1.5153389411182583E-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x v="1"/>
    <s v="jazz"/>
    <n v="101.11290322580646"/>
    <n v="1.3877811453182325E-2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x v="3"/>
    <s v="plays"/>
    <n v="341.5022831050228"/>
    <n v="2.0831940526013185E-2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x v="2"/>
    <s v="web"/>
    <n v="64.016666666666666"/>
    <n v="1.8484769591252278E-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x v="6"/>
    <s v="video games"/>
    <n v="52.080459770114942"/>
    <n v="9.2694769366585741E-3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x v="4"/>
    <s v="documentary"/>
    <n v="322.40211640211641"/>
    <n v="1.4917779892998983E-2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x v="2"/>
    <s v="web"/>
    <n v="119.50810185185186"/>
    <n v="1.5621519539005375E-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x v="5"/>
    <s v="translations"/>
    <n v="146.79775280898878"/>
    <n v="1.0409491006505931E-2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x v="1"/>
    <s v="rock"/>
    <n v="950.57142857142856"/>
    <n v="1.9537120529005109E-2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x v="0"/>
    <s v="food trucks"/>
    <n v="72.893617021276597"/>
    <n v="2.276707530647986E-2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x v="3"/>
    <s v="plays"/>
    <n v="79.008248730964468"/>
    <n v="1.0986451649172403E-2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x v="4"/>
    <s v="documentary"/>
    <n v="64.721518987341781"/>
    <n v="1.9949149227459419E-2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x v="5"/>
    <s v="radio &amp; podcasts"/>
    <n v="82.028169014084511"/>
    <n v="1.4766483516483516E-2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x v="6"/>
    <s v="video games"/>
    <n v="1037.6666666666667"/>
    <n v="1.6382910375843239E-2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x v="3"/>
    <s v="plays"/>
    <n v="12.910076530612244"/>
    <n v="1.2498147507780468E-2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x v="4"/>
    <s v="animation"/>
    <n v="154.84210526315789"/>
    <n v="2.127591774303195E-2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x v="3"/>
    <s v="plays"/>
    <n v="7.0991735537190088"/>
    <n v="1.4059281812483209E-2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x v="3"/>
    <s v="plays"/>
    <n v="208.52773826458036"/>
    <n v="1.1112248030287528E-2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x v="4"/>
    <s v="drama"/>
    <n v="99.683544303797461"/>
    <n v="2.3238095238095238E-2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x v="3"/>
    <s v="plays"/>
    <n v="201.59756097560978"/>
    <n v="1.4706376571962441E-2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x v="1"/>
    <s v="rock"/>
    <n v="162.09032258064516"/>
    <n v="1.3697773329997498E-2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x v="4"/>
    <s v="documentary"/>
    <n v="3.6436208125445471"/>
    <n v="1.6040688575899843E-2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x v="0"/>
    <s v="food trucks"/>
    <n v="5"/>
    <n v="0.2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x v="2"/>
    <s v="wearables"/>
    <n v="206.63492063492063"/>
    <n v="1.4902442771547088E-2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x v="3"/>
    <s v="plays"/>
    <n v="128.23628691983123"/>
    <n v="1.2503290339563043E-2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x v="3"/>
    <s v="plays"/>
    <n v="119.66037735849055"/>
    <n v="1.6083254493850521E-2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x v="3"/>
    <s v="plays"/>
    <n v="170.73055242390078"/>
    <n v="1.8865806468653837E-2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x v="5"/>
    <s v="nonfiction"/>
    <n v="187.21212121212122"/>
    <n v="1.7319520880543865E-2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x v="1"/>
    <s v="rock"/>
    <n v="188.38235294117646"/>
    <n v="2.4980483996877439E-2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x v="0"/>
    <s v="food trucks"/>
    <n v="131.29869186046511"/>
    <n v="1.234315065839362E-2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x v="1"/>
    <s v="jazz"/>
    <n v="283.97435897435901"/>
    <n v="2.8532731376975169E-2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x v="4"/>
    <s v="science fiction"/>
    <n v="120.41999999999999"/>
    <n v="9.7159940209267555E-3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x v="3"/>
    <s v="plays"/>
    <n v="419.0560747663551"/>
    <n v="3.5716675215771987E-2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x v="3"/>
    <s v="plays"/>
    <n v="13.853658536585368"/>
    <n v="1.3204225352112676E-2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x v="1"/>
    <s v="electric music"/>
    <n v="139.43548387096774"/>
    <n v="2.2209369577790631E-2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x v="3"/>
    <s v="plays"/>
    <n v="174"/>
    <n v="1.3584117032392894E-2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x v="3"/>
    <s v="plays"/>
    <n v="155.49056603773585"/>
    <n v="1.7546414270112852E-2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x v="3"/>
    <s v="plays"/>
    <n v="170.44705882352943"/>
    <n v="1.1733848702374379E-2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x v="1"/>
    <s v="indie rock"/>
    <n v="189.515625"/>
    <n v="1.9622392612746311E-2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x v="3"/>
    <s v="plays"/>
    <n v="249.71428571428572"/>
    <n v="1.5732265446224258E-2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x v="5"/>
    <s v="nonfiction"/>
    <n v="48.860523665659613"/>
    <n v="1.2345806238857343E-2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x v="3"/>
    <s v="plays"/>
    <n v="28.461970393057683"/>
    <n v="1.1621859138762847E-2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x v="7"/>
    <s v="photography books"/>
    <n v="268.02325581395348"/>
    <n v="1.1106290672451193E-2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x v="3"/>
    <s v="plays"/>
    <n v="619.80078125"/>
    <n v="1.3512406330159011E-2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x v="1"/>
    <s v="indie rock"/>
    <n v="3.1301587301587301"/>
    <n v="1.0818120351588911E-2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x v="3"/>
    <s v="plays"/>
    <n v="159.92152704135739"/>
    <n v="1.7857379679853586E-2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x v="7"/>
    <s v="photography books"/>
    <n v="279.39215686274508"/>
    <n v="3.0317917046810302E-2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x v="3"/>
    <s v="plays"/>
    <n v="77.373333333333335"/>
    <n v="1.0684128898845425E-2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x v="3"/>
    <s v="plays"/>
    <n v="206.32812500000003"/>
    <n v="1.431276031806134E-2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x v="0"/>
    <s v="food trucks"/>
    <n v="694.25"/>
    <n v="1.386388188692834E-2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x v="1"/>
    <s v="indie rock"/>
    <n v="151.78947368421052"/>
    <n v="3.3287101248266296E-2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x v="3"/>
    <s v="plays"/>
    <n v="64.58207217694995"/>
    <n v="1.3519359723123512E-2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x v="3"/>
    <s v="plays"/>
    <n v="62.873684210526314"/>
    <n v="1.4565544952285283E-2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x v="3"/>
    <s v="plays"/>
    <n v="310.39864864864865"/>
    <n v="1.6668843466335792E-2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x v="3"/>
    <s v="plays"/>
    <n v="42.859916782246884"/>
    <n v="8.9961814769270593E-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x v="4"/>
    <s v="animation"/>
    <n v="83.119402985074629"/>
    <n v="1.8854372418746632E-2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x v="4"/>
    <s v="television"/>
    <n v="78.531302876480552"/>
    <n v="1.7861759889683703E-2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x v="4"/>
    <s v="television"/>
    <n v="114.09352517985612"/>
    <n v="1.4288416671921307E-2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x v="4"/>
    <s v="animation"/>
    <n v="64.537683358624179"/>
    <n v="2.0408963014632693E-2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x v="3"/>
    <s v="plays"/>
    <n v="79.411764705882348"/>
    <n v="9.6296296296296303E-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x v="3"/>
    <s v="plays"/>
    <n v="11.419117647058824"/>
    <n v="1.0088001717106675E-2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x v="4"/>
    <s v="drama"/>
    <n v="56.186046511627907"/>
    <n v="9.3129139072847689E-3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x v="3"/>
    <s v="plays"/>
    <n v="16.501669449081803"/>
    <n v="1.3000151752744195E-2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x v="3"/>
    <s v="plays"/>
    <n v="119.96808510638297"/>
    <n v="1.7203156867961339E-2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x v="2"/>
    <s v="wearables"/>
    <n v="145.45652173913044"/>
    <n v="9.6398146764310275E-3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x v="3"/>
    <s v="plays"/>
    <n v="221.38255033557047"/>
    <n v="1.1368459346389378E-2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x v="3"/>
    <s v="plays"/>
    <n v="48.396694214876035"/>
    <n v="3.5714285714285712E-2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x v="1"/>
    <s v="rock"/>
    <n v="92.911504424778755"/>
    <n v="2.6316231797986363E-2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x v="6"/>
    <s v="video games"/>
    <n v="88.599797365754824"/>
    <n v="3.3334095691153601E-2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x v="5"/>
    <s v="translations"/>
    <n v="41.4"/>
    <n v="9.6618357487922701E-3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x v="0"/>
    <s v="food trucks"/>
    <n v="63.056795131845846"/>
    <n v="1.1628655064818092E-2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x v="3"/>
    <s v="plays"/>
    <n v="48.482333607230892"/>
    <n v="1.020287104045557E-2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x v="1"/>
    <s v="jazz"/>
    <n v="2"/>
    <n v="0.5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x v="4"/>
    <s v="shorts"/>
    <n v="88.47941026944585"/>
    <n v="2.2224903613557882E-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x v="2"/>
    <s v="web"/>
    <n v="126.84"/>
    <n v="3.2245348470514031E-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x v="2"/>
    <s v="web"/>
    <n v="2338.833333333333"/>
    <n v="1.6674980403334996E-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x v="1"/>
    <s v="metal"/>
    <n v="508.38857142857148"/>
    <n v="1.6949914576027337E-2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x v="7"/>
    <s v="photography books"/>
    <n v="191.47826086956522"/>
    <n v="1.9981834695731154E-2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x v="0"/>
    <s v="food trucks"/>
    <n v="42.127533783783782"/>
    <n v="1.0104452775717235E-2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x v="4"/>
    <s v="science fiction"/>
    <n v="8.24"/>
    <n v="1.6990291262135922E-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x v="1"/>
    <s v="rock"/>
    <n v="60.064638783269963"/>
    <n v="1.2344115971386972E-2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x v="4"/>
    <s v="documentary"/>
    <n v="47.232808616404313"/>
    <n v="1.3155586739168567E-2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x v="3"/>
    <s v="plays"/>
    <n v="81.736263736263737"/>
    <n v="1.0352245227211615E-2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x v="1"/>
    <s v="jazz"/>
    <n v="54.187265917603"/>
    <n v="1.2994194083494609E-2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x v="3"/>
    <s v="plays"/>
    <n v="97.868131868131869"/>
    <n v="1.4709184819222995E-2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x v="3"/>
    <s v="plays"/>
    <n v="77.239999999999995"/>
    <n v="1.1263593992749871E-2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x v="1"/>
    <s v="jazz"/>
    <n v="33.464735516372798"/>
    <n v="4.0006021602498963E-2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x v="4"/>
    <s v="documentary"/>
    <n v="239.58823529411765"/>
    <n v="2.2260414109174238E-2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x v="3"/>
    <s v="plays"/>
    <n v="64.032258064516128"/>
    <n v="1.2594458438287154E-2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x v="8"/>
    <s v="audio"/>
    <n v="176.15942028985506"/>
    <n v="3.4471410941999174E-2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x v="3"/>
    <s v="plays"/>
    <n v="20.33818181818182"/>
    <n v="1.3588414089039871E-2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x v="3"/>
    <s v="plays"/>
    <n v="358.64754098360658"/>
    <n v="9.2617986515826766E-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x v="1"/>
    <s v="indie rock"/>
    <n v="468.85802469135803"/>
    <n v="1.449542492265157E-2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x v="3"/>
    <s v="plays"/>
    <n v="122.05635245901641"/>
    <n v="9.0071940030387737E-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x v="3"/>
    <s v="plays"/>
    <n v="55.931783729156137"/>
    <n v="4.0003975101410259E-2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x v="1"/>
    <s v="indie rock"/>
    <n v="43.660714285714285"/>
    <n v="2.3721881390593048E-2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x v="7"/>
    <s v="photography books"/>
    <n v="33.53837141183363"/>
    <n v="2.1275109170305676E-2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x v="8"/>
    <s v="audio"/>
    <n v="122.97938144329896"/>
    <n v="2.7747506077625952E-2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x v="7"/>
    <s v="photography books"/>
    <n v="189.74959871589084"/>
    <n v="9.8973048877459523E-3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x v="5"/>
    <s v="fiction"/>
    <n v="83.622641509433961"/>
    <n v="2.5045126353790612E-2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x v="4"/>
    <s v="drama"/>
    <n v="17.968844221105527"/>
    <n v="1.2025281055987472E-2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x v="0"/>
    <s v="food trucks"/>
    <n v="1036.5"/>
    <n v="2.5015505478602439E-2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x v="6"/>
    <s v="mobile games"/>
    <n v="97.405219780219781"/>
    <n v="2.0835977492913653E-2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x v="3"/>
    <s v="plays"/>
    <n v="86.386203150461711"/>
    <n v="1.041895911014418E-2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x v="3"/>
    <s v="plays"/>
    <n v="150.16666666666666"/>
    <n v="1.2701936120360094E-2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x v="3"/>
    <s v="plays"/>
    <n v="358.43478260869563"/>
    <n v="1.7831149927219795E-2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x v="5"/>
    <s v="nonfiction"/>
    <n v="542.85714285714289"/>
    <n v="1.4473684210526316E-2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x v="3"/>
    <s v="plays"/>
    <n v="67.500714285714281"/>
    <n v="9.7988381075332538E-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x v="2"/>
    <s v="wearables"/>
    <n v="191.74666666666667"/>
    <n v="9.3178499408942354E-3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x v="3"/>
    <s v="plays"/>
    <n v="932"/>
    <n v="1.9241773962804007E-2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x v="4"/>
    <s v="television"/>
    <n v="429.27586206896552"/>
    <n v="1.4057354004337698E-2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x v="2"/>
    <s v="web"/>
    <n v="100.65753424657535"/>
    <n v="9.3903102885138819E-3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x v="4"/>
    <s v="documentary"/>
    <n v="226.61111111111109"/>
    <n v="2.329002206423143E-2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x v="4"/>
    <s v="documentary"/>
    <n v="142.38"/>
    <n v="3.3291192583227984E-2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x v="1"/>
    <s v="rock"/>
    <n v="90.633333333333326"/>
    <n v="1.4159617506436189E-2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x v="3"/>
    <s v="plays"/>
    <n v="63.966740576496676"/>
    <n v="1.5147838746577004E-2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x v="3"/>
    <s v="plays"/>
    <n v="84.131868131868131"/>
    <n v="1.0318704284221526E-2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x v="1"/>
    <s v="rock"/>
    <n v="133.93478260869566"/>
    <n v="1.590650868365525E-2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x v="3"/>
    <s v="plays"/>
    <n v="59.042047531992694"/>
    <n v="9.1755428948889443E-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x v="1"/>
    <s v="electric music"/>
    <n v="152.80062063615205"/>
    <n v="3.7037977254264824E-2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x v="2"/>
    <s v="wearables"/>
    <n v="446.69121140142522"/>
    <n v="1.5383633685531514E-2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x v="4"/>
    <s v="drama"/>
    <n v="84.391891891891888"/>
    <n v="8.967173738991193E-3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x v="2"/>
    <s v="wearables"/>
    <n v="3"/>
    <n v="0.33333333333333331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x v="3"/>
    <s v="plays"/>
    <n v="175.02692307692308"/>
    <n v="9.0096029182323602E-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x v="2"/>
    <s v="wearables"/>
    <n v="54.137931034482754"/>
    <n v="1.762208067940552E-2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x v="5"/>
    <s v="translations"/>
    <n v="311.87381703470032"/>
    <n v="1.03070885256514E-2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x v="4"/>
    <s v="animation"/>
    <n v="122.78160919540231"/>
    <n v="1.0859389627410598E-2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x v="5"/>
    <s v="nonfiction"/>
    <n v="99.026517383618156"/>
    <n v="1.205012853470437E-2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x v="2"/>
    <s v="web"/>
    <n v="127.84686346863469"/>
    <n v="9.7051650238840857E-3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x v="4"/>
    <s v="drama"/>
    <n v="158.61643835616439"/>
    <n v="1.4509024958977459E-2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x v="3"/>
    <s v="plays"/>
    <n v="707.05882352941171"/>
    <n v="1.1397670549084858E-2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x v="3"/>
    <s v="plays"/>
    <n v="142.38775510204081"/>
    <n v="1.332951125125412E-2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x v="3"/>
    <s v="plays"/>
    <n v="147.86046511627907"/>
    <n v="1.9660270525322428E-2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x v="3"/>
    <s v="plays"/>
    <n v="20.322580645161288"/>
    <n v="1.1111111111111112E-2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x v="3"/>
    <s v="plays"/>
    <n v="1840.625"/>
    <n v="1.3718166383701189E-2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x v="5"/>
    <s v="radio &amp; podcasts"/>
    <n v="161.94202898550725"/>
    <n v="9.2178270986218013E-3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x v="1"/>
    <s v="rock"/>
    <n v="472.82077922077923"/>
    <n v="9.8057527082555107E-3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x v="6"/>
    <s v="mobile games"/>
    <n v="24.466101694915253"/>
    <n v="2.2722549359196396E-2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x v="3"/>
    <s v="plays"/>
    <n v="517.65"/>
    <n v="1.5164686564280884E-2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x v="4"/>
    <s v="documentary"/>
    <n v="247.64285714285714"/>
    <n v="4.002019036631093E-2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x v="2"/>
    <s v="wearables"/>
    <n v="100.20481927710843"/>
    <n v="3.5709991583503665E-2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x v="5"/>
    <s v="fiction"/>
    <n v="153"/>
    <n v="1.1651037226484797E-2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x v="3"/>
    <s v="plays"/>
    <n v="37.091954022988503"/>
    <n v="1.1775643012085528E-2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x v="1"/>
    <s v="rock"/>
    <n v="4.392394822006473"/>
    <n v="1.1051759071652238E-2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x v="4"/>
    <s v="documentary"/>
    <n v="156.50721649484535"/>
    <n v="3.999683819460912E-2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x v="3"/>
    <s v="plays"/>
    <n v="270.40816326530609"/>
    <n v="1.0867924528301888E-2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x v="3"/>
    <s v="plays"/>
    <n v="134.05952380952382"/>
    <n v="1.0745049285143415E-2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x v="6"/>
    <s v="mobile games"/>
    <n v="50.398033126293996"/>
    <n v="1.6391253889841736E-2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x v="3"/>
    <s v="plays"/>
    <n v="88.815837937384899"/>
    <n v="1.0865282932796981E-2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x v="2"/>
    <s v="web"/>
    <n v="165"/>
    <n v="1.2325502213142662E-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x v="3"/>
    <s v="plays"/>
    <n v="17.5"/>
    <n v="1.3605442176870748E-2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x v="4"/>
    <s v="drama"/>
    <n v="185.66071428571428"/>
    <n v="1.1734154082908531E-2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x v="2"/>
    <s v="wearables"/>
    <n v="412.6631944444444"/>
    <n v="9.0115863252753538E-3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x v="2"/>
    <s v="web"/>
    <n v="90.25"/>
    <n v="3.0332409972299169E-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x v="1"/>
    <s v="rock"/>
    <n v="91.984615384615381"/>
    <n v="1.041608593038598E-2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x v="1"/>
    <s v="metal"/>
    <n v="527.00632911392404"/>
    <n v="1.1769368417260138E-2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x v="3"/>
    <s v="plays"/>
    <n v="319.14285714285711"/>
    <n v="3.9988063264697109E-2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x v="7"/>
    <s v="photography books"/>
    <n v="354.18867924528303"/>
    <n v="1.5151745761164044E-2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x v="5"/>
    <s v="nonfiction"/>
    <n v="32.896103896103895"/>
    <n v="1.1448874851954205E-2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x v="1"/>
    <s v="indie rock"/>
    <n v="135.8918918918919"/>
    <n v="3.5799522673031027E-2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x v="3"/>
    <s v="plays"/>
    <n v="2.0843373493975905"/>
    <n v="9.6339113680154135E-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x v="1"/>
    <s v="indie rock"/>
    <n v="61"/>
    <n v="3.1311475409836066E-2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x v="3"/>
    <s v="plays"/>
    <n v="30.037735849056602"/>
    <n v="1.0050251256281407E-2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x v="3"/>
    <s v="plays"/>
    <n v="1179.1666666666665"/>
    <n v="9.1872791519434626E-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x v="1"/>
    <s v="electric music"/>
    <n v="1126.0833333333335"/>
    <n v="9.0283430770369266E-3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x v="3"/>
    <s v="plays"/>
    <n v="12.923076923076923"/>
    <n v="3.3730158730158728E-2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x v="3"/>
    <s v="plays"/>
    <n v="712"/>
    <n v="9.8314606741573031E-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x v="2"/>
    <s v="wearables"/>
    <n v="30.304347826086957"/>
    <n v="1.6260162601626018E-2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x v="2"/>
    <s v="web"/>
    <n v="212.50896057347671"/>
    <n v="2.8571428571428571E-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x v="3"/>
    <s v="plays"/>
    <n v="228.85714285714286"/>
    <n v="2.4968789013732832E-2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x v="4"/>
    <s v="animation"/>
    <n v="34.959979476654695"/>
    <n v="9.0112567327589998E-3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x v="2"/>
    <s v="wearables"/>
    <n v="157.29069767441862"/>
    <n v="2.7056997116877358E-2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x v="1"/>
    <s v="electric music"/>
    <n v="1"/>
    <n v="1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x v="5"/>
    <s v="nonfiction"/>
    <n v="232.30555555555554"/>
    <n v="3.2285065168001913E-2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x v="3"/>
    <s v="plays"/>
    <n v="92.448275862068968"/>
    <n v="2.1260723610593061E-2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x v="7"/>
    <s v="photography books"/>
    <n v="256.70212765957444"/>
    <n v="1.1355159552424368E-2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x v="3"/>
    <s v="plays"/>
    <n v="168.47017045454547"/>
    <n v="2.7022925221115823E-2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x v="3"/>
    <s v="plays"/>
    <n v="166.57777777777778"/>
    <n v="3.8420490928495199E-2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x v="3"/>
    <s v="plays"/>
    <n v="772.07692307692309"/>
    <n v="1.4745441865099133E-2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x v="4"/>
    <s v="drama"/>
    <n v="406.85714285714283"/>
    <n v="2.0014044943820225E-2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x v="1"/>
    <s v="rock"/>
    <n v="564.20608108108115"/>
    <n v="9.0895482171192473E-3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x v="1"/>
    <s v="electric music"/>
    <n v="68.426865671641792"/>
    <n v="1.1115473541857523E-2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x v="6"/>
    <s v="video games"/>
    <n v="34.351966873706004"/>
    <n v="1.2656702025072323E-2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x v="1"/>
    <s v="rock"/>
    <n v="655.4545454545455"/>
    <n v="1.1511789181692095E-2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x v="1"/>
    <s v="jazz"/>
    <n v="177.25714285714284"/>
    <n v="1.6118633139909737E-2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x v="3"/>
    <s v="plays"/>
    <n v="113.17857142857144"/>
    <n v="3.7077942568633636E-2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x v="1"/>
    <s v="rock"/>
    <n v="728.18181818181824"/>
    <n v="1.8476903870162296E-2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x v="1"/>
    <s v="indie rock"/>
    <n v="208.33333333333334"/>
    <n v="2.4369230769230768E-2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x v="4"/>
    <s v="science fiction"/>
    <n v="31.171232876712331"/>
    <n v="1.8164505969384018E-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x v="5"/>
    <s v="translations"/>
    <n v="56.967078189300416"/>
    <n v="9.2646102723398099E-3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x v="3"/>
    <s v="plays"/>
    <n v="231"/>
    <n v="1.3528138528138528E-2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x v="6"/>
    <s v="video games"/>
    <n v="86.867834394904463"/>
    <n v="3.1254009861969093E-2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x v="3"/>
    <s v="plays"/>
    <n v="270.74418604651163"/>
    <n v="1.855351314207181E-2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x v="3"/>
    <s v="plays"/>
    <n v="49.446428571428569"/>
    <n v="9.3896713615023476E-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x v="1"/>
    <s v="indie rock"/>
    <n v="113.3596256684492"/>
    <n v="3.0303208991308245E-2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x v="3"/>
    <s v="plays"/>
    <n v="190.55555555555554"/>
    <n v="2.3254434945891189E-2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x v="2"/>
    <s v="web"/>
    <n v="135.5"/>
    <n v="1.1512915129151291E-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x v="1"/>
    <s v="rock"/>
    <n v="10.297872340425531"/>
    <n v="1.0330578512396695E-2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x v="3"/>
    <s v="plays"/>
    <n v="65.544223826714799"/>
    <n v="3.0307202952232763E-2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x v="3"/>
    <s v="plays"/>
    <n v="49.026652452025587"/>
    <n v="1.4699806467045034E-2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x v="4"/>
    <s v="animation"/>
    <n v="787.92307692307691"/>
    <n v="1.6987210778092357E-2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x v="3"/>
    <s v="plays"/>
    <n v="80.306347746090154"/>
    <n v="9.5196636614619731E-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x v="4"/>
    <s v="drama"/>
    <n v="106.29411764705883"/>
    <n v="3.0252720900202916E-2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x v="3"/>
    <s v="plays"/>
    <n v="50.735632183908038"/>
    <n v="1.2686905301314002E-2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x v="4"/>
    <s v="animation"/>
    <n v="215.31372549019611"/>
    <n v="1.466168837082233E-2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x v="1"/>
    <s v="rock"/>
    <n v="141.22972972972974"/>
    <n v="1.3204478040378911E-2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x v="2"/>
    <s v="web"/>
    <n v="115.33745781777279"/>
    <n v="3.2262154386307113E-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x v="4"/>
    <s v="animation"/>
    <n v="193.11940298507463"/>
    <n v="9.8152871164695881E-3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x v="1"/>
    <s v="jazz"/>
    <n v="729.73333333333335"/>
    <n v="1.8911017723369266E-2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x v="1"/>
    <s v="rock"/>
    <n v="99.66339869281046"/>
    <n v="1.4083352460897793E-2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x v="4"/>
    <s v="animation"/>
    <n v="88.166666666666671"/>
    <n v="9.766855702583491E-3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x v="3"/>
    <s v="plays"/>
    <n v="37.233333333333334"/>
    <n v="1.342882721575649E-2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x v="3"/>
    <s v="plays"/>
    <n v="30.540075309306079"/>
    <n v="1.9604044104695812E-2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x v="0"/>
    <s v="food trucks"/>
    <n v="25.714285714285712"/>
    <n v="1.1111111111111112E-2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x v="3"/>
    <s v="plays"/>
    <n v="34"/>
    <n v="1.0294117647058823E-2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x v="5"/>
    <s v="nonfiction"/>
    <n v="1185.909090909091"/>
    <n v="1.3875047911077042E-2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x v="1"/>
    <s v="rock"/>
    <n v="125.39393939393939"/>
    <n v="1.3291445142580956E-2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x v="4"/>
    <s v="drama"/>
    <n v="14.394366197183098"/>
    <n v="3.0332681017612523E-2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x v="6"/>
    <s v="mobile games"/>
    <n v="54.807692307692314"/>
    <n v="1.8245614035087718E-2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x v="2"/>
    <s v="web"/>
    <n v="109.63157894736841"/>
    <n v="2.2203552568410945E-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x v="3"/>
    <s v="plays"/>
    <n v="188.47058823529412"/>
    <n v="1.8882646691635457E-2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x v="3"/>
    <s v="plays"/>
    <n v="87.008284023668637"/>
    <n v="1.6661679497293327E-2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x v="1"/>
    <s v="rock"/>
    <n v="1"/>
    <n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x v="7"/>
    <s v="photography books"/>
    <n v="202.9130434782609"/>
    <n v="2.2712663381187059E-2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x v="7"/>
    <s v="photography books"/>
    <n v="197.03225806451613"/>
    <n v="1.1624099541584807E-2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x v="3"/>
    <s v="plays"/>
    <n v="107"/>
    <n v="3.5697870384556456E-2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x v="1"/>
    <s v="rock"/>
    <n v="268.73076923076923"/>
    <n v="3.1200801488478602E-2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x v="4"/>
    <s v="documentary"/>
    <n v="50.845360824742272"/>
    <n v="1.3584752635847526E-2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x v="4"/>
    <s v="drama"/>
    <n v="1180.2857142857142"/>
    <n v="9.198741224885015E-3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x v="3"/>
    <s v="plays"/>
    <n v="264"/>
    <n v="2.3268398268398268E-2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x v="0"/>
    <s v="food trucks"/>
    <n v="30.44230769230769"/>
    <n v="1.2002526847757423E-2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x v="4"/>
    <s v="documentary"/>
    <n v="62.880681818181813"/>
    <n v="2.3809523809523808E-2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x v="3"/>
    <s v="plays"/>
    <n v="193.125"/>
    <n v="1.7880258899676375E-2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x v="6"/>
    <s v="video games"/>
    <n v="77.102702702702715"/>
    <n v="9.5204711160964666E-3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x v="5"/>
    <s v="nonfiction"/>
    <n v="225.52763819095478"/>
    <n v="2.0833333333333332E-2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x v="6"/>
    <s v="video games"/>
    <n v="239.40625"/>
    <n v="8.8761258321367973E-3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x v="1"/>
    <s v="rock"/>
    <n v="92.1875"/>
    <n v="1.2203389830508475E-2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x v="1"/>
    <s v="rock"/>
    <n v="130.23333333333335"/>
    <n v="1.5613002303557716E-2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x v="3"/>
    <s v="plays"/>
    <n v="615.21739130434787"/>
    <n v="9.399293286219081E-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x v="5"/>
    <s v="nonfiction"/>
    <n v="368.79532163742692"/>
    <n v="1.3155947397352954E-2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x v="3"/>
    <s v="plays"/>
    <n v="1094.8571428571429"/>
    <n v="9.0031315240083499E-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x v="6"/>
    <s v="video games"/>
    <n v="50.662921348314605"/>
    <n v="1.0423597249944556E-2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x v="1"/>
    <s v="rock"/>
    <n v="800.6"/>
    <n v="2.3232575568323758E-2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x v="4"/>
    <s v="documentary"/>
    <n v="291.28571428571428"/>
    <n v="1.4713094654242276E-2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x v="1"/>
    <s v="rock"/>
    <n v="349.9666666666667"/>
    <n v="1.1112169412959965E-2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x v="1"/>
    <s v="rock"/>
    <n v="357.07317073170731"/>
    <n v="1.7213114754098362E-2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x v="5"/>
    <s v="nonfiction"/>
    <n v="126.48941176470588"/>
    <n v="1.190520480672644E-2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x v="4"/>
    <s v="shorts"/>
    <n v="387.5"/>
    <n v="1.1254480286738351E-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x v="3"/>
    <s v="plays"/>
    <n v="457.03571428571428"/>
    <n v="1.5159803078846604E-2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x v="4"/>
    <s v="drama"/>
    <n v="266.69565217391306"/>
    <n v="1.3368112161721553E-2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x v="3"/>
    <s v="plays"/>
    <n v="69"/>
    <n v="1.4288630332720964E-2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x v="3"/>
    <s v="plays"/>
    <n v="51.34375"/>
    <n v="3.1243659971596671E-2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x v="3"/>
    <s v="plays"/>
    <n v="1.1710526315789473"/>
    <n v="1.5449438202247191E-2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x v="7"/>
    <s v="photography books"/>
    <n v="108.97734294541709"/>
    <n v="4.0003024088757007E-2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x v="5"/>
    <s v="translations"/>
    <n v="315.17592592592592"/>
    <n v="9.5258380093422249E-3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x v="5"/>
    <s v="translations"/>
    <n v="157.69117647058823"/>
    <n v="1.5387484845658864E-2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x v="3"/>
    <s v="plays"/>
    <n v="153.8082191780822"/>
    <n v="1.059850374064838E-2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x v="2"/>
    <s v="web"/>
    <n v="89.738979118329468"/>
    <n v="2.2726391312778746E-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x v="1"/>
    <s v="indie rock"/>
    <n v="75.135802469135797"/>
    <n v="1.5445284258954979E-2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x v="1"/>
    <s v="jazz"/>
    <n v="852.88135593220341"/>
    <n v="1.1903815580286168E-2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x v="3"/>
    <s v="plays"/>
    <n v="138.90625"/>
    <n v="2.935883014623172E-2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x v="4"/>
    <s v="documentary"/>
    <n v="190.18181818181819"/>
    <n v="1.0721114449603933E-2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x v="3"/>
    <s v="plays"/>
    <n v="100.24333619948409"/>
    <n v="3.0304589863016047E-2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x v="2"/>
    <s v="web"/>
    <n v="142.75824175824175"/>
    <n v="1.1931337079516588E-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x v="2"/>
    <s v="wearables"/>
    <n v="563.13333333333333"/>
    <n v="1.5626849769148809E-2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x v="7"/>
    <s v="photography books"/>
    <n v="30.715909090909086"/>
    <n v="1.2208657047724751E-2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x v="4"/>
    <s v="documentary"/>
    <n v="99.39772727272728"/>
    <n v="1.0746541671430205E-2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x v="2"/>
    <s v="web"/>
    <n v="197.54935622317598"/>
    <n v="9.8054125297819487E-3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x v="2"/>
    <s v="web"/>
    <n v="508.5"/>
    <n v="9.4395280235988199E-3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x v="0"/>
    <s v="food trucks"/>
    <n v="237.74468085106383"/>
    <n v="9.844281367460175E-3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x v="4"/>
    <s v="drama"/>
    <n v="338.46875"/>
    <n v="1.588034345859108E-2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x v="1"/>
    <s v="indie rock"/>
    <n v="133.08955223880596"/>
    <n v="3.4428619490860152E-2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x v="1"/>
    <s v="rock"/>
    <n v="1"/>
    <n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x v="1"/>
    <s v="electric music"/>
    <n v="207.79999999999998"/>
    <n v="1.2832852101379532E-2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x v="6"/>
    <s v="video games"/>
    <n v="51.122448979591837"/>
    <n v="1.2375249500998005E-2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x v="1"/>
    <s v="indie rock"/>
    <n v="652.05847953216369"/>
    <n v="1.3156714677763628E-2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x v="5"/>
    <s v="fiction"/>
    <n v="113.63099415204678"/>
    <n v="1.3699828623481156E-2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x v="3"/>
    <s v="plays"/>
    <n v="102.37606837606839"/>
    <n v="1.8867924528301886E-2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x v="0"/>
    <s v="food trucks"/>
    <n v="356.58333333333331"/>
    <n v="1.8462257536807667E-2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x v="4"/>
    <s v="shorts"/>
    <n v="139.86792452830187"/>
    <n v="3.0352084176446782E-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x v="0"/>
    <s v="food trucks"/>
    <n v="69.45"/>
    <n v="1.259899208063355E-2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x v="3"/>
    <s v="plays"/>
    <n v="35.534246575342465"/>
    <n v="2.4286815728604472E-2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x v="2"/>
    <s v="wearables"/>
    <n v="251.65"/>
    <n v="1.2914762567057422E-2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x v="3"/>
    <s v="plays"/>
    <n v="105.87500000000001"/>
    <n v="1.7494901792422454E-2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x v="3"/>
    <s v="plays"/>
    <n v="187.42857142857144"/>
    <n v="1.2957317073170731E-2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x v="4"/>
    <s v="television"/>
    <n v="386.78571428571428"/>
    <n v="4.0073868882733149E-2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x v="4"/>
    <s v="shorts"/>
    <n v="347.07142857142856"/>
    <n v="1.0290183165260341E-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x v="3"/>
    <s v="plays"/>
    <n v="185.82098765432099"/>
    <n v="2.1738697139819952E-2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x v="7"/>
    <s v="photography books"/>
    <n v="43.241247264770237"/>
    <n v="1.1360617369852615E-2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x v="0"/>
    <s v="food trucks"/>
    <n v="162.4375"/>
    <n v="3.8476337052712584E-2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x v="3"/>
    <s v="plays"/>
    <n v="184.84285714285716"/>
    <n v="9.738001391143055E-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x v="4"/>
    <s v="drama"/>
    <n v="23.703520691785052"/>
    <n v="1.3706483218678341E-2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x v="3"/>
    <s v="plays"/>
    <n v="89.870129870129873"/>
    <n v="1.7485549132947979E-2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x v="3"/>
    <s v="plays"/>
    <n v="272.6041958041958"/>
    <n v="1.1902807420784764E-2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x v="4"/>
    <s v="science fiction"/>
    <n v="170.04255319148936"/>
    <n v="1.0135135135135136E-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x v="7"/>
    <s v="photography books"/>
    <n v="188.28503562945369"/>
    <n v="2.3805318665791997E-2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x v="7"/>
    <s v="photography books"/>
    <n v="346.93532338308455"/>
    <n v="3.1247311211173891E-2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x v="1"/>
    <s v="rock"/>
    <n v="69.177215189873422"/>
    <n v="1.2259835315645014E-2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x v="7"/>
    <s v="photography books"/>
    <n v="25.433734939759034"/>
    <n v="2.700142112742776E-2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x v="0"/>
    <s v="food trucks"/>
    <n v="77.400977995110026"/>
    <n v="9.7055943393246358E-3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x v="1"/>
    <s v="metal"/>
    <n v="37.481481481481481"/>
    <n v="1.1857707509881422E-2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x v="5"/>
    <s v="nonfiction"/>
    <n v="543.79999999999995"/>
    <n v="9.7462302317028321E-3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x v="1"/>
    <s v="electric music"/>
    <n v="228.52189349112427"/>
    <n v="1.2501229926307995E-2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x v="3"/>
    <s v="plays"/>
    <n v="38.948339483394832"/>
    <n v="1.4274435496605084E-2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x v="3"/>
    <s v="plays"/>
    <n v="370"/>
    <n v="2.7027027027027029E-2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x v="4"/>
    <s v="shorts"/>
    <n v="237.91176470588232"/>
    <n v="2.3859562368648782E-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x v="3"/>
    <s v="plays"/>
    <n v="64.036299765807954"/>
    <n v="1.7243586227074077E-2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x v="3"/>
    <s v="plays"/>
    <n v="118.27777777777777"/>
    <n v="2.4424612494128698E-2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x v="1"/>
    <s v="indie rock"/>
    <n v="84.824037184594957"/>
    <n v="1.4286273435359506E-2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x v="3"/>
    <s v="plays"/>
    <n v="29.346153846153843"/>
    <n v="1.3543031891655745E-2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x v="3"/>
    <s v="plays"/>
    <n v="209.89655172413794"/>
    <n v="2.3821258419582717E-2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x v="1"/>
    <s v="electric music"/>
    <n v="169.78571428571431"/>
    <n v="1.2831299957930165E-2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x v="1"/>
    <s v="indie rock"/>
    <n v="115.95907738095239"/>
    <n v="9.4322068155714821E-3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x v="4"/>
    <s v="documentary"/>
    <n v="258.59999999999997"/>
    <n v="2.1268368136117557E-2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x v="5"/>
    <s v="translations"/>
    <n v="230.58333333333331"/>
    <n v="1.315504156125768E-2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x v="4"/>
    <s v="documentary"/>
    <n v="128.21428571428572"/>
    <n v="1.8477251624883936E-2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x v="4"/>
    <s v="television"/>
    <n v="188.70588235294116"/>
    <n v="1.7456359102244388E-2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x v="3"/>
    <s v="plays"/>
    <n v="6.9511889862327907"/>
    <n v="9.6326971552034568E-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x v="0"/>
    <s v="food trucks"/>
    <n v="774.43434343434342"/>
    <n v="9.5214493471937802E-3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x v="3"/>
    <s v="plays"/>
    <n v="27.693181818181817"/>
    <n v="1.107919573245794E-2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x v="4"/>
    <s v="documentary"/>
    <n v="52.479620323841424"/>
    <n v="1.2990605483503739E-2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x v="1"/>
    <s v="jazz"/>
    <n v="407.09677419354841"/>
    <n v="9.7464342313787634E-3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x v="2"/>
    <s v="web"/>
    <n v="2"/>
    <n v="0.5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x v="1"/>
    <s v="rock"/>
    <n v="156.17857142857144"/>
    <n v="1.8179739309398583E-2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x v="2"/>
    <s v="web"/>
    <n v="252.42857142857144"/>
    <n v="3.1126202603282398E-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x v="5"/>
    <s v="nonfiction"/>
    <n v="1.729268292682927"/>
    <n v="1.9746121297602257E-2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x v="5"/>
    <s v="radio &amp; podcasts"/>
    <n v="12.230769230769232"/>
    <n v="2.0125786163522012E-2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x v="3"/>
    <s v="plays"/>
    <n v="163.98734177215189"/>
    <n v="1.821690467001158E-2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x v="4"/>
    <s v="documentary"/>
    <n v="162.98181818181817"/>
    <n v="2.1307452030343597E-2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x v="3"/>
    <s v="plays"/>
    <n v="20.252747252747252"/>
    <n v="2.2246337493217579E-2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x v="6"/>
    <s v="video games"/>
    <n v="319.24083769633506"/>
    <n v="3.225912259122591E-2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x v="3"/>
    <s v="plays"/>
    <n v="478.94444444444446"/>
    <n v="9.2796659320264468E-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x v="3"/>
    <s v="plays"/>
    <n v="19.556634304207122"/>
    <n v="9.7964587125599859E-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x v="2"/>
    <s v="web"/>
    <n v="198.94827586206895"/>
    <n v="4.0038131553860823E-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x v="4"/>
    <s v="drama"/>
    <n v="795"/>
    <n v="1.2508735150244584E-2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x v="4"/>
    <s v="drama"/>
    <n v="50.621082621082621"/>
    <n v="1.4717469608284557E-2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x v="3"/>
    <s v="plays"/>
    <n v="57.4375"/>
    <n v="3.8356909684439611E-2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x v="4"/>
    <s v="television"/>
    <n v="155.62827640984909"/>
    <n v="9.5235178833904949E-3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x v="7"/>
    <s v="photography books"/>
    <n v="36.297297297297298"/>
    <n v="3.8719285182427399E-2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x v="4"/>
    <s v="shorts"/>
    <n v="58.25"/>
    <n v="1.2875536480686695E-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x v="5"/>
    <s v="radio &amp; podcasts"/>
    <n v="237.39473684210526"/>
    <n v="1.7292983039574328E-2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x v="3"/>
    <s v="plays"/>
    <n v="58.75"/>
    <n v="1.0757829309108296E-2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x v="4"/>
    <s v="animation"/>
    <n v="182.56603773584905"/>
    <n v="2.635386523356759E-2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x v="2"/>
    <s v="web"/>
    <n v="0.75436408977556113"/>
    <n v="3.1404958677685953E-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x v="1"/>
    <s v="world music"/>
    <n v="175.95330739299609"/>
    <n v="2.5000000000000001E-2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x v="3"/>
    <s v="plays"/>
    <n v="237.88235294117646"/>
    <n v="9.8911968348170121E-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x v="3"/>
    <s v="plays"/>
    <n v="488.05076142131981"/>
    <n v="1.1903771347741976E-2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x v="3"/>
    <s v="plays"/>
    <n v="224.06666666666669"/>
    <n v="9.6697411484677181E-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x v="0"/>
    <s v="food trucks"/>
    <n v="18.126436781609197"/>
    <n v="9.5117311350665819E-3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x v="3"/>
    <s v="plays"/>
    <n v="45.847222222222221"/>
    <n v="1.1208724628900333E-2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x v="2"/>
    <s v="web"/>
    <n v="117.31541218637993"/>
    <n v="1.9232531850539244E-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x v="3"/>
    <s v="plays"/>
    <n v="217.30909090909088"/>
    <n v="1.5394912985274432E-2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x v="3"/>
    <s v="plays"/>
    <n v="112.28571428571428"/>
    <n v="2.1628498727735368E-2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x v="3"/>
    <s v="plays"/>
    <n v="72.51898734177216"/>
    <n v="1.9549659626461862E-2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x v="1"/>
    <s v="rock"/>
    <n v="212.30434782608697"/>
    <n v="2.9490067581404874E-2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x v="3"/>
    <s v="plays"/>
    <n v="239.74657534246577"/>
    <n v="1.0867639916578579E-2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x v="3"/>
    <s v="plays"/>
    <n v="181.93548387096774"/>
    <n v="9.3085106382978719E-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x v="3"/>
    <s v="plays"/>
    <n v="164.13114754098362"/>
    <n v="1.3184178985217739E-2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x v="3"/>
    <s v="plays"/>
    <n v="1.6375968992248062"/>
    <n v="1.242603550295858E-2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x v="4"/>
    <s v="documentary"/>
    <n v="49.64385964912281"/>
    <n v="1.1497096276401502E-2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x v="5"/>
    <s v="fiction"/>
    <n v="109.70652173913042"/>
    <n v="9.5115426533240854E-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x v="6"/>
    <s v="video games"/>
    <n v="49.217948717948715"/>
    <n v="1.7452461578536076E-2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x v="2"/>
    <s v="web"/>
    <n v="62.232323232323225"/>
    <n v="1.0712546664502515E-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x v="3"/>
    <s v="plays"/>
    <n v="13.05813953488372"/>
    <n v="1.3891362422083704E-2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x v="3"/>
    <s v="plays"/>
    <n v="64.635416666666671"/>
    <n v="1.0797743755036261E-2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x v="0"/>
    <s v="food trucks"/>
    <n v="159.58666666666667"/>
    <n v="9.5246052301779602E-3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x v="7"/>
    <s v="photography books"/>
    <n v="81.42"/>
    <n v="3.2301645787275853E-2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x v="7"/>
    <s v="photography books"/>
    <n v="32.444767441860463"/>
    <n v="3.0301944270226682E-2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x v="3"/>
    <s v="plays"/>
    <n v="9.9141184124918666"/>
    <n v="1.1878199238745241E-2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x v="3"/>
    <s v="plays"/>
    <n v="26.694444444444443"/>
    <n v="1.3527575442247659E-2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x v="4"/>
    <s v="documentary"/>
    <n v="62.957446808510639"/>
    <n v="2.7036160865157147E-2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x v="2"/>
    <s v="web"/>
    <n v="161.35593220338984"/>
    <n v="2.1323529411764706E-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x v="3"/>
    <s v="plays"/>
    <n v="5"/>
    <n v="0.2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x v="1"/>
    <s v="rock"/>
    <n v="1096.9379310344827"/>
    <n v="9.8015793179760582E-3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x v="4"/>
    <s v="documentary"/>
    <n v="70.094158075601371"/>
    <n v="2.2218518046417682E-2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x v="4"/>
    <s v="science fiction"/>
    <n v="60"/>
    <n v="1.0606060606060607E-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x v="2"/>
    <s v="web"/>
    <n v="367.0985915492958"/>
    <n v="9.898710865561695E-3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x v="3"/>
    <s v="plays"/>
    <n v="1109"/>
    <n v="1.0305294344969728E-2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x v="4"/>
    <s v="science fiction"/>
    <n v="19.028784648187631"/>
    <n v="2.3250602274637235E-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x v="3"/>
    <s v="plays"/>
    <n v="126.87755102040816"/>
    <n v="1.0535628116454882E-2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x v="4"/>
    <s v="animation"/>
    <n v="734.63636363636363"/>
    <n v="1.385967083281772E-2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x v="5"/>
    <s v="translations"/>
    <n v="4.5731034482758623"/>
    <n v="1.9604886140853567E-2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x v="2"/>
    <s v="web"/>
    <n v="85.054545454545448"/>
    <n v="1.1757161179991449E-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x v="5"/>
    <s v="translations"/>
    <n v="119.29824561403508"/>
    <n v="2.2794117647058822E-2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x v="0"/>
    <s v="food trucks"/>
    <n v="296.02777777777777"/>
    <n v="2.4960120108848644E-2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x v="7"/>
    <s v="photography books"/>
    <n v="84.694915254237287"/>
    <n v="2.2813688212927757E-2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x v="3"/>
    <s v="plays"/>
    <n v="355.7837837837838"/>
    <n v="1.1774536615010635E-2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x v="1"/>
    <s v="rock"/>
    <n v="386.40909090909093"/>
    <n v="2.4350076461592755E-2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x v="3"/>
    <s v="plays"/>
    <n v="792.23529411764707"/>
    <n v="1.8191268191268192E-2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x v="1"/>
    <s v="world music"/>
    <n v="137.03393665158373"/>
    <n v="1.298519044395648E-2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x v="0"/>
    <s v="food trucks"/>
    <n v="338.20833333333337"/>
    <n v="1.4044597757792288E-2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x v="3"/>
    <s v="plays"/>
    <n v="108.22784810126582"/>
    <n v="1.087719298245614E-2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x v="3"/>
    <s v="plays"/>
    <n v="60.757639620653315"/>
    <n v="1.0301947657781092E-2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x v="4"/>
    <s v="television"/>
    <n v="27.725490196078432"/>
    <n v="1.6973125884016973E-2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x v="2"/>
    <s v="web"/>
    <n v="228.3934426229508"/>
    <n v="1.7236782740658711E-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x v="3"/>
    <s v="plays"/>
    <n v="21.615194054500414"/>
    <n v="9.6271393643031777E-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x v="1"/>
    <s v="indie rock"/>
    <n v="373.875"/>
    <n v="1.0698762955533266E-2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x v="3"/>
    <s v="plays"/>
    <n v="154.92592592592592"/>
    <n v="1.6136743963662444E-2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x v="3"/>
    <s v="plays"/>
    <n v="322.14999999999998"/>
    <n v="1.0864504112990843E-2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x v="0"/>
    <s v="food trucks"/>
    <n v="73.957142857142856"/>
    <n v="1.2941858219045779E-2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x v="6"/>
    <s v="video games"/>
    <n v="864.1"/>
    <n v="1.0646915866219188E-2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x v="3"/>
    <s v="plays"/>
    <n v="143.26245847176079"/>
    <n v="1.1768934650526414E-2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x v="5"/>
    <s v="nonfiction"/>
    <n v="40.281762295081968"/>
    <n v="9.4366018059264915E-3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x v="2"/>
    <s v="web"/>
    <n v="178.22388059701493"/>
    <n v="2.7049660832426096E-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x v="4"/>
    <s v="documentary"/>
    <n v="84.930555555555557"/>
    <n v="1.2264922322158627E-2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x v="4"/>
    <s v="documentary"/>
    <n v="145.93648334624322"/>
    <n v="1.23458100677268E-2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x v="3"/>
    <s v="plays"/>
    <n v="152.46153846153848"/>
    <n v="3.8446014127144296E-2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x v="1"/>
    <s v="rock"/>
    <n v="67.129542790152414"/>
    <n v="3.8463889349737608E-2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x v="1"/>
    <s v="rock"/>
    <n v="40.307692307692307"/>
    <n v="2.9262086513994912E-2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x v="4"/>
    <s v="documentary"/>
    <n v="216.79032258064518"/>
    <n v="3.5711628599062573E-2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x v="5"/>
    <s v="radio &amp; podcasts"/>
    <n v="52.117021276595743"/>
    <n v="1.306389058991631E-2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x v="5"/>
    <s v="translations"/>
    <n v="499.58333333333337"/>
    <n v="1.8849040867389491E-2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x v="4"/>
    <s v="drama"/>
    <n v="87.679487179487182"/>
    <n v="9.3580932884924691E-3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x v="1"/>
    <s v="rock"/>
    <n v="113.17346938775511"/>
    <n v="2.1729330087458299E-2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x v="4"/>
    <s v="drama"/>
    <n v="426.54838709677421"/>
    <n v="9.9826060651894422E-3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x v="7"/>
    <s v="photography books"/>
    <n v="77.632653061224488"/>
    <n v="9.8580441640378543E-3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x v="5"/>
    <s v="translations"/>
    <n v="52.496810772501767"/>
    <n v="1.1367164823889947E-2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x v="0"/>
    <s v="food trucks"/>
    <n v="157.46762589928059"/>
    <n v="1.3334116541353384E-2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x v="3"/>
    <s v="plays"/>
    <n v="72.939393939393938"/>
    <n v="2.3265475695886995E-2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x v="3"/>
    <s v="plays"/>
    <n v="60.565789473684205"/>
    <n v="3.0197697154029979E-2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x v="1"/>
    <s v="indie rock"/>
    <n v="56.791291291291287"/>
    <n v="9.8881632868889294E-3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x v="0"/>
    <s v="food trucks"/>
    <n v="56.542754275427541"/>
    <n v="1.7860838281411676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x v="0"/>
    <x v="0"/>
    <n v="0"/>
    <n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x v="1"/>
    <x v="1"/>
    <n v="1040"/>
    <n v="1.0851648351648351E-2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x v="2"/>
    <x v="2"/>
    <n v="131.4787822878229"/>
    <n v="9.9983862253811666E-3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x v="1"/>
    <x v="1"/>
    <n v="58.976190476190467"/>
    <n v="9.6891400888171175E-3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x v="3"/>
    <x v="3"/>
    <n v="69.276315789473685"/>
    <n v="1.00664767331434E-2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x v="3"/>
    <x v="3"/>
    <n v="173.61842105263159"/>
    <n v="1.3186813186813187E-2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x v="4"/>
    <x v="4"/>
    <n v="20.961538461538463"/>
    <n v="1.6513761467889909E-2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x v="3"/>
    <x v="3"/>
    <n v="327.57777777777778"/>
    <n v="1.539922664676752E-2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x v="3"/>
    <x v="3"/>
    <n v="19.932788374205266"/>
    <n v="3.2261004283240684E-2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x v="1"/>
    <x v="5"/>
    <n v="51.741935483870968"/>
    <n v="1.3715710723192019E-2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x v="4"/>
    <x v="6"/>
    <n v="266.11538461538464"/>
    <n v="1.5898251192368838E-2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x v="3"/>
    <x v="3"/>
    <n v="48.095238095238095"/>
    <n v="8.9108910891089101E-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x v="4"/>
    <x v="6"/>
    <n v="89.349206349206341"/>
    <n v="9.7708296322615035E-3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x v="1"/>
    <x v="7"/>
    <n v="245.11904761904765"/>
    <n v="9.5191840699368618E-3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x v="1"/>
    <x v="7"/>
    <n v="66.769503546099301"/>
    <n v="1.0621913006532476E-2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x v="2"/>
    <x v="8"/>
    <n v="47.307881773399011"/>
    <n v="1.1766543447701359E-2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x v="5"/>
    <x v="9"/>
    <n v="649.47058823529414"/>
    <n v="9.0571506204148167E-3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x v="4"/>
    <x v="10"/>
    <n v="159.39125295508273"/>
    <n v="9.2624865586414026E-3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x v="3"/>
    <x v="3"/>
    <n v="66.912087912087912"/>
    <n v="2.2171128264082771E-2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x v="3"/>
    <x v="3"/>
    <n v="48.529600000000002"/>
    <n v="2.2221489565131383E-2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x v="4"/>
    <x v="6"/>
    <n v="112.24279210925646"/>
    <n v="9.4365130867402128E-3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x v="3"/>
    <x v="3"/>
    <n v="40.992553191489364"/>
    <n v="1.4481094127111826E-2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x v="3"/>
    <x v="3"/>
    <n v="128.07106598984771"/>
    <n v="1.1758488571806051E-2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x v="4"/>
    <x v="4"/>
    <n v="332.04444444444448"/>
    <n v="9.5034131976977649E-3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x v="2"/>
    <x v="8"/>
    <n v="112.83225108225108"/>
    <n v="2.5638566235360694E-2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x v="6"/>
    <x v="11"/>
    <n v="216.43636363636364"/>
    <n v="1.3692876344086021E-2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x v="3"/>
    <x v="3"/>
    <n v="48.199069767441863"/>
    <n v="2.8563708650171767E-2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x v="1"/>
    <x v="1"/>
    <n v="79.95"/>
    <n v="9.3808630393996256E-3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x v="3"/>
    <x v="3"/>
    <n v="105.22553516819573"/>
    <n v="1.6129618193046827E-2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x v="4"/>
    <x v="12"/>
    <n v="328.89978213507629"/>
    <n v="1.0638227403702846E-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x v="4"/>
    <x v="10"/>
    <n v="160.61111111111111"/>
    <n v="8.9242476651677626E-3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x v="6"/>
    <x v="11"/>
    <n v="310"/>
    <n v="2.0829493087557605E-2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x v="4"/>
    <x v="4"/>
    <n v="86.807920792079202"/>
    <n v="2.6312787992152926E-2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x v="3"/>
    <x v="3"/>
    <n v="377.82071713147411"/>
    <n v="2.8571277930678138E-2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x v="4"/>
    <x v="4"/>
    <n v="150.80645161290323"/>
    <n v="1.1764705882352941E-2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x v="4"/>
    <x v="6"/>
    <n v="150.30119521912351"/>
    <n v="1.041732934665055E-2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x v="3"/>
    <x v="3"/>
    <n v="157.28571428571431"/>
    <n v="1.4532243415077202E-2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x v="5"/>
    <x v="13"/>
    <n v="139.98765432098764"/>
    <n v="9.4364582414675022E-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x v="7"/>
    <x v="14"/>
    <n v="325.32258064516128"/>
    <n v="1.3287059990084284E-2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x v="3"/>
    <x v="3"/>
    <n v="50.777777777777779"/>
    <n v="1.7505470459518599E-2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x v="2"/>
    <x v="8"/>
    <n v="169.06818181818181"/>
    <n v="1.3308240354886409E-2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x v="1"/>
    <x v="1"/>
    <n v="212.92857142857144"/>
    <n v="9.3089567259308954E-3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x v="0"/>
    <x v="0"/>
    <n v="443.94444444444446"/>
    <n v="2.7781253910649482E-2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x v="5"/>
    <x v="15"/>
    <n v="185.9390243902439"/>
    <n v="3.7038582850873795E-2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x v="5"/>
    <x v="13"/>
    <n v="658.8125"/>
    <n v="9.297030642254055E-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x v="3"/>
    <x v="3"/>
    <n v="47.684210526315788"/>
    <n v="1.0596026490066225E-2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x v="1"/>
    <x v="1"/>
    <n v="114.78378378378378"/>
    <n v="2.1662349894042855E-2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x v="3"/>
    <x v="3"/>
    <n v="475.26666666666665"/>
    <n v="2.0900547061298919E-2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x v="3"/>
    <x v="3"/>
    <n v="386.97297297297297"/>
    <n v="1.8865142555602118E-2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x v="1"/>
    <x v="1"/>
    <n v="189.625"/>
    <n v="2.2192924631949024E-2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x v="1"/>
    <x v="16"/>
    <n v="2"/>
    <n v="0.5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x v="2"/>
    <x v="8"/>
    <n v="91.867805186590772"/>
    <n v="1.0100314645111986E-2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x v="3"/>
    <x v="3"/>
    <n v="34.152777777777779"/>
    <n v="3.0500203334688898E-2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x v="4"/>
    <x v="6"/>
    <n v="140.40909090909091"/>
    <n v="1.691485917772742E-2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x v="2"/>
    <x v="8"/>
    <n v="89.86666666666666"/>
    <n v="2.2255192878338281E-2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x v="1"/>
    <x v="17"/>
    <n v="177.96969696969697"/>
    <n v="1.1152732845223907E-2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x v="2"/>
    <x v="8"/>
    <n v="143.66249999999999"/>
    <n v="1.4269555381536587E-2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x v="6"/>
    <x v="11"/>
    <n v="215.27586206896552"/>
    <n v="3.2196059586737144E-2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x v="3"/>
    <x v="3"/>
    <n v="227.11111111111114"/>
    <n v="3.4409654272667969E-2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x v="3"/>
    <x v="3"/>
    <n v="275.07142857142861"/>
    <n v="3.3238119968839262E-2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x v="3"/>
    <x v="3"/>
    <n v="144.37048832271762"/>
    <n v="1.176496540364861E-2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x v="3"/>
    <x v="3"/>
    <n v="92.74598393574297"/>
    <n v="1.2194857916102841E-2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x v="2"/>
    <x v="2"/>
    <n v="722.6"/>
    <n v="1.7229449211181844E-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x v="3"/>
    <x v="3"/>
    <n v="11.851063829787234"/>
    <n v="8.9766606822262122E-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x v="2"/>
    <x v="2"/>
    <n v="97.642857142857139"/>
    <n v="1.3899049012435992E-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x v="3"/>
    <x v="3"/>
    <n v="236.14754098360655"/>
    <n v="1.6383200277681361E-2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x v="3"/>
    <x v="3"/>
    <n v="45.068965517241381"/>
    <n v="9.181331293037491E-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x v="2"/>
    <x v="8"/>
    <n v="162.38567493112947"/>
    <n v="3.4480711159366198E-2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x v="3"/>
    <x v="3"/>
    <n v="254.52631578947367"/>
    <n v="1.695616211745244E-2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x v="3"/>
    <x v="3"/>
    <n v="24.063291139240505"/>
    <n v="8.9426617569700155E-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x v="3"/>
    <x v="3"/>
    <n v="123.74140625000001"/>
    <n v="1.5626085144801724E-2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x v="3"/>
    <x v="3"/>
    <n v="108.06666666666666"/>
    <n v="1.1721159777914868E-2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x v="4"/>
    <x v="10"/>
    <n v="670.33333333333326"/>
    <n v="1.3426156141223273E-2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x v="1"/>
    <x v="17"/>
    <n v="660.92857142857144"/>
    <n v="9.5104290500378254E-3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x v="1"/>
    <x v="16"/>
    <n v="122.46153846153847"/>
    <n v="1.7797319932998323E-2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x v="7"/>
    <x v="14"/>
    <n v="150.57731958762886"/>
    <n v="1.1639052444201013E-2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x v="3"/>
    <x v="3"/>
    <n v="78.106590724165997"/>
    <n v="1.754294583980082E-2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x v="4"/>
    <x v="10"/>
    <n v="46.94736842105263"/>
    <n v="1.2556053811659192E-2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x v="5"/>
    <x v="18"/>
    <n v="300.8"/>
    <n v="2.4379432624113476E-2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x v="3"/>
    <x v="3"/>
    <n v="69.598615916955026"/>
    <n v="2.0831261807696132E-2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x v="6"/>
    <x v="11"/>
    <n v="637.4545454545455"/>
    <n v="1.8111808328579577E-2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x v="1"/>
    <x v="1"/>
    <n v="225.33928571428569"/>
    <n v="1.0856644742055631E-2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x v="6"/>
    <x v="11"/>
    <n v="1497.3000000000002"/>
    <n v="1.2021638950110198E-2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x v="1"/>
    <x v="5"/>
    <n v="37.590225563909776"/>
    <n v="2.5002500250025001E-2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x v="2"/>
    <x v="8"/>
    <n v="132.36942675159236"/>
    <n v="8.9981714945626019E-3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x v="1"/>
    <x v="7"/>
    <n v="131.22448979591837"/>
    <n v="1.104199066874028E-2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x v="3"/>
    <x v="3"/>
    <n v="167.63513513513513"/>
    <n v="1.6364369205965335E-2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x v="1"/>
    <x v="1"/>
    <n v="61.984886649874063"/>
    <n v="1.2044863459037712E-2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x v="5"/>
    <x v="18"/>
    <n v="260.75"/>
    <n v="9.0284435922019807E-3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x v="3"/>
    <x v="3"/>
    <n v="252.58823529411765"/>
    <n v="1.1178388448998603E-2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x v="3"/>
    <x v="3"/>
    <n v="78.615384615384613"/>
    <n v="1.7286366601435094E-2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x v="5"/>
    <x v="18"/>
    <n v="48.404406999351913"/>
    <n v="9.0911525278491861E-3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x v="6"/>
    <x v="11"/>
    <n v="258.875"/>
    <n v="9.6185417672621926E-3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x v="3"/>
    <x v="3"/>
    <n v="60.548713235294116"/>
    <n v="9.2596809205033621E-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x v="2"/>
    <x v="2"/>
    <n v="303.68965517241378"/>
    <n v="2.0438287725672761E-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x v="4"/>
    <x v="4"/>
    <n v="112.99999999999999"/>
    <n v="2.6548672566371681E-2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x v="3"/>
    <x v="3"/>
    <n v="217.37876614060258"/>
    <n v="1.5384818464422195E-2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x v="0"/>
    <x v="0"/>
    <n v="926.69230769230762"/>
    <n v="9.3799286129326795E-3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x v="6"/>
    <x v="11"/>
    <n v="33.692229038854805"/>
    <n v="3.7024672999301997E-2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x v="3"/>
    <x v="3"/>
    <n v="196.7236842105263"/>
    <n v="1.0969165942077454E-2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x v="3"/>
    <x v="3"/>
    <n v="1"/>
    <n v="1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x v="1"/>
    <x v="5"/>
    <n v="1021.4444444444445"/>
    <n v="1.7839660611334712E-2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x v="2"/>
    <x v="8"/>
    <n v="281.67567567567568"/>
    <n v="3.223949337938975E-2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x v="1"/>
    <x v="5"/>
    <n v="24.610000000000003"/>
    <n v="1.5034538805363673E-2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x v="1"/>
    <x v="7"/>
    <n v="143.14010067114094"/>
    <n v="1.1235296530948348E-2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x v="2"/>
    <x v="2"/>
    <n v="144.54411764705884"/>
    <n v="9.6652762234204909E-3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x v="3"/>
    <x v="3"/>
    <n v="359.12820512820514"/>
    <n v="1.0495501927745251E-2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x v="3"/>
    <x v="3"/>
    <n v="186.48571428571427"/>
    <n v="1.3176037996016547E-2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x v="4"/>
    <x v="4"/>
    <n v="595.26666666666665"/>
    <n v="9.2955538134169551E-3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x v="4"/>
    <x v="19"/>
    <n v="59.21153846153846"/>
    <n v="1.948684637869438E-2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x v="0"/>
    <x v="0"/>
    <n v="14.962780898876405"/>
    <n v="1.389214812033604E-2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x v="5"/>
    <x v="15"/>
    <n v="119.95602605863192"/>
    <n v="9.1781733262732007E-3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x v="2"/>
    <x v="2"/>
    <n v="268.82978723404256"/>
    <n v="2.8571428571428571E-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x v="0"/>
    <x v="0"/>
    <n v="376.87878787878788"/>
    <n v="1.0533086757256574E-2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x v="2"/>
    <x v="8"/>
    <n v="727.15789473684208"/>
    <n v="9.1198610306890554E-3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x v="5"/>
    <x v="13"/>
    <n v="87.211757648470297"/>
    <n v="2.2726334759461283E-2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x v="3"/>
    <x v="3"/>
    <n v="88"/>
    <n v="1.1521464646464646E-2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x v="4"/>
    <x v="19"/>
    <n v="173.9387755102041"/>
    <n v="3.226563416637334E-2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x v="7"/>
    <x v="14"/>
    <n v="117.61111111111111"/>
    <n v="1.0549519760667611E-2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x v="4"/>
    <x v="4"/>
    <n v="214.96"/>
    <n v="1.4328247115742463E-2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x v="6"/>
    <x v="20"/>
    <n v="149.49667110519306"/>
    <n v="1.5872167592988456E-2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x v="6"/>
    <x v="11"/>
    <n v="219.33995584988963"/>
    <n v="9.088072785096768E-3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x v="5"/>
    <x v="13"/>
    <n v="64.367690058479525"/>
    <n v="3.8464595991141902E-2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x v="3"/>
    <x v="3"/>
    <n v="18.622397298818232"/>
    <n v="2.000483500543938E-2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x v="7"/>
    <x v="14"/>
    <n v="367.76923076923077"/>
    <n v="9.8305793766994345E-3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x v="3"/>
    <x v="3"/>
    <n v="159.90566037735849"/>
    <n v="2.1238938053097345E-2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x v="3"/>
    <x v="3"/>
    <n v="38.633185349611544"/>
    <n v="1.1117974058060531E-2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x v="3"/>
    <x v="3"/>
    <n v="51.42151162790698"/>
    <n v="1.2663237039968342E-2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x v="1"/>
    <x v="1"/>
    <n v="60.334277620396605"/>
    <n v="1.2489435627758476E-2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x v="0"/>
    <x v="0"/>
    <n v="3.202693602693603"/>
    <n v="1.1564339781328847E-2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x v="4"/>
    <x v="6"/>
    <n v="155.46875"/>
    <n v="3.5711892797319934E-2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x v="2"/>
    <x v="2"/>
    <n v="100.85974499089254"/>
    <n v="1.4706590575260661E-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x v="3"/>
    <x v="3"/>
    <n v="116.18181818181819"/>
    <n v="2.3213354199269693E-2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x v="1"/>
    <x v="21"/>
    <n v="310.77777777777777"/>
    <n v="1.136932427601001E-2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x v="4"/>
    <x v="4"/>
    <n v="89.73668341708543"/>
    <n v="1.0527730490099453E-2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x v="3"/>
    <x v="3"/>
    <n v="71.27272727272728"/>
    <n v="2.131924198250729E-2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x v="4"/>
    <x v="6"/>
    <n v="3.2862318840579712"/>
    <n v="2.1315692760014701E-2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x v="5"/>
    <x v="9"/>
    <n v="261.77777777777777"/>
    <n v="1.0611205432937181E-2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x v="6"/>
    <x v="20"/>
    <n v="96"/>
    <n v="1.2478298611111112E-2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x v="2"/>
    <x v="8"/>
    <n v="20.896851248642779"/>
    <n v="1.6938584640964358E-2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x v="4"/>
    <x v="4"/>
    <n v="223.16363636363636"/>
    <n v="1.5153984031285645E-2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x v="2"/>
    <x v="2"/>
    <n v="101.59097978227061"/>
    <n v="1.6395450300812884E-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x v="2"/>
    <x v="2"/>
    <n v="230.03999999999996"/>
    <n v="1.0172143974960876E-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x v="1"/>
    <x v="7"/>
    <n v="135.59259259259261"/>
    <n v="9.5602294455066923E-3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x v="3"/>
    <x v="3"/>
    <n v="129.1"/>
    <n v="1.1618900077459334E-2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x v="2"/>
    <x v="8"/>
    <n v="236.512"/>
    <n v="1.298877012582871E-2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x v="3"/>
    <x v="3"/>
    <n v="17.25"/>
    <n v="3.3596837944664032E-2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x v="3"/>
    <x v="3"/>
    <n v="112.49397590361446"/>
    <n v="2.1313055585305773E-2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x v="2"/>
    <x v="8"/>
    <n v="121.02150537634408"/>
    <n v="9.506885828520658E-3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x v="1"/>
    <x v="7"/>
    <n v="219.87096774193549"/>
    <n v="1.4304577464788732E-2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x v="1"/>
    <x v="1"/>
    <n v="1"/>
    <n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x v="1"/>
    <x v="5"/>
    <n v="64.166909620991248"/>
    <n v="1.666344832286425E-2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x v="1"/>
    <x v="7"/>
    <n v="423.06746987951806"/>
    <n v="1.9228469069845593E-2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x v="3"/>
    <x v="3"/>
    <n v="92.984160506863773"/>
    <n v="3.2257881348232945E-2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x v="1"/>
    <x v="7"/>
    <n v="58.756567425569173"/>
    <n v="1.052160953800298E-2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x v="3"/>
    <x v="3"/>
    <n v="65.022222222222226"/>
    <n v="1.3163407051352723E-2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x v="1"/>
    <x v="1"/>
    <n v="73.939560439560438"/>
    <n v="1.4081890465928512E-2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x v="7"/>
    <x v="14"/>
    <n v="52.666666666666664"/>
    <n v="1.3562386980108499E-2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x v="1"/>
    <x v="1"/>
    <n v="220.95238095238096"/>
    <n v="8.8362068965517244E-3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x v="3"/>
    <x v="3"/>
    <n v="100.01150627615063"/>
    <n v="9.5229628390038797E-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x v="2"/>
    <x v="8"/>
    <n v="162.3125"/>
    <n v="1.2629957643434732E-2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x v="2"/>
    <x v="2"/>
    <n v="78.181818181818187"/>
    <n v="1.7441860465116279E-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x v="1"/>
    <x v="1"/>
    <n v="149.73770491803279"/>
    <n v="1.7188526384935406E-2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x v="7"/>
    <x v="14"/>
    <n v="253.25714285714284"/>
    <n v="2.7752707581227436E-2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x v="3"/>
    <x v="3"/>
    <n v="100.16943521594683"/>
    <n v="9.2600577095287052E-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x v="2"/>
    <x v="2"/>
    <n v="121.99004424778761"/>
    <n v="2.2724181394463135E-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x v="7"/>
    <x v="14"/>
    <n v="137.13265306122449"/>
    <n v="1.8156112806012353E-2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x v="3"/>
    <x v="3"/>
    <n v="415.53846153846149"/>
    <n v="1.3513513513513514E-2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x v="1"/>
    <x v="7"/>
    <n v="31.30913348946136"/>
    <n v="2.3811304759767622E-2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x v="4"/>
    <x v="12"/>
    <n v="424.08154506437768"/>
    <n v="1.2822459037961361E-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x v="1"/>
    <x v="7"/>
    <n v="2.93886230728336"/>
    <n v="1.2120115774240232E-2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x v="5"/>
    <x v="18"/>
    <n v="10.63265306122449"/>
    <n v="9.5969289827255271E-3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x v="4"/>
    <x v="4"/>
    <n v="82.875"/>
    <n v="3.9215686274509803E-2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x v="3"/>
    <x v="3"/>
    <n v="163.01447776628748"/>
    <n v="9.9026231484124726E-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x v="2"/>
    <x v="8"/>
    <n v="894.66666666666674"/>
    <n v="8.9418777943368107E-3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x v="3"/>
    <x v="3"/>
    <n v="26.191501103752756"/>
    <n v="2.3810025495691018E-2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x v="3"/>
    <x v="3"/>
    <n v="74.834782608695647"/>
    <n v="9.0866837090402049E-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x v="3"/>
    <x v="3"/>
    <n v="416.47680412371136"/>
    <n v="1.6949991645677721E-2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x v="0"/>
    <x v="0"/>
    <n v="96.208333333333329"/>
    <n v="3.0316154179298397E-2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x v="3"/>
    <x v="3"/>
    <n v="357.71910112359546"/>
    <n v="2.2219430222696863E-2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x v="2"/>
    <x v="8"/>
    <n v="308.45714285714286"/>
    <n v="1.2197804742497221E-2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x v="2"/>
    <x v="2"/>
    <n v="61.802325581395344"/>
    <n v="2.5587958607714015E-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x v="3"/>
    <x v="3"/>
    <n v="722.32472324723244"/>
    <n v="1.6950191570881228E-2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x v="1"/>
    <x v="1"/>
    <n v="69.117647058823522"/>
    <n v="2.4397163120567375E-2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x v="3"/>
    <x v="3"/>
    <n v="293.05555555555554"/>
    <n v="3.2227488151658767E-2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x v="4"/>
    <x v="19"/>
    <n v="71.8"/>
    <n v="2.6462395543175487E-2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x v="3"/>
    <x v="3"/>
    <n v="31.934684684684683"/>
    <n v="3.1243388109175541E-2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x v="4"/>
    <x v="12"/>
    <n v="229.87375415282392"/>
    <n v="1.0420279801133079E-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x v="3"/>
    <x v="3"/>
    <n v="32.012195121951223"/>
    <n v="1.3333333333333334E-2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x v="3"/>
    <x v="3"/>
    <n v="23.525352848928385"/>
    <n v="9.7991289663141058E-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x v="3"/>
    <x v="3"/>
    <n v="68.594594594594597"/>
    <n v="9.4562647754137114E-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x v="3"/>
    <x v="3"/>
    <n v="37.952380952380956"/>
    <n v="2.6976160602258468E-2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x v="1"/>
    <x v="1"/>
    <n v="19.992957746478872"/>
    <n v="2.8531172948221203E-2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x v="1"/>
    <x v="7"/>
    <n v="45.636363636363633"/>
    <n v="2.158034528552457E-2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x v="1"/>
    <x v="16"/>
    <n v="122.7605633802817"/>
    <n v="1.445617255621845E-2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x v="1"/>
    <x v="5"/>
    <n v="361.75316455696202"/>
    <n v="9.1677309865808212E-3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x v="2"/>
    <x v="8"/>
    <n v="63.146341463414636"/>
    <n v="1.9312475859405175E-2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x v="4"/>
    <x v="6"/>
    <n v="298.20475319926874"/>
    <n v="1.2193626699689795E-2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x v="1"/>
    <x v="5"/>
    <n v="9.5585443037974684"/>
    <n v="2.7809965237543453E-2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x v="1"/>
    <x v="1"/>
    <n v="53.777777777777779"/>
    <n v="1.3429752066115703E-2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x v="3"/>
    <x v="3"/>
    <n v="2"/>
    <n v="0.5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x v="2"/>
    <x v="2"/>
    <n v="681.19047619047615"/>
    <n v="1.0975183502271934E-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x v="0"/>
    <x v="0"/>
    <n v="78.831325301204828"/>
    <n v="1.2532477456824087E-2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x v="3"/>
    <x v="3"/>
    <n v="134.40792216817235"/>
    <n v="2.3255934192634414E-2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x v="1"/>
    <x v="17"/>
    <n v="3.3719999999999999"/>
    <n v="1.5816528272044286E-2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x v="3"/>
    <x v="3"/>
    <n v="431.84615384615387"/>
    <n v="1.4250089063056644E-2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x v="5"/>
    <x v="13"/>
    <n v="38.844444444444441"/>
    <n v="1.6304347826086956E-2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x v="1"/>
    <x v="1"/>
    <n v="425.7"/>
    <n v="1.0101010101010102E-2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x v="4"/>
    <x v="4"/>
    <n v="101.12239715591672"/>
    <n v="1.0310883431269147E-2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x v="4"/>
    <x v="4"/>
    <n v="21.188688946015425"/>
    <n v="1.9605940017470638E-2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x v="4"/>
    <x v="22"/>
    <n v="67.425531914893625"/>
    <n v="3.5657936257494478E-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x v="3"/>
    <x v="3"/>
    <n v="94.923371647509583"/>
    <n v="1.6397578203834511E-2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x v="3"/>
    <x v="3"/>
    <n v="151.85185185185185"/>
    <n v="1.3658536585365854E-2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x v="1"/>
    <x v="7"/>
    <n v="195.16382252559728"/>
    <n v="2.5001603040530694E-2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x v="1"/>
    <x v="1"/>
    <n v="1023.1428571428571"/>
    <n v="1.1519128734990227E-2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x v="3"/>
    <x v="3"/>
    <n v="3.841836734693878"/>
    <n v="2.3738379814077025E-2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x v="3"/>
    <x v="3"/>
    <n v="155.07066557107643"/>
    <n v="9.6173716756481793E-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x v="4"/>
    <x v="22"/>
    <n v="44.753477588871718"/>
    <n v="1.6128196715649877E-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x v="4"/>
    <x v="12"/>
    <n v="215.94736842105263"/>
    <n v="3.2252823137541638E-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x v="4"/>
    <x v="10"/>
    <n v="332.12709832134288"/>
    <n v="1.1112154053878423E-2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x v="3"/>
    <x v="3"/>
    <n v="8.4430379746835449"/>
    <n v="2.5487256371814093E-2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x v="0"/>
    <x v="0"/>
    <n v="98.625514403292186"/>
    <n v="1.8184094133355588E-2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x v="7"/>
    <x v="14"/>
    <n v="137.97916666666669"/>
    <n v="2.0836478937037595E-2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x v="3"/>
    <x v="3"/>
    <n v="93.81099656357388"/>
    <n v="1.1367937775498492E-2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x v="4"/>
    <x v="22"/>
    <n v="403.63930885529157"/>
    <n v="1.9231077935628862E-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x v="1"/>
    <x v="1"/>
    <n v="260.1740412979351"/>
    <n v="3.3333711266567645E-2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x v="7"/>
    <x v="14"/>
    <n v="366.63333333333333"/>
    <n v="1.0182743885807801E-2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x v="6"/>
    <x v="20"/>
    <n v="168.72085385878489"/>
    <n v="9.1775262527858618E-3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x v="4"/>
    <x v="10"/>
    <n v="119.90717911530093"/>
    <n v="1.4925734191300982E-2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x v="6"/>
    <x v="20"/>
    <n v="193.68925233644859"/>
    <n v="1.5386192837066793E-2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x v="6"/>
    <x v="11"/>
    <n v="420.16666666666669"/>
    <n v="1.0015866719555733E-2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x v="3"/>
    <x v="3"/>
    <n v="76.708333333333329"/>
    <n v="1.2131088176715554E-2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x v="3"/>
    <x v="3"/>
    <n v="171.26470588235293"/>
    <n v="1.5799416108535119E-2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x v="4"/>
    <x v="10"/>
    <n v="157.89473684210526"/>
    <n v="1.0333333333333333E-2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x v="6"/>
    <x v="11"/>
    <n v="109.08"/>
    <n v="1.8212932404351546E-2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x v="4"/>
    <x v="10"/>
    <n v="41.732558139534881"/>
    <n v="2.5633881303984397E-2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x v="1"/>
    <x v="1"/>
    <n v="10.944303797468354"/>
    <n v="1.31852879944483E-2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x v="4"/>
    <x v="10"/>
    <n v="159.3763440860215"/>
    <n v="2.2196734583726892E-2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x v="3"/>
    <x v="3"/>
    <n v="422.41666666666669"/>
    <n v="9.567962122706648E-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x v="2"/>
    <x v="8"/>
    <n v="97.71875"/>
    <n v="1.311160857051487E-2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x v="3"/>
    <x v="3"/>
    <n v="418.78911564625849"/>
    <n v="1.4489457782398232E-2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x v="5"/>
    <x v="9"/>
    <n v="101.91632047477745"/>
    <n v="9.8061480588601813E-3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x v="1"/>
    <x v="1"/>
    <n v="127.72619047619047"/>
    <n v="2.3301332836238232E-2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x v="3"/>
    <x v="3"/>
    <n v="445.21739130434781"/>
    <n v="2.3242187500000001E-2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x v="3"/>
    <x v="3"/>
    <n v="569.71428571428578"/>
    <n v="1.328986960882648E-2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x v="3"/>
    <x v="3"/>
    <n v="509.34482758620686"/>
    <n v="1.4487847809897772E-2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x v="2"/>
    <x v="2"/>
    <n v="325.5333333333333"/>
    <n v="1.5154618062666393E-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x v="5"/>
    <x v="13"/>
    <n v="932.61616161616166"/>
    <n v="1.0202644889471348E-2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x v="6"/>
    <x v="20"/>
    <n v="211.33870967741933"/>
    <n v="1.6637411279859574E-2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x v="5"/>
    <x v="18"/>
    <n v="273.32520325203251"/>
    <n v="3.8460394419822123E-2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x v="1"/>
    <x v="1"/>
    <n v="3"/>
    <n v="0.3333333333333333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x v="3"/>
    <x v="3"/>
    <n v="54.084507042253513"/>
    <n v="2.6302083333333334E-2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x v="3"/>
    <x v="3"/>
    <n v="626.29999999999995"/>
    <n v="9.4204055564426001E-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x v="4"/>
    <x v="6"/>
    <n v="89.021399176954731"/>
    <n v="1.2342711328482541E-2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x v="5"/>
    <x v="9"/>
    <n v="184.89130434782609"/>
    <n v="1.0346854791299235E-2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x v="1"/>
    <x v="1"/>
    <n v="120.16770186335404"/>
    <n v="1.7542771489119761E-2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x v="1"/>
    <x v="1"/>
    <n v="23.390243902439025"/>
    <n v="1.5641293013555789E-2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x v="3"/>
    <x v="3"/>
    <n v="146"/>
    <n v="1.1055034847392453E-2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x v="3"/>
    <x v="3"/>
    <n v="268.48"/>
    <n v="1.3855780691299165E-2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x v="7"/>
    <x v="14"/>
    <n v="597.5"/>
    <n v="1.2831241283124128E-2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x v="1"/>
    <x v="1"/>
    <n v="157.69841269841268"/>
    <n v="2.6270759939607449E-2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x v="1"/>
    <x v="1"/>
    <n v="31.201660735468568"/>
    <n v="1.7260388548834733E-2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x v="1"/>
    <x v="7"/>
    <n v="313.41176470588238"/>
    <n v="2.0082582582582581E-2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x v="7"/>
    <x v="14"/>
    <n v="370.89655172413791"/>
    <n v="1.8501301599107473E-2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x v="3"/>
    <x v="3"/>
    <n v="362.66447368421052"/>
    <n v="3.3330309901738471E-2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x v="3"/>
    <x v="3"/>
    <n v="123.08163265306122"/>
    <n v="1.4259658431437573E-2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x v="1"/>
    <x v="17"/>
    <n v="76.766756032171585"/>
    <n v="3.7042210891480992E-2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x v="3"/>
    <x v="3"/>
    <n v="233.62012987012989"/>
    <n v="1.9234243624487526E-2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x v="4"/>
    <x v="4"/>
    <n v="180.53333333333333"/>
    <n v="1.7725258493353029E-2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x v="4"/>
    <x v="19"/>
    <n v="252.62857142857143"/>
    <n v="9.8394028500339292E-3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x v="6"/>
    <x v="11"/>
    <n v="27.176538240368025"/>
    <n v="3.9991536182818449E-2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x v="7"/>
    <x v="14"/>
    <n v="1.2706571242680547"/>
    <n v="3.1233998975934461E-2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x v="3"/>
    <x v="3"/>
    <n v="304.0097847358121"/>
    <n v="1.2191903391718002E-2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x v="3"/>
    <x v="3"/>
    <n v="137.23076923076923"/>
    <n v="2.6345291479820628E-2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x v="3"/>
    <x v="3"/>
    <n v="32.208333333333336"/>
    <n v="1.9404915912031046E-2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x v="5"/>
    <x v="18"/>
    <n v="241.51282051282053"/>
    <n v="1.2315532434441024E-2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x v="6"/>
    <x v="11"/>
    <n v="96.8"/>
    <n v="2.4981217129977459E-2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x v="3"/>
    <x v="3"/>
    <n v="1066.4285714285716"/>
    <n v="1.1118553248492967E-2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x v="2"/>
    <x v="2"/>
    <n v="325.88888888888891"/>
    <n v="1.0342084327764518E-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x v="3"/>
    <x v="3"/>
    <n v="170.70000000000002"/>
    <n v="3.9982425307557121E-2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x v="4"/>
    <x v="10"/>
    <n v="581.44000000000005"/>
    <n v="2.7036323610346726E-2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x v="3"/>
    <x v="3"/>
    <n v="91.520972644376897"/>
    <n v="1.3696264413624528E-2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x v="4"/>
    <x v="19"/>
    <n v="108.04761904761904"/>
    <n v="1.4654032613486117E-2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x v="1"/>
    <x v="1"/>
    <n v="18.728395061728396"/>
    <n v="1.9116677653263019E-2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x v="2"/>
    <x v="2"/>
    <n v="83.193877551020407"/>
    <n v="1.6190359376916472E-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x v="3"/>
    <x v="3"/>
    <n v="706.33333333333337"/>
    <n v="3.9955954066383512E-2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x v="3"/>
    <x v="3"/>
    <n v="17.446030330062445"/>
    <n v="9.4083959707521609E-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x v="1"/>
    <x v="5"/>
    <n v="209.73015873015873"/>
    <n v="1.3320214939831983E-2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x v="1"/>
    <x v="16"/>
    <n v="97.785714285714292"/>
    <n v="2.501826150474799E-2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x v="3"/>
    <x v="3"/>
    <n v="1684.25"/>
    <n v="2.5011132551580821E-2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x v="4"/>
    <x v="4"/>
    <n v="54.402135231316727"/>
    <n v="9.8994788600335806E-3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x v="2"/>
    <x v="2"/>
    <n v="456.61111111111109"/>
    <n v="1.3018615403333739E-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x v="0"/>
    <x v="0"/>
    <n v="9.8219178082191778"/>
    <n v="1.3947001394700139E-2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x v="3"/>
    <x v="3"/>
    <n v="16.384615384615383"/>
    <n v="3.0046948356807511E-2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x v="3"/>
    <x v="3"/>
    <n v="1339.6666666666667"/>
    <n v="2.2766857427220701E-2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x v="3"/>
    <x v="3"/>
    <n v="35.650077760497666"/>
    <n v="2.7774142418822433E-2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x v="3"/>
    <x v="3"/>
    <n v="54.950819672131146"/>
    <n v="1.1336515513126491E-2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x v="3"/>
    <x v="3"/>
    <n v="94.236111111111114"/>
    <n v="1.5327929255711128E-2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x v="1"/>
    <x v="1"/>
    <n v="143.91428571428571"/>
    <n v="1.4294222751637879E-2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x v="0"/>
    <x v="0"/>
    <n v="51.421052631578945"/>
    <n v="2.5076765609007165E-2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x v="5"/>
    <x v="9"/>
    <n v="5"/>
    <n v="0.2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x v="4"/>
    <x v="4"/>
    <n v="1344.6666666666667"/>
    <n v="2.4376136175838704E-2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x v="3"/>
    <x v="3"/>
    <n v="31.844940867279899"/>
    <n v="1.0109763142692086E-2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x v="1"/>
    <x v="7"/>
    <n v="82.617647058823536"/>
    <n v="1.1391954432182272E-2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x v="4"/>
    <x v="4"/>
    <n v="546.14285714285722"/>
    <n v="1.238120149969483E-2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x v="3"/>
    <x v="3"/>
    <n v="286.21428571428572"/>
    <n v="1.0606438732218617E-2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x v="3"/>
    <x v="3"/>
    <n v="7.9076923076923071"/>
    <n v="1.3618677042801557E-2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x v="5"/>
    <x v="13"/>
    <n v="132.13677811550153"/>
    <n v="1.5158834218940492E-2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x v="3"/>
    <x v="3"/>
    <n v="74.077834179357026"/>
    <n v="9.1708542713567834E-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x v="1"/>
    <x v="7"/>
    <n v="75.292682926829272"/>
    <n v="2.4295432458697766E-2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x v="6"/>
    <x v="11"/>
    <n v="20.333333333333332"/>
    <n v="1.0088272383354351E-2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x v="3"/>
    <x v="3"/>
    <n v="203.36507936507937"/>
    <n v="9.4442709959413045E-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x v="3"/>
    <x v="3"/>
    <n v="310.2284263959391"/>
    <n v="2.0409610297526522E-2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x v="1"/>
    <x v="1"/>
    <n v="395.31818181818181"/>
    <n v="2.564102564102564E-2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x v="4"/>
    <x v="4"/>
    <n v="294.71428571428572"/>
    <n v="3.2234609791565678E-2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x v="3"/>
    <x v="3"/>
    <n v="33.89473684210526"/>
    <n v="9.6273291925465833E-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x v="0"/>
    <x v="0"/>
    <n v="66.677083333333329"/>
    <n v="1.6872363693172941E-2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x v="3"/>
    <x v="3"/>
    <n v="19.227272727272727"/>
    <n v="2.3640661938534278E-2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x v="1"/>
    <x v="1"/>
    <n v="15.842105263157894"/>
    <n v="1.8826135105204873E-2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x v="2"/>
    <x v="2"/>
    <n v="38.702380952380956"/>
    <n v="1.9686250384497079E-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x v="5"/>
    <x v="13"/>
    <n v="9.5876777251184837"/>
    <n v="9.8863074641621362E-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x v="4"/>
    <x v="12"/>
    <n v="94.144366197183089"/>
    <n v="1.5384423582800365E-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x v="3"/>
    <x v="3"/>
    <n v="166.56234096692114"/>
    <n v="2.6316727519006808E-2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x v="4"/>
    <x v="4"/>
    <n v="24.134831460674157"/>
    <n v="1.2104283054003724E-2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x v="3"/>
    <x v="3"/>
    <n v="164.05633802816902"/>
    <n v="2.6356456043956044E-2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x v="3"/>
    <x v="3"/>
    <n v="90.723076923076931"/>
    <n v="1.2379175852128201E-2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x v="4"/>
    <x v="10"/>
    <n v="46.194444444444443"/>
    <n v="3.8484666265784728E-2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x v="3"/>
    <x v="3"/>
    <n v="38.53846153846154"/>
    <n v="3.2934131736526949E-2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x v="1"/>
    <x v="1"/>
    <n v="133.56231003039514"/>
    <n v="1.8516832794744587E-2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x v="6"/>
    <x v="11"/>
    <n v="22.896588486140725"/>
    <n v="9.8244633794291568E-3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x v="4"/>
    <x v="4"/>
    <n v="184.95548961424333"/>
    <n v="2.2220439595700303E-2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x v="0"/>
    <x v="0"/>
    <n v="443.72727272727275"/>
    <n v="1.2975483166017893E-2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x v="2"/>
    <x v="8"/>
    <n v="199.9806763285024"/>
    <n v="1.1353753985892357E-2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x v="3"/>
    <x v="3"/>
    <n v="123.95833333333333"/>
    <n v="2.1260504201680672E-2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x v="1"/>
    <x v="1"/>
    <n v="186.61329305135951"/>
    <n v="9.0093736340235396E-3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x v="1"/>
    <x v="1"/>
    <n v="114.28538550057536"/>
    <n v="1.1493847795879735E-2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x v="1"/>
    <x v="1"/>
    <n v="97.032531824611041"/>
    <n v="1.562636657823387E-2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x v="3"/>
    <x v="3"/>
    <n v="122.81904761904762"/>
    <n v="9.4344499586435076E-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x v="3"/>
    <x v="3"/>
    <n v="179.14326647564468"/>
    <n v="1.3515458805841237E-2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x v="3"/>
    <x v="3"/>
    <n v="79.951577402787962"/>
    <n v="1.1901921559271019E-2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x v="7"/>
    <x v="14"/>
    <n v="94.242587601078171"/>
    <n v="1.1240132707928155E-2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x v="1"/>
    <x v="7"/>
    <n v="84.669291338582681"/>
    <n v="1.2988623329923432E-2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x v="3"/>
    <x v="3"/>
    <n v="66.521920668058456"/>
    <n v="1.0293748430831032E-2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x v="3"/>
    <x v="3"/>
    <n v="53.922222222222224"/>
    <n v="3.0290541932825057E-2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x v="6"/>
    <x v="11"/>
    <n v="41.983299595141702"/>
    <n v="1.0004942200364035E-2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x v="4"/>
    <x v="6"/>
    <n v="14.69479695431472"/>
    <n v="1.429249967615182E-2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x v="1"/>
    <x v="7"/>
    <n v="34.475000000000001"/>
    <n v="9.0645395213923129E-3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x v="2"/>
    <x v="2"/>
    <n v="1400.7777777777778"/>
    <n v="1.5150313317997937E-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x v="0"/>
    <x v="0"/>
    <n v="71.770351758793964"/>
    <n v="2.4386828452000027E-2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x v="3"/>
    <x v="3"/>
    <n v="53.074115044247783"/>
    <n v="9.6187915546384877E-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x v="1"/>
    <x v="17"/>
    <n v="5"/>
    <n v="0.2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x v="1"/>
    <x v="1"/>
    <n v="127.70715249662618"/>
    <n v="2.1272098995043908E-2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x v="3"/>
    <x v="3"/>
    <n v="34.892857142857139"/>
    <n v="3.3776867963152504E-2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x v="3"/>
    <x v="3"/>
    <n v="410.59821428571428"/>
    <n v="1.2344068251172433E-2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x v="4"/>
    <x v="4"/>
    <n v="123.73770491803278"/>
    <n v="1.0598834128245893E-2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x v="2"/>
    <x v="8"/>
    <n v="58.973684210526315"/>
    <n v="3.8375725122713075E-2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x v="3"/>
    <x v="3"/>
    <n v="36.892473118279568"/>
    <n v="1.1658408627222384E-2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x v="6"/>
    <x v="11"/>
    <n v="184.91304347826087"/>
    <n v="9.6402539383964262E-3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x v="7"/>
    <x v="14"/>
    <n v="11.814432989690722"/>
    <n v="2.006980802792321E-2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x v="4"/>
    <x v="10"/>
    <n v="298.7"/>
    <n v="1.5651155005021761E-2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x v="3"/>
    <x v="3"/>
    <n v="226.35175879396985"/>
    <n v="2.1275493591451321E-2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x v="3"/>
    <x v="3"/>
    <n v="173.56363636363636"/>
    <n v="9.2185208464278228E-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x v="1"/>
    <x v="1"/>
    <n v="371.75675675675677"/>
    <n v="1.3885859687386405E-2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x v="1"/>
    <x v="1"/>
    <n v="160.19230769230771"/>
    <n v="1.6686674669867948E-2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x v="1"/>
    <x v="7"/>
    <n v="1616.3333333333335"/>
    <n v="1.278614147246855E-2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x v="3"/>
    <x v="3"/>
    <n v="733.4375"/>
    <n v="9.5440988495952284E-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x v="3"/>
    <x v="3"/>
    <n v="592.11111111111109"/>
    <n v="9.4764496153124413E-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x v="3"/>
    <x v="3"/>
    <n v="18.888888888888889"/>
    <n v="4.0106951871657755E-2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x v="4"/>
    <x v="4"/>
    <n v="276.80769230769232"/>
    <n v="1.4311518688342365E-2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x v="4"/>
    <x v="19"/>
    <n v="273.01851851851848"/>
    <n v="1.0445635216713016E-2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x v="3"/>
    <x v="3"/>
    <n v="159.36331255565449"/>
    <n v="3.3336127175704749E-2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x v="3"/>
    <x v="3"/>
    <n v="67.869978858350947"/>
    <n v="1.6945720738260259E-2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x v="4"/>
    <x v="4"/>
    <n v="1591.5555555555554"/>
    <n v="1.1798380340686958E-2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x v="3"/>
    <x v="3"/>
    <n v="730.18222222222221"/>
    <n v="1.281871800646414E-2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x v="4"/>
    <x v="4"/>
    <n v="13.185782556750297"/>
    <n v="1.9979160059801569E-2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x v="1"/>
    <x v="7"/>
    <n v="54.777777777777779"/>
    <n v="1.6903313049357674E-2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x v="1"/>
    <x v="1"/>
    <n v="361.02941176470591"/>
    <n v="1.0672097759674135E-2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x v="3"/>
    <x v="3"/>
    <n v="10.257545271629779"/>
    <n v="2.4911730090231465E-2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x v="4"/>
    <x v="4"/>
    <n v="13.962962962962964"/>
    <n v="1.426734185354875E-2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x v="3"/>
    <x v="3"/>
    <n v="40.444444444444443"/>
    <n v="1.510989010989011E-2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x v="3"/>
    <x v="3"/>
    <n v="160.32"/>
    <n v="2.0958083832335328E-2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x v="3"/>
    <x v="3"/>
    <n v="183.9433962264151"/>
    <n v="1.5899066570930351E-2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x v="7"/>
    <x v="14"/>
    <n v="63.769230769230766"/>
    <n v="1.154575219713941E-2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x v="0"/>
    <x v="0"/>
    <n v="225.38095238095238"/>
    <n v="1.3310796534967251E-2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x v="4"/>
    <x v="4"/>
    <n v="172.00961538461539"/>
    <n v="2.4387764954593733E-2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x v="5"/>
    <x v="9"/>
    <n v="146.16709511568124"/>
    <n v="1.9996834274257372E-2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x v="3"/>
    <x v="3"/>
    <n v="76.42361623616236"/>
    <n v="1.0313459644243583E-2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x v="2"/>
    <x v="8"/>
    <n v="39.261467889908261"/>
    <n v="9.9076994976048608E-3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x v="1"/>
    <x v="7"/>
    <n v="11.270034843205574"/>
    <n v="1.1207296336373473E-2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x v="3"/>
    <x v="3"/>
    <n v="122.11084337349398"/>
    <n v="1.1366327255505565E-2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x v="7"/>
    <x v="14"/>
    <n v="186.54166666666669"/>
    <n v="1.1168192986374805E-2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x v="5"/>
    <x v="9"/>
    <n v="7.2731788079470201"/>
    <n v="3.4372865923059416E-2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x v="2"/>
    <x v="8"/>
    <n v="65.642371234207957"/>
    <n v="2.3805998874840851E-2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x v="1"/>
    <x v="17"/>
    <n v="228.96178343949046"/>
    <n v="2.1274376164909448E-2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x v="4"/>
    <x v="4"/>
    <n v="469.37499999999994"/>
    <n v="9.054593874833556E-3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x v="3"/>
    <x v="3"/>
    <n v="130.11267605633802"/>
    <n v="2.3814678501840224E-2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x v="4"/>
    <x v="6"/>
    <n v="167.05422993492408"/>
    <n v="2.0827922921103206E-2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x v="1"/>
    <x v="1"/>
    <n v="173.8641975308642"/>
    <n v="3.223744940708656E-2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x v="4"/>
    <x v="10"/>
    <n v="717.76470588235293"/>
    <n v="1.0080314702507786E-2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x v="1"/>
    <x v="7"/>
    <n v="63.850976361767728"/>
    <n v="1.5146393677467123E-2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x v="7"/>
    <x v="14"/>
    <n v="2"/>
    <n v="0.5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x v="3"/>
    <x v="3"/>
    <n v="1530.2222222222222"/>
    <n v="2.1710717397618356E-2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x v="4"/>
    <x v="12"/>
    <n v="40.356164383561641"/>
    <n v="1.3577732518669382E-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x v="3"/>
    <x v="3"/>
    <n v="86.220633299284984"/>
    <n v="1.7859258381708328E-2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x v="3"/>
    <x v="3"/>
    <n v="315.58486707566465"/>
    <n v="1.4495758840339292E-2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x v="3"/>
    <x v="3"/>
    <n v="89.618243243243242"/>
    <n v="1.6398386549553286E-2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x v="4"/>
    <x v="4"/>
    <n v="182.14503816793894"/>
    <n v="9.0105192573655749E-3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x v="3"/>
    <x v="3"/>
    <n v="355.88235294117646"/>
    <n v="0.04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x v="4"/>
    <x v="4"/>
    <n v="131.83695652173913"/>
    <n v="1.2696842278835848E-2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x v="1"/>
    <x v="1"/>
    <n v="46.315634218289084"/>
    <n v="1.1368702630405706E-2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x v="6"/>
    <x v="20"/>
    <n v="36.132726089785294"/>
    <n v="2.0005041774704697E-2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x v="3"/>
    <x v="3"/>
    <n v="104.62820512820512"/>
    <n v="1.0047788261242495E-2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x v="5"/>
    <x v="13"/>
    <n v="668.85714285714289"/>
    <n v="9.5400825857895489E-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x v="4"/>
    <x v="10"/>
    <n v="62.072823218997364"/>
    <n v="9.2579997959669463E-3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x v="0"/>
    <x v="0"/>
    <n v="84.699787460148784"/>
    <n v="3.44844891941909E-2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x v="3"/>
    <x v="3"/>
    <n v="11.059030837004405"/>
    <n v="3.3301465901848314E-2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x v="4"/>
    <x v="4"/>
    <n v="43.838781575037146"/>
    <n v="2.4386937143050826E-2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x v="3"/>
    <x v="3"/>
    <n v="55.470588235294116"/>
    <n v="1.5906680805938492E-2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x v="4"/>
    <x v="4"/>
    <n v="57.399511301160658"/>
    <n v="2.1274331385758224E-2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x v="2"/>
    <x v="2"/>
    <n v="123.43497363796135"/>
    <n v="3.704020104079904E-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x v="3"/>
    <x v="3"/>
    <n v="128.46"/>
    <n v="1.4634905807255176E-2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x v="2"/>
    <x v="8"/>
    <n v="63.989361702127653"/>
    <n v="1.9617622610141314E-2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x v="3"/>
    <x v="3"/>
    <n v="127.29885057471265"/>
    <n v="1.8510158013544019E-2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x v="0"/>
    <x v="0"/>
    <n v="10.638024357239512"/>
    <n v="1.0303377218088151E-2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x v="1"/>
    <x v="7"/>
    <n v="40.470588235294116"/>
    <n v="4.0213178294573645E-2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x v="7"/>
    <x v="14"/>
    <n v="287.66666666666663"/>
    <n v="1.1844985193768507E-2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x v="3"/>
    <x v="3"/>
    <n v="572.94444444444446"/>
    <n v="2.1235334044409967E-2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x v="3"/>
    <x v="3"/>
    <n v="112.90429799426933"/>
    <n v="1.2821163548508258E-2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x v="4"/>
    <x v="10"/>
    <n v="46.387573964497044"/>
    <n v="1.5881114867019579E-2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x v="7"/>
    <x v="14"/>
    <n v="90.675916230366497"/>
    <n v="1.234475232546726E-2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x v="3"/>
    <x v="3"/>
    <n v="67.740740740740748"/>
    <n v="1.530891197375615E-2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x v="3"/>
    <x v="3"/>
    <n v="192.49019607843135"/>
    <n v="9.5752266476520319E-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x v="3"/>
    <x v="3"/>
    <n v="82.714285714285722"/>
    <n v="1.4287957293138641E-2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x v="4"/>
    <x v="4"/>
    <n v="54.163920922570021"/>
    <n v="1.2044711428788685E-2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x v="3"/>
    <x v="3"/>
    <n v="16.722222222222221"/>
    <n v="1.1074197120708749E-2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x v="3"/>
    <x v="3"/>
    <n v="116.87664041994749"/>
    <n v="9.6171120592858754E-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x v="1"/>
    <x v="17"/>
    <n v="1052.1538461538462"/>
    <n v="1.8204415850270508E-2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x v="4"/>
    <x v="10"/>
    <n v="123.07407407407408"/>
    <n v="1.9259705085765876E-2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x v="3"/>
    <x v="3"/>
    <n v="178.63855421686748"/>
    <n v="1.6658798138531057E-2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x v="4"/>
    <x v="22"/>
    <n v="355.28169014084506"/>
    <n v="2.2725470763131812E-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x v="4"/>
    <x v="19"/>
    <n v="161.90634146341463"/>
    <n v="1.8866673897586079E-2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x v="2"/>
    <x v="8"/>
    <n v="24.914285714285715"/>
    <n v="1.834862385321101E-2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x v="3"/>
    <x v="3"/>
    <n v="198.72222222222223"/>
    <n v="1.3325878296524089E-2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x v="3"/>
    <x v="3"/>
    <n v="34.752688172043008"/>
    <n v="2.7846534653465347E-2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x v="1"/>
    <x v="7"/>
    <n v="176.41935483870967"/>
    <n v="2.7061620040226733E-2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x v="3"/>
    <x v="3"/>
    <n v="511.38095238095235"/>
    <n v="1.5830151783220038E-2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x v="2"/>
    <x v="8"/>
    <n v="82.044117647058826"/>
    <n v="3.333930811973472E-2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x v="4"/>
    <x v="19"/>
    <n v="24.326030927835053"/>
    <n v="1.1627906976744186E-2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x v="6"/>
    <x v="11"/>
    <n v="50.482758620689658"/>
    <n v="1.3330689229684471E-2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x v="6"/>
    <x v="11"/>
    <n v="967"/>
    <n v="9.8816500057451462E-3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x v="4"/>
    <x v="10"/>
    <n v="4"/>
    <n v="0.25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x v="1"/>
    <x v="1"/>
    <n v="122.84501347708894"/>
    <n v="3.4481245405974699E-2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x v="4"/>
    <x v="6"/>
    <n v="63.4375"/>
    <n v="1.0180623973727421E-2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x v="4"/>
    <x v="22"/>
    <n v="56.331688596491226"/>
    <n v="1.1494029138969722E-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x v="4"/>
    <x v="6"/>
    <n v="44.074999999999996"/>
    <n v="2.2121384004537718E-2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x v="3"/>
    <x v="3"/>
    <n v="118.37253218884121"/>
    <n v="2.7026047105232626E-2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x v="1"/>
    <x v="7"/>
    <n v="104.1243169398907"/>
    <n v="1.0528870754011467E-2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x v="3"/>
    <x v="3"/>
    <n v="26.640000000000004"/>
    <n v="3.4534534534534533E-2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x v="3"/>
    <x v="3"/>
    <n v="351.20118343195264"/>
    <n v="1.7859248900645292E-2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x v="4"/>
    <x v="4"/>
    <n v="90.063492063492063"/>
    <n v="1.8505463517800493E-2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x v="3"/>
    <x v="3"/>
    <n v="171.625"/>
    <n v="1.2138868657441126E-2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x v="4"/>
    <x v="6"/>
    <n v="141.04655870445345"/>
    <n v="1.4926015758428175E-2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x v="6"/>
    <x v="20"/>
    <n v="30.57944915254237"/>
    <n v="9.2666366439186614E-3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x v="4"/>
    <x v="10"/>
    <n v="108.16455696202532"/>
    <n v="1.4490758269369772E-2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x v="3"/>
    <x v="3"/>
    <n v="133.45505617977528"/>
    <n v="2.5636708061460744E-2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x v="5"/>
    <x v="18"/>
    <n v="187.85106382978722"/>
    <n v="9.0610488164004979E-3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x v="2"/>
    <x v="8"/>
    <n v="332"/>
    <n v="1.0542168674698794E-2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x v="2"/>
    <x v="2"/>
    <n v="575.21428571428578"/>
    <n v="1.7260648205637649E-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x v="3"/>
    <x v="3"/>
    <n v="40.5"/>
    <n v="9.876543209876543E-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x v="4"/>
    <x v="6"/>
    <n v="184.42857142857144"/>
    <n v="1.5395042602633618E-2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x v="2"/>
    <x v="8"/>
    <n v="285.80555555555554"/>
    <n v="3.7029837690737678E-2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x v="0"/>
    <x v="0"/>
    <n v="319"/>
    <n v="1.9617757103852766E-2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x v="1"/>
    <x v="1"/>
    <n v="39.234070221066318"/>
    <n v="9.529017931125915E-3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x v="1"/>
    <x v="5"/>
    <n v="178.14000000000001"/>
    <n v="1.1900752217357135E-2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x v="4"/>
    <x v="19"/>
    <n v="365.15"/>
    <n v="9.7220320416267283E-3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x v="5"/>
    <x v="18"/>
    <n v="113.94594594594594"/>
    <n v="2.502371916508539E-2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x v="5"/>
    <x v="13"/>
    <n v="29.828720626631856"/>
    <n v="1.9607156612163439E-2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x v="4"/>
    <x v="22"/>
    <n v="54.270588235294113"/>
    <n v="2.4495989594623888E-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x v="2"/>
    <x v="8"/>
    <n v="236.34156976744185"/>
    <n v="1.694925677878022E-2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x v="0"/>
    <x v="0"/>
    <n v="512.91666666666663"/>
    <n v="1.4053614947197401E-2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x v="7"/>
    <x v="14"/>
    <n v="100.65116279069768"/>
    <n v="1.0050831792975971E-2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x v="3"/>
    <x v="3"/>
    <n v="81.348423194303152"/>
    <n v="9.6166471790959853E-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x v="5"/>
    <x v="13"/>
    <n v="16.404761904761905"/>
    <n v="1.3062409288824383E-2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x v="3"/>
    <x v="3"/>
    <n v="52.774617067833695"/>
    <n v="1.1485197777593499E-2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x v="0"/>
    <x v="0"/>
    <n v="260.20608108108109"/>
    <n v="2.0410018047026135E-2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x v="3"/>
    <x v="3"/>
    <n v="30.73289183222958"/>
    <n v="2.3272518316333861E-2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x v="5"/>
    <x v="18"/>
    <n v="13.5"/>
    <n v="2.9914529914529916E-2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x v="3"/>
    <x v="3"/>
    <n v="178.62556663644605"/>
    <n v="1.1907178820854313E-2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x v="3"/>
    <x v="3"/>
    <n v="220.0566037735849"/>
    <n v="9.8602417902769433E-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x v="2"/>
    <x v="8"/>
    <n v="101.5108695652174"/>
    <n v="9.101616875468465E-3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x v="8"/>
    <x v="23"/>
    <n v="191.5"/>
    <n v="3.1331592689295036E-2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x v="0"/>
    <x v="0"/>
    <n v="305.34683098591546"/>
    <n v="1.4085806373495852E-2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x v="4"/>
    <x v="12"/>
    <n v="23.995287958115181"/>
    <n v="1.2982479108027318E-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x v="7"/>
    <x v="14"/>
    <n v="723.77777777777771"/>
    <n v="9.8249923242247472E-3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x v="2"/>
    <x v="8"/>
    <n v="547.36"/>
    <n v="1.9584916691026015E-2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x v="3"/>
    <x v="3"/>
    <n v="414.49999999999994"/>
    <n v="1.4701447527141134E-2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x v="4"/>
    <x v="10"/>
    <n v="0.90696409140369971"/>
    <n v="3.239352129574085E-2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x v="2"/>
    <x v="8"/>
    <n v="34.173469387755098"/>
    <n v="3.5831591519856675E-2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x v="2"/>
    <x v="2"/>
    <n v="23.948810754912099"/>
    <n v="1.2500809637929917E-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x v="4"/>
    <x v="4"/>
    <n v="48.072649572649574"/>
    <n v="2.6313450084451951E-2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x v="3"/>
    <x v="3"/>
    <n v="0"/>
    <n v="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x v="4"/>
    <x v="4"/>
    <n v="70.145182291666657"/>
    <n v="1.666929638120342E-2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x v="6"/>
    <x v="11"/>
    <n v="529.92307692307691"/>
    <n v="2.6999564523152851E-2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x v="4"/>
    <x v="6"/>
    <n v="180.32549019607845"/>
    <n v="1.0003697018463344E-2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x v="1"/>
    <x v="1"/>
    <n v="92.320000000000007"/>
    <n v="8.9543616406701325E-3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x v="5"/>
    <x v="15"/>
    <n v="13.901001112347053"/>
    <n v="2.7766663999359845E-2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x v="3"/>
    <x v="3"/>
    <n v="927.07777777777767"/>
    <n v="1.5149154451861884E-2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x v="2"/>
    <x v="2"/>
    <n v="39.857142857142861"/>
    <n v="2.2700119474313024E-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x v="3"/>
    <x v="3"/>
    <n v="112.22929936305732"/>
    <n v="1.8868021875967391E-2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x v="3"/>
    <x v="3"/>
    <n v="70.925816023738875"/>
    <n v="1.0526315789473684E-2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x v="4"/>
    <x v="6"/>
    <n v="119.08974358974358"/>
    <n v="1.4102702120788029E-2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x v="3"/>
    <x v="3"/>
    <n v="24.017591339648174"/>
    <n v="1.0197757620147614E-2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x v="6"/>
    <x v="11"/>
    <n v="139.31868131868131"/>
    <n v="1.8851553872850608E-2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x v="4"/>
    <x v="19"/>
    <n v="39.277108433734945"/>
    <n v="1.0736196319018405E-2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x v="1"/>
    <x v="1"/>
    <n v="22.439077144917089"/>
    <n v="1.6964945538669153E-2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x v="3"/>
    <x v="3"/>
    <n v="55.779069767441861"/>
    <n v="2.7725661872003336E-2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x v="5"/>
    <x v="9"/>
    <n v="42.523125996810208"/>
    <n v="1.586527642337409E-2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x v="0"/>
    <x v="0"/>
    <n v="112.00000000000001"/>
    <n v="1.1803874092009685E-2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x v="4"/>
    <x v="10"/>
    <n v="7.0681818181818183"/>
    <n v="1.607717041800643E-2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x v="1"/>
    <x v="1"/>
    <n v="101.74563871693867"/>
    <n v="9.8063074523511914E-3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x v="3"/>
    <x v="3"/>
    <n v="425.75"/>
    <n v="9.3951849677040514E-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x v="4"/>
    <x v="6"/>
    <n v="145.53947368421052"/>
    <n v="3.3360455655004069E-2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x v="4"/>
    <x v="12"/>
    <n v="32.453465346534657"/>
    <n v="1.1654158276893038E-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x v="4"/>
    <x v="12"/>
    <n v="700.33333333333326"/>
    <n v="1.4120260193558623E-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x v="3"/>
    <x v="3"/>
    <n v="83.904860392967933"/>
    <n v="2.4391145730625122E-2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x v="2"/>
    <x v="8"/>
    <n v="84.19047619047619"/>
    <n v="3.5633484162895926E-2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x v="3"/>
    <x v="3"/>
    <n v="155.95180722891567"/>
    <n v="1.1356613102595798E-2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x v="4"/>
    <x v="10"/>
    <n v="99.619450317124731"/>
    <n v="3.2258064516129031E-2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x v="1"/>
    <x v="7"/>
    <n v="80.300000000000011"/>
    <n v="1.1069600110696002E-2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x v="6"/>
    <x v="11"/>
    <n v="11.254901960784313"/>
    <n v="1.5679442508710801E-2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x v="5"/>
    <x v="13"/>
    <n v="91.740952380952379"/>
    <n v="1.8520056473714807E-2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x v="6"/>
    <x v="11"/>
    <n v="95.521156936261391"/>
    <n v="2.0410680841996657E-2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x v="3"/>
    <x v="3"/>
    <n v="502.87499999999994"/>
    <n v="1.5659955257270694E-2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x v="1"/>
    <x v="7"/>
    <n v="159.24394463667818"/>
    <n v="1.204871636083135E-2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x v="4"/>
    <x v="6"/>
    <n v="15.022446689113355"/>
    <n v="1.8154650728427344E-2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x v="3"/>
    <x v="3"/>
    <n v="482.03846153846149"/>
    <n v="1.6117449932179048E-2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x v="5"/>
    <x v="13"/>
    <n v="149.96938775510205"/>
    <n v="9.5257535551473097E-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x v="4"/>
    <x v="4"/>
    <n v="117.22156398104266"/>
    <n v="1.0633244049123162E-2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x v="6"/>
    <x v="20"/>
    <n v="37.695968274950431"/>
    <n v="2.2723287863379737E-2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x v="0"/>
    <x v="0"/>
    <n v="72.653061224489804"/>
    <n v="1.0814606741573033E-2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x v="7"/>
    <x v="14"/>
    <n v="265.98113207547169"/>
    <n v="1.7521458466340355E-2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x v="6"/>
    <x v="20"/>
    <n v="24.205617977528089"/>
    <n v="9.1677110894490092E-3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x v="1"/>
    <x v="7"/>
    <n v="2.5064935064935066"/>
    <n v="2.5388601036269429E-2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x v="6"/>
    <x v="11"/>
    <n v="16.329799764428738"/>
    <n v="1.2983266012694748E-2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x v="1"/>
    <x v="1"/>
    <n v="276.5"/>
    <n v="1.0849909584086799E-2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x v="3"/>
    <x v="3"/>
    <n v="88.803571428571431"/>
    <n v="1.639154464410849E-2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x v="3"/>
    <x v="3"/>
    <n v="163.57142857142856"/>
    <n v="1.2809315866084425E-2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x v="4"/>
    <x v="6"/>
    <n v="969"/>
    <n v="1.238390092879257E-2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x v="3"/>
    <x v="3"/>
    <n v="270.91376701966715"/>
    <n v="1.6669086522889977E-2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x v="2"/>
    <x v="8"/>
    <n v="284.21355932203392"/>
    <n v="9.0884152523168296E-3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x v="1"/>
    <x v="7"/>
    <n v="4"/>
    <n v="0.25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x v="2"/>
    <x v="2"/>
    <n v="58.6329816768462"/>
    <n v="2.6316786302770886E-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x v="3"/>
    <x v="3"/>
    <n v="98.51111111111112"/>
    <n v="1.0376720054139409E-2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x v="1"/>
    <x v="1"/>
    <n v="43.975381008206334"/>
    <n v="1.3702647223481112E-2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x v="1"/>
    <x v="7"/>
    <n v="151.66315789473683"/>
    <n v="3.8450860632981677E-2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x v="1"/>
    <x v="1"/>
    <n v="223.63492063492063"/>
    <n v="9.5819433600681375E-3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x v="5"/>
    <x v="18"/>
    <n v="239.75"/>
    <n v="9.7858346033528523E-3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x v="4"/>
    <x v="22"/>
    <n v="199.33333333333334"/>
    <n v="1.8478260869565218E-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x v="3"/>
    <x v="3"/>
    <n v="137.34482758620689"/>
    <n v="1.5817223198594025E-2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x v="3"/>
    <x v="3"/>
    <n v="100.9696106362773"/>
    <n v="9.6124001843474003E-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x v="4"/>
    <x v="10"/>
    <n v="794.16"/>
    <n v="2.0002266545784225E-2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x v="3"/>
    <x v="3"/>
    <n v="369.7"/>
    <n v="1.7852312685961592E-2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x v="1"/>
    <x v="1"/>
    <n v="12.818181818181817"/>
    <n v="2.048857368006304E-2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x v="4"/>
    <x v="4"/>
    <n v="138.02702702702703"/>
    <n v="1.6643822204816919E-2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x v="3"/>
    <x v="3"/>
    <n v="83.813278008298752"/>
    <n v="1.2659749775448573E-2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x v="3"/>
    <x v="3"/>
    <n v="204.60063224446787"/>
    <n v="1.8520235262610343E-2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x v="1"/>
    <x v="5"/>
    <n v="44.344086021505376"/>
    <n v="8.971871968962172E-3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x v="1"/>
    <x v="1"/>
    <n v="218.60294117647058"/>
    <n v="1.641439623276152E-2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x v="3"/>
    <x v="3"/>
    <n v="186.03314917127071"/>
    <n v="3.8459253979567593E-2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x v="4"/>
    <x v="10"/>
    <n v="237.33830845771143"/>
    <n v="1.2346714180903469E-2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x v="1"/>
    <x v="1"/>
    <n v="305.65384615384613"/>
    <n v="2.8574724214588315E-2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x v="4"/>
    <x v="12"/>
    <n v="94.142857142857139"/>
    <n v="1.0622154779969651E-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x v="1"/>
    <x v="1"/>
    <n v="54.400000000000006"/>
    <n v="1.9199346405228759E-2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x v="8"/>
    <x v="23"/>
    <n v="111.88059701492537"/>
    <n v="4.0021344717182494E-2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x v="0"/>
    <x v="0"/>
    <n v="369.14814814814815"/>
    <n v="1.444767733520618E-2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x v="3"/>
    <x v="3"/>
    <n v="62.930372148859547"/>
    <n v="1.0644589000591367E-2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x v="3"/>
    <x v="3"/>
    <n v="64.927835051546396"/>
    <n v="1.0161956176563989E-2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x v="1"/>
    <x v="17"/>
    <n v="18.853658536585368"/>
    <n v="2.3932729624838292E-2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x v="4"/>
    <x v="22"/>
    <n v="16.754404145077721"/>
    <n v="1.5153389411182583E-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x v="1"/>
    <x v="17"/>
    <n v="101.11290322580646"/>
    <n v="1.3877811453182325E-2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x v="3"/>
    <x v="3"/>
    <n v="341.5022831050228"/>
    <n v="2.0831940526013185E-2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x v="2"/>
    <x v="2"/>
    <n v="64.016666666666666"/>
    <n v="1.8484769591252278E-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x v="6"/>
    <x v="11"/>
    <n v="52.080459770114942"/>
    <n v="9.2694769366585741E-3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x v="4"/>
    <x v="4"/>
    <n v="322.40211640211641"/>
    <n v="1.4917779892998983E-2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x v="2"/>
    <x v="2"/>
    <n v="119.50810185185186"/>
    <n v="1.5621519539005375E-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x v="5"/>
    <x v="18"/>
    <n v="146.79775280898878"/>
    <n v="1.0409491006505931E-2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x v="1"/>
    <x v="1"/>
    <n v="950.57142857142856"/>
    <n v="1.9537120529005109E-2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x v="0"/>
    <x v="0"/>
    <n v="72.893617021276597"/>
    <n v="2.276707530647986E-2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x v="3"/>
    <x v="3"/>
    <n v="79.008248730964468"/>
    <n v="1.0986451649172403E-2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x v="4"/>
    <x v="4"/>
    <n v="64.721518987341781"/>
    <n v="1.9949149227459419E-2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x v="5"/>
    <x v="15"/>
    <n v="82.028169014084511"/>
    <n v="1.4766483516483516E-2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x v="6"/>
    <x v="11"/>
    <n v="1037.6666666666667"/>
    <n v="1.6382910375843239E-2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x v="3"/>
    <x v="3"/>
    <n v="12.910076530612244"/>
    <n v="1.2498147507780468E-2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x v="4"/>
    <x v="10"/>
    <n v="154.84210526315789"/>
    <n v="2.127591774303195E-2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x v="3"/>
    <x v="3"/>
    <n v="7.0991735537190088"/>
    <n v="1.4059281812483209E-2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x v="3"/>
    <x v="3"/>
    <n v="208.52773826458036"/>
    <n v="1.1112248030287528E-2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x v="4"/>
    <x v="6"/>
    <n v="99.683544303797461"/>
    <n v="2.3238095238095238E-2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x v="3"/>
    <x v="3"/>
    <n v="201.59756097560978"/>
    <n v="1.4706376571962441E-2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x v="1"/>
    <x v="1"/>
    <n v="162.09032258064516"/>
    <n v="1.3697773329997498E-2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x v="4"/>
    <x v="4"/>
    <n v="3.6436208125445471"/>
    <n v="1.6040688575899843E-2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x v="0"/>
    <x v="0"/>
    <n v="5"/>
    <n v="0.2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x v="2"/>
    <x v="8"/>
    <n v="206.63492063492063"/>
    <n v="1.4902442771547088E-2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x v="3"/>
    <x v="3"/>
    <n v="128.23628691983123"/>
    <n v="1.2503290339563043E-2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x v="3"/>
    <x v="3"/>
    <n v="119.66037735849055"/>
    <n v="1.6083254493850521E-2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x v="3"/>
    <x v="3"/>
    <n v="170.73055242390078"/>
    <n v="1.8865806468653837E-2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x v="5"/>
    <x v="9"/>
    <n v="187.21212121212122"/>
    <n v="1.7319520880543865E-2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x v="1"/>
    <x v="1"/>
    <n v="188.38235294117646"/>
    <n v="2.4980483996877439E-2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x v="0"/>
    <x v="0"/>
    <n v="131.29869186046511"/>
    <n v="1.234315065839362E-2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x v="1"/>
    <x v="17"/>
    <n v="283.97435897435901"/>
    <n v="2.8532731376975169E-2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x v="4"/>
    <x v="22"/>
    <n v="120.41999999999999"/>
    <n v="9.7159940209267555E-3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x v="3"/>
    <x v="3"/>
    <n v="419.0560747663551"/>
    <n v="3.5716675215771987E-2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x v="3"/>
    <x v="3"/>
    <n v="13.853658536585368"/>
    <n v="1.3204225352112676E-2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x v="1"/>
    <x v="5"/>
    <n v="139.43548387096774"/>
    <n v="2.2209369577790631E-2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x v="3"/>
    <x v="3"/>
    <n v="174"/>
    <n v="1.3584117032392894E-2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x v="3"/>
    <x v="3"/>
    <n v="155.49056603773585"/>
    <n v="1.7546414270112852E-2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x v="3"/>
    <x v="3"/>
    <n v="170.44705882352943"/>
    <n v="1.1733848702374379E-2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x v="1"/>
    <x v="7"/>
    <n v="189.515625"/>
    <n v="1.9622392612746311E-2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x v="3"/>
    <x v="3"/>
    <n v="249.71428571428572"/>
    <n v="1.5732265446224258E-2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x v="5"/>
    <x v="9"/>
    <n v="48.860523665659613"/>
    <n v="1.2345806238857343E-2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x v="3"/>
    <x v="3"/>
    <n v="28.461970393057683"/>
    <n v="1.1621859138762847E-2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x v="7"/>
    <x v="14"/>
    <n v="268.02325581395348"/>
    <n v="1.1106290672451193E-2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x v="3"/>
    <x v="3"/>
    <n v="619.80078125"/>
    <n v="1.3512406330159011E-2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x v="1"/>
    <x v="7"/>
    <n v="3.1301587301587301"/>
    <n v="1.0818120351588911E-2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x v="3"/>
    <x v="3"/>
    <n v="159.92152704135739"/>
    <n v="1.7857379679853586E-2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x v="7"/>
    <x v="14"/>
    <n v="279.39215686274508"/>
    <n v="3.0317917046810302E-2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x v="3"/>
    <x v="3"/>
    <n v="77.373333333333335"/>
    <n v="1.0684128898845425E-2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x v="3"/>
    <x v="3"/>
    <n v="206.32812500000003"/>
    <n v="1.431276031806134E-2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x v="0"/>
    <x v="0"/>
    <n v="694.25"/>
    <n v="1.386388188692834E-2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x v="1"/>
    <x v="7"/>
    <n v="151.78947368421052"/>
    <n v="3.3287101248266296E-2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x v="3"/>
    <x v="3"/>
    <n v="64.58207217694995"/>
    <n v="1.3519359723123512E-2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x v="3"/>
    <x v="3"/>
    <n v="62.873684210526314"/>
    <n v="1.4565544952285283E-2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x v="3"/>
    <x v="3"/>
    <n v="310.39864864864865"/>
    <n v="1.6668843466335792E-2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x v="3"/>
    <x v="3"/>
    <n v="42.859916782246884"/>
    <n v="8.9961814769270593E-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x v="4"/>
    <x v="10"/>
    <n v="83.119402985074629"/>
    <n v="1.8854372418746632E-2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x v="4"/>
    <x v="19"/>
    <n v="78.531302876480552"/>
    <n v="1.7861759889683703E-2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x v="4"/>
    <x v="19"/>
    <n v="114.09352517985612"/>
    <n v="1.4288416671921307E-2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x v="4"/>
    <x v="10"/>
    <n v="64.537683358624179"/>
    <n v="2.0408963014632693E-2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x v="3"/>
    <x v="3"/>
    <n v="79.411764705882348"/>
    <n v="9.6296296296296303E-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x v="3"/>
    <x v="3"/>
    <n v="11.419117647058824"/>
    <n v="1.0088001717106675E-2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x v="4"/>
    <x v="6"/>
    <n v="56.186046511627907"/>
    <n v="9.3129139072847689E-3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x v="3"/>
    <x v="3"/>
    <n v="16.501669449081803"/>
    <n v="1.3000151752744195E-2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x v="3"/>
    <x v="3"/>
    <n v="119.96808510638297"/>
    <n v="1.7203156867961339E-2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x v="2"/>
    <x v="8"/>
    <n v="145.45652173913044"/>
    <n v="9.6398146764310275E-3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x v="3"/>
    <x v="3"/>
    <n v="221.38255033557047"/>
    <n v="1.1368459346389378E-2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x v="3"/>
    <x v="3"/>
    <n v="48.396694214876035"/>
    <n v="3.5714285714285712E-2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x v="1"/>
    <x v="1"/>
    <n v="92.911504424778755"/>
    <n v="2.6316231797986363E-2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x v="6"/>
    <x v="11"/>
    <n v="88.599797365754824"/>
    <n v="3.3334095691153601E-2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x v="5"/>
    <x v="18"/>
    <n v="41.4"/>
    <n v="9.6618357487922701E-3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x v="0"/>
    <x v="0"/>
    <n v="63.056795131845846"/>
    <n v="1.1628655064818092E-2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x v="3"/>
    <x v="3"/>
    <n v="48.482333607230892"/>
    <n v="1.020287104045557E-2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x v="1"/>
    <x v="17"/>
    <n v="2"/>
    <n v="0.5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x v="4"/>
    <x v="12"/>
    <n v="88.47941026944585"/>
    <n v="2.2224903613557882E-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x v="2"/>
    <x v="2"/>
    <n v="126.84"/>
    <n v="3.2245348470514031E-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x v="2"/>
    <x v="2"/>
    <n v="2338.833333333333"/>
    <n v="1.6674980403334996E-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x v="1"/>
    <x v="16"/>
    <n v="508.38857142857148"/>
    <n v="1.6949914576027337E-2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x v="7"/>
    <x v="14"/>
    <n v="191.47826086956522"/>
    <n v="1.9981834695731154E-2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x v="0"/>
    <x v="0"/>
    <n v="42.127533783783782"/>
    <n v="1.0104452775717235E-2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x v="4"/>
    <x v="22"/>
    <n v="8.24"/>
    <n v="1.6990291262135922E-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x v="1"/>
    <x v="1"/>
    <n v="60.064638783269963"/>
    <n v="1.2344115971386972E-2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x v="4"/>
    <x v="4"/>
    <n v="47.232808616404313"/>
    <n v="1.3155586739168567E-2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x v="3"/>
    <x v="3"/>
    <n v="81.736263736263737"/>
    <n v="1.0352245227211615E-2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x v="1"/>
    <x v="17"/>
    <n v="54.187265917603"/>
    <n v="1.2994194083494609E-2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x v="3"/>
    <x v="3"/>
    <n v="97.868131868131869"/>
    <n v="1.4709184819222995E-2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x v="3"/>
    <x v="3"/>
    <n v="77.239999999999995"/>
    <n v="1.1263593992749871E-2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x v="1"/>
    <x v="17"/>
    <n v="33.464735516372798"/>
    <n v="4.0006021602498963E-2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x v="4"/>
    <x v="4"/>
    <n v="239.58823529411765"/>
    <n v="2.2260414109174238E-2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x v="3"/>
    <x v="3"/>
    <n v="64.032258064516128"/>
    <n v="1.2594458438287154E-2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x v="8"/>
    <x v="23"/>
    <n v="176.15942028985506"/>
    <n v="3.4471410941999174E-2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x v="3"/>
    <x v="3"/>
    <n v="20.33818181818182"/>
    <n v="1.3588414089039871E-2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x v="3"/>
    <x v="3"/>
    <n v="358.64754098360658"/>
    <n v="9.2617986515826766E-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x v="1"/>
    <x v="7"/>
    <n v="468.85802469135803"/>
    <n v="1.449542492265157E-2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x v="3"/>
    <x v="3"/>
    <n v="122.05635245901641"/>
    <n v="9.0071940030387737E-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x v="3"/>
    <x v="3"/>
    <n v="55.931783729156137"/>
    <n v="4.0003975101410259E-2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x v="1"/>
    <x v="7"/>
    <n v="43.660714285714285"/>
    <n v="2.3721881390593048E-2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x v="7"/>
    <x v="14"/>
    <n v="33.53837141183363"/>
    <n v="2.1275109170305676E-2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x v="8"/>
    <x v="23"/>
    <n v="122.97938144329896"/>
    <n v="2.7747506077625952E-2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x v="7"/>
    <x v="14"/>
    <n v="189.74959871589084"/>
    <n v="9.8973048877459523E-3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x v="5"/>
    <x v="13"/>
    <n v="83.622641509433961"/>
    <n v="2.5045126353790612E-2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x v="4"/>
    <x v="6"/>
    <n v="17.968844221105527"/>
    <n v="1.2025281055987472E-2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x v="0"/>
    <x v="0"/>
    <n v="1036.5"/>
    <n v="2.5015505478602439E-2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x v="6"/>
    <x v="20"/>
    <n v="97.405219780219781"/>
    <n v="2.0835977492913653E-2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x v="3"/>
    <x v="3"/>
    <n v="86.386203150461711"/>
    <n v="1.041895911014418E-2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x v="3"/>
    <x v="3"/>
    <n v="150.16666666666666"/>
    <n v="1.2701936120360094E-2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x v="3"/>
    <x v="3"/>
    <n v="358.43478260869563"/>
    <n v="1.7831149927219795E-2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x v="5"/>
    <x v="9"/>
    <n v="542.85714285714289"/>
    <n v="1.4473684210526316E-2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x v="3"/>
    <x v="3"/>
    <n v="67.500714285714281"/>
    <n v="9.7988381075332538E-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x v="2"/>
    <x v="8"/>
    <n v="191.74666666666667"/>
    <n v="9.3178499408942354E-3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x v="3"/>
    <x v="3"/>
    <n v="932"/>
    <n v="1.9241773962804007E-2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x v="4"/>
    <x v="19"/>
    <n v="429.27586206896552"/>
    <n v="1.4057354004337698E-2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x v="2"/>
    <x v="2"/>
    <n v="100.65753424657535"/>
    <n v="9.3903102885138819E-3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x v="4"/>
    <x v="4"/>
    <n v="226.61111111111109"/>
    <n v="2.329002206423143E-2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x v="4"/>
    <x v="4"/>
    <n v="142.38"/>
    <n v="3.3291192583227984E-2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x v="1"/>
    <x v="1"/>
    <n v="90.633333333333326"/>
    <n v="1.4159617506436189E-2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x v="3"/>
    <x v="3"/>
    <n v="63.966740576496676"/>
    <n v="1.5147838746577004E-2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x v="3"/>
    <x v="3"/>
    <n v="84.131868131868131"/>
    <n v="1.0318704284221526E-2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x v="1"/>
    <x v="1"/>
    <n v="133.93478260869566"/>
    <n v="1.590650868365525E-2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x v="3"/>
    <x v="3"/>
    <n v="59.042047531992694"/>
    <n v="9.1755428948889443E-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x v="1"/>
    <x v="5"/>
    <n v="152.80062063615205"/>
    <n v="3.7037977254264824E-2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x v="2"/>
    <x v="8"/>
    <n v="446.69121140142522"/>
    <n v="1.5383633685531514E-2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x v="4"/>
    <x v="6"/>
    <n v="84.391891891891888"/>
    <n v="8.967173738991193E-3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x v="2"/>
    <x v="8"/>
    <n v="3"/>
    <n v="0.33333333333333331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x v="3"/>
    <x v="3"/>
    <n v="175.02692307692308"/>
    <n v="9.0096029182323602E-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x v="2"/>
    <x v="8"/>
    <n v="54.137931034482754"/>
    <n v="1.762208067940552E-2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x v="5"/>
    <x v="18"/>
    <n v="311.87381703470032"/>
    <n v="1.03070885256514E-2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x v="4"/>
    <x v="10"/>
    <n v="122.78160919540231"/>
    <n v="1.0859389627410598E-2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x v="5"/>
    <x v="9"/>
    <n v="99.026517383618156"/>
    <n v="1.205012853470437E-2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x v="2"/>
    <x v="2"/>
    <n v="127.84686346863469"/>
    <n v="9.7051650238840857E-3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x v="4"/>
    <x v="6"/>
    <n v="158.61643835616439"/>
    <n v="1.4509024958977459E-2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x v="3"/>
    <x v="3"/>
    <n v="707.05882352941171"/>
    <n v="1.1397670549084858E-2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x v="3"/>
    <x v="3"/>
    <n v="142.38775510204081"/>
    <n v="1.332951125125412E-2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x v="3"/>
    <x v="3"/>
    <n v="147.86046511627907"/>
    <n v="1.9660270525322428E-2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x v="3"/>
    <x v="3"/>
    <n v="20.322580645161288"/>
    <n v="1.1111111111111112E-2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x v="3"/>
    <x v="3"/>
    <n v="1840.625"/>
    <n v="1.3718166383701189E-2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x v="5"/>
    <x v="15"/>
    <n v="161.94202898550725"/>
    <n v="9.2178270986218013E-3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x v="1"/>
    <x v="1"/>
    <n v="472.82077922077923"/>
    <n v="9.8057527082555107E-3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x v="6"/>
    <x v="20"/>
    <n v="24.466101694915253"/>
    <n v="2.2722549359196396E-2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x v="3"/>
    <x v="3"/>
    <n v="517.65"/>
    <n v="1.5164686564280884E-2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x v="4"/>
    <x v="4"/>
    <n v="247.64285714285714"/>
    <n v="4.002019036631093E-2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x v="2"/>
    <x v="8"/>
    <n v="100.20481927710843"/>
    <n v="3.5709991583503665E-2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x v="5"/>
    <x v="13"/>
    <n v="153"/>
    <n v="1.1651037226484797E-2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x v="3"/>
    <x v="3"/>
    <n v="37.091954022988503"/>
    <n v="1.1775643012085528E-2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x v="1"/>
    <x v="1"/>
    <n v="4.392394822006473"/>
    <n v="1.1051759071652238E-2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x v="4"/>
    <x v="4"/>
    <n v="156.50721649484535"/>
    <n v="3.999683819460912E-2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x v="3"/>
    <x v="3"/>
    <n v="270.40816326530609"/>
    <n v="1.0867924528301888E-2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x v="3"/>
    <x v="3"/>
    <n v="134.05952380952382"/>
    <n v="1.0745049285143415E-2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x v="6"/>
    <x v="20"/>
    <n v="50.398033126293996"/>
    <n v="1.6391253889841736E-2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x v="3"/>
    <x v="3"/>
    <n v="88.815837937384899"/>
    <n v="1.0865282932796981E-2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x v="2"/>
    <x v="2"/>
    <n v="165"/>
    <n v="1.2325502213142662E-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x v="3"/>
    <x v="3"/>
    <n v="17.5"/>
    <n v="1.3605442176870748E-2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x v="4"/>
    <x v="6"/>
    <n v="185.66071428571428"/>
    <n v="1.1734154082908531E-2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x v="2"/>
    <x v="8"/>
    <n v="412.6631944444444"/>
    <n v="9.0115863252753538E-3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x v="2"/>
    <x v="2"/>
    <n v="90.25"/>
    <n v="3.0332409972299169E-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x v="1"/>
    <x v="1"/>
    <n v="91.984615384615381"/>
    <n v="1.041608593038598E-2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x v="1"/>
    <x v="16"/>
    <n v="527.00632911392404"/>
    <n v="1.1769368417260138E-2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x v="3"/>
    <x v="3"/>
    <n v="319.14285714285711"/>
    <n v="3.9988063264697109E-2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x v="7"/>
    <x v="14"/>
    <n v="354.18867924528303"/>
    <n v="1.5151745761164044E-2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x v="5"/>
    <x v="9"/>
    <n v="32.896103896103895"/>
    <n v="1.1448874851954205E-2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x v="1"/>
    <x v="7"/>
    <n v="135.8918918918919"/>
    <n v="3.5799522673031027E-2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x v="3"/>
    <x v="3"/>
    <n v="2.0843373493975905"/>
    <n v="9.6339113680154135E-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x v="1"/>
    <x v="7"/>
    <n v="61"/>
    <n v="3.1311475409836066E-2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x v="3"/>
    <x v="3"/>
    <n v="30.037735849056602"/>
    <n v="1.0050251256281407E-2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x v="3"/>
    <x v="3"/>
    <n v="1179.1666666666665"/>
    <n v="9.1872791519434626E-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x v="1"/>
    <x v="5"/>
    <n v="1126.0833333333335"/>
    <n v="9.0283430770369266E-3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x v="3"/>
    <x v="3"/>
    <n v="12.923076923076923"/>
    <n v="3.3730158730158728E-2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x v="3"/>
    <x v="3"/>
    <n v="712"/>
    <n v="9.8314606741573031E-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x v="2"/>
    <x v="8"/>
    <n v="30.304347826086957"/>
    <n v="1.6260162601626018E-2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x v="2"/>
    <x v="2"/>
    <n v="212.50896057347671"/>
    <n v="2.8571428571428571E-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x v="3"/>
    <x v="3"/>
    <n v="228.85714285714286"/>
    <n v="2.4968789013732832E-2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x v="4"/>
    <x v="10"/>
    <n v="34.959979476654695"/>
    <n v="9.0112567327589998E-3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x v="2"/>
    <x v="8"/>
    <n v="157.29069767441862"/>
    <n v="2.7056997116877358E-2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x v="1"/>
    <x v="5"/>
    <n v="1"/>
    <n v="1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x v="5"/>
    <x v="9"/>
    <n v="232.30555555555554"/>
    <n v="3.2285065168001913E-2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x v="3"/>
    <x v="3"/>
    <n v="92.448275862068968"/>
    <n v="2.1260723610593061E-2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x v="7"/>
    <x v="14"/>
    <n v="256.70212765957444"/>
    <n v="1.1355159552424368E-2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x v="3"/>
    <x v="3"/>
    <n v="168.47017045454547"/>
    <n v="2.7022925221115823E-2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x v="3"/>
    <x v="3"/>
    <n v="166.57777777777778"/>
    <n v="3.8420490928495199E-2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x v="3"/>
    <x v="3"/>
    <n v="772.07692307692309"/>
    <n v="1.4745441865099133E-2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x v="4"/>
    <x v="6"/>
    <n v="406.85714285714283"/>
    <n v="2.0014044943820225E-2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x v="1"/>
    <x v="1"/>
    <n v="564.20608108108115"/>
    <n v="9.0895482171192473E-3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x v="1"/>
    <x v="5"/>
    <n v="68.426865671641792"/>
    <n v="1.1115473541857523E-2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x v="6"/>
    <x v="11"/>
    <n v="34.351966873706004"/>
    <n v="1.2656702025072323E-2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x v="1"/>
    <x v="1"/>
    <n v="655.4545454545455"/>
    <n v="1.1511789181692095E-2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x v="1"/>
    <x v="17"/>
    <n v="177.25714285714284"/>
    <n v="1.6118633139909737E-2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x v="3"/>
    <x v="3"/>
    <n v="113.17857142857144"/>
    <n v="3.7077942568633636E-2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x v="1"/>
    <x v="1"/>
    <n v="728.18181818181824"/>
    <n v="1.8476903870162296E-2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x v="1"/>
    <x v="7"/>
    <n v="208.33333333333334"/>
    <n v="2.4369230769230768E-2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x v="4"/>
    <x v="22"/>
    <n v="31.171232876712331"/>
    <n v="1.8164505969384018E-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x v="5"/>
    <x v="18"/>
    <n v="56.967078189300416"/>
    <n v="9.2646102723398099E-3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x v="3"/>
    <x v="3"/>
    <n v="231"/>
    <n v="1.3528138528138528E-2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x v="6"/>
    <x v="11"/>
    <n v="86.867834394904463"/>
    <n v="3.1254009861969093E-2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x v="3"/>
    <x v="3"/>
    <n v="270.74418604651163"/>
    <n v="1.855351314207181E-2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x v="3"/>
    <x v="3"/>
    <n v="49.446428571428569"/>
    <n v="9.3896713615023476E-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x v="1"/>
    <x v="7"/>
    <n v="113.3596256684492"/>
    <n v="3.0303208991308245E-2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x v="3"/>
    <x v="3"/>
    <n v="190.55555555555554"/>
    <n v="2.3254434945891189E-2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x v="2"/>
    <x v="2"/>
    <n v="135.5"/>
    <n v="1.1512915129151291E-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x v="1"/>
    <x v="1"/>
    <n v="10.297872340425531"/>
    <n v="1.0330578512396695E-2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x v="3"/>
    <x v="3"/>
    <n v="65.544223826714799"/>
    <n v="3.0307202952232763E-2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x v="3"/>
    <x v="3"/>
    <n v="49.026652452025587"/>
    <n v="1.4699806467045034E-2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x v="4"/>
    <x v="10"/>
    <n v="787.92307692307691"/>
    <n v="1.6987210778092357E-2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x v="3"/>
    <x v="3"/>
    <n v="80.306347746090154"/>
    <n v="9.5196636614619731E-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x v="4"/>
    <x v="6"/>
    <n v="106.29411764705883"/>
    <n v="3.0252720900202916E-2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x v="3"/>
    <x v="3"/>
    <n v="50.735632183908038"/>
    <n v="1.2686905301314002E-2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x v="4"/>
    <x v="10"/>
    <n v="215.31372549019611"/>
    <n v="1.466168837082233E-2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x v="1"/>
    <x v="1"/>
    <n v="141.22972972972974"/>
    <n v="1.3204478040378911E-2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x v="2"/>
    <x v="2"/>
    <n v="115.33745781777279"/>
    <n v="3.2262154386307113E-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x v="4"/>
    <x v="10"/>
    <n v="193.11940298507463"/>
    <n v="9.8152871164695881E-3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x v="1"/>
    <x v="17"/>
    <n v="729.73333333333335"/>
    <n v="1.8911017723369266E-2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x v="1"/>
    <x v="1"/>
    <n v="99.66339869281046"/>
    <n v="1.4083352460897793E-2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x v="4"/>
    <x v="10"/>
    <n v="88.166666666666671"/>
    <n v="9.766855702583491E-3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x v="3"/>
    <x v="3"/>
    <n v="37.233333333333334"/>
    <n v="1.342882721575649E-2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x v="3"/>
    <x v="3"/>
    <n v="30.540075309306079"/>
    <n v="1.9604044104695812E-2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x v="0"/>
    <x v="0"/>
    <n v="25.714285714285712"/>
    <n v="1.1111111111111112E-2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x v="3"/>
    <x v="3"/>
    <n v="34"/>
    <n v="1.0294117647058823E-2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x v="5"/>
    <x v="9"/>
    <n v="1185.909090909091"/>
    <n v="1.3875047911077042E-2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x v="1"/>
    <x v="1"/>
    <n v="125.39393939393939"/>
    <n v="1.3291445142580956E-2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x v="4"/>
    <x v="6"/>
    <n v="14.394366197183098"/>
    <n v="3.0332681017612523E-2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x v="6"/>
    <x v="20"/>
    <n v="54.807692307692314"/>
    <n v="1.8245614035087718E-2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x v="2"/>
    <x v="2"/>
    <n v="109.63157894736841"/>
    <n v="2.2203552568410945E-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x v="3"/>
    <x v="3"/>
    <n v="188.47058823529412"/>
    <n v="1.8882646691635457E-2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x v="3"/>
    <x v="3"/>
    <n v="87.008284023668637"/>
    <n v="1.6661679497293327E-2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x v="1"/>
    <x v="1"/>
    <n v="1"/>
    <n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x v="7"/>
    <x v="14"/>
    <n v="202.9130434782609"/>
    <n v="2.2712663381187059E-2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x v="7"/>
    <x v="14"/>
    <n v="197.03225806451613"/>
    <n v="1.1624099541584807E-2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x v="3"/>
    <x v="3"/>
    <n v="107"/>
    <n v="3.5697870384556456E-2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x v="1"/>
    <x v="1"/>
    <n v="268.73076923076923"/>
    <n v="3.1200801488478602E-2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x v="4"/>
    <x v="4"/>
    <n v="50.845360824742272"/>
    <n v="1.3584752635847526E-2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x v="4"/>
    <x v="6"/>
    <n v="1180.2857142857142"/>
    <n v="9.198741224885015E-3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x v="3"/>
    <x v="3"/>
    <n v="264"/>
    <n v="2.3268398268398268E-2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x v="0"/>
    <x v="0"/>
    <n v="30.44230769230769"/>
    <n v="1.2002526847757423E-2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x v="4"/>
    <x v="4"/>
    <n v="62.880681818181813"/>
    <n v="2.3809523809523808E-2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x v="3"/>
    <x v="3"/>
    <n v="193.125"/>
    <n v="1.7880258899676375E-2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x v="6"/>
    <x v="11"/>
    <n v="77.102702702702715"/>
    <n v="9.5204711160964666E-3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x v="5"/>
    <x v="9"/>
    <n v="225.52763819095478"/>
    <n v="2.0833333333333332E-2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x v="6"/>
    <x v="11"/>
    <n v="239.40625"/>
    <n v="8.8761258321367973E-3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x v="1"/>
    <x v="1"/>
    <n v="92.1875"/>
    <n v="1.2203389830508475E-2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x v="1"/>
    <x v="1"/>
    <n v="130.23333333333335"/>
    <n v="1.5613002303557716E-2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x v="3"/>
    <x v="3"/>
    <n v="615.21739130434787"/>
    <n v="9.399293286219081E-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x v="5"/>
    <x v="9"/>
    <n v="368.79532163742692"/>
    <n v="1.3155947397352954E-2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x v="3"/>
    <x v="3"/>
    <n v="1094.8571428571429"/>
    <n v="9.0031315240083499E-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x v="6"/>
    <x v="11"/>
    <n v="50.662921348314605"/>
    <n v="1.0423597249944556E-2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x v="1"/>
    <x v="1"/>
    <n v="800.6"/>
    <n v="2.3232575568323758E-2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x v="4"/>
    <x v="4"/>
    <n v="291.28571428571428"/>
    <n v="1.4713094654242276E-2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x v="1"/>
    <x v="1"/>
    <n v="349.9666666666667"/>
    <n v="1.1112169412959965E-2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x v="1"/>
    <x v="1"/>
    <n v="357.07317073170731"/>
    <n v="1.7213114754098362E-2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x v="5"/>
    <x v="9"/>
    <n v="126.48941176470588"/>
    <n v="1.190520480672644E-2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x v="4"/>
    <x v="12"/>
    <n v="387.5"/>
    <n v="1.1254480286738351E-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x v="3"/>
    <x v="3"/>
    <n v="457.03571428571428"/>
    <n v="1.5159803078846604E-2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x v="4"/>
    <x v="6"/>
    <n v="266.69565217391306"/>
    <n v="1.3368112161721553E-2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x v="3"/>
    <x v="3"/>
    <n v="69"/>
    <n v="1.4288630332720964E-2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x v="3"/>
    <x v="3"/>
    <n v="51.34375"/>
    <n v="3.1243659971596671E-2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x v="3"/>
    <x v="3"/>
    <n v="1.1710526315789473"/>
    <n v="1.5449438202247191E-2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x v="7"/>
    <x v="14"/>
    <n v="108.97734294541709"/>
    <n v="4.0003024088757007E-2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x v="5"/>
    <x v="18"/>
    <n v="315.17592592592592"/>
    <n v="9.5258380093422249E-3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x v="5"/>
    <x v="18"/>
    <n v="157.69117647058823"/>
    <n v="1.5387484845658864E-2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x v="3"/>
    <x v="3"/>
    <n v="153.8082191780822"/>
    <n v="1.059850374064838E-2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x v="2"/>
    <x v="2"/>
    <n v="89.738979118329468"/>
    <n v="2.2726391312778746E-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x v="1"/>
    <x v="7"/>
    <n v="75.135802469135797"/>
    <n v="1.5445284258954979E-2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x v="1"/>
    <x v="17"/>
    <n v="852.88135593220341"/>
    <n v="1.1903815580286168E-2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x v="3"/>
    <x v="3"/>
    <n v="138.90625"/>
    <n v="2.935883014623172E-2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x v="4"/>
    <x v="4"/>
    <n v="190.18181818181819"/>
    <n v="1.0721114449603933E-2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x v="3"/>
    <x v="3"/>
    <n v="100.24333619948409"/>
    <n v="3.0304589863016047E-2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x v="2"/>
    <x v="2"/>
    <n v="142.75824175824175"/>
    <n v="1.1931337079516588E-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x v="2"/>
    <x v="8"/>
    <n v="563.13333333333333"/>
    <n v="1.5626849769148809E-2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x v="7"/>
    <x v="14"/>
    <n v="30.715909090909086"/>
    <n v="1.2208657047724751E-2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x v="4"/>
    <x v="4"/>
    <n v="99.39772727272728"/>
    <n v="1.0746541671430205E-2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x v="2"/>
    <x v="2"/>
    <n v="197.54935622317598"/>
    <n v="9.8054125297819487E-3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x v="2"/>
    <x v="2"/>
    <n v="508.5"/>
    <n v="9.4395280235988199E-3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x v="0"/>
    <x v="0"/>
    <n v="237.74468085106383"/>
    <n v="9.844281367460175E-3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x v="4"/>
    <x v="6"/>
    <n v="338.46875"/>
    <n v="1.588034345859108E-2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x v="1"/>
    <x v="7"/>
    <n v="133.08955223880596"/>
    <n v="3.4428619490860152E-2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x v="1"/>
    <x v="1"/>
    <n v="1"/>
    <n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x v="1"/>
    <x v="5"/>
    <n v="207.79999999999998"/>
    <n v="1.2832852101379532E-2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x v="6"/>
    <x v="11"/>
    <n v="51.122448979591837"/>
    <n v="1.2375249500998005E-2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x v="1"/>
    <x v="7"/>
    <n v="652.05847953216369"/>
    <n v="1.3156714677763628E-2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x v="5"/>
    <x v="13"/>
    <n v="113.63099415204678"/>
    <n v="1.3699828623481156E-2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x v="3"/>
    <x v="3"/>
    <n v="102.37606837606839"/>
    <n v="1.8867924528301886E-2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x v="0"/>
    <x v="0"/>
    <n v="356.58333333333331"/>
    <n v="1.8462257536807667E-2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x v="4"/>
    <x v="12"/>
    <n v="139.86792452830187"/>
    <n v="3.0352084176446782E-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x v="0"/>
    <x v="0"/>
    <n v="69.45"/>
    <n v="1.259899208063355E-2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x v="3"/>
    <x v="3"/>
    <n v="35.534246575342465"/>
    <n v="2.4286815728604472E-2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x v="2"/>
    <x v="8"/>
    <n v="251.65"/>
    <n v="1.2914762567057422E-2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x v="3"/>
    <x v="3"/>
    <n v="105.87500000000001"/>
    <n v="1.7494901792422454E-2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x v="3"/>
    <x v="3"/>
    <n v="187.42857142857144"/>
    <n v="1.2957317073170731E-2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x v="4"/>
    <x v="19"/>
    <n v="386.78571428571428"/>
    <n v="4.0073868882733149E-2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x v="4"/>
    <x v="12"/>
    <n v="347.07142857142856"/>
    <n v="1.0290183165260341E-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x v="3"/>
    <x v="3"/>
    <n v="185.82098765432099"/>
    <n v="2.1738697139819952E-2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x v="7"/>
    <x v="14"/>
    <n v="43.241247264770237"/>
    <n v="1.1360617369852615E-2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x v="0"/>
    <x v="0"/>
    <n v="162.4375"/>
    <n v="3.8476337052712584E-2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x v="3"/>
    <x v="3"/>
    <n v="184.84285714285716"/>
    <n v="9.738001391143055E-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x v="4"/>
    <x v="6"/>
    <n v="23.703520691785052"/>
    <n v="1.3706483218678341E-2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x v="3"/>
    <x v="3"/>
    <n v="89.870129870129873"/>
    <n v="1.7485549132947979E-2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x v="3"/>
    <x v="3"/>
    <n v="272.6041958041958"/>
    <n v="1.1902807420784764E-2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x v="4"/>
    <x v="22"/>
    <n v="170.04255319148936"/>
    <n v="1.0135135135135136E-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x v="7"/>
    <x v="14"/>
    <n v="188.28503562945369"/>
    <n v="2.3805318665791997E-2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x v="7"/>
    <x v="14"/>
    <n v="346.93532338308455"/>
    <n v="3.1247311211173891E-2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x v="1"/>
    <x v="1"/>
    <n v="69.177215189873422"/>
    <n v="1.2259835315645014E-2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x v="7"/>
    <x v="14"/>
    <n v="25.433734939759034"/>
    <n v="2.700142112742776E-2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x v="0"/>
    <x v="0"/>
    <n v="77.400977995110026"/>
    <n v="9.7055943393246358E-3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x v="1"/>
    <x v="16"/>
    <n v="37.481481481481481"/>
    <n v="1.1857707509881422E-2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x v="5"/>
    <x v="9"/>
    <n v="543.79999999999995"/>
    <n v="9.7462302317028321E-3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x v="1"/>
    <x v="5"/>
    <n v="228.52189349112427"/>
    <n v="1.2501229926307995E-2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x v="3"/>
    <x v="3"/>
    <n v="38.948339483394832"/>
    <n v="1.4274435496605084E-2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x v="3"/>
    <x v="3"/>
    <n v="370"/>
    <n v="2.7027027027027029E-2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x v="4"/>
    <x v="12"/>
    <n v="237.91176470588232"/>
    <n v="2.3859562368648782E-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x v="3"/>
    <x v="3"/>
    <n v="64.036299765807954"/>
    <n v="1.7243586227074077E-2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x v="3"/>
    <x v="3"/>
    <n v="118.27777777777777"/>
    <n v="2.4424612494128698E-2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x v="1"/>
    <x v="7"/>
    <n v="84.824037184594957"/>
    <n v="1.4286273435359506E-2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x v="3"/>
    <x v="3"/>
    <n v="29.346153846153843"/>
    <n v="1.3543031891655745E-2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x v="3"/>
    <x v="3"/>
    <n v="209.89655172413794"/>
    <n v="2.3821258419582717E-2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x v="1"/>
    <x v="5"/>
    <n v="169.78571428571431"/>
    <n v="1.2831299957930165E-2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x v="1"/>
    <x v="7"/>
    <n v="115.95907738095239"/>
    <n v="9.4322068155714821E-3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x v="4"/>
    <x v="4"/>
    <n v="258.59999999999997"/>
    <n v="2.1268368136117557E-2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x v="5"/>
    <x v="18"/>
    <n v="230.58333333333331"/>
    <n v="1.315504156125768E-2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x v="4"/>
    <x v="4"/>
    <n v="128.21428571428572"/>
    <n v="1.8477251624883936E-2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x v="4"/>
    <x v="19"/>
    <n v="188.70588235294116"/>
    <n v="1.7456359102244388E-2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x v="3"/>
    <x v="3"/>
    <n v="6.9511889862327907"/>
    <n v="9.6326971552034568E-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x v="0"/>
    <x v="0"/>
    <n v="774.43434343434342"/>
    <n v="9.5214493471937802E-3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x v="3"/>
    <x v="3"/>
    <n v="27.693181818181817"/>
    <n v="1.107919573245794E-2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x v="4"/>
    <x v="4"/>
    <n v="52.479620323841424"/>
    <n v="1.2990605483503739E-2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x v="1"/>
    <x v="17"/>
    <n v="407.09677419354841"/>
    <n v="9.7464342313787634E-3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x v="2"/>
    <x v="2"/>
    <n v="2"/>
    <n v="0.5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x v="1"/>
    <x v="1"/>
    <n v="156.17857142857144"/>
    <n v="1.8179739309398583E-2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x v="2"/>
    <x v="2"/>
    <n v="252.42857142857144"/>
    <n v="3.1126202603282398E-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x v="5"/>
    <x v="9"/>
    <n v="1.729268292682927"/>
    <n v="1.9746121297602257E-2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x v="5"/>
    <x v="15"/>
    <n v="12.230769230769232"/>
    <n v="2.0125786163522012E-2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x v="3"/>
    <x v="3"/>
    <n v="163.98734177215189"/>
    <n v="1.821690467001158E-2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x v="4"/>
    <x v="4"/>
    <n v="162.98181818181817"/>
    <n v="2.1307452030343597E-2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x v="3"/>
    <x v="3"/>
    <n v="20.252747252747252"/>
    <n v="2.2246337493217579E-2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x v="6"/>
    <x v="11"/>
    <n v="319.24083769633506"/>
    <n v="3.225912259122591E-2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x v="3"/>
    <x v="3"/>
    <n v="478.94444444444446"/>
    <n v="9.2796659320264468E-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x v="3"/>
    <x v="3"/>
    <n v="19.556634304207122"/>
    <n v="9.7964587125599859E-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x v="2"/>
    <x v="2"/>
    <n v="198.94827586206895"/>
    <n v="4.0038131553860823E-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x v="4"/>
    <x v="6"/>
    <n v="795"/>
    <n v="1.2508735150244584E-2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x v="4"/>
    <x v="6"/>
    <n v="50.621082621082621"/>
    <n v="1.4717469608284557E-2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x v="3"/>
    <x v="3"/>
    <n v="57.4375"/>
    <n v="3.8356909684439611E-2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x v="4"/>
    <x v="19"/>
    <n v="155.62827640984909"/>
    <n v="9.5235178833904949E-3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x v="7"/>
    <x v="14"/>
    <n v="36.297297297297298"/>
    <n v="3.8719285182427399E-2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x v="4"/>
    <x v="12"/>
    <n v="58.25"/>
    <n v="1.2875536480686695E-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x v="5"/>
    <x v="15"/>
    <n v="237.39473684210526"/>
    <n v="1.7292983039574328E-2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x v="3"/>
    <x v="3"/>
    <n v="58.75"/>
    <n v="1.0757829309108296E-2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x v="4"/>
    <x v="10"/>
    <n v="182.56603773584905"/>
    <n v="2.635386523356759E-2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x v="2"/>
    <x v="2"/>
    <n v="0.75436408977556113"/>
    <n v="3.1404958677685953E-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x v="1"/>
    <x v="21"/>
    <n v="175.95330739299609"/>
    <n v="2.5000000000000001E-2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x v="3"/>
    <x v="3"/>
    <n v="237.88235294117646"/>
    <n v="9.8911968348170121E-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x v="3"/>
    <x v="3"/>
    <n v="488.05076142131981"/>
    <n v="1.1903771347741976E-2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x v="3"/>
    <x v="3"/>
    <n v="224.06666666666669"/>
    <n v="9.6697411484677181E-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x v="0"/>
    <x v="0"/>
    <n v="18.126436781609197"/>
    <n v="9.5117311350665819E-3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x v="3"/>
    <x v="3"/>
    <n v="45.847222222222221"/>
    <n v="1.1208724628900333E-2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x v="2"/>
    <x v="2"/>
    <n v="117.31541218637993"/>
    <n v="1.9232531850539244E-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x v="3"/>
    <x v="3"/>
    <n v="217.30909090909088"/>
    <n v="1.5394912985274432E-2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x v="3"/>
    <x v="3"/>
    <n v="112.28571428571428"/>
    <n v="2.1628498727735368E-2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x v="3"/>
    <x v="3"/>
    <n v="72.51898734177216"/>
    <n v="1.9549659626461862E-2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x v="1"/>
    <x v="1"/>
    <n v="212.30434782608697"/>
    <n v="2.9490067581404874E-2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x v="3"/>
    <x v="3"/>
    <n v="239.74657534246577"/>
    <n v="1.0867639916578579E-2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x v="3"/>
    <x v="3"/>
    <n v="181.93548387096774"/>
    <n v="9.3085106382978719E-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x v="3"/>
    <x v="3"/>
    <n v="164.13114754098362"/>
    <n v="1.3184178985217739E-2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x v="3"/>
    <x v="3"/>
    <n v="1.6375968992248062"/>
    <n v="1.242603550295858E-2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x v="4"/>
    <x v="4"/>
    <n v="49.64385964912281"/>
    <n v="1.1497096276401502E-2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x v="5"/>
    <x v="13"/>
    <n v="109.70652173913042"/>
    <n v="9.5115426533240854E-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x v="6"/>
    <x v="11"/>
    <n v="49.217948717948715"/>
    <n v="1.7452461578536076E-2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x v="2"/>
    <x v="2"/>
    <n v="62.232323232323225"/>
    <n v="1.0712546664502515E-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x v="3"/>
    <x v="3"/>
    <n v="13.05813953488372"/>
    <n v="1.3891362422083704E-2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x v="3"/>
    <x v="3"/>
    <n v="64.635416666666671"/>
    <n v="1.0797743755036261E-2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x v="0"/>
    <x v="0"/>
    <n v="159.58666666666667"/>
    <n v="9.5246052301779602E-3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x v="7"/>
    <x v="14"/>
    <n v="81.42"/>
    <n v="3.2301645787275853E-2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x v="7"/>
    <x v="14"/>
    <n v="32.444767441860463"/>
    <n v="3.0301944270226682E-2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x v="3"/>
    <x v="3"/>
    <n v="9.9141184124918666"/>
    <n v="1.1878199238745241E-2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x v="3"/>
    <x v="3"/>
    <n v="26.694444444444443"/>
    <n v="1.3527575442247659E-2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x v="4"/>
    <x v="4"/>
    <n v="62.957446808510639"/>
    <n v="2.7036160865157147E-2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x v="2"/>
    <x v="2"/>
    <n v="161.35593220338984"/>
    <n v="2.1323529411764706E-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x v="3"/>
    <x v="3"/>
    <n v="5"/>
    <n v="0.2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x v="1"/>
    <x v="1"/>
    <n v="1096.9379310344827"/>
    <n v="9.8015793179760582E-3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x v="4"/>
    <x v="4"/>
    <n v="70.094158075601371"/>
    <n v="2.2218518046417682E-2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x v="4"/>
    <x v="22"/>
    <n v="60"/>
    <n v="1.0606060606060607E-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x v="2"/>
    <x v="2"/>
    <n v="367.0985915492958"/>
    <n v="9.898710865561695E-3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x v="3"/>
    <x v="3"/>
    <n v="1109"/>
    <n v="1.0305294344969728E-2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x v="4"/>
    <x v="22"/>
    <n v="19.028784648187631"/>
    <n v="2.3250602274637235E-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x v="3"/>
    <x v="3"/>
    <n v="126.87755102040816"/>
    <n v="1.0535628116454882E-2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x v="4"/>
    <x v="10"/>
    <n v="734.63636363636363"/>
    <n v="1.385967083281772E-2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x v="5"/>
    <x v="18"/>
    <n v="4.5731034482758623"/>
    <n v="1.9604886140853567E-2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x v="2"/>
    <x v="2"/>
    <n v="85.054545454545448"/>
    <n v="1.1757161179991449E-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x v="5"/>
    <x v="18"/>
    <n v="119.29824561403508"/>
    <n v="2.2794117647058822E-2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x v="0"/>
    <x v="0"/>
    <n v="296.02777777777777"/>
    <n v="2.4960120108848644E-2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x v="7"/>
    <x v="14"/>
    <n v="84.694915254237287"/>
    <n v="2.2813688212927757E-2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x v="3"/>
    <x v="3"/>
    <n v="355.7837837837838"/>
    <n v="1.1774536615010635E-2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x v="1"/>
    <x v="1"/>
    <n v="386.40909090909093"/>
    <n v="2.4350076461592755E-2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x v="3"/>
    <x v="3"/>
    <n v="792.23529411764707"/>
    <n v="1.8191268191268192E-2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x v="1"/>
    <x v="21"/>
    <n v="137.03393665158373"/>
    <n v="1.298519044395648E-2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x v="0"/>
    <x v="0"/>
    <n v="338.20833333333337"/>
    <n v="1.4044597757792288E-2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x v="3"/>
    <x v="3"/>
    <n v="108.22784810126582"/>
    <n v="1.087719298245614E-2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x v="3"/>
    <x v="3"/>
    <n v="60.757639620653315"/>
    <n v="1.0301947657781092E-2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x v="4"/>
    <x v="19"/>
    <n v="27.725490196078432"/>
    <n v="1.6973125884016973E-2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x v="2"/>
    <x v="2"/>
    <n v="228.3934426229508"/>
    <n v="1.7236782740658711E-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x v="3"/>
    <x v="3"/>
    <n v="21.615194054500414"/>
    <n v="9.6271393643031777E-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x v="1"/>
    <x v="7"/>
    <n v="373.875"/>
    <n v="1.0698762955533266E-2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x v="3"/>
    <x v="3"/>
    <n v="154.92592592592592"/>
    <n v="1.6136743963662444E-2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x v="3"/>
    <x v="3"/>
    <n v="322.14999999999998"/>
    <n v="1.0864504112990843E-2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x v="0"/>
    <x v="0"/>
    <n v="73.957142857142856"/>
    <n v="1.2941858219045779E-2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x v="6"/>
    <x v="11"/>
    <n v="864.1"/>
    <n v="1.0646915866219188E-2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x v="3"/>
    <x v="3"/>
    <n v="143.26245847176079"/>
    <n v="1.1768934650526414E-2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x v="5"/>
    <x v="9"/>
    <n v="40.281762295081968"/>
    <n v="9.4366018059264915E-3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x v="2"/>
    <x v="2"/>
    <n v="178.22388059701493"/>
    <n v="2.7049660832426096E-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x v="4"/>
    <x v="4"/>
    <n v="84.930555555555557"/>
    <n v="1.2264922322158627E-2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x v="4"/>
    <x v="4"/>
    <n v="145.93648334624322"/>
    <n v="1.23458100677268E-2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x v="3"/>
    <x v="3"/>
    <n v="152.46153846153848"/>
    <n v="3.8446014127144296E-2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x v="1"/>
    <x v="1"/>
    <n v="67.129542790152414"/>
    <n v="3.8463889349737608E-2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x v="1"/>
    <x v="1"/>
    <n v="40.307692307692307"/>
    <n v="2.9262086513994912E-2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x v="4"/>
    <x v="4"/>
    <n v="216.79032258064518"/>
    <n v="3.5711628599062573E-2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x v="5"/>
    <x v="15"/>
    <n v="52.117021276595743"/>
    <n v="1.306389058991631E-2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x v="5"/>
    <x v="18"/>
    <n v="499.58333333333337"/>
    <n v="1.8849040867389491E-2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x v="4"/>
    <x v="6"/>
    <n v="87.679487179487182"/>
    <n v="9.3580932884924691E-3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x v="1"/>
    <x v="1"/>
    <n v="113.17346938775511"/>
    <n v="2.1729330087458299E-2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x v="4"/>
    <x v="6"/>
    <n v="426.54838709677421"/>
    <n v="9.9826060651894422E-3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x v="7"/>
    <x v="14"/>
    <n v="77.632653061224488"/>
    <n v="9.8580441640378543E-3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x v="5"/>
    <x v="18"/>
    <n v="52.496810772501767"/>
    <n v="1.1367164823889947E-2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x v="0"/>
    <x v="0"/>
    <n v="157.46762589928059"/>
    <n v="1.3334116541353384E-2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x v="3"/>
    <x v="3"/>
    <n v="72.939393939393938"/>
    <n v="2.3265475695886995E-2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x v="3"/>
    <x v="3"/>
    <n v="60.565789473684205"/>
    <n v="3.0197697154029979E-2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x v="1"/>
    <x v="7"/>
    <n v="56.791291291291287"/>
    <n v="9.8881632868889294E-3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x v="0"/>
    <x v="0"/>
    <n v="56.542754275427541"/>
    <n v="1.7860838281411676E-2"/>
  </r>
  <r>
    <m/>
    <m/>
    <m/>
    <m/>
    <m/>
    <x v="4"/>
    <m/>
    <x v="7"/>
    <m/>
    <m/>
    <m/>
    <m/>
    <m/>
    <m/>
    <x v="9"/>
    <x v="2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948FE-AD8B-7049-AE7C-B7F0FA4911E1}" name="PivotTable11" cacheId="2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62162-88CB-AF41-A621-2C13E13A96C2}" name="PivotTable15" cacheId="2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showAll="0"/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5" subtotal="count" baseField="0" baseItem="0"/>
  </dataField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1136F-14A7-3D4A-A177-E8A722183251}" name="PivotTable31" cacheId="2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showAll="0"/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0" hier="-1"/>
    <pageField fld="14" hier="-1"/>
  </pageFields>
  <dataFields count="1">
    <dataField name="Count of date created conversion new" fld="18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I1" zoomScale="101" workbookViewId="0">
      <selection activeCell="M1" sqref="M1:M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bestFit="1" customWidth="1"/>
    <col min="11" max="11" width="21.1640625" style="10" customWidth="1"/>
    <col min="12" max="12" width="11.1640625" bestFit="1" customWidth="1"/>
    <col min="13" max="13" width="19.1640625" style="10" customWidth="1"/>
    <col min="16" max="16" width="28" bestFit="1" customWidth="1"/>
    <col min="17" max="18" width="28" customWidth="1"/>
    <col min="19" max="19" width="13.5" customWidth="1"/>
    <col min="20" max="20" width="16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2109</v>
      </c>
      <c r="L1" s="1" t="s">
        <v>9</v>
      </c>
      <c r="M1" s="1" t="s">
        <v>2110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2088</v>
      </c>
      <c r="S1" s="1" t="s">
        <v>2029</v>
      </c>
      <c r="T1" s="1" t="s">
        <v>2030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1">
        <f>(((J2/60)/60)/24)+DATE(1970,1,1)</f>
        <v>42336.25</v>
      </c>
      <c r="L2">
        <v>1450159200</v>
      </c>
      <c r="M2" s="11">
        <f>(((L2/60)/60)/24)+DATE(1970,1,1)</f>
        <v>42353.25</v>
      </c>
      <c r="N2" t="b">
        <v>0</v>
      </c>
      <c r="O2" t="b">
        <v>0</v>
      </c>
      <c r="P2" t="s">
        <v>17</v>
      </c>
      <c r="Q2" t="str">
        <f t="shared" ref="Q2:Q65" si="0">LEFT(P2,SEARCH("/",P2,1)-1)</f>
        <v>food</v>
      </c>
      <c r="R2" t="str">
        <f t="shared" ref="R2:R65" si="1">RIGHT(P2, LEN(P2)-SEARCH("/",P2))</f>
        <v>food trucks</v>
      </c>
      <c r="S2" s="4">
        <f t="shared" ref="S2:S65" si="2">E2/D2*100</f>
        <v>0</v>
      </c>
      <c r="T2">
        <f t="shared" ref="T2:T65" si="3">IF(G2=0,0,G2/E2)</f>
        <v>0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11">
        <f>(((J3/60)/60)/24)+DATE(1970,1,1)</f>
        <v>41870.208333333336</v>
      </c>
      <c r="L3">
        <v>1408597200</v>
      </c>
      <c r="M3" s="11">
        <f>(((L3/60)/60)/24)+DATE(1970,1,1)</f>
        <v>41872.208333333336</v>
      </c>
      <c r="N3" t="b">
        <v>0</v>
      </c>
      <c r="O3" t="b">
        <v>1</v>
      </c>
      <c r="P3" t="s">
        <v>23</v>
      </c>
      <c r="Q3" t="str">
        <f t="shared" si="0"/>
        <v>music</v>
      </c>
      <c r="R3" t="str">
        <f t="shared" si="1"/>
        <v>rock</v>
      </c>
      <c r="S3" s="4">
        <f t="shared" si="2"/>
        <v>1040</v>
      </c>
      <c r="T3">
        <f t="shared" si="3"/>
        <v>1.0851648351648351E-2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11">
        <f>(((J4/60)/60)/24)+DATE(1970,1,1)</f>
        <v>41595.25</v>
      </c>
      <c r="L4">
        <v>1384840800</v>
      </c>
      <c r="M4" s="11">
        <f>(((L4/60)/60)/24)+DATE(1970,1,1)</f>
        <v>41597.25</v>
      </c>
      <c r="N4" t="b">
        <v>0</v>
      </c>
      <c r="O4" t="b">
        <v>0</v>
      </c>
      <c r="P4" t="s">
        <v>28</v>
      </c>
      <c r="Q4" t="str">
        <f t="shared" si="0"/>
        <v>technology</v>
      </c>
      <c r="R4" t="str">
        <f t="shared" si="1"/>
        <v>web</v>
      </c>
      <c r="S4" s="4">
        <f t="shared" si="2"/>
        <v>131.4787822878229</v>
      </c>
      <c r="T4">
        <f t="shared" si="3"/>
        <v>9.9983862253811666E-3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11">
        <f>(((J5/60)/60)/24)+DATE(1970,1,1)</f>
        <v>43688.208333333328</v>
      </c>
      <c r="L5">
        <v>1568955600</v>
      </c>
      <c r="M5" s="11">
        <f>(((L5/60)/60)/24)+DATE(1970,1,1)</f>
        <v>43728.208333333328</v>
      </c>
      <c r="N5" t="b">
        <v>0</v>
      </c>
      <c r="O5" t="b">
        <v>0</v>
      </c>
      <c r="P5" t="s">
        <v>23</v>
      </c>
      <c r="Q5" t="str">
        <f t="shared" si="0"/>
        <v>music</v>
      </c>
      <c r="R5" t="str">
        <f t="shared" si="1"/>
        <v>rock</v>
      </c>
      <c r="S5" s="4">
        <f t="shared" si="2"/>
        <v>58.976190476190467</v>
      </c>
      <c r="T5">
        <f t="shared" si="3"/>
        <v>9.6891400888171175E-3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11">
        <f>(((J6/60)/60)/24)+DATE(1970,1,1)</f>
        <v>43485.25</v>
      </c>
      <c r="L6">
        <v>1548309600</v>
      </c>
      <c r="M6" s="11">
        <f>(((L6/60)/60)/24)+DATE(1970,1,1)</f>
        <v>43489.25</v>
      </c>
      <c r="N6" t="b">
        <v>0</v>
      </c>
      <c r="O6" t="b">
        <v>0</v>
      </c>
      <c r="P6" t="s">
        <v>33</v>
      </c>
      <c r="Q6" t="str">
        <f t="shared" si="0"/>
        <v>theater</v>
      </c>
      <c r="R6" t="str">
        <f t="shared" si="1"/>
        <v>plays</v>
      </c>
      <c r="S6" s="4">
        <f t="shared" si="2"/>
        <v>69.276315789473685</v>
      </c>
      <c r="T6">
        <f t="shared" si="3"/>
        <v>1.00664767331434E-2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11">
        <f>(((J7/60)/60)/24)+DATE(1970,1,1)</f>
        <v>41149.208333333336</v>
      </c>
      <c r="L7">
        <v>1347080400</v>
      </c>
      <c r="M7" s="11">
        <f>(((L7/60)/60)/24)+DATE(1970,1,1)</f>
        <v>41160.208333333336</v>
      </c>
      <c r="N7" t="b">
        <v>0</v>
      </c>
      <c r="O7" t="b">
        <v>0</v>
      </c>
      <c r="P7" t="s">
        <v>33</v>
      </c>
      <c r="Q7" t="str">
        <f t="shared" si="0"/>
        <v>theater</v>
      </c>
      <c r="R7" t="str">
        <f t="shared" si="1"/>
        <v>plays</v>
      </c>
      <c r="S7" s="4">
        <f t="shared" si="2"/>
        <v>173.61842105263159</v>
      </c>
      <c r="T7">
        <f t="shared" si="3"/>
        <v>1.3186813186813187E-2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11">
        <f>(((J8/60)/60)/24)+DATE(1970,1,1)</f>
        <v>42991.208333333328</v>
      </c>
      <c r="L8">
        <v>1505365200</v>
      </c>
      <c r="M8" s="11">
        <f>(((L8/60)/60)/24)+DATE(1970,1,1)</f>
        <v>42992.208333333328</v>
      </c>
      <c r="N8" t="b">
        <v>0</v>
      </c>
      <c r="O8" t="b">
        <v>0</v>
      </c>
      <c r="P8" t="s">
        <v>42</v>
      </c>
      <c r="Q8" t="str">
        <f t="shared" si="0"/>
        <v>film &amp; video</v>
      </c>
      <c r="R8" t="str">
        <f t="shared" si="1"/>
        <v>documentary</v>
      </c>
      <c r="S8" s="4">
        <f t="shared" si="2"/>
        <v>20.961538461538463</v>
      </c>
      <c r="T8">
        <f t="shared" si="3"/>
        <v>1.6513761467889909E-2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11">
        <f>(((J9/60)/60)/24)+DATE(1970,1,1)</f>
        <v>42229.208333333328</v>
      </c>
      <c r="L9">
        <v>1439614800</v>
      </c>
      <c r="M9" s="11">
        <f>(((L9/60)/60)/24)+DATE(1970,1,1)</f>
        <v>42231.208333333328</v>
      </c>
      <c r="N9" t="b">
        <v>0</v>
      </c>
      <c r="O9" t="b">
        <v>0</v>
      </c>
      <c r="P9" t="s">
        <v>33</v>
      </c>
      <c r="Q9" t="str">
        <f t="shared" si="0"/>
        <v>theater</v>
      </c>
      <c r="R9" t="str">
        <f t="shared" si="1"/>
        <v>plays</v>
      </c>
      <c r="S9" s="4">
        <f t="shared" si="2"/>
        <v>327.57777777777778</v>
      </c>
      <c r="T9">
        <f t="shared" si="3"/>
        <v>1.539922664676752E-2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11">
        <f>(((J10/60)/60)/24)+DATE(1970,1,1)</f>
        <v>40399.208333333336</v>
      </c>
      <c r="L10">
        <v>1281502800</v>
      </c>
      <c r="M10" s="11">
        <f>(((L10/60)/60)/24)+DATE(1970,1,1)</f>
        <v>40401.208333333336</v>
      </c>
      <c r="N10" t="b">
        <v>0</v>
      </c>
      <c r="O10" t="b">
        <v>0</v>
      </c>
      <c r="P10" t="s">
        <v>33</v>
      </c>
      <c r="Q10" t="str">
        <f t="shared" si="0"/>
        <v>theater</v>
      </c>
      <c r="R10" t="str">
        <f t="shared" si="1"/>
        <v>plays</v>
      </c>
      <c r="S10" s="4">
        <f t="shared" si="2"/>
        <v>19.932788374205266</v>
      </c>
      <c r="T10">
        <f t="shared" si="3"/>
        <v>3.2261004283240684E-2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11">
        <f>(((J11/60)/60)/24)+DATE(1970,1,1)</f>
        <v>41536.208333333336</v>
      </c>
      <c r="L11">
        <v>1383804000</v>
      </c>
      <c r="M11" s="11">
        <f>(((L11/60)/60)/24)+DATE(1970,1,1)</f>
        <v>41585.25</v>
      </c>
      <c r="N11" t="b">
        <v>0</v>
      </c>
      <c r="O11" t="b">
        <v>0</v>
      </c>
      <c r="P11" t="s">
        <v>50</v>
      </c>
      <c r="Q11" t="str">
        <f t="shared" si="0"/>
        <v>music</v>
      </c>
      <c r="R11" t="str">
        <f t="shared" si="1"/>
        <v>electric music</v>
      </c>
      <c r="S11" s="4">
        <f t="shared" si="2"/>
        <v>51.741935483870968</v>
      </c>
      <c r="T11">
        <f t="shared" si="3"/>
        <v>1.3715710723192019E-2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11">
        <f>(((J12/60)/60)/24)+DATE(1970,1,1)</f>
        <v>40404.208333333336</v>
      </c>
      <c r="L12">
        <v>1285909200</v>
      </c>
      <c r="M12" s="11">
        <f>(((L12/60)/60)/24)+DATE(1970,1,1)</f>
        <v>40452.208333333336</v>
      </c>
      <c r="N12" t="b">
        <v>0</v>
      </c>
      <c r="O12" t="b">
        <v>0</v>
      </c>
      <c r="P12" t="s">
        <v>53</v>
      </c>
      <c r="Q12" t="str">
        <f t="shared" si="0"/>
        <v>film &amp; video</v>
      </c>
      <c r="R12" t="str">
        <f t="shared" si="1"/>
        <v>drama</v>
      </c>
      <c r="S12" s="4">
        <f t="shared" si="2"/>
        <v>266.11538461538464</v>
      </c>
      <c r="T12">
        <f t="shared" si="3"/>
        <v>1.5898251192368838E-2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11">
        <f>(((J13/60)/60)/24)+DATE(1970,1,1)</f>
        <v>40442.208333333336</v>
      </c>
      <c r="L13">
        <v>1285563600</v>
      </c>
      <c r="M13" s="11">
        <f>(((L13/60)/60)/24)+DATE(1970,1,1)</f>
        <v>40448.208333333336</v>
      </c>
      <c r="N13" t="b">
        <v>0</v>
      </c>
      <c r="O13" t="b">
        <v>1</v>
      </c>
      <c r="P13" t="s">
        <v>33</v>
      </c>
      <c r="Q13" t="str">
        <f t="shared" si="0"/>
        <v>theater</v>
      </c>
      <c r="R13" t="str">
        <f t="shared" si="1"/>
        <v>plays</v>
      </c>
      <c r="S13" s="4">
        <f t="shared" si="2"/>
        <v>48.095238095238095</v>
      </c>
      <c r="T13">
        <f t="shared" si="3"/>
        <v>8.9108910891089101E-3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11">
        <f>(((J14/60)/60)/24)+DATE(1970,1,1)</f>
        <v>43760.208333333328</v>
      </c>
      <c r="L14">
        <v>1572411600</v>
      </c>
      <c r="M14" s="11">
        <f>(((L14/60)/60)/24)+DATE(1970,1,1)</f>
        <v>43768.208333333328</v>
      </c>
      <c r="N14" t="b">
        <v>0</v>
      </c>
      <c r="O14" t="b">
        <v>0</v>
      </c>
      <c r="P14" t="s">
        <v>53</v>
      </c>
      <c r="Q14" t="str">
        <f t="shared" si="0"/>
        <v>film &amp; video</v>
      </c>
      <c r="R14" t="str">
        <f t="shared" si="1"/>
        <v>drama</v>
      </c>
      <c r="S14" s="4">
        <f t="shared" si="2"/>
        <v>89.349206349206341</v>
      </c>
      <c r="T14">
        <f t="shared" si="3"/>
        <v>9.7708296322615035E-3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11">
        <f>(((J15/60)/60)/24)+DATE(1970,1,1)</f>
        <v>42532.208333333328</v>
      </c>
      <c r="L15">
        <v>1466658000</v>
      </c>
      <c r="M15" s="11">
        <f>(((L15/60)/60)/24)+DATE(1970,1,1)</f>
        <v>42544.208333333328</v>
      </c>
      <c r="N15" t="b">
        <v>0</v>
      </c>
      <c r="O15" t="b">
        <v>0</v>
      </c>
      <c r="P15" t="s">
        <v>60</v>
      </c>
      <c r="Q15" t="str">
        <f t="shared" si="0"/>
        <v>music</v>
      </c>
      <c r="R15" t="str">
        <f t="shared" si="1"/>
        <v>indie rock</v>
      </c>
      <c r="S15" s="4">
        <f t="shared" si="2"/>
        <v>245.11904761904765</v>
      </c>
      <c r="T15">
        <f t="shared" si="3"/>
        <v>9.5191840699368618E-3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11">
        <f>(((J16/60)/60)/24)+DATE(1970,1,1)</f>
        <v>40974.25</v>
      </c>
      <c r="L16">
        <v>1333342800</v>
      </c>
      <c r="M16" s="11">
        <f>(((L16/60)/60)/24)+DATE(1970,1,1)</f>
        <v>41001.208333333336</v>
      </c>
      <c r="N16" t="b">
        <v>0</v>
      </c>
      <c r="O16" t="b">
        <v>0</v>
      </c>
      <c r="P16" t="s">
        <v>60</v>
      </c>
      <c r="Q16" t="str">
        <f t="shared" si="0"/>
        <v>music</v>
      </c>
      <c r="R16" t="str">
        <f t="shared" si="1"/>
        <v>indie rock</v>
      </c>
      <c r="S16" s="4">
        <f t="shared" si="2"/>
        <v>66.769503546099301</v>
      </c>
      <c r="T16">
        <f t="shared" si="3"/>
        <v>1.0621913006532476E-2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11">
        <f>(((J17/60)/60)/24)+DATE(1970,1,1)</f>
        <v>43809.25</v>
      </c>
      <c r="L17">
        <v>1576303200</v>
      </c>
      <c r="M17" s="11">
        <f>(((L17/60)/60)/24)+DATE(1970,1,1)</f>
        <v>43813.25</v>
      </c>
      <c r="N17" t="b">
        <v>0</v>
      </c>
      <c r="O17" t="b">
        <v>0</v>
      </c>
      <c r="P17" t="s">
        <v>65</v>
      </c>
      <c r="Q17" t="str">
        <f t="shared" si="0"/>
        <v>technology</v>
      </c>
      <c r="R17" t="str">
        <f t="shared" si="1"/>
        <v>wearables</v>
      </c>
      <c r="S17" s="4">
        <f t="shared" si="2"/>
        <v>47.307881773399011</v>
      </c>
      <c r="T17">
        <f t="shared" si="3"/>
        <v>1.1766543447701359E-2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11">
        <f>(((J18/60)/60)/24)+DATE(1970,1,1)</f>
        <v>41661.25</v>
      </c>
      <c r="L18">
        <v>1392271200</v>
      </c>
      <c r="M18" s="11">
        <f>(((L18/60)/60)/24)+DATE(1970,1,1)</f>
        <v>41683.25</v>
      </c>
      <c r="N18" t="b">
        <v>0</v>
      </c>
      <c r="O18" t="b">
        <v>0</v>
      </c>
      <c r="P18" t="s">
        <v>68</v>
      </c>
      <c r="Q18" t="str">
        <f t="shared" si="0"/>
        <v>publishing</v>
      </c>
      <c r="R18" t="str">
        <f t="shared" si="1"/>
        <v>nonfiction</v>
      </c>
      <c r="S18" s="4">
        <f t="shared" si="2"/>
        <v>649.47058823529414</v>
      </c>
      <c r="T18">
        <f t="shared" si="3"/>
        <v>9.0571506204148167E-3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11">
        <f>(((J19/60)/60)/24)+DATE(1970,1,1)</f>
        <v>40555.25</v>
      </c>
      <c r="L19">
        <v>1294898400</v>
      </c>
      <c r="M19" s="11">
        <f>(((L19/60)/60)/24)+DATE(1970,1,1)</f>
        <v>40556.25</v>
      </c>
      <c r="N19" t="b">
        <v>0</v>
      </c>
      <c r="O19" t="b">
        <v>0</v>
      </c>
      <c r="P19" t="s">
        <v>71</v>
      </c>
      <c r="Q19" t="str">
        <f t="shared" si="0"/>
        <v>film &amp; video</v>
      </c>
      <c r="R19" t="str">
        <f t="shared" si="1"/>
        <v>animation</v>
      </c>
      <c r="S19" s="4">
        <f t="shared" si="2"/>
        <v>159.39125295508273</v>
      </c>
      <c r="T19">
        <f t="shared" si="3"/>
        <v>9.2624865586414026E-3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11">
        <f>(((J20/60)/60)/24)+DATE(1970,1,1)</f>
        <v>43351.208333333328</v>
      </c>
      <c r="L20">
        <v>1537074000</v>
      </c>
      <c r="M20" s="11">
        <f>(((L20/60)/60)/24)+DATE(1970,1,1)</f>
        <v>43359.208333333328</v>
      </c>
      <c r="N20" t="b">
        <v>0</v>
      </c>
      <c r="O20" t="b">
        <v>0</v>
      </c>
      <c r="P20" t="s">
        <v>33</v>
      </c>
      <c r="Q20" t="str">
        <f t="shared" si="0"/>
        <v>theater</v>
      </c>
      <c r="R20" t="str">
        <f t="shared" si="1"/>
        <v>plays</v>
      </c>
      <c r="S20" s="4">
        <f t="shared" si="2"/>
        <v>66.912087912087912</v>
      </c>
      <c r="T20">
        <f t="shared" si="3"/>
        <v>2.2171128264082771E-2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11">
        <f>(((J21/60)/60)/24)+DATE(1970,1,1)</f>
        <v>43528.25</v>
      </c>
      <c r="L21">
        <v>1553490000</v>
      </c>
      <c r="M21" s="11">
        <f>(((L21/60)/60)/24)+DATE(1970,1,1)</f>
        <v>43549.208333333328</v>
      </c>
      <c r="N21" t="b">
        <v>0</v>
      </c>
      <c r="O21" t="b">
        <v>1</v>
      </c>
      <c r="P21" t="s">
        <v>33</v>
      </c>
      <c r="Q21" t="str">
        <f t="shared" si="0"/>
        <v>theater</v>
      </c>
      <c r="R21" t="str">
        <f t="shared" si="1"/>
        <v>plays</v>
      </c>
      <c r="S21" s="4">
        <f t="shared" si="2"/>
        <v>48.529600000000002</v>
      </c>
      <c r="T21">
        <f t="shared" si="3"/>
        <v>2.2221489565131383E-2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11">
        <f>(((J22/60)/60)/24)+DATE(1970,1,1)</f>
        <v>41848.208333333336</v>
      </c>
      <c r="L22">
        <v>1406523600</v>
      </c>
      <c r="M22" s="11">
        <f>(((L22/60)/60)/24)+DATE(1970,1,1)</f>
        <v>41848.208333333336</v>
      </c>
      <c r="N22" t="b">
        <v>0</v>
      </c>
      <c r="O22" t="b">
        <v>0</v>
      </c>
      <c r="P22" t="s">
        <v>53</v>
      </c>
      <c r="Q22" t="str">
        <f t="shared" si="0"/>
        <v>film &amp; video</v>
      </c>
      <c r="R22" t="str">
        <f t="shared" si="1"/>
        <v>drama</v>
      </c>
      <c r="S22" s="4">
        <f t="shared" si="2"/>
        <v>112.24279210925646</v>
      </c>
      <c r="T22">
        <f t="shared" si="3"/>
        <v>9.4365130867402128E-3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11">
        <f>(((J23/60)/60)/24)+DATE(1970,1,1)</f>
        <v>40770.208333333336</v>
      </c>
      <c r="L23">
        <v>1316322000</v>
      </c>
      <c r="M23" s="11">
        <f>(((L23/60)/60)/24)+DATE(1970,1,1)</f>
        <v>40804.208333333336</v>
      </c>
      <c r="N23" t="b">
        <v>0</v>
      </c>
      <c r="O23" t="b">
        <v>0</v>
      </c>
      <c r="P23" t="s">
        <v>33</v>
      </c>
      <c r="Q23" t="str">
        <f t="shared" si="0"/>
        <v>theater</v>
      </c>
      <c r="R23" t="str">
        <f t="shared" si="1"/>
        <v>plays</v>
      </c>
      <c r="S23" s="4">
        <f t="shared" si="2"/>
        <v>40.992553191489364</v>
      </c>
      <c r="T23">
        <f t="shared" si="3"/>
        <v>1.4481094127111826E-2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11">
        <f>(((J24/60)/60)/24)+DATE(1970,1,1)</f>
        <v>43193.208333333328</v>
      </c>
      <c r="L24">
        <v>1524027600</v>
      </c>
      <c r="M24" s="11">
        <f>(((L24/60)/60)/24)+DATE(1970,1,1)</f>
        <v>43208.208333333328</v>
      </c>
      <c r="N24" t="b">
        <v>0</v>
      </c>
      <c r="O24" t="b">
        <v>0</v>
      </c>
      <c r="P24" t="s">
        <v>33</v>
      </c>
      <c r="Q24" t="str">
        <f t="shared" si="0"/>
        <v>theater</v>
      </c>
      <c r="R24" t="str">
        <f t="shared" si="1"/>
        <v>plays</v>
      </c>
      <c r="S24" s="4">
        <f t="shared" si="2"/>
        <v>128.07106598984771</v>
      </c>
      <c r="T24">
        <f t="shared" si="3"/>
        <v>1.1758488571806051E-2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11">
        <f>(((J25/60)/60)/24)+DATE(1970,1,1)</f>
        <v>43510.25</v>
      </c>
      <c r="L25">
        <v>1554699600</v>
      </c>
      <c r="M25" s="11">
        <f>(((L25/60)/60)/24)+DATE(1970,1,1)</f>
        <v>43563.208333333328</v>
      </c>
      <c r="N25" t="b">
        <v>0</v>
      </c>
      <c r="O25" t="b">
        <v>0</v>
      </c>
      <c r="P25" t="s">
        <v>42</v>
      </c>
      <c r="Q25" t="str">
        <f t="shared" si="0"/>
        <v>film &amp; video</v>
      </c>
      <c r="R25" t="str">
        <f t="shared" si="1"/>
        <v>documentary</v>
      </c>
      <c r="S25" s="4">
        <f t="shared" si="2"/>
        <v>332.04444444444448</v>
      </c>
      <c r="T25">
        <f t="shared" si="3"/>
        <v>9.5034131976977649E-3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11">
        <f>(((J26/60)/60)/24)+DATE(1970,1,1)</f>
        <v>41811.208333333336</v>
      </c>
      <c r="L26">
        <v>1403499600</v>
      </c>
      <c r="M26" s="11">
        <f>(((L26/60)/60)/24)+DATE(1970,1,1)</f>
        <v>41813.208333333336</v>
      </c>
      <c r="N26" t="b">
        <v>0</v>
      </c>
      <c r="O26" t="b">
        <v>0</v>
      </c>
      <c r="P26" t="s">
        <v>65</v>
      </c>
      <c r="Q26" t="str">
        <f t="shared" si="0"/>
        <v>technology</v>
      </c>
      <c r="R26" t="str">
        <f t="shared" si="1"/>
        <v>wearables</v>
      </c>
      <c r="S26" s="4">
        <f t="shared" si="2"/>
        <v>112.83225108225108</v>
      </c>
      <c r="T26">
        <f t="shared" si="3"/>
        <v>2.5638566235360694E-2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11">
        <f>(((J27/60)/60)/24)+DATE(1970,1,1)</f>
        <v>40681.208333333336</v>
      </c>
      <c r="L27">
        <v>1307422800</v>
      </c>
      <c r="M27" s="11">
        <f>(((L27/60)/60)/24)+DATE(1970,1,1)</f>
        <v>40701.208333333336</v>
      </c>
      <c r="N27" t="b">
        <v>0</v>
      </c>
      <c r="O27" t="b">
        <v>1</v>
      </c>
      <c r="P27" t="s">
        <v>89</v>
      </c>
      <c r="Q27" t="str">
        <f t="shared" si="0"/>
        <v>games</v>
      </c>
      <c r="R27" t="str">
        <f t="shared" si="1"/>
        <v>video games</v>
      </c>
      <c r="S27" s="4">
        <f t="shared" si="2"/>
        <v>216.43636363636364</v>
      </c>
      <c r="T27">
        <f t="shared" si="3"/>
        <v>1.3692876344086021E-2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11">
        <f>(((J28/60)/60)/24)+DATE(1970,1,1)</f>
        <v>43312.208333333328</v>
      </c>
      <c r="L28">
        <v>1535346000</v>
      </c>
      <c r="M28" s="11">
        <f>(((L28/60)/60)/24)+DATE(1970,1,1)</f>
        <v>43339.208333333328</v>
      </c>
      <c r="N28" t="b">
        <v>0</v>
      </c>
      <c r="O28" t="b">
        <v>0</v>
      </c>
      <c r="P28" t="s">
        <v>33</v>
      </c>
      <c r="Q28" t="str">
        <f t="shared" si="0"/>
        <v>theater</v>
      </c>
      <c r="R28" t="str">
        <f t="shared" si="1"/>
        <v>plays</v>
      </c>
      <c r="S28" s="4">
        <f t="shared" si="2"/>
        <v>48.199069767441863</v>
      </c>
      <c r="T28">
        <f t="shared" si="3"/>
        <v>2.8563708650171767E-2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11">
        <f>(((J29/60)/60)/24)+DATE(1970,1,1)</f>
        <v>42280.208333333328</v>
      </c>
      <c r="L29">
        <v>1444539600</v>
      </c>
      <c r="M29" s="11">
        <f>(((L29/60)/60)/24)+DATE(1970,1,1)</f>
        <v>42288.208333333328</v>
      </c>
      <c r="N29" t="b">
        <v>0</v>
      </c>
      <c r="O29" t="b">
        <v>0</v>
      </c>
      <c r="P29" t="s">
        <v>23</v>
      </c>
      <c r="Q29" t="str">
        <f t="shared" si="0"/>
        <v>music</v>
      </c>
      <c r="R29" t="str">
        <f t="shared" si="1"/>
        <v>rock</v>
      </c>
      <c r="S29" s="4">
        <f t="shared" si="2"/>
        <v>79.95</v>
      </c>
      <c r="T29">
        <f t="shared" si="3"/>
        <v>9.3808630393996256E-3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11">
        <f>(((J30/60)/60)/24)+DATE(1970,1,1)</f>
        <v>40218.25</v>
      </c>
      <c r="L30">
        <v>1267682400</v>
      </c>
      <c r="M30" s="11">
        <f>(((L30/60)/60)/24)+DATE(1970,1,1)</f>
        <v>40241.25</v>
      </c>
      <c r="N30" t="b">
        <v>0</v>
      </c>
      <c r="O30" t="b">
        <v>1</v>
      </c>
      <c r="P30" t="s">
        <v>33</v>
      </c>
      <c r="Q30" t="str">
        <f t="shared" si="0"/>
        <v>theater</v>
      </c>
      <c r="R30" t="str">
        <f t="shared" si="1"/>
        <v>plays</v>
      </c>
      <c r="S30" s="4">
        <f t="shared" si="2"/>
        <v>105.22553516819573</v>
      </c>
      <c r="T30">
        <f t="shared" si="3"/>
        <v>1.6129618193046827E-2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11">
        <f>(((J31/60)/60)/24)+DATE(1970,1,1)</f>
        <v>43301.208333333328</v>
      </c>
      <c r="L31">
        <v>1535518800</v>
      </c>
      <c r="M31" s="11">
        <f>(((L31/60)/60)/24)+DATE(1970,1,1)</f>
        <v>43341.208333333328</v>
      </c>
      <c r="N31" t="b">
        <v>0</v>
      </c>
      <c r="O31" t="b">
        <v>0</v>
      </c>
      <c r="P31" t="s">
        <v>100</v>
      </c>
      <c r="Q31" t="str">
        <f t="shared" si="0"/>
        <v>film &amp; video</v>
      </c>
      <c r="R31" t="str">
        <f t="shared" si="1"/>
        <v>shorts</v>
      </c>
      <c r="S31" s="4">
        <f t="shared" si="2"/>
        <v>328.89978213507629</v>
      </c>
      <c r="T31">
        <f t="shared" si="3"/>
        <v>1.0638227403702846E-2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11">
        <f>(((J32/60)/60)/24)+DATE(1970,1,1)</f>
        <v>43609.208333333328</v>
      </c>
      <c r="L32">
        <v>1559106000</v>
      </c>
      <c r="M32" s="11">
        <f>(((L32/60)/60)/24)+DATE(1970,1,1)</f>
        <v>43614.208333333328</v>
      </c>
      <c r="N32" t="b">
        <v>0</v>
      </c>
      <c r="O32" t="b">
        <v>0</v>
      </c>
      <c r="P32" t="s">
        <v>71</v>
      </c>
      <c r="Q32" t="str">
        <f t="shared" si="0"/>
        <v>film &amp; video</v>
      </c>
      <c r="R32" t="str">
        <f t="shared" si="1"/>
        <v>animation</v>
      </c>
      <c r="S32" s="4">
        <f t="shared" si="2"/>
        <v>160.61111111111111</v>
      </c>
      <c r="T32">
        <f t="shared" si="3"/>
        <v>8.9242476651677626E-3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11">
        <f>(((J33/60)/60)/24)+DATE(1970,1,1)</f>
        <v>42374.25</v>
      </c>
      <c r="L33">
        <v>1454392800</v>
      </c>
      <c r="M33" s="11">
        <f>(((L33/60)/60)/24)+DATE(1970,1,1)</f>
        <v>42402.25</v>
      </c>
      <c r="N33" t="b">
        <v>0</v>
      </c>
      <c r="O33" t="b">
        <v>0</v>
      </c>
      <c r="P33" t="s">
        <v>89</v>
      </c>
      <c r="Q33" t="str">
        <f t="shared" si="0"/>
        <v>games</v>
      </c>
      <c r="R33" t="str">
        <f t="shared" si="1"/>
        <v>video games</v>
      </c>
      <c r="S33" s="4">
        <f t="shared" si="2"/>
        <v>310</v>
      </c>
      <c r="T33">
        <f t="shared" si="3"/>
        <v>2.0829493087557605E-2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11">
        <f>(((J34/60)/60)/24)+DATE(1970,1,1)</f>
        <v>43110.25</v>
      </c>
      <c r="L34">
        <v>1517896800</v>
      </c>
      <c r="M34" s="11">
        <f>(((L34/60)/60)/24)+DATE(1970,1,1)</f>
        <v>43137.25</v>
      </c>
      <c r="N34" t="b">
        <v>0</v>
      </c>
      <c r="O34" t="b">
        <v>0</v>
      </c>
      <c r="P34" t="s">
        <v>42</v>
      </c>
      <c r="Q34" t="str">
        <f t="shared" si="0"/>
        <v>film &amp; video</v>
      </c>
      <c r="R34" t="str">
        <f t="shared" si="1"/>
        <v>documentary</v>
      </c>
      <c r="S34" s="4">
        <f t="shared" si="2"/>
        <v>86.807920792079202</v>
      </c>
      <c r="T34">
        <f t="shared" si="3"/>
        <v>2.6312787992152926E-2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11">
        <f>(((J35/60)/60)/24)+DATE(1970,1,1)</f>
        <v>41917.208333333336</v>
      </c>
      <c r="L35">
        <v>1415685600</v>
      </c>
      <c r="M35" s="11">
        <f>(((L35/60)/60)/24)+DATE(1970,1,1)</f>
        <v>41954.25</v>
      </c>
      <c r="N35" t="b">
        <v>0</v>
      </c>
      <c r="O35" t="b">
        <v>0</v>
      </c>
      <c r="P35" t="s">
        <v>33</v>
      </c>
      <c r="Q35" t="str">
        <f t="shared" si="0"/>
        <v>theater</v>
      </c>
      <c r="R35" t="str">
        <f t="shared" si="1"/>
        <v>plays</v>
      </c>
      <c r="S35" s="4">
        <f t="shared" si="2"/>
        <v>377.82071713147411</v>
      </c>
      <c r="T35">
        <f t="shared" si="3"/>
        <v>2.8571277930678138E-2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11">
        <f>(((J36/60)/60)/24)+DATE(1970,1,1)</f>
        <v>42817.208333333328</v>
      </c>
      <c r="L36">
        <v>1490677200</v>
      </c>
      <c r="M36" s="11">
        <f>(((L36/60)/60)/24)+DATE(1970,1,1)</f>
        <v>42822.208333333328</v>
      </c>
      <c r="N36" t="b">
        <v>0</v>
      </c>
      <c r="O36" t="b">
        <v>0</v>
      </c>
      <c r="P36" t="s">
        <v>42</v>
      </c>
      <c r="Q36" t="str">
        <f t="shared" si="0"/>
        <v>film &amp; video</v>
      </c>
      <c r="R36" t="str">
        <f t="shared" si="1"/>
        <v>documentary</v>
      </c>
      <c r="S36" s="4">
        <f t="shared" si="2"/>
        <v>150.80645161290323</v>
      </c>
      <c r="T36">
        <f t="shared" si="3"/>
        <v>1.1764705882352941E-2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11">
        <f>(((J37/60)/60)/24)+DATE(1970,1,1)</f>
        <v>43484.25</v>
      </c>
      <c r="L37">
        <v>1551506400</v>
      </c>
      <c r="M37" s="11">
        <f>(((L37/60)/60)/24)+DATE(1970,1,1)</f>
        <v>43526.25</v>
      </c>
      <c r="N37" t="b">
        <v>0</v>
      </c>
      <c r="O37" t="b">
        <v>1</v>
      </c>
      <c r="P37" t="s">
        <v>53</v>
      </c>
      <c r="Q37" t="str">
        <f t="shared" si="0"/>
        <v>film &amp; video</v>
      </c>
      <c r="R37" t="str">
        <f t="shared" si="1"/>
        <v>drama</v>
      </c>
      <c r="S37" s="4">
        <f t="shared" si="2"/>
        <v>150.30119521912351</v>
      </c>
      <c r="T37">
        <f t="shared" si="3"/>
        <v>1.041732934665055E-2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11">
        <f>(((J38/60)/60)/24)+DATE(1970,1,1)</f>
        <v>40600.25</v>
      </c>
      <c r="L38">
        <v>1300856400</v>
      </c>
      <c r="M38" s="11">
        <f>(((L38/60)/60)/24)+DATE(1970,1,1)</f>
        <v>40625.208333333336</v>
      </c>
      <c r="N38" t="b">
        <v>0</v>
      </c>
      <c r="O38" t="b">
        <v>0</v>
      </c>
      <c r="P38" t="s">
        <v>33</v>
      </c>
      <c r="Q38" t="str">
        <f t="shared" si="0"/>
        <v>theater</v>
      </c>
      <c r="R38" t="str">
        <f t="shared" si="1"/>
        <v>plays</v>
      </c>
      <c r="S38" s="4">
        <f t="shared" si="2"/>
        <v>157.28571428571431</v>
      </c>
      <c r="T38">
        <f t="shared" si="3"/>
        <v>1.4532243415077202E-2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11">
        <f>(((J39/60)/60)/24)+DATE(1970,1,1)</f>
        <v>43744.208333333328</v>
      </c>
      <c r="L39">
        <v>1573192800</v>
      </c>
      <c r="M39" s="11">
        <f>(((L39/60)/60)/24)+DATE(1970,1,1)</f>
        <v>43777.25</v>
      </c>
      <c r="N39" t="b">
        <v>0</v>
      </c>
      <c r="O39" t="b">
        <v>1</v>
      </c>
      <c r="P39" t="s">
        <v>119</v>
      </c>
      <c r="Q39" t="str">
        <f t="shared" si="0"/>
        <v>publishing</v>
      </c>
      <c r="R39" t="str">
        <f t="shared" si="1"/>
        <v>fiction</v>
      </c>
      <c r="S39" s="4">
        <f t="shared" si="2"/>
        <v>139.98765432098764</v>
      </c>
      <c r="T39">
        <f t="shared" si="3"/>
        <v>9.4364582414675022E-3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11">
        <f>(((J40/60)/60)/24)+DATE(1970,1,1)</f>
        <v>40469.208333333336</v>
      </c>
      <c r="L40">
        <v>1287810000</v>
      </c>
      <c r="M40" s="11">
        <f>(((L40/60)/60)/24)+DATE(1970,1,1)</f>
        <v>40474.208333333336</v>
      </c>
      <c r="N40" t="b">
        <v>0</v>
      </c>
      <c r="O40" t="b">
        <v>0</v>
      </c>
      <c r="P40" t="s">
        <v>122</v>
      </c>
      <c r="Q40" t="str">
        <f t="shared" si="0"/>
        <v>photography</v>
      </c>
      <c r="R40" t="str">
        <f t="shared" si="1"/>
        <v>photography books</v>
      </c>
      <c r="S40" s="4">
        <f t="shared" si="2"/>
        <v>325.32258064516128</v>
      </c>
      <c r="T40">
        <f t="shared" si="3"/>
        <v>1.3287059990084284E-2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11">
        <f>(((J41/60)/60)/24)+DATE(1970,1,1)</f>
        <v>41330.25</v>
      </c>
      <c r="L41">
        <v>1362978000</v>
      </c>
      <c r="M41" s="11">
        <f>(((L41/60)/60)/24)+DATE(1970,1,1)</f>
        <v>41344.208333333336</v>
      </c>
      <c r="N41" t="b">
        <v>0</v>
      </c>
      <c r="O41" t="b">
        <v>0</v>
      </c>
      <c r="P41" t="s">
        <v>33</v>
      </c>
      <c r="Q41" t="str">
        <f t="shared" si="0"/>
        <v>theater</v>
      </c>
      <c r="R41" t="str">
        <f t="shared" si="1"/>
        <v>plays</v>
      </c>
      <c r="S41" s="4">
        <f t="shared" si="2"/>
        <v>50.777777777777779</v>
      </c>
      <c r="T41">
        <f t="shared" si="3"/>
        <v>1.7505470459518599E-2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11">
        <f>(((J42/60)/60)/24)+DATE(1970,1,1)</f>
        <v>40334.208333333336</v>
      </c>
      <c r="L42">
        <v>1277355600</v>
      </c>
      <c r="M42" s="11">
        <f>(((L42/60)/60)/24)+DATE(1970,1,1)</f>
        <v>40353.208333333336</v>
      </c>
      <c r="N42" t="b">
        <v>0</v>
      </c>
      <c r="O42" t="b">
        <v>1</v>
      </c>
      <c r="P42" t="s">
        <v>65</v>
      </c>
      <c r="Q42" t="str">
        <f t="shared" si="0"/>
        <v>technology</v>
      </c>
      <c r="R42" t="str">
        <f t="shared" si="1"/>
        <v>wearables</v>
      </c>
      <c r="S42" s="4">
        <f t="shared" si="2"/>
        <v>169.06818181818181</v>
      </c>
      <c r="T42">
        <f t="shared" si="3"/>
        <v>1.3308240354886409E-2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11">
        <f>(((J43/60)/60)/24)+DATE(1970,1,1)</f>
        <v>41156.208333333336</v>
      </c>
      <c r="L43">
        <v>1348981200</v>
      </c>
      <c r="M43" s="11">
        <f>(((L43/60)/60)/24)+DATE(1970,1,1)</f>
        <v>41182.208333333336</v>
      </c>
      <c r="N43" t="b">
        <v>0</v>
      </c>
      <c r="O43" t="b">
        <v>1</v>
      </c>
      <c r="P43" t="s">
        <v>23</v>
      </c>
      <c r="Q43" t="str">
        <f t="shared" si="0"/>
        <v>music</v>
      </c>
      <c r="R43" t="str">
        <f t="shared" si="1"/>
        <v>rock</v>
      </c>
      <c r="S43" s="4">
        <f t="shared" si="2"/>
        <v>212.92857142857144</v>
      </c>
      <c r="T43">
        <f t="shared" si="3"/>
        <v>9.3089567259308954E-3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11">
        <f>(((J44/60)/60)/24)+DATE(1970,1,1)</f>
        <v>40728.208333333336</v>
      </c>
      <c r="L44">
        <v>1310533200</v>
      </c>
      <c r="M44" s="11">
        <f>(((L44/60)/60)/24)+DATE(1970,1,1)</f>
        <v>40737.208333333336</v>
      </c>
      <c r="N44" t="b">
        <v>0</v>
      </c>
      <c r="O44" t="b">
        <v>0</v>
      </c>
      <c r="P44" t="s">
        <v>17</v>
      </c>
      <c r="Q44" t="str">
        <f t="shared" si="0"/>
        <v>food</v>
      </c>
      <c r="R44" t="str">
        <f t="shared" si="1"/>
        <v>food trucks</v>
      </c>
      <c r="S44" s="4">
        <f t="shared" si="2"/>
        <v>443.94444444444446</v>
      </c>
      <c r="T44">
        <f t="shared" si="3"/>
        <v>2.7781253910649482E-2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11">
        <f>(((J45/60)/60)/24)+DATE(1970,1,1)</f>
        <v>41844.208333333336</v>
      </c>
      <c r="L45">
        <v>1407560400</v>
      </c>
      <c r="M45" s="11">
        <f>(((L45/60)/60)/24)+DATE(1970,1,1)</f>
        <v>41860.208333333336</v>
      </c>
      <c r="N45" t="b">
        <v>0</v>
      </c>
      <c r="O45" t="b">
        <v>0</v>
      </c>
      <c r="P45" t="s">
        <v>133</v>
      </c>
      <c r="Q45" t="str">
        <f t="shared" si="0"/>
        <v>publishing</v>
      </c>
      <c r="R45" t="str">
        <f t="shared" si="1"/>
        <v>radio &amp; podcasts</v>
      </c>
      <c r="S45" s="4">
        <f t="shared" si="2"/>
        <v>185.9390243902439</v>
      </c>
      <c r="T45">
        <f t="shared" si="3"/>
        <v>3.7038582850873795E-2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11">
        <f>(((J46/60)/60)/24)+DATE(1970,1,1)</f>
        <v>43541.208333333328</v>
      </c>
      <c r="L46">
        <v>1552885200</v>
      </c>
      <c r="M46" s="11">
        <f>(((L46/60)/60)/24)+DATE(1970,1,1)</f>
        <v>43542.208333333328</v>
      </c>
      <c r="N46" t="b">
        <v>0</v>
      </c>
      <c r="O46" t="b">
        <v>0</v>
      </c>
      <c r="P46" t="s">
        <v>119</v>
      </c>
      <c r="Q46" t="str">
        <f t="shared" si="0"/>
        <v>publishing</v>
      </c>
      <c r="R46" t="str">
        <f t="shared" si="1"/>
        <v>fiction</v>
      </c>
      <c r="S46" s="4">
        <f t="shared" si="2"/>
        <v>658.8125</v>
      </c>
      <c r="T46">
        <f t="shared" si="3"/>
        <v>9.297030642254055E-3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11">
        <f>(((J47/60)/60)/24)+DATE(1970,1,1)</f>
        <v>42676.208333333328</v>
      </c>
      <c r="L47">
        <v>1479362400</v>
      </c>
      <c r="M47" s="11">
        <f>(((L47/60)/60)/24)+DATE(1970,1,1)</f>
        <v>42691.25</v>
      </c>
      <c r="N47" t="b">
        <v>0</v>
      </c>
      <c r="O47" t="b">
        <v>1</v>
      </c>
      <c r="P47" t="s">
        <v>33</v>
      </c>
      <c r="Q47" t="str">
        <f t="shared" si="0"/>
        <v>theater</v>
      </c>
      <c r="R47" t="str">
        <f t="shared" si="1"/>
        <v>plays</v>
      </c>
      <c r="S47" s="4">
        <f t="shared" si="2"/>
        <v>47.684210526315788</v>
      </c>
      <c r="T47">
        <f t="shared" si="3"/>
        <v>1.0596026490066225E-2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11">
        <f>(((J48/60)/60)/24)+DATE(1970,1,1)</f>
        <v>40367.208333333336</v>
      </c>
      <c r="L48">
        <v>1280552400</v>
      </c>
      <c r="M48" s="11">
        <f>(((L48/60)/60)/24)+DATE(1970,1,1)</f>
        <v>40390.208333333336</v>
      </c>
      <c r="N48" t="b">
        <v>0</v>
      </c>
      <c r="O48" t="b">
        <v>0</v>
      </c>
      <c r="P48" t="s">
        <v>23</v>
      </c>
      <c r="Q48" t="str">
        <f t="shared" si="0"/>
        <v>music</v>
      </c>
      <c r="R48" t="str">
        <f t="shared" si="1"/>
        <v>rock</v>
      </c>
      <c r="S48" s="4">
        <f t="shared" si="2"/>
        <v>114.78378378378378</v>
      </c>
      <c r="T48">
        <f t="shared" si="3"/>
        <v>2.1662349894042855E-2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11">
        <f>(((J49/60)/60)/24)+DATE(1970,1,1)</f>
        <v>41727.208333333336</v>
      </c>
      <c r="L49">
        <v>1398661200</v>
      </c>
      <c r="M49" s="11">
        <f>(((L49/60)/60)/24)+DATE(1970,1,1)</f>
        <v>41757.208333333336</v>
      </c>
      <c r="N49" t="b">
        <v>0</v>
      </c>
      <c r="O49" t="b">
        <v>0</v>
      </c>
      <c r="P49" t="s">
        <v>33</v>
      </c>
      <c r="Q49" t="str">
        <f t="shared" si="0"/>
        <v>theater</v>
      </c>
      <c r="R49" t="str">
        <f t="shared" si="1"/>
        <v>plays</v>
      </c>
      <c r="S49" s="4">
        <f t="shared" si="2"/>
        <v>475.26666666666665</v>
      </c>
      <c r="T49">
        <f t="shared" si="3"/>
        <v>2.0900547061298919E-2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11">
        <f>(((J50/60)/60)/24)+DATE(1970,1,1)</f>
        <v>42180.208333333328</v>
      </c>
      <c r="L50">
        <v>1436245200</v>
      </c>
      <c r="M50" s="11">
        <f>(((L50/60)/60)/24)+DATE(1970,1,1)</f>
        <v>42192.208333333328</v>
      </c>
      <c r="N50" t="b">
        <v>0</v>
      </c>
      <c r="O50" t="b">
        <v>0</v>
      </c>
      <c r="P50" t="s">
        <v>33</v>
      </c>
      <c r="Q50" t="str">
        <f t="shared" si="0"/>
        <v>theater</v>
      </c>
      <c r="R50" t="str">
        <f t="shared" si="1"/>
        <v>plays</v>
      </c>
      <c r="S50" s="4">
        <f t="shared" si="2"/>
        <v>386.97297297297297</v>
      </c>
      <c r="T50">
        <f t="shared" si="3"/>
        <v>1.8865142555602118E-2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11">
        <f>(((J51/60)/60)/24)+DATE(1970,1,1)</f>
        <v>43758.208333333328</v>
      </c>
      <c r="L51">
        <v>1575439200</v>
      </c>
      <c r="M51" s="11">
        <f>(((L51/60)/60)/24)+DATE(1970,1,1)</f>
        <v>43803.25</v>
      </c>
      <c r="N51" t="b">
        <v>0</v>
      </c>
      <c r="O51" t="b">
        <v>0</v>
      </c>
      <c r="P51" t="s">
        <v>23</v>
      </c>
      <c r="Q51" t="str">
        <f t="shared" si="0"/>
        <v>music</v>
      </c>
      <c r="R51" t="str">
        <f t="shared" si="1"/>
        <v>rock</v>
      </c>
      <c r="S51" s="4">
        <f t="shared" si="2"/>
        <v>189.625</v>
      </c>
      <c r="T51">
        <f t="shared" si="3"/>
        <v>2.2192924631949024E-2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11">
        <f>(((J52/60)/60)/24)+DATE(1970,1,1)</f>
        <v>41487.208333333336</v>
      </c>
      <c r="L52">
        <v>1377752400</v>
      </c>
      <c r="M52" s="11">
        <f>(((L52/60)/60)/24)+DATE(1970,1,1)</f>
        <v>41515.208333333336</v>
      </c>
      <c r="N52" t="b">
        <v>0</v>
      </c>
      <c r="O52" t="b">
        <v>0</v>
      </c>
      <c r="P52" t="s">
        <v>148</v>
      </c>
      <c r="Q52" t="str">
        <f t="shared" si="0"/>
        <v>music</v>
      </c>
      <c r="R52" t="str">
        <f t="shared" si="1"/>
        <v>metal</v>
      </c>
      <c r="S52" s="4">
        <f t="shared" si="2"/>
        <v>2</v>
      </c>
      <c r="T52">
        <f t="shared" si="3"/>
        <v>0.5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11">
        <f>(((J53/60)/60)/24)+DATE(1970,1,1)</f>
        <v>40995.208333333336</v>
      </c>
      <c r="L53">
        <v>1334206800</v>
      </c>
      <c r="M53" s="11">
        <f>(((L53/60)/60)/24)+DATE(1970,1,1)</f>
        <v>41011.208333333336</v>
      </c>
      <c r="N53" t="b">
        <v>0</v>
      </c>
      <c r="O53" t="b">
        <v>1</v>
      </c>
      <c r="P53" t="s">
        <v>65</v>
      </c>
      <c r="Q53" t="str">
        <f t="shared" si="0"/>
        <v>technology</v>
      </c>
      <c r="R53" t="str">
        <f t="shared" si="1"/>
        <v>wearables</v>
      </c>
      <c r="S53" s="4">
        <f t="shared" si="2"/>
        <v>91.867805186590772</v>
      </c>
      <c r="T53">
        <f t="shared" si="3"/>
        <v>1.0100314645111986E-2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11">
        <f>(((J54/60)/60)/24)+DATE(1970,1,1)</f>
        <v>40436.208333333336</v>
      </c>
      <c r="L54">
        <v>1284872400</v>
      </c>
      <c r="M54" s="11">
        <f>(((L54/60)/60)/24)+DATE(1970,1,1)</f>
        <v>40440.208333333336</v>
      </c>
      <c r="N54" t="b">
        <v>0</v>
      </c>
      <c r="O54" t="b">
        <v>0</v>
      </c>
      <c r="P54" t="s">
        <v>33</v>
      </c>
      <c r="Q54" t="str">
        <f t="shared" si="0"/>
        <v>theater</v>
      </c>
      <c r="R54" t="str">
        <f t="shared" si="1"/>
        <v>plays</v>
      </c>
      <c r="S54" s="4">
        <f t="shared" si="2"/>
        <v>34.152777777777779</v>
      </c>
      <c r="T54">
        <f t="shared" si="3"/>
        <v>3.0500203334688898E-2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11">
        <f>(((J55/60)/60)/24)+DATE(1970,1,1)</f>
        <v>41779.208333333336</v>
      </c>
      <c r="L55">
        <v>1403931600</v>
      </c>
      <c r="M55" s="11">
        <f>(((L55/60)/60)/24)+DATE(1970,1,1)</f>
        <v>41818.208333333336</v>
      </c>
      <c r="N55" t="b">
        <v>0</v>
      </c>
      <c r="O55" t="b">
        <v>0</v>
      </c>
      <c r="P55" t="s">
        <v>53</v>
      </c>
      <c r="Q55" t="str">
        <f t="shared" si="0"/>
        <v>film &amp; video</v>
      </c>
      <c r="R55" t="str">
        <f t="shared" si="1"/>
        <v>drama</v>
      </c>
      <c r="S55" s="4">
        <f t="shared" si="2"/>
        <v>140.40909090909091</v>
      </c>
      <c r="T55">
        <f t="shared" si="3"/>
        <v>1.691485917772742E-2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11">
        <f>(((J56/60)/60)/24)+DATE(1970,1,1)</f>
        <v>43170.25</v>
      </c>
      <c r="L56">
        <v>1521262800</v>
      </c>
      <c r="M56" s="11">
        <f>(((L56/60)/60)/24)+DATE(1970,1,1)</f>
        <v>43176.208333333328</v>
      </c>
      <c r="N56" t="b">
        <v>0</v>
      </c>
      <c r="O56" t="b">
        <v>0</v>
      </c>
      <c r="P56" t="s">
        <v>65</v>
      </c>
      <c r="Q56" t="str">
        <f t="shared" si="0"/>
        <v>technology</v>
      </c>
      <c r="R56" t="str">
        <f t="shared" si="1"/>
        <v>wearables</v>
      </c>
      <c r="S56" s="4">
        <f t="shared" si="2"/>
        <v>89.86666666666666</v>
      </c>
      <c r="T56">
        <f t="shared" si="3"/>
        <v>2.2255192878338281E-2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11">
        <f>(((J57/60)/60)/24)+DATE(1970,1,1)</f>
        <v>43311.208333333328</v>
      </c>
      <c r="L57">
        <v>1533358800</v>
      </c>
      <c r="M57" s="11">
        <f>(((L57/60)/60)/24)+DATE(1970,1,1)</f>
        <v>43316.208333333328</v>
      </c>
      <c r="N57" t="b">
        <v>0</v>
      </c>
      <c r="O57" t="b">
        <v>0</v>
      </c>
      <c r="P57" t="s">
        <v>159</v>
      </c>
      <c r="Q57" t="str">
        <f t="shared" si="0"/>
        <v>music</v>
      </c>
      <c r="R57" t="str">
        <f t="shared" si="1"/>
        <v>jazz</v>
      </c>
      <c r="S57" s="4">
        <f t="shared" si="2"/>
        <v>177.96969696969697</v>
      </c>
      <c r="T57">
        <f t="shared" si="3"/>
        <v>1.1152732845223907E-2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11">
        <f>(((J58/60)/60)/24)+DATE(1970,1,1)</f>
        <v>42014.25</v>
      </c>
      <c r="L58">
        <v>1421474400</v>
      </c>
      <c r="M58" s="11">
        <f>(((L58/60)/60)/24)+DATE(1970,1,1)</f>
        <v>42021.25</v>
      </c>
      <c r="N58" t="b">
        <v>0</v>
      </c>
      <c r="O58" t="b">
        <v>0</v>
      </c>
      <c r="P58" t="s">
        <v>65</v>
      </c>
      <c r="Q58" t="str">
        <f t="shared" si="0"/>
        <v>technology</v>
      </c>
      <c r="R58" t="str">
        <f t="shared" si="1"/>
        <v>wearables</v>
      </c>
      <c r="S58" s="4">
        <f t="shared" si="2"/>
        <v>143.66249999999999</v>
      </c>
      <c r="T58">
        <f t="shared" si="3"/>
        <v>1.4269555381536587E-2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11">
        <f>(((J59/60)/60)/24)+DATE(1970,1,1)</f>
        <v>42979.208333333328</v>
      </c>
      <c r="L59">
        <v>1505278800</v>
      </c>
      <c r="M59" s="11">
        <f>(((L59/60)/60)/24)+DATE(1970,1,1)</f>
        <v>42991.208333333328</v>
      </c>
      <c r="N59" t="b">
        <v>0</v>
      </c>
      <c r="O59" t="b">
        <v>0</v>
      </c>
      <c r="P59" t="s">
        <v>89</v>
      </c>
      <c r="Q59" t="str">
        <f t="shared" si="0"/>
        <v>games</v>
      </c>
      <c r="R59" t="str">
        <f t="shared" si="1"/>
        <v>video games</v>
      </c>
      <c r="S59" s="4">
        <f t="shared" si="2"/>
        <v>215.27586206896552</v>
      </c>
      <c r="T59">
        <f t="shared" si="3"/>
        <v>3.2196059586737144E-2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11">
        <f>(((J60/60)/60)/24)+DATE(1970,1,1)</f>
        <v>42268.208333333328</v>
      </c>
      <c r="L60">
        <v>1443934800</v>
      </c>
      <c r="M60" s="11">
        <f>(((L60/60)/60)/24)+DATE(1970,1,1)</f>
        <v>42281.208333333328</v>
      </c>
      <c r="N60" t="b">
        <v>0</v>
      </c>
      <c r="O60" t="b">
        <v>0</v>
      </c>
      <c r="P60" t="s">
        <v>33</v>
      </c>
      <c r="Q60" t="str">
        <f t="shared" si="0"/>
        <v>theater</v>
      </c>
      <c r="R60" t="str">
        <f t="shared" si="1"/>
        <v>plays</v>
      </c>
      <c r="S60" s="4">
        <f t="shared" si="2"/>
        <v>227.11111111111114</v>
      </c>
      <c r="T60">
        <f t="shared" si="3"/>
        <v>3.4409654272667969E-2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11">
        <f>(((J61/60)/60)/24)+DATE(1970,1,1)</f>
        <v>42898.208333333328</v>
      </c>
      <c r="L61">
        <v>1498539600</v>
      </c>
      <c r="M61" s="11">
        <f>(((L61/60)/60)/24)+DATE(1970,1,1)</f>
        <v>42913.208333333328</v>
      </c>
      <c r="N61" t="b">
        <v>0</v>
      </c>
      <c r="O61" t="b">
        <v>1</v>
      </c>
      <c r="P61" t="s">
        <v>33</v>
      </c>
      <c r="Q61" t="str">
        <f t="shared" si="0"/>
        <v>theater</v>
      </c>
      <c r="R61" t="str">
        <f t="shared" si="1"/>
        <v>plays</v>
      </c>
      <c r="S61" s="4">
        <f t="shared" si="2"/>
        <v>275.07142857142861</v>
      </c>
      <c r="T61">
        <f t="shared" si="3"/>
        <v>3.3238119968839262E-2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11">
        <f>(((J62/60)/60)/24)+DATE(1970,1,1)</f>
        <v>41107.208333333336</v>
      </c>
      <c r="L62">
        <v>1342760400</v>
      </c>
      <c r="M62" s="11">
        <f>(((L62/60)/60)/24)+DATE(1970,1,1)</f>
        <v>41110.208333333336</v>
      </c>
      <c r="N62" t="b">
        <v>0</v>
      </c>
      <c r="O62" t="b">
        <v>0</v>
      </c>
      <c r="P62" t="s">
        <v>33</v>
      </c>
      <c r="Q62" t="str">
        <f t="shared" si="0"/>
        <v>theater</v>
      </c>
      <c r="R62" t="str">
        <f t="shared" si="1"/>
        <v>plays</v>
      </c>
      <c r="S62" s="4">
        <f t="shared" si="2"/>
        <v>144.37048832271762</v>
      </c>
      <c r="T62">
        <f t="shared" si="3"/>
        <v>1.176496540364861E-2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1">
        <f>(((J63/60)/60)/24)+DATE(1970,1,1)</f>
        <v>40595.25</v>
      </c>
      <c r="L63">
        <v>1301720400</v>
      </c>
      <c r="M63" s="11">
        <f>(((L63/60)/60)/24)+DATE(1970,1,1)</f>
        <v>40635.208333333336</v>
      </c>
      <c r="N63" t="b">
        <v>0</v>
      </c>
      <c r="O63" t="b">
        <v>0</v>
      </c>
      <c r="P63" t="s">
        <v>33</v>
      </c>
      <c r="Q63" t="str">
        <f t="shared" si="0"/>
        <v>theater</v>
      </c>
      <c r="R63" t="str">
        <f t="shared" si="1"/>
        <v>plays</v>
      </c>
      <c r="S63" s="4">
        <f t="shared" si="2"/>
        <v>92.74598393574297</v>
      </c>
      <c r="T63">
        <f t="shared" si="3"/>
        <v>1.2194857916102841E-2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11">
        <f>(((J64/60)/60)/24)+DATE(1970,1,1)</f>
        <v>42160.208333333328</v>
      </c>
      <c r="L64">
        <v>1433566800</v>
      </c>
      <c r="M64" s="11">
        <f>(((L64/60)/60)/24)+DATE(1970,1,1)</f>
        <v>42161.208333333328</v>
      </c>
      <c r="N64" t="b">
        <v>0</v>
      </c>
      <c r="O64" t="b">
        <v>0</v>
      </c>
      <c r="P64" t="s">
        <v>28</v>
      </c>
      <c r="Q64" t="str">
        <f t="shared" si="0"/>
        <v>technology</v>
      </c>
      <c r="R64" t="str">
        <f t="shared" si="1"/>
        <v>web</v>
      </c>
      <c r="S64" s="4">
        <f t="shared" si="2"/>
        <v>722.6</v>
      </c>
      <c r="T64">
        <f t="shared" si="3"/>
        <v>1.7229449211181844E-2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11">
        <f>(((J65/60)/60)/24)+DATE(1970,1,1)</f>
        <v>42853.208333333328</v>
      </c>
      <c r="L65">
        <v>1493874000</v>
      </c>
      <c r="M65" s="11">
        <f>(((L65/60)/60)/24)+DATE(1970,1,1)</f>
        <v>42859.208333333328</v>
      </c>
      <c r="N65" t="b">
        <v>0</v>
      </c>
      <c r="O65" t="b">
        <v>0</v>
      </c>
      <c r="P65" t="s">
        <v>33</v>
      </c>
      <c r="Q65" t="str">
        <f t="shared" si="0"/>
        <v>theater</v>
      </c>
      <c r="R65" t="str">
        <f t="shared" si="1"/>
        <v>plays</v>
      </c>
      <c r="S65" s="4">
        <f t="shared" si="2"/>
        <v>11.851063829787234</v>
      </c>
      <c r="T65">
        <f t="shared" si="3"/>
        <v>8.9766606822262122E-3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11">
        <f>(((J66/60)/60)/24)+DATE(1970,1,1)</f>
        <v>43283.208333333328</v>
      </c>
      <c r="L66">
        <v>1531803600</v>
      </c>
      <c r="M66" s="11">
        <f>(((L66/60)/60)/24)+DATE(1970,1,1)</f>
        <v>43298.208333333328</v>
      </c>
      <c r="N66" t="b">
        <v>0</v>
      </c>
      <c r="O66" t="b">
        <v>1</v>
      </c>
      <c r="P66" t="s">
        <v>28</v>
      </c>
      <c r="Q66" t="str">
        <f t="shared" ref="Q66:Q129" si="4">LEFT(P66,SEARCH("/",P66,1)-1)</f>
        <v>technology</v>
      </c>
      <c r="R66" t="str">
        <f t="shared" ref="R66:R129" si="5">RIGHT(P66, LEN(P66)-SEARCH("/",P66))</f>
        <v>web</v>
      </c>
      <c r="S66" s="4">
        <f t="shared" ref="S66:S129" si="6">E66/D66*100</f>
        <v>97.642857142857139</v>
      </c>
      <c r="T66">
        <f t="shared" ref="T66:T129" si="7">IF(G66=0,0,G66/E66)</f>
        <v>1.3899049012435992E-2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11">
        <f>(((J67/60)/60)/24)+DATE(1970,1,1)</f>
        <v>40570.25</v>
      </c>
      <c r="L67">
        <v>1296712800</v>
      </c>
      <c r="M67" s="11">
        <f>(((L67/60)/60)/24)+DATE(1970,1,1)</f>
        <v>40577.25</v>
      </c>
      <c r="N67" t="b">
        <v>0</v>
      </c>
      <c r="O67" t="b">
        <v>0</v>
      </c>
      <c r="P67" t="s">
        <v>33</v>
      </c>
      <c r="Q67" t="str">
        <f t="shared" si="4"/>
        <v>theater</v>
      </c>
      <c r="R67" t="str">
        <f t="shared" si="5"/>
        <v>plays</v>
      </c>
      <c r="S67" s="4">
        <f t="shared" si="6"/>
        <v>236.14754098360655</v>
      </c>
      <c r="T67">
        <f t="shared" si="7"/>
        <v>1.6383200277681361E-2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11">
        <f>(((J68/60)/60)/24)+DATE(1970,1,1)</f>
        <v>42102.208333333328</v>
      </c>
      <c r="L68">
        <v>1428901200</v>
      </c>
      <c r="M68" s="11">
        <f>(((L68/60)/60)/24)+DATE(1970,1,1)</f>
        <v>42107.208333333328</v>
      </c>
      <c r="N68" t="b">
        <v>0</v>
      </c>
      <c r="O68" t="b">
        <v>1</v>
      </c>
      <c r="P68" t="s">
        <v>33</v>
      </c>
      <c r="Q68" t="str">
        <f t="shared" si="4"/>
        <v>theater</v>
      </c>
      <c r="R68" t="str">
        <f t="shared" si="5"/>
        <v>plays</v>
      </c>
      <c r="S68" s="4">
        <f t="shared" si="6"/>
        <v>45.068965517241381</v>
      </c>
      <c r="T68">
        <f t="shared" si="7"/>
        <v>9.181331293037491E-3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11">
        <f>(((J69/60)/60)/24)+DATE(1970,1,1)</f>
        <v>40203.25</v>
      </c>
      <c r="L69">
        <v>1264831200</v>
      </c>
      <c r="M69" s="11">
        <f>(((L69/60)/60)/24)+DATE(1970,1,1)</f>
        <v>40208.25</v>
      </c>
      <c r="N69" t="b">
        <v>0</v>
      </c>
      <c r="O69" t="b">
        <v>1</v>
      </c>
      <c r="P69" t="s">
        <v>65</v>
      </c>
      <c r="Q69" t="str">
        <f t="shared" si="4"/>
        <v>technology</v>
      </c>
      <c r="R69" t="str">
        <f t="shared" si="5"/>
        <v>wearables</v>
      </c>
      <c r="S69" s="4">
        <f t="shared" si="6"/>
        <v>162.38567493112947</v>
      </c>
      <c r="T69">
        <f t="shared" si="7"/>
        <v>3.4480711159366198E-2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11">
        <f>(((J70/60)/60)/24)+DATE(1970,1,1)</f>
        <v>42943.208333333328</v>
      </c>
      <c r="L70">
        <v>1505192400</v>
      </c>
      <c r="M70" s="11">
        <f>(((L70/60)/60)/24)+DATE(1970,1,1)</f>
        <v>42990.208333333328</v>
      </c>
      <c r="N70" t="b">
        <v>0</v>
      </c>
      <c r="O70" t="b">
        <v>1</v>
      </c>
      <c r="P70" t="s">
        <v>33</v>
      </c>
      <c r="Q70" t="str">
        <f t="shared" si="4"/>
        <v>theater</v>
      </c>
      <c r="R70" t="str">
        <f t="shared" si="5"/>
        <v>plays</v>
      </c>
      <c r="S70" s="4">
        <f t="shared" si="6"/>
        <v>254.52631578947367</v>
      </c>
      <c r="T70">
        <f t="shared" si="7"/>
        <v>1.695616211745244E-2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11">
        <f>(((J71/60)/60)/24)+DATE(1970,1,1)</f>
        <v>40531.25</v>
      </c>
      <c r="L71">
        <v>1295676000</v>
      </c>
      <c r="M71" s="11">
        <f>(((L71/60)/60)/24)+DATE(1970,1,1)</f>
        <v>40565.25</v>
      </c>
      <c r="N71" t="b">
        <v>0</v>
      </c>
      <c r="O71" t="b">
        <v>0</v>
      </c>
      <c r="P71" t="s">
        <v>33</v>
      </c>
      <c r="Q71" t="str">
        <f t="shared" si="4"/>
        <v>theater</v>
      </c>
      <c r="R71" t="str">
        <f t="shared" si="5"/>
        <v>plays</v>
      </c>
      <c r="S71" s="4">
        <f t="shared" si="6"/>
        <v>24.063291139240505</v>
      </c>
      <c r="T71">
        <f t="shared" si="7"/>
        <v>8.9426617569700155E-3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11">
        <f>(((J72/60)/60)/24)+DATE(1970,1,1)</f>
        <v>40484.208333333336</v>
      </c>
      <c r="L72">
        <v>1292911200</v>
      </c>
      <c r="M72" s="11">
        <f>(((L72/60)/60)/24)+DATE(1970,1,1)</f>
        <v>40533.25</v>
      </c>
      <c r="N72" t="b">
        <v>0</v>
      </c>
      <c r="O72" t="b">
        <v>1</v>
      </c>
      <c r="P72" t="s">
        <v>33</v>
      </c>
      <c r="Q72" t="str">
        <f t="shared" si="4"/>
        <v>theater</v>
      </c>
      <c r="R72" t="str">
        <f t="shared" si="5"/>
        <v>plays</v>
      </c>
      <c r="S72" s="4">
        <f t="shared" si="6"/>
        <v>123.74140625000001</v>
      </c>
      <c r="T72">
        <f t="shared" si="7"/>
        <v>1.5626085144801724E-2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11">
        <f>(((J73/60)/60)/24)+DATE(1970,1,1)</f>
        <v>43799.25</v>
      </c>
      <c r="L73">
        <v>1575439200</v>
      </c>
      <c r="M73" s="11">
        <f>(((L73/60)/60)/24)+DATE(1970,1,1)</f>
        <v>43803.25</v>
      </c>
      <c r="N73" t="b">
        <v>0</v>
      </c>
      <c r="O73" t="b">
        <v>0</v>
      </c>
      <c r="P73" t="s">
        <v>33</v>
      </c>
      <c r="Q73" t="str">
        <f t="shared" si="4"/>
        <v>theater</v>
      </c>
      <c r="R73" t="str">
        <f t="shared" si="5"/>
        <v>plays</v>
      </c>
      <c r="S73" s="4">
        <f t="shared" si="6"/>
        <v>108.06666666666666</v>
      </c>
      <c r="T73">
        <f t="shared" si="7"/>
        <v>1.1721159777914868E-2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11">
        <f>(((J74/60)/60)/24)+DATE(1970,1,1)</f>
        <v>42186.208333333328</v>
      </c>
      <c r="L74">
        <v>1438837200</v>
      </c>
      <c r="M74" s="11">
        <f>(((L74/60)/60)/24)+DATE(1970,1,1)</f>
        <v>42222.208333333328</v>
      </c>
      <c r="N74" t="b">
        <v>0</v>
      </c>
      <c r="O74" t="b">
        <v>0</v>
      </c>
      <c r="P74" t="s">
        <v>71</v>
      </c>
      <c r="Q74" t="str">
        <f t="shared" si="4"/>
        <v>film &amp; video</v>
      </c>
      <c r="R74" t="str">
        <f t="shared" si="5"/>
        <v>animation</v>
      </c>
      <c r="S74" s="4">
        <f t="shared" si="6"/>
        <v>670.33333333333326</v>
      </c>
      <c r="T74">
        <f t="shared" si="7"/>
        <v>1.3426156141223273E-2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11">
        <f>(((J75/60)/60)/24)+DATE(1970,1,1)</f>
        <v>42701.25</v>
      </c>
      <c r="L75">
        <v>1480485600</v>
      </c>
      <c r="M75" s="11">
        <f>(((L75/60)/60)/24)+DATE(1970,1,1)</f>
        <v>42704.25</v>
      </c>
      <c r="N75" t="b">
        <v>0</v>
      </c>
      <c r="O75" t="b">
        <v>0</v>
      </c>
      <c r="P75" t="s">
        <v>159</v>
      </c>
      <c r="Q75" t="str">
        <f t="shared" si="4"/>
        <v>music</v>
      </c>
      <c r="R75" t="str">
        <f t="shared" si="5"/>
        <v>jazz</v>
      </c>
      <c r="S75" s="4">
        <f t="shared" si="6"/>
        <v>660.92857142857144</v>
      </c>
      <c r="T75">
        <f t="shared" si="7"/>
        <v>9.5104290500378254E-3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11">
        <f>(((J76/60)/60)/24)+DATE(1970,1,1)</f>
        <v>42456.208333333328</v>
      </c>
      <c r="L76">
        <v>1459141200</v>
      </c>
      <c r="M76" s="11">
        <f>(((L76/60)/60)/24)+DATE(1970,1,1)</f>
        <v>42457.208333333328</v>
      </c>
      <c r="N76" t="b">
        <v>0</v>
      </c>
      <c r="O76" t="b">
        <v>0</v>
      </c>
      <c r="P76" t="s">
        <v>148</v>
      </c>
      <c r="Q76" t="str">
        <f t="shared" si="4"/>
        <v>music</v>
      </c>
      <c r="R76" t="str">
        <f t="shared" si="5"/>
        <v>metal</v>
      </c>
      <c r="S76" s="4">
        <f t="shared" si="6"/>
        <v>122.46153846153847</v>
      </c>
      <c r="T76">
        <f t="shared" si="7"/>
        <v>1.7797319932998323E-2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11">
        <f>(((J77/60)/60)/24)+DATE(1970,1,1)</f>
        <v>43296.208333333328</v>
      </c>
      <c r="L77">
        <v>1532322000</v>
      </c>
      <c r="M77" s="11">
        <f>(((L77/60)/60)/24)+DATE(1970,1,1)</f>
        <v>43304.208333333328</v>
      </c>
      <c r="N77" t="b">
        <v>0</v>
      </c>
      <c r="O77" t="b">
        <v>0</v>
      </c>
      <c r="P77" t="s">
        <v>122</v>
      </c>
      <c r="Q77" t="str">
        <f t="shared" si="4"/>
        <v>photography</v>
      </c>
      <c r="R77" t="str">
        <f t="shared" si="5"/>
        <v>photography books</v>
      </c>
      <c r="S77" s="4">
        <f t="shared" si="6"/>
        <v>150.57731958762886</v>
      </c>
      <c r="T77">
        <f t="shared" si="7"/>
        <v>1.1639052444201013E-2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11">
        <f>(((J78/60)/60)/24)+DATE(1970,1,1)</f>
        <v>42027.25</v>
      </c>
      <c r="L78">
        <v>1426222800</v>
      </c>
      <c r="M78" s="11">
        <f>(((L78/60)/60)/24)+DATE(1970,1,1)</f>
        <v>42076.208333333328</v>
      </c>
      <c r="N78" t="b">
        <v>1</v>
      </c>
      <c r="O78" t="b">
        <v>1</v>
      </c>
      <c r="P78" t="s">
        <v>33</v>
      </c>
      <c r="Q78" t="str">
        <f t="shared" si="4"/>
        <v>theater</v>
      </c>
      <c r="R78" t="str">
        <f t="shared" si="5"/>
        <v>plays</v>
      </c>
      <c r="S78" s="4">
        <f t="shared" si="6"/>
        <v>78.106590724165997</v>
      </c>
      <c r="T78">
        <f t="shared" si="7"/>
        <v>1.754294583980082E-2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11">
        <f>(((J79/60)/60)/24)+DATE(1970,1,1)</f>
        <v>40448.208333333336</v>
      </c>
      <c r="L79">
        <v>1286773200</v>
      </c>
      <c r="M79" s="11">
        <f>(((L79/60)/60)/24)+DATE(1970,1,1)</f>
        <v>40462.208333333336</v>
      </c>
      <c r="N79" t="b">
        <v>0</v>
      </c>
      <c r="O79" t="b">
        <v>1</v>
      </c>
      <c r="P79" t="s">
        <v>71</v>
      </c>
      <c r="Q79" t="str">
        <f t="shared" si="4"/>
        <v>film &amp; video</v>
      </c>
      <c r="R79" t="str">
        <f t="shared" si="5"/>
        <v>animation</v>
      </c>
      <c r="S79" s="4">
        <f t="shared" si="6"/>
        <v>46.94736842105263</v>
      </c>
      <c r="T79">
        <f t="shared" si="7"/>
        <v>1.2556053811659192E-2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11">
        <f>(((J80/60)/60)/24)+DATE(1970,1,1)</f>
        <v>43206.208333333328</v>
      </c>
      <c r="L80">
        <v>1523941200</v>
      </c>
      <c r="M80" s="11">
        <f>(((L80/60)/60)/24)+DATE(1970,1,1)</f>
        <v>43207.208333333328</v>
      </c>
      <c r="N80" t="b">
        <v>0</v>
      </c>
      <c r="O80" t="b">
        <v>0</v>
      </c>
      <c r="P80" t="s">
        <v>206</v>
      </c>
      <c r="Q80" t="str">
        <f t="shared" si="4"/>
        <v>publishing</v>
      </c>
      <c r="R80" t="str">
        <f t="shared" si="5"/>
        <v>translations</v>
      </c>
      <c r="S80" s="4">
        <f t="shared" si="6"/>
        <v>300.8</v>
      </c>
      <c r="T80">
        <f t="shared" si="7"/>
        <v>2.4379432624113476E-2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11">
        <f>(((J81/60)/60)/24)+DATE(1970,1,1)</f>
        <v>43267.208333333328</v>
      </c>
      <c r="L81">
        <v>1529557200</v>
      </c>
      <c r="M81" s="11">
        <f>(((L81/60)/60)/24)+DATE(1970,1,1)</f>
        <v>43272.208333333328</v>
      </c>
      <c r="N81" t="b">
        <v>0</v>
      </c>
      <c r="O81" t="b">
        <v>0</v>
      </c>
      <c r="P81" t="s">
        <v>33</v>
      </c>
      <c r="Q81" t="str">
        <f t="shared" si="4"/>
        <v>theater</v>
      </c>
      <c r="R81" t="str">
        <f t="shared" si="5"/>
        <v>plays</v>
      </c>
      <c r="S81" s="4">
        <f t="shared" si="6"/>
        <v>69.598615916955026</v>
      </c>
      <c r="T81">
        <f t="shared" si="7"/>
        <v>2.0831261807696132E-2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11">
        <f>(((J82/60)/60)/24)+DATE(1970,1,1)</f>
        <v>42976.208333333328</v>
      </c>
      <c r="L82">
        <v>1506574800</v>
      </c>
      <c r="M82" s="11">
        <f>(((L82/60)/60)/24)+DATE(1970,1,1)</f>
        <v>43006.208333333328</v>
      </c>
      <c r="N82" t="b">
        <v>0</v>
      </c>
      <c r="O82" t="b">
        <v>0</v>
      </c>
      <c r="P82" t="s">
        <v>89</v>
      </c>
      <c r="Q82" t="str">
        <f t="shared" si="4"/>
        <v>games</v>
      </c>
      <c r="R82" t="str">
        <f t="shared" si="5"/>
        <v>video games</v>
      </c>
      <c r="S82" s="4">
        <f t="shared" si="6"/>
        <v>637.4545454545455</v>
      </c>
      <c r="T82">
        <f t="shared" si="7"/>
        <v>1.8111808328579577E-2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11">
        <f>(((J83/60)/60)/24)+DATE(1970,1,1)</f>
        <v>43062.25</v>
      </c>
      <c r="L83">
        <v>1513576800</v>
      </c>
      <c r="M83" s="11">
        <f>(((L83/60)/60)/24)+DATE(1970,1,1)</f>
        <v>43087.25</v>
      </c>
      <c r="N83" t="b">
        <v>0</v>
      </c>
      <c r="O83" t="b">
        <v>0</v>
      </c>
      <c r="P83" t="s">
        <v>23</v>
      </c>
      <c r="Q83" t="str">
        <f t="shared" si="4"/>
        <v>music</v>
      </c>
      <c r="R83" t="str">
        <f t="shared" si="5"/>
        <v>rock</v>
      </c>
      <c r="S83" s="4">
        <f t="shared" si="6"/>
        <v>225.33928571428569</v>
      </c>
      <c r="T83">
        <f t="shared" si="7"/>
        <v>1.0856644742055631E-2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11">
        <f>(((J84/60)/60)/24)+DATE(1970,1,1)</f>
        <v>43482.25</v>
      </c>
      <c r="L84">
        <v>1548309600</v>
      </c>
      <c r="M84" s="11">
        <f>(((L84/60)/60)/24)+DATE(1970,1,1)</f>
        <v>43489.25</v>
      </c>
      <c r="N84" t="b">
        <v>0</v>
      </c>
      <c r="O84" t="b">
        <v>1</v>
      </c>
      <c r="P84" t="s">
        <v>89</v>
      </c>
      <c r="Q84" t="str">
        <f t="shared" si="4"/>
        <v>games</v>
      </c>
      <c r="R84" t="str">
        <f t="shared" si="5"/>
        <v>video games</v>
      </c>
      <c r="S84" s="4">
        <f t="shared" si="6"/>
        <v>1497.3000000000002</v>
      </c>
      <c r="T84">
        <f t="shared" si="7"/>
        <v>1.2021638950110198E-2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11">
        <f>(((J85/60)/60)/24)+DATE(1970,1,1)</f>
        <v>42579.208333333328</v>
      </c>
      <c r="L85">
        <v>1471582800</v>
      </c>
      <c r="M85" s="11">
        <f>(((L85/60)/60)/24)+DATE(1970,1,1)</f>
        <v>42601.208333333328</v>
      </c>
      <c r="N85" t="b">
        <v>0</v>
      </c>
      <c r="O85" t="b">
        <v>0</v>
      </c>
      <c r="P85" t="s">
        <v>50</v>
      </c>
      <c r="Q85" t="str">
        <f t="shared" si="4"/>
        <v>music</v>
      </c>
      <c r="R85" t="str">
        <f t="shared" si="5"/>
        <v>electric music</v>
      </c>
      <c r="S85" s="4">
        <f t="shared" si="6"/>
        <v>37.590225563909776</v>
      </c>
      <c r="T85">
        <f t="shared" si="7"/>
        <v>2.5002500250025001E-2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11">
        <f>(((J86/60)/60)/24)+DATE(1970,1,1)</f>
        <v>41118.208333333336</v>
      </c>
      <c r="L86">
        <v>1344315600</v>
      </c>
      <c r="M86" s="11">
        <f>(((L86/60)/60)/24)+DATE(1970,1,1)</f>
        <v>41128.208333333336</v>
      </c>
      <c r="N86" t="b">
        <v>0</v>
      </c>
      <c r="O86" t="b">
        <v>0</v>
      </c>
      <c r="P86" t="s">
        <v>65</v>
      </c>
      <c r="Q86" t="str">
        <f t="shared" si="4"/>
        <v>technology</v>
      </c>
      <c r="R86" t="str">
        <f t="shared" si="5"/>
        <v>wearables</v>
      </c>
      <c r="S86" s="4">
        <f t="shared" si="6"/>
        <v>132.36942675159236</v>
      </c>
      <c r="T86">
        <f t="shared" si="7"/>
        <v>8.9981714945626019E-3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11">
        <f>(((J87/60)/60)/24)+DATE(1970,1,1)</f>
        <v>40797.208333333336</v>
      </c>
      <c r="L87">
        <v>1316408400</v>
      </c>
      <c r="M87" s="11">
        <f>(((L87/60)/60)/24)+DATE(1970,1,1)</f>
        <v>40805.208333333336</v>
      </c>
      <c r="N87" t="b">
        <v>0</v>
      </c>
      <c r="O87" t="b">
        <v>0</v>
      </c>
      <c r="P87" t="s">
        <v>60</v>
      </c>
      <c r="Q87" t="str">
        <f t="shared" si="4"/>
        <v>music</v>
      </c>
      <c r="R87" t="str">
        <f t="shared" si="5"/>
        <v>indie rock</v>
      </c>
      <c r="S87" s="4">
        <f t="shared" si="6"/>
        <v>131.22448979591837</v>
      </c>
      <c r="T87">
        <f t="shared" si="7"/>
        <v>1.104199066874028E-2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11">
        <f>(((J88/60)/60)/24)+DATE(1970,1,1)</f>
        <v>42128.208333333328</v>
      </c>
      <c r="L88">
        <v>1431838800</v>
      </c>
      <c r="M88" s="11">
        <f>(((L88/60)/60)/24)+DATE(1970,1,1)</f>
        <v>42141.208333333328</v>
      </c>
      <c r="N88" t="b">
        <v>1</v>
      </c>
      <c r="O88" t="b">
        <v>0</v>
      </c>
      <c r="P88" t="s">
        <v>33</v>
      </c>
      <c r="Q88" t="str">
        <f t="shared" si="4"/>
        <v>theater</v>
      </c>
      <c r="R88" t="str">
        <f t="shared" si="5"/>
        <v>plays</v>
      </c>
      <c r="S88" s="4">
        <f t="shared" si="6"/>
        <v>167.63513513513513</v>
      </c>
      <c r="T88">
        <f t="shared" si="7"/>
        <v>1.6364369205965335E-2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11">
        <f>(((J89/60)/60)/24)+DATE(1970,1,1)</f>
        <v>40610.25</v>
      </c>
      <c r="L89">
        <v>1300510800</v>
      </c>
      <c r="M89" s="11">
        <f>(((L89/60)/60)/24)+DATE(1970,1,1)</f>
        <v>40621.208333333336</v>
      </c>
      <c r="N89" t="b">
        <v>0</v>
      </c>
      <c r="O89" t="b">
        <v>1</v>
      </c>
      <c r="P89" t="s">
        <v>23</v>
      </c>
      <c r="Q89" t="str">
        <f t="shared" si="4"/>
        <v>music</v>
      </c>
      <c r="R89" t="str">
        <f t="shared" si="5"/>
        <v>rock</v>
      </c>
      <c r="S89" s="4">
        <f t="shared" si="6"/>
        <v>61.984886649874063</v>
      </c>
      <c r="T89">
        <f t="shared" si="7"/>
        <v>1.2044863459037712E-2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11">
        <f>(((J90/60)/60)/24)+DATE(1970,1,1)</f>
        <v>42110.208333333328</v>
      </c>
      <c r="L90">
        <v>1431061200</v>
      </c>
      <c r="M90" s="11">
        <f>(((L90/60)/60)/24)+DATE(1970,1,1)</f>
        <v>42132.208333333328</v>
      </c>
      <c r="N90" t="b">
        <v>0</v>
      </c>
      <c r="O90" t="b">
        <v>0</v>
      </c>
      <c r="P90" t="s">
        <v>206</v>
      </c>
      <c r="Q90" t="str">
        <f t="shared" si="4"/>
        <v>publishing</v>
      </c>
      <c r="R90" t="str">
        <f t="shared" si="5"/>
        <v>translations</v>
      </c>
      <c r="S90" s="4">
        <f t="shared" si="6"/>
        <v>260.75</v>
      </c>
      <c r="T90">
        <f t="shared" si="7"/>
        <v>9.0284435922019807E-3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11">
        <f>(((J91/60)/60)/24)+DATE(1970,1,1)</f>
        <v>40283.208333333336</v>
      </c>
      <c r="L91">
        <v>1271480400</v>
      </c>
      <c r="M91" s="11">
        <f>(((L91/60)/60)/24)+DATE(1970,1,1)</f>
        <v>40285.208333333336</v>
      </c>
      <c r="N91" t="b">
        <v>0</v>
      </c>
      <c r="O91" t="b">
        <v>0</v>
      </c>
      <c r="P91" t="s">
        <v>33</v>
      </c>
      <c r="Q91" t="str">
        <f t="shared" si="4"/>
        <v>theater</v>
      </c>
      <c r="R91" t="str">
        <f t="shared" si="5"/>
        <v>plays</v>
      </c>
      <c r="S91" s="4">
        <f t="shared" si="6"/>
        <v>252.58823529411765</v>
      </c>
      <c r="T91">
        <f t="shared" si="7"/>
        <v>1.1178388448998603E-2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11">
        <f>(((J92/60)/60)/24)+DATE(1970,1,1)</f>
        <v>42425.25</v>
      </c>
      <c r="L92">
        <v>1456380000</v>
      </c>
      <c r="M92" s="11">
        <f>(((L92/60)/60)/24)+DATE(1970,1,1)</f>
        <v>42425.25</v>
      </c>
      <c r="N92" t="b">
        <v>0</v>
      </c>
      <c r="O92" t="b">
        <v>1</v>
      </c>
      <c r="P92" t="s">
        <v>33</v>
      </c>
      <c r="Q92" t="str">
        <f t="shared" si="4"/>
        <v>theater</v>
      </c>
      <c r="R92" t="str">
        <f t="shared" si="5"/>
        <v>plays</v>
      </c>
      <c r="S92" s="4">
        <f t="shared" si="6"/>
        <v>78.615384615384613</v>
      </c>
      <c r="T92">
        <f t="shared" si="7"/>
        <v>1.7286366601435094E-2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11">
        <f>(((J93/60)/60)/24)+DATE(1970,1,1)</f>
        <v>42588.208333333328</v>
      </c>
      <c r="L93">
        <v>1472878800</v>
      </c>
      <c r="M93" s="11">
        <f>(((L93/60)/60)/24)+DATE(1970,1,1)</f>
        <v>42616.208333333328</v>
      </c>
      <c r="N93" t="b">
        <v>0</v>
      </c>
      <c r="O93" t="b">
        <v>0</v>
      </c>
      <c r="P93" t="s">
        <v>206</v>
      </c>
      <c r="Q93" t="str">
        <f t="shared" si="4"/>
        <v>publishing</v>
      </c>
      <c r="R93" t="str">
        <f t="shared" si="5"/>
        <v>translations</v>
      </c>
      <c r="S93" s="4">
        <f t="shared" si="6"/>
        <v>48.404406999351913</v>
      </c>
      <c r="T93">
        <f t="shared" si="7"/>
        <v>9.0911525278491861E-3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11">
        <f>(((J94/60)/60)/24)+DATE(1970,1,1)</f>
        <v>40352.208333333336</v>
      </c>
      <c r="L94">
        <v>1277355600</v>
      </c>
      <c r="M94" s="11">
        <f>(((L94/60)/60)/24)+DATE(1970,1,1)</f>
        <v>40353.208333333336</v>
      </c>
      <c r="N94" t="b">
        <v>0</v>
      </c>
      <c r="O94" t="b">
        <v>1</v>
      </c>
      <c r="P94" t="s">
        <v>89</v>
      </c>
      <c r="Q94" t="str">
        <f t="shared" si="4"/>
        <v>games</v>
      </c>
      <c r="R94" t="str">
        <f t="shared" si="5"/>
        <v>video games</v>
      </c>
      <c r="S94" s="4">
        <f t="shared" si="6"/>
        <v>258.875</v>
      </c>
      <c r="T94">
        <f t="shared" si="7"/>
        <v>9.6185417672621926E-3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11">
        <f>(((J95/60)/60)/24)+DATE(1970,1,1)</f>
        <v>41202.208333333336</v>
      </c>
      <c r="L95">
        <v>1351054800</v>
      </c>
      <c r="M95" s="11">
        <f>(((L95/60)/60)/24)+DATE(1970,1,1)</f>
        <v>41206.208333333336</v>
      </c>
      <c r="N95" t="b">
        <v>0</v>
      </c>
      <c r="O95" t="b">
        <v>1</v>
      </c>
      <c r="P95" t="s">
        <v>33</v>
      </c>
      <c r="Q95" t="str">
        <f t="shared" si="4"/>
        <v>theater</v>
      </c>
      <c r="R95" t="str">
        <f t="shared" si="5"/>
        <v>plays</v>
      </c>
      <c r="S95" s="4">
        <f t="shared" si="6"/>
        <v>60.548713235294116</v>
      </c>
      <c r="T95">
        <f t="shared" si="7"/>
        <v>9.2596809205033621E-3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11">
        <f>(((J96/60)/60)/24)+DATE(1970,1,1)</f>
        <v>43562.208333333328</v>
      </c>
      <c r="L96">
        <v>1555563600</v>
      </c>
      <c r="M96" s="11">
        <f>(((L96/60)/60)/24)+DATE(1970,1,1)</f>
        <v>43573.208333333328</v>
      </c>
      <c r="N96" t="b">
        <v>0</v>
      </c>
      <c r="O96" t="b">
        <v>0</v>
      </c>
      <c r="P96" t="s">
        <v>28</v>
      </c>
      <c r="Q96" t="str">
        <f t="shared" si="4"/>
        <v>technology</v>
      </c>
      <c r="R96" t="str">
        <f t="shared" si="5"/>
        <v>web</v>
      </c>
      <c r="S96" s="4">
        <f t="shared" si="6"/>
        <v>303.68965517241378</v>
      </c>
      <c r="T96">
        <f t="shared" si="7"/>
        <v>2.0438287725672761E-2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11">
        <f>(((J97/60)/60)/24)+DATE(1970,1,1)</f>
        <v>43752.208333333328</v>
      </c>
      <c r="L97">
        <v>1571634000</v>
      </c>
      <c r="M97" s="11">
        <f>(((L97/60)/60)/24)+DATE(1970,1,1)</f>
        <v>43759.208333333328</v>
      </c>
      <c r="N97" t="b">
        <v>0</v>
      </c>
      <c r="O97" t="b">
        <v>0</v>
      </c>
      <c r="P97" t="s">
        <v>42</v>
      </c>
      <c r="Q97" t="str">
        <f t="shared" si="4"/>
        <v>film &amp; video</v>
      </c>
      <c r="R97" t="str">
        <f t="shared" si="5"/>
        <v>documentary</v>
      </c>
      <c r="S97" s="4">
        <f t="shared" si="6"/>
        <v>112.99999999999999</v>
      </c>
      <c r="T97">
        <f t="shared" si="7"/>
        <v>2.6548672566371681E-2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11">
        <f>(((J98/60)/60)/24)+DATE(1970,1,1)</f>
        <v>40612.25</v>
      </c>
      <c r="L98">
        <v>1300856400</v>
      </c>
      <c r="M98" s="11">
        <f>(((L98/60)/60)/24)+DATE(1970,1,1)</f>
        <v>40625.208333333336</v>
      </c>
      <c r="N98" t="b">
        <v>0</v>
      </c>
      <c r="O98" t="b">
        <v>0</v>
      </c>
      <c r="P98" t="s">
        <v>33</v>
      </c>
      <c r="Q98" t="str">
        <f t="shared" si="4"/>
        <v>theater</v>
      </c>
      <c r="R98" t="str">
        <f t="shared" si="5"/>
        <v>plays</v>
      </c>
      <c r="S98" s="4">
        <f t="shared" si="6"/>
        <v>217.37876614060258</v>
      </c>
      <c r="T98">
        <f t="shared" si="7"/>
        <v>1.5384818464422195E-2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11">
        <f>(((J99/60)/60)/24)+DATE(1970,1,1)</f>
        <v>42180.208333333328</v>
      </c>
      <c r="L99">
        <v>1439874000</v>
      </c>
      <c r="M99" s="11">
        <f>(((L99/60)/60)/24)+DATE(1970,1,1)</f>
        <v>42234.208333333328</v>
      </c>
      <c r="N99" t="b">
        <v>0</v>
      </c>
      <c r="O99" t="b">
        <v>0</v>
      </c>
      <c r="P99" t="s">
        <v>17</v>
      </c>
      <c r="Q99" t="str">
        <f t="shared" si="4"/>
        <v>food</v>
      </c>
      <c r="R99" t="str">
        <f t="shared" si="5"/>
        <v>food trucks</v>
      </c>
      <c r="S99" s="4">
        <f t="shared" si="6"/>
        <v>926.69230769230762</v>
      </c>
      <c r="T99">
        <f t="shared" si="7"/>
        <v>9.3799286129326795E-3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11">
        <f>(((J100/60)/60)/24)+DATE(1970,1,1)</f>
        <v>42212.208333333328</v>
      </c>
      <c r="L100">
        <v>1438318800</v>
      </c>
      <c r="M100" s="11">
        <f>(((L100/60)/60)/24)+DATE(1970,1,1)</f>
        <v>42216.208333333328</v>
      </c>
      <c r="N100" t="b">
        <v>0</v>
      </c>
      <c r="O100" t="b">
        <v>0</v>
      </c>
      <c r="P100" t="s">
        <v>89</v>
      </c>
      <c r="Q100" t="str">
        <f t="shared" si="4"/>
        <v>games</v>
      </c>
      <c r="R100" t="str">
        <f t="shared" si="5"/>
        <v>video games</v>
      </c>
      <c r="S100" s="4">
        <f t="shared" si="6"/>
        <v>33.692229038854805</v>
      </c>
      <c r="T100">
        <f t="shared" si="7"/>
        <v>3.7024672999301997E-2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11">
        <f>(((J101/60)/60)/24)+DATE(1970,1,1)</f>
        <v>41968.25</v>
      </c>
      <c r="L101">
        <v>1419400800</v>
      </c>
      <c r="M101" s="11">
        <f>(((L101/60)/60)/24)+DATE(1970,1,1)</f>
        <v>41997.25</v>
      </c>
      <c r="N101" t="b">
        <v>0</v>
      </c>
      <c r="O101" t="b">
        <v>0</v>
      </c>
      <c r="P101" t="s">
        <v>33</v>
      </c>
      <c r="Q101" t="str">
        <f t="shared" si="4"/>
        <v>theater</v>
      </c>
      <c r="R101" t="str">
        <f t="shared" si="5"/>
        <v>plays</v>
      </c>
      <c r="S101" s="4">
        <f t="shared" si="6"/>
        <v>196.7236842105263</v>
      </c>
      <c r="T101">
        <f t="shared" si="7"/>
        <v>1.0969165942077454E-2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11">
        <f>(((J102/60)/60)/24)+DATE(1970,1,1)</f>
        <v>40835.208333333336</v>
      </c>
      <c r="L102">
        <v>1320555600</v>
      </c>
      <c r="M102" s="11">
        <f>(((L102/60)/60)/24)+DATE(1970,1,1)</f>
        <v>40853.208333333336</v>
      </c>
      <c r="N102" t="b">
        <v>0</v>
      </c>
      <c r="O102" t="b">
        <v>0</v>
      </c>
      <c r="P102" t="s">
        <v>33</v>
      </c>
      <c r="Q102" t="str">
        <f t="shared" si="4"/>
        <v>theater</v>
      </c>
      <c r="R102" t="str">
        <f t="shared" si="5"/>
        <v>plays</v>
      </c>
      <c r="S102" s="4">
        <f t="shared" si="6"/>
        <v>1</v>
      </c>
      <c r="T102">
        <f t="shared" si="7"/>
        <v>1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11">
        <f>(((J103/60)/60)/24)+DATE(1970,1,1)</f>
        <v>42056.25</v>
      </c>
      <c r="L103">
        <v>1425103200</v>
      </c>
      <c r="M103" s="11">
        <f>(((L103/60)/60)/24)+DATE(1970,1,1)</f>
        <v>42063.25</v>
      </c>
      <c r="N103" t="b">
        <v>0</v>
      </c>
      <c r="O103" t="b">
        <v>1</v>
      </c>
      <c r="P103" t="s">
        <v>50</v>
      </c>
      <c r="Q103" t="str">
        <f t="shared" si="4"/>
        <v>music</v>
      </c>
      <c r="R103" t="str">
        <f t="shared" si="5"/>
        <v>electric music</v>
      </c>
      <c r="S103" s="4">
        <f t="shared" si="6"/>
        <v>1021.4444444444445</v>
      </c>
      <c r="T103">
        <f t="shared" si="7"/>
        <v>1.7839660611334712E-2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11">
        <f>(((J104/60)/60)/24)+DATE(1970,1,1)</f>
        <v>43234.208333333328</v>
      </c>
      <c r="L104">
        <v>1526878800</v>
      </c>
      <c r="M104" s="11">
        <f>(((L104/60)/60)/24)+DATE(1970,1,1)</f>
        <v>43241.208333333328</v>
      </c>
      <c r="N104" t="b">
        <v>0</v>
      </c>
      <c r="O104" t="b">
        <v>1</v>
      </c>
      <c r="P104" t="s">
        <v>65</v>
      </c>
      <c r="Q104" t="str">
        <f t="shared" si="4"/>
        <v>technology</v>
      </c>
      <c r="R104" t="str">
        <f t="shared" si="5"/>
        <v>wearables</v>
      </c>
      <c r="S104" s="4">
        <f t="shared" si="6"/>
        <v>281.67567567567568</v>
      </c>
      <c r="T104">
        <f t="shared" si="7"/>
        <v>3.223949337938975E-2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11">
        <f>(((J105/60)/60)/24)+DATE(1970,1,1)</f>
        <v>40475.208333333336</v>
      </c>
      <c r="L105">
        <v>1288674000</v>
      </c>
      <c r="M105" s="11">
        <f>(((L105/60)/60)/24)+DATE(1970,1,1)</f>
        <v>40484.208333333336</v>
      </c>
      <c r="N105" t="b">
        <v>0</v>
      </c>
      <c r="O105" t="b">
        <v>0</v>
      </c>
      <c r="P105" t="s">
        <v>50</v>
      </c>
      <c r="Q105" t="str">
        <f t="shared" si="4"/>
        <v>music</v>
      </c>
      <c r="R105" t="str">
        <f t="shared" si="5"/>
        <v>electric music</v>
      </c>
      <c r="S105" s="4">
        <f t="shared" si="6"/>
        <v>24.610000000000003</v>
      </c>
      <c r="T105">
        <f t="shared" si="7"/>
        <v>1.5034538805363673E-2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11">
        <f>(((J106/60)/60)/24)+DATE(1970,1,1)</f>
        <v>42878.208333333328</v>
      </c>
      <c r="L106">
        <v>1495602000</v>
      </c>
      <c r="M106" s="11">
        <f>(((L106/60)/60)/24)+DATE(1970,1,1)</f>
        <v>42879.208333333328</v>
      </c>
      <c r="N106" t="b">
        <v>0</v>
      </c>
      <c r="O106" t="b">
        <v>0</v>
      </c>
      <c r="P106" t="s">
        <v>60</v>
      </c>
      <c r="Q106" t="str">
        <f t="shared" si="4"/>
        <v>music</v>
      </c>
      <c r="R106" t="str">
        <f t="shared" si="5"/>
        <v>indie rock</v>
      </c>
      <c r="S106" s="4">
        <f t="shared" si="6"/>
        <v>143.14010067114094</v>
      </c>
      <c r="T106">
        <f t="shared" si="7"/>
        <v>1.1235296530948348E-2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11">
        <f>(((J107/60)/60)/24)+DATE(1970,1,1)</f>
        <v>41366.208333333336</v>
      </c>
      <c r="L107">
        <v>1366434000</v>
      </c>
      <c r="M107" s="11">
        <f>(((L107/60)/60)/24)+DATE(1970,1,1)</f>
        <v>41384.208333333336</v>
      </c>
      <c r="N107" t="b">
        <v>0</v>
      </c>
      <c r="O107" t="b">
        <v>0</v>
      </c>
      <c r="P107" t="s">
        <v>28</v>
      </c>
      <c r="Q107" t="str">
        <f t="shared" si="4"/>
        <v>technology</v>
      </c>
      <c r="R107" t="str">
        <f t="shared" si="5"/>
        <v>web</v>
      </c>
      <c r="S107" s="4">
        <f t="shared" si="6"/>
        <v>144.54411764705884</v>
      </c>
      <c r="T107">
        <f t="shared" si="7"/>
        <v>9.6652762234204909E-3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11">
        <f>(((J108/60)/60)/24)+DATE(1970,1,1)</f>
        <v>43716.208333333328</v>
      </c>
      <c r="L108">
        <v>1568350800</v>
      </c>
      <c r="M108" s="11">
        <f>(((L108/60)/60)/24)+DATE(1970,1,1)</f>
        <v>43721.208333333328</v>
      </c>
      <c r="N108" t="b">
        <v>0</v>
      </c>
      <c r="O108" t="b">
        <v>0</v>
      </c>
      <c r="P108" t="s">
        <v>33</v>
      </c>
      <c r="Q108" t="str">
        <f t="shared" si="4"/>
        <v>theater</v>
      </c>
      <c r="R108" t="str">
        <f t="shared" si="5"/>
        <v>plays</v>
      </c>
      <c r="S108" s="4">
        <f t="shared" si="6"/>
        <v>359.12820512820514</v>
      </c>
      <c r="T108">
        <f t="shared" si="7"/>
        <v>1.0495501927745251E-2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11">
        <f>(((J109/60)/60)/24)+DATE(1970,1,1)</f>
        <v>43213.208333333328</v>
      </c>
      <c r="L109">
        <v>1525928400</v>
      </c>
      <c r="M109" s="11">
        <f>(((L109/60)/60)/24)+DATE(1970,1,1)</f>
        <v>43230.208333333328</v>
      </c>
      <c r="N109" t="b">
        <v>0</v>
      </c>
      <c r="O109" t="b">
        <v>1</v>
      </c>
      <c r="P109" t="s">
        <v>33</v>
      </c>
      <c r="Q109" t="str">
        <f t="shared" si="4"/>
        <v>theater</v>
      </c>
      <c r="R109" t="str">
        <f t="shared" si="5"/>
        <v>plays</v>
      </c>
      <c r="S109" s="4">
        <f t="shared" si="6"/>
        <v>186.48571428571427</v>
      </c>
      <c r="T109">
        <f t="shared" si="7"/>
        <v>1.3176037996016547E-2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11">
        <f>(((J110/60)/60)/24)+DATE(1970,1,1)</f>
        <v>41005.208333333336</v>
      </c>
      <c r="L110">
        <v>1336885200</v>
      </c>
      <c r="M110" s="11">
        <f>(((L110/60)/60)/24)+DATE(1970,1,1)</f>
        <v>41042.208333333336</v>
      </c>
      <c r="N110" t="b">
        <v>0</v>
      </c>
      <c r="O110" t="b">
        <v>0</v>
      </c>
      <c r="P110" t="s">
        <v>42</v>
      </c>
      <c r="Q110" t="str">
        <f t="shared" si="4"/>
        <v>film &amp; video</v>
      </c>
      <c r="R110" t="str">
        <f t="shared" si="5"/>
        <v>documentary</v>
      </c>
      <c r="S110" s="4">
        <f t="shared" si="6"/>
        <v>595.26666666666665</v>
      </c>
      <c r="T110">
        <f t="shared" si="7"/>
        <v>9.2955538134169551E-3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11">
        <f>(((J111/60)/60)/24)+DATE(1970,1,1)</f>
        <v>41651.25</v>
      </c>
      <c r="L111">
        <v>1389679200</v>
      </c>
      <c r="M111" s="11">
        <f>(((L111/60)/60)/24)+DATE(1970,1,1)</f>
        <v>41653.25</v>
      </c>
      <c r="N111" t="b">
        <v>0</v>
      </c>
      <c r="O111" t="b">
        <v>0</v>
      </c>
      <c r="P111" t="s">
        <v>269</v>
      </c>
      <c r="Q111" t="str">
        <f t="shared" si="4"/>
        <v>film &amp; video</v>
      </c>
      <c r="R111" t="str">
        <f t="shared" si="5"/>
        <v>television</v>
      </c>
      <c r="S111" s="4">
        <f t="shared" si="6"/>
        <v>59.21153846153846</v>
      </c>
      <c r="T111">
        <f t="shared" si="7"/>
        <v>1.948684637869438E-2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11">
        <f>(((J112/60)/60)/24)+DATE(1970,1,1)</f>
        <v>43354.208333333328</v>
      </c>
      <c r="L112">
        <v>1538283600</v>
      </c>
      <c r="M112" s="11">
        <f>(((L112/60)/60)/24)+DATE(1970,1,1)</f>
        <v>43373.208333333328</v>
      </c>
      <c r="N112" t="b">
        <v>0</v>
      </c>
      <c r="O112" t="b">
        <v>0</v>
      </c>
      <c r="P112" t="s">
        <v>17</v>
      </c>
      <c r="Q112" t="str">
        <f t="shared" si="4"/>
        <v>food</v>
      </c>
      <c r="R112" t="str">
        <f t="shared" si="5"/>
        <v>food trucks</v>
      </c>
      <c r="S112" s="4">
        <f t="shared" si="6"/>
        <v>14.962780898876405</v>
      </c>
      <c r="T112">
        <f t="shared" si="7"/>
        <v>1.389214812033604E-2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11">
        <f>(((J113/60)/60)/24)+DATE(1970,1,1)</f>
        <v>41174.208333333336</v>
      </c>
      <c r="L113">
        <v>1348808400</v>
      </c>
      <c r="M113" s="11">
        <f>(((L113/60)/60)/24)+DATE(1970,1,1)</f>
        <v>41180.208333333336</v>
      </c>
      <c r="N113" t="b">
        <v>0</v>
      </c>
      <c r="O113" t="b">
        <v>0</v>
      </c>
      <c r="P113" t="s">
        <v>133</v>
      </c>
      <c r="Q113" t="str">
        <f t="shared" si="4"/>
        <v>publishing</v>
      </c>
      <c r="R113" t="str">
        <f t="shared" si="5"/>
        <v>radio &amp; podcasts</v>
      </c>
      <c r="S113" s="4">
        <f t="shared" si="6"/>
        <v>119.95602605863192</v>
      </c>
      <c r="T113">
        <f t="shared" si="7"/>
        <v>9.1781733262732007E-3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11">
        <f>(((J114/60)/60)/24)+DATE(1970,1,1)</f>
        <v>41875.208333333336</v>
      </c>
      <c r="L114">
        <v>1410152400</v>
      </c>
      <c r="M114" s="11">
        <f>(((L114/60)/60)/24)+DATE(1970,1,1)</f>
        <v>41890.208333333336</v>
      </c>
      <c r="N114" t="b">
        <v>0</v>
      </c>
      <c r="O114" t="b">
        <v>0</v>
      </c>
      <c r="P114" t="s">
        <v>28</v>
      </c>
      <c r="Q114" t="str">
        <f t="shared" si="4"/>
        <v>technology</v>
      </c>
      <c r="R114" t="str">
        <f t="shared" si="5"/>
        <v>web</v>
      </c>
      <c r="S114" s="4">
        <f t="shared" si="6"/>
        <v>268.82978723404256</v>
      </c>
      <c r="T114">
        <f t="shared" si="7"/>
        <v>2.8571428571428571E-2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11">
        <f>(((J115/60)/60)/24)+DATE(1970,1,1)</f>
        <v>42990.208333333328</v>
      </c>
      <c r="L115">
        <v>1505797200</v>
      </c>
      <c r="M115" s="11">
        <f>(((L115/60)/60)/24)+DATE(1970,1,1)</f>
        <v>42997.208333333328</v>
      </c>
      <c r="N115" t="b">
        <v>0</v>
      </c>
      <c r="O115" t="b">
        <v>0</v>
      </c>
      <c r="P115" t="s">
        <v>17</v>
      </c>
      <c r="Q115" t="str">
        <f t="shared" si="4"/>
        <v>food</v>
      </c>
      <c r="R115" t="str">
        <f t="shared" si="5"/>
        <v>food trucks</v>
      </c>
      <c r="S115" s="4">
        <f t="shared" si="6"/>
        <v>376.87878787878788</v>
      </c>
      <c r="T115">
        <f t="shared" si="7"/>
        <v>1.0533086757256574E-2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11">
        <f>(((J116/60)/60)/24)+DATE(1970,1,1)</f>
        <v>43564.208333333328</v>
      </c>
      <c r="L116">
        <v>1554872400</v>
      </c>
      <c r="M116" s="11">
        <f>(((L116/60)/60)/24)+DATE(1970,1,1)</f>
        <v>43565.208333333328</v>
      </c>
      <c r="N116" t="b">
        <v>0</v>
      </c>
      <c r="O116" t="b">
        <v>1</v>
      </c>
      <c r="P116" t="s">
        <v>65</v>
      </c>
      <c r="Q116" t="str">
        <f t="shared" si="4"/>
        <v>technology</v>
      </c>
      <c r="R116" t="str">
        <f t="shared" si="5"/>
        <v>wearables</v>
      </c>
      <c r="S116" s="4">
        <f t="shared" si="6"/>
        <v>727.15789473684208</v>
      </c>
      <c r="T116">
        <f t="shared" si="7"/>
        <v>9.1198610306890554E-3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11">
        <f>(((J117/60)/60)/24)+DATE(1970,1,1)</f>
        <v>43056.25</v>
      </c>
      <c r="L117">
        <v>1513922400</v>
      </c>
      <c r="M117" s="11">
        <f>(((L117/60)/60)/24)+DATE(1970,1,1)</f>
        <v>43091.25</v>
      </c>
      <c r="N117" t="b">
        <v>0</v>
      </c>
      <c r="O117" t="b">
        <v>0</v>
      </c>
      <c r="P117" t="s">
        <v>119</v>
      </c>
      <c r="Q117" t="str">
        <f t="shared" si="4"/>
        <v>publishing</v>
      </c>
      <c r="R117" t="str">
        <f t="shared" si="5"/>
        <v>fiction</v>
      </c>
      <c r="S117" s="4">
        <f t="shared" si="6"/>
        <v>87.211757648470297</v>
      </c>
      <c r="T117">
        <f t="shared" si="7"/>
        <v>2.2726334759461283E-2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11">
        <f>(((J118/60)/60)/24)+DATE(1970,1,1)</f>
        <v>42265.208333333328</v>
      </c>
      <c r="L118">
        <v>1442638800</v>
      </c>
      <c r="M118" s="11">
        <f>(((L118/60)/60)/24)+DATE(1970,1,1)</f>
        <v>42266.208333333328</v>
      </c>
      <c r="N118" t="b">
        <v>0</v>
      </c>
      <c r="O118" t="b">
        <v>0</v>
      </c>
      <c r="P118" t="s">
        <v>33</v>
      </c>
      <c r="Q118" t="str">
        <f t="shared" si="4"/>
        <v>theater</v>
      </c>
      <c r="R118" t="str">
        <f t="shared" si="5"/>
        <v>plays</v>
      </c>
      <c r="S118" s="4">
        <f t="shared" si="6"/>
        <v>88</v>
      </c>
      <c r="T118">
        <f t="shared" si="7"/>
        <v>1.1521464646464646E-2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11">
        <f>(((J119/60)/60)/24)+DATE(1970,1,1)</f>
        <v>40808.208333333336</v>
      </c>
      <c r="L119">
        <v>1317186000</v>
      </c>
      <c r="M119" s="11">
        <f>(((L119/60)/60)/24)+DATE(1970,1,1)</f>
        <v>40814.208333333336</v>
      </c>
      <c r="N119" t="b">
        <v>0</v>
      </c>
      <c r="O119" t="b">
        <v>0</v>
      </c>
      <c r="P119" t="s">
        <v>269</v>
      </c>
      <c r="Q119" t="str">
        <f t="shared" si="4"/>
        <v>film &amp; video</v>
      </c>
      <c r="R119" t="str">
        <f t="shared" si="5"/>
        <v>television</v>
      </c>
      <c r="S119" s="4">
        <f t="shared" si="6"/>
        <v>173.9387755102041</v>
      </c>
      <c r="T119">
        <f t="shared" si="7"/>
        <v>3.226563416637334E-2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11">
        <f>(((J120/60)/60)/24)+DATE(1970,1,1)</f>
        <v>41665.25</v>
      </c>
      <c r="L120">
        <v>1391234400</v>
      </c>
      <c r="M120" s="11">
        <f>(((L120/60)/60)/24)+DATE(1970,1,1)</f>
        <v>41671.25</v>
      </c>
      <c r="N120" t="b">
        <v>0</v>
      </c>
      <c r="O120" t="b">
        <v>0</v>
      </c>
      <c r="P120" t="s">
        <v>122</v>
      </c>
      <c r="Q120" t="str">
        <f t="shared" si="4"/>
        <v>photography</v>
      </c>
      <c r="R120" t="str">
        <f t="shared" si="5"/>
        <v>photography books</v>
      </c>
      <c r="S120" s="4">
        <f t="shared" si="6"/>
        <v>117.61111111111111</v>
      </c>
      <c r="T120">
        <f t="shared" si="7"/>
        <v>1.0549519760667611E-2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11">
        <f>(((J121/60)/60)/24)+DATE(1970,1,1)</f>
        <v>41806.208333333336</v>
      </c>
      <c r="L121">
        <v>1404363600</v>
      </c>
      <c r="M121" s="11">
        <f>(((L121/60)/60)/24)+DATE(1970,1,1)</f>
        <v>41823.208333333336</v>
      </c>
      <c r="N121" t="b">
        <v>0</v>
      </c>
      <c r="O121" t="b">
        <v>1</v>
      </c>
      <c r="P121" t="s">
        <v>42</v>
      </c>
      <c r="Q121" t="str">
        <f t="shared" si="4"/>
        <v>film &amp; video</v>
      </c>
      <c r="R121" t="str">
        <f t="shared" si="5"/>
        <v>documentary</v>
      </c>
      <c r="S121" s="4">
        <f t="shared" si="6"/>
        <v>214.96</v>
      </c>
      <c r="T121">
        <f t="shared" si="7"/>
        <v>1.4328247115742463E-2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11">
        <f>(((J122/60)/60)/24)+DATE(1970,1,1)</f>
        <v>42111.208333333328</v>
      </c>
      <c r="L122">
        <v>1429592400</v>
      </c>
      <c r="M122" s="11">
        <f>(((L122/60)/60)/24)+DATE(1970,1,1)</f>
        <v>42115.208333333328</v>
      </c>
      <c r="N122" t="b">
        <v>0</v>
      </c>
      <c r="O122" t="b">
        <v>1</v>
      </c>
      <c r="P122" t="s">
        <v>292</v>
      </c>
      <c r="Q122" t="str">
        <f t="shared" si="4"/>
        <v>games</v>
      </c>
      <c r="R122" t="str">
        <f t="shared" si="5"/>
        <v>mobile games</v>
      </c>
      <c r="S122" s="4">
        <f t="shared" si="6"/>
        <v>149.49667110519306</v>
      </c>
      <c r="T122">
        <f t="shared" si="7"/>
        <v>1.5872167592988456E-2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11">
        <f>(((J123/60)/60)/24)+DATE(1970,1,1)</f>
        <v>41917.208333333336</v>
      </c>
      <c r="L123">
        <v>1413608400</v>
      </c>
      <c r="M123" s="11">
        <f>(((L123/60)/60)/24)+DATE(1970,1,1)</f>
        <v>41930.208333333336</v>
      </c>
      <c r="N123" t="b">
        <v>0</v>
      </c>
      <c r="O123" t="b">
        <v>0</v>
      </c>
      <c r="P123" t="s">
        <v>89</v>
      </c>
      <c r="Q123" t="str">
        <f t="shared" si="4"/>
        <v>games</v>
      </c>
      <c r="R123" t="str">
        <f t="shared" si="5"/>
        <v>video games</v>
      </c>
      <c r="S123" s="4">
        <f t="shared" si="6"/>
        <v>219.33995584988963</v>
      </c>
      <c r="T123">
        <f t="shared" si="7"/>
        <v>9.088072785096768E-3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11">
        <f>(((J124/60)/60)/24)+DATE(1970,1,1)</f>
        <v>41970.25</v>
      </c>
      <c r="L124">
        <v>1419400800</v>
      </c>
      <c r="M124" s="11">
        <f>(((L124/60)/60)/24)+DATE(1970,1,1)</f>
        <v>41997.25</v>
      </c>
      <c r="N124" t="b">
        <v>0</v>
      </c>
      <c r="O124" t="b">
        <v>0</v>
      </c>
      <c r="P124" t="s">
        <v>119</v>
      </c>
      <c r="Q124" t="str">
        <f t="shared" si="4"/>
        <v>publishing</v>
      </c>
      <c r="R124" t="str">
        <f t="shared" si="5"/>
        <v>fiction</v>
      </c>
      <c r="S124" s="4">
        <f t="shared" si="6"/>
        <v>64.367690058479525</v>
      </c>
      <c r="T124">
        <f t="shared" si="7"/>
        <v>3.8464595991141902E-2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1">
        <f>(((J125/60)/60)/24)+DATE(1970,1,1)</f>
        <v>42332.25</v>
      </c>
      <c r="L125">
        <v>1448604000</v>
      </c>
      <c r="M125" s="11">
        <f>(((L125/60)/60)/24)+DATE(1970,1,1)</f>
        <v>42335.25</v>
      </c>
      <c r="N125" t="b">
        <v>1</v>
      </c>
      <c r="O125" t="b">
        <v>0</v>
      </c>
      <c r="P125" t="s">
        <v>33</v>
      </c>
      <c r="Q125" t="str">
        <f t="shared" si="4"/>
        <v>theater</v>
      </c>
      <c r="R125" t="str">
        <f t="shared" si="5"/>
        <v>plays</v>
      </c>
      <c r="S125" s="4">
        <f t="shared" si="6"/>
        <v>18.622397298818232</v>
      </c>
      <c r="T125">
        <f t="shared" si="7"/>
        <v>2.000483500543938E-2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11">
        <f>(((J126/60)/60)/24)+DATE(1970,1,1)</f>
        <v>43598.208333333328</v>
      </c>
      <c r="L126">
        <v>1562302800</v>
      </c>
      <c r="M126" s="11">
        <f>(((L126/60)/60)/24)+DATE(1970,1,1)</f>
        <v>43651.208333333328</v>
      </c>
      <c r="N126" t="b">
        <v>0</v>
      </c>
      <c r="O126" t="b">
        <v>0</v>
      </c>
      <c r="P126" t="s">
        <v>122</v>
      </c>
      <c r="Q126" t="str">
        <f t="shared" si="4"/>
        <v>photography</v>
      </c>
      <c r="R126" t="str">
        <f t="shared" si="5"/>
        <v>photography books</v>
      </c>
      <c r="S126" s="4">
        <f t="shared" si="6"/>
        <v>367.76923076923077</v>
      </c>
      <c r="T126">
        <f t="shared" si="7"/>
        <v>9.8305793766994345E-3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11">
        <f>(((J127/60)/60)/24)+DATE(1970,1,1)</f>
        <v>43362.208333333328</v>
      </c>
      <c r="L127">
        <v>1537678800</v>
      </c>
      <c r="M127" s="11">
        <f>(((L127/60)/60)/24)+DATE(1970,1,1)</f>
        <v>43366.208333333328</v>
      </c>
      <c r="N127" t="b">
        <v>0</v>
      </c>
      <c r="O127" t="b">
        <v>0</v>
      </c>
      <c r="P127" t="s">
        <v>33</v>
      </c>
      <c r="Q127" t="str">
        <f t="shared" si="4"/>
        <v>theater</v>
      </c>
      <c r="R127" t="str">
        <f t="shared" si="5"/>
        <v>plays</v>
      </c>
      <c r="S127" s="4">
        <f t="shared" si="6"/>
        <v>159.90566037735849</v>
      </c>
      <c r="T127">
        <f t="shared" si="7"/>
        <v>2.1238938053097345E-2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11">
        <f>(((J128/60)/60)/24)+DATE(1970,1,1)</f>
        <v>42596.208333333328</v>
      </c>
      <c r="L128">
        <v>1473570000</v>
      </c>
      <c r="M128" s="11">
        <f>(((L128/60)/60)/24)+DATE(1970,1,1)</f>
        <v>42624.208333333328</v>
      </c>
      <c r="N128" t="b">
        <v>0</v>
      </c>
      <c r="O128" t="b">
        <v>1</v>
      </c>
      <c r="P128" t="s">
        <v>33</v>
      </c>
      <c r="Q128" t="str">
        <f t="shared" si="4"/>
        <v>theater</v>
      </c>
      <c r="R128" t="str">
        <f t="shared" si="5"/>
        <v>plays</v>
      </c>
      <c r="S128" s="4">
        <f t="shared" si="6"/>
        <v>38.633185349611544</v>
      </c>
      <c r="T128">
        <f t="shared" si="7"/>
        <v>1.1117974058060531E-2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1">
        <f>(((J129/60)/60)/24)+DATE(1970,1,1)</f>
        <v>40310.208333333336</v>
      </c>
      <c r="L129">
        <v>1273899600</v>
      </c>
      <c r="M129" s="11">
        <f>(((L129/60)/60)/24)+DATE(1970,1,1)</f>
        <v>40313.208333333336</v>
      </c>
      <c r="N129" t="b">
        <v>0</v>
      </c>
      <c r="O129" t="b">
        <v>0</v>
      </c>
      <c r="P129" t="s">
        <v>33</v>
      </c>
      <c r="Q129" t="str">
        <f t="shared" si="4"/>
        <v>theater</v>
      </c>
      <c r="R129" t="str">
        <f t="shared" si="5"/>
        <v>plays</v>
      </c>
      <c r="S129" s="4">
        <f t="shared" si="6"/>
        <v>51.42151162790698</v>
      </c>
      <c r="T129">
        <f t="shared" si="7"/>
        <v>1.2663237039968342E-2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11">
        <f>(((J130/60)/60)/24)+DATE(1970,1,1)</f>
        <v>40417.208333333336</v>
      </c>
      <c r="L130">
        <v>1284008400</v>
      </c>
      <c r="M130" s="11">
        <f>(((L130/60)/60)/24)+DATE(1970,1,1)</f>
        <v>40430.208333333336</v>
      </c>
      <c r="N130" t="b">
        <v>0</v>
      </c>
      <c r="O130" t="b">
        <v>0</v>
      </c>
      <c r="P130" t="s">
        <v>23</v>
      </c>
      <c r="Q130" t="str">
        <f t="shared" ref="Q130:Q193" si="8">LEFT(P130,SEARCH("/",P130,1)-1)</f>
        <v>music</v>
      </c>
      <c r="R130" t="str">
        <f t="shared" ref="R130:R193" si="9">RIGHT(P130, LEN(P130)-SEARCH("/",P130))</f>
        <v>rock</v>
      </c>
      <c r="S130" s="4">
        <f t="shared" ref="S130:S193" si="10">E130/D130*100</f>
        <v>60.334277620396605</v>
      </c>
      <c r="T130">
        <f t="shared" ref="T130:T193" si="11">IF(G130=0,0,G130/E130)</f>
        <v>1.2489435627758476E-2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11">
        <f>(((J131/60)/60)/24)+DATE(1970,1,1)</f>
        <v>42038.25</v>
      </c>
      <c r="L131">
        <v>1425103200</v>
      </c>
      <c r="M131" s="11">
        <f>(((L131/60)/60)/24)+DATE(1970,1,1)</f>
        <v>42063.25</v>
      </c>
      <c r="N131" t="b">
        <v>0</v>
      </c>
      <c r="O131" t="b">
        <v>0</v>
      </c>
      <c r="P131" t="s">
        <v>17</v>
      </c>
      <c r="Q131" t="str">
        <f t="shared" si="8"/>
        <v>food</v>
      </c>
      <c r="R131" t="str">
        <f t="shared" si="9"/>
        <v>food trucks</v>
      </c>
      <c r="S131" s="4">
        <f t="shared" si="10"/>
        <v>3.202693602693603</v>
      </c>
      <c r="T131">
        <f t="shared" si="11"/>
        <v>1.1564339781328847E-2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11">
        <f>(((J132/60)/60)/24)+DATE(1970,1,1)</f>
        <v>40842.208333333336</v>
      </c>
      <c r="L132">
        <v>1320991200</v>
      </c>
      <c r="M132" s="11">
        <f>(((L132/60)/60)/24)+DATE(1970,1,1)</f>
        <v>40858.25</v>
      </c>
      <c r="N132" t="b">
        <v>0</v>
      </c>
      <c r="O132" t="b">
        <v>0</v>
      </c>
      <c r="P132" t="s">
        <v>53</v>
      </c>
      <c r="Q132" t="str">
        <f t="shared" si="8"/>
        <v>film &amp; video</v>
      </c>
      <c r="R132" t="str">
        <f t="shared" si="9"/>
        <v>drama</v>
      </c>
      <c r="S132" s="4">
        <f t="shared" si="10"/>
        <v>155.46875</v>
      </c>
      <c r="T132">
        <f t="shared" si="11"/>
        <v>3.5711892797319934E-2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11">
        <f>(((J133/60)/60)/24)+DATE(1970,1,1)</f>
        <v>41607.25</v>
      </c>
      <c r="L133">
        <v>1386828000</v>
      </c>
      <c r="M133" s="11">
        <f>(((L133/60)/60)/24)+DATE(1970,1,1)</f>
        <v>41620.25</v>
      </c>
      <c r="N133" t="b">
        <v>0</v>
      </c>
      <c r="O133" t="b">
        <v>0</v>
      </c>
      <c r="P133" t="s">
        <v>28</v>
      </c>
      <c r="Q133" t="str">
        <f t="shared" si="8"/>
        <v>technology</v>
      </c>
      <c r="R133" t="str">
        <f t="shared" si="9"/>
        <v>web</v>
      </c>
      <c r="S133" s="4">
        <f t="shared" si="10"/>
        <v>100.85974499089254</v>
      </c>
      <c r="T133">
        <f t="shared" si="11"/>
        <v>1.4706590575260661E-2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11">
        <f>(((J134/60)/60)/24)+DATE(1970,1,1)</f>
        <v>43112.25</v>
      </c>
      <c r="L134">
        <v>1517119200</v>
      </c>
      <c r="M134" s="11">
        <f>(((L134/60)/60)/24)+DATE(1970,1,1)</f>
        <v>43128.25</v>
      </c>
      <c r="N134" t="b">
        <v>0</v>
      </c>
      <c r="O134" t="b">
        <v>1</v>
      </c>
      <c r="P134" t="s">
        <v>33</v>
      </c>
      <c r="Q134" t="str">
        <f t="shared" si="8"/>
        <v>theater</v>
      </c>
      <c r="R134" t="str">
        <f t="shared" si="9"/>
        <v>plays</v>
      </c>
      <c r="S134" s="4">
        <f t="shared" si="10"/>
        <v>116.18181818181819</v>
      </c>
      <c r="T134">
        <f t="shared" si="11"/>
        <v>2.3213354199269693E-2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11">
        <f>(((J135/60)/60)/24)+DATE(1970,1,1)</f>
        <v>40767.208333333336</v>
      </c>
      <c r="L135">
        <v>1315026000</v>
      </c>
      <c r="M135" s="11">
        <f>(((L135/60)/60)/24)+DATE(1970,1,1)</f>
        <v>40789.208333333336</v>
      </c>
      <c r="N135" t="b">
        <v>0</v>
      </c>
      <c r="O135" t="b">
        <v>0</v>
      </c>
      <c r="P135" t="s">
        <v>319</v>
      </c>
      <c r="Q135" t="str">
        <f t="shared" si="8"/>
        <v>music</v>
      </c>
      <c r="R135" t="str">
        <f t="shared" si="9"/>
        <v>world music</v>
      </c>
      <c r="S135" s="4">
        <f t="shared" si="10"/>
        <v>310.77777777777777</v>
      </c>
      <c r="T135">
        <f t="shared" si="11"/>
        <v>1.136932427601001E-2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11">
        <f>(((J136/60)/60)/24)+DATE(1970,1,1)</f>
        <v>40713.208333333336</v>
      </c>
      <c r="L136">
        <v>1312693200</v>
      </c>
      <c r="M136" s="11">
        <f>(((L136/60)/60)/24)+DATE(1970,1,1)</f>
        <v>40762.208333333336</v>
      </c>
      <c r="N136" t="b">
        <v>0</v>
      </c>
      <c r="O136" t="b">
        <v>1</v>
      </c>
      <c r="P136" t="s">
        <v>42</v>
      </c>
      <c r="Q136" t="str">
        <f t="shared" si="8"/>
        <v>film &amp; video</v>
      </c>
      <c r="R136" t="str">
        <f t="shared" si="9"/>
        <v>documentary</v>
      </c>
      <c r="S136" s="4">
        <f t="shared" si="10"/>
        <v>89.73668341708543</v>
      </c>
      <c r="T136">
        <f t="shared" si="11"/>
        <v>1.0527730490099453E-2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11">
        <f>(((J137/60)/60)/24)+DATE(1970,1,1)</f>
        <v>41340.25</v>
      </c>
      <c r="L137">
        <v>1363064400</v>
      </c>
      <c r="M137" s="11">
        <f>(((L137/60)/60)/24)+DATE(1970,1,1)</f>
        <v>41345.208333333336</v>
      </c>
      <c r="N137" t="b">
        <v>0</v>
      </c>
      <c r="O137" t="b">
        <v>1</v>
      </c>
      <c r="P137" t="s">
        <v>33</v>
      </c>
      <c r="Q137" t="str">
        <f t="shared" si="8"/>
        <v>theater</v>
      </c>
      <c r="R137" t="str">
        <f t="shared" si="9"/>
        <v>plays</v>
      </c>
      <c r="S137" s="4">
        <f t="shared" si="10"/>
        <v>71.27272727272728</v>
      </c>
      <c r="T137">
        <f t="shared" si="11"/>
        <v>2.131924198250729E-2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11">
        <f>(((J138/60)/60)/24)+DATE(1970,1,1)</f>
        <v>41797.208333333336</v>
      </c>
      <c r="L138">
        <v>1403154000</v>
      </c>
      <c r="M138" s="11">
        <f>(((L138/60)/60)/24)+DATE(1970,1,1)</f>
        <v>41809.208333333336</v>
      </c>
      <c r="N138" t="b">
        <v>0</v>
      </c>
      <c r="O138" t="b">
        <v>1</v>
      </c>
      <c r="P138" t="s">
        <v>53</v>
      </c>
      <c r="Q138" t="str">
        <f t="shared" si="8"/>
        <v>film &amp; video</v>
      </c>
      <c r="R138" t="str">
        <f t="shared" si="9"/>
        <v>drama</v>
      </c>
      <c r="S138" s="4">
        <f t="shared" si="10"/>
        <v>3.2862318840579712</v>
      </c>
      <c r="T138">
        <f t="shared" si="11"/>
        <v>2.1315692760014701E-2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11">
        <f>(((J139/60)/60)/24)+DATE(1970,1,1)</f>
        <v>40457.208333333336</v>
      </c>
      <c r="L139">
        <v>1286859600</v>
      </c>
      <c r="M139" s="11">
        <f>(((L139/60)/60)/24)+DATE(1970,1,1)</f>
        <v>40463.208333333336</v>
      </c>
      <c r="N139" t="b">
        <v>0</v>
      </c>
      <c r="O139" t="b">
        <v>0</v>
      </c>
      <c r="P139" t="s">
        <v>68</v>
      </c>
      <c r="Q139" t="str">
        <f t="shared" si="8"/>
        <v>publishing</v>
      </c>
      <c r="R139" t="str">
        <f t="shared" si="9"/>
        <v>nonfiction</v>
      </c>
      <c r="S139" s="4">
        <f t="shared" si="10"/>
        <v>261.77777777777777</v>
      </c>
      <c r="T139">
        <f t="shared" si="11"/>
        <v>1.0611205432937181E-2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11">
        <f>(((J140/60)/60)/24)+DATE(1970,1,1)</f>
        <v>41180.208333333336</v>
      </c>
      <c r="L140">
        <v>1349326800</v>
      </c>
      <c r="M140" s="11">
        <f>(((L140/60)/60)/24)+DATE(1970,1,1)</f>
        <v>41186.208333333336</v>
      </c>
      <c r="N140" t="b">
        <v>0</v>
      </c>
      <c r="O140" t="b">
        <v>0</v>
      </c>
      <c r="P140" t="s">
        <v>292</v>
      </c>
      <c r="Q140" t="str">
        <f t="shared" si="8"/>
        <v>games</v>
      </c>
      <c r="R140" t="str">
        <f t="shared" si="9"/>
        <v>mobile games</v>
      </c>
      <c r="S140" s="4">
        <f t="shared" si="10"/>
        <v>96</v>
      </c>
      <c r="T140">
        <f t="shared" si="11"/>
        <v>1.2478298611111112E-2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11">
        <f>(((J141/60)/60)/24)+DATE(1970,1,1)</f>
        <v>42115.208333333328</v>
      </c>
      <c r="L141">
        <v>1430974800</v>
      </c>
      <c r="M141" s="11">
        <f>(((L141/60)/60)/24)+DATE(1970,1,1)</f>
        <v>42131.208333333328</v>
      </c>
      <c r="N141" t="b">
        <v>0</v>
      </c>
      <c r="O141" t="b">
        <v>1</v>
      </c>
      <c r="P141" t="s">
        <v>65</v>
      </c>
      <c r="Q141" t="str">
        <f t="shared" si="8"/>
        <v>technology</v>
      </c>
      <c r="R141" t="str">
        <f t="shared" si="9"/>
        <v>wearables</v>
      </c>
      <c r="S141" s="4">
        <f t="shared" si="10"/>
        <v>20.896851248642779</v>
      </c>
      <c r="T141">
        <f t="shared" si="11"/>
        <v>1.6938584640964358E-2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11">
        <f>(((J142/60)/60)/24)+DATE(1970,1,1)</f>
        <v>43156.25</v>
      </c>
      <c r="L142">
        <v>1519970400</v>
      </c>
      <c r="M142" s="11">
        <f>(((L142/60)/60)/24)+DATE(1970,1,1)</f>
        <v>43161.25</v>
      </c>
      <c r="N142" t="b">
        <v>0</v>
      </c>
      <c r="O142" t="b">
        <v>0</v>
      </c>
      <c r="P142" t="s">
        <v>42</v>
      </c>
      <c r="Q142" t="str">
        <f t="shared" si="8"/>
        <v>film &amp; video</v>
      </c>
      <c r="R142" t="str">
        <f t="shared" si="9"/>
        <v>documentary</v>
      </c>
      <c r="S142" s="4">
        <f t="shared" si="10"/>
        <v>223.16363636363636</v>
      </c>
      <c r="T142">
        <f t="shared" si="11"/>
        <v>1.5153984031285645E-2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11">
        <f>(((J143/60)/60)/24)+DATE(1970,1,1)</f>
        <v>42167.208333333328</v>
      </c>
      <c r="L143">
        <v>1434603600</v>
      </c>
      <c r="M143" s="11">
        <f>(((L143/60)/60)/24)+DATE(1970,1,1)</f>
        <v>42173.208333333328</v>
      </c>
      <c r="N143" t="b">
        <v>0</v>
      </c>
      <c r="O143" t="b">
        <v>0</v>
      </c>
      <c r="P143" t="s">
        <v>28</v>
      </c>
      <c r="Q143" t="str">
        <f t="shared" si="8"/>
        <v>technology</v>
      </c>
      <c r="R143" t="str">
        <f t="shared" si="9"/>
        <v>web</v>
      </c>
      <c r="S143" s="4">
        <f t="shared" si="10"/>
        <v>101.59097978227061</v>
      </c>
      <c r="T143">
        <f t="shared" si="11"/>
        <v>1.6395450300812884E-2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11">
        <f>(((J144/60)/60)/24)+DATE(1970,1,1)</f>
        <v>41005.208333333336</v>
      </c>
      <c r="L144">
        <v>1337230800</v>
      </c>
      <c r="M144" s="11">
        <f>(((L144/60)/60)/24)+DATE(1970,1,1)</f>
        <v>41046.208333333336</v>
      </c>
      <c r="N144" t="b">
        <v>0</v>
      </c>
      <c r="O144" t="b">
        <v>0</v>
      </c>
      <c r="P144" t="s">
        <v>28</v>
      </c>
      <c r="Q144" t="str">
        <f t="shared" si="8"/>
        <v>technology</v>
      </c>
      <c r="R144" t="str">
        <f t="shared" si="9"/>
        <v>web</v>
      </c>
      <c r="S144" s="4">
        <f t="shared" si="10"/>
        <v>230.03999999999996</v>
      </c>
      <c r="T144">
        <f t="shared" si="11"/>
        <v>1.0172143974960876E-2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11">
        <f>(((J145/60)/60)/24)+DATE(1970,1,1)</f>
        <v>40357.208333333336</v>
      </c>
      <c r="L145">
        <v>1279429200</v>
      </c>
      <c r="M145" s="11">
        <f>(((L145/60)/60)/24)+DATE(1970,1,1)</f>
        <v>40377.208333333336</v>
      </c>
      <c r="N145" t="b">
        <v>0</v>
      </c>
      <c r="O145" t="b">
        <v>0</v>
      </c>
      <c r="P145" t="s">
        <v>60</v>
      </c>
      <c r="Q145" t="str">
        <f t="shared" si="8"/>
        <v>music</v>
      </c>
      <c r="R145" t="str">
        <f t="shared" si="9"/>
        <v>indie rock</v>
      </c>
      <c r="S145" s="4">
        <f t="shared" si="10"/>
        <v>135.59259259259261</v>
      </c>
      <c r="T145">
        <f t="shared" si="11"/>
        <v>9.5602294455066923E-3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11">
        <f>(((J146/60)/60)/24)+DATE(1970,1,1)</f>
        <v>43633.208333333328</v>
      </c>
      <c r="L146">
        <v>1561438800</v>
      </c>
      <c r="M146" s="11">
        <f>(((L146/60)/60)/24)+DATE(1970,1,1)</f>
        <v>43641.208333333328</v>
      </c>
      <c r="N146" t="b">
        <v>0</v>
      </c>
      <c r="O146" t="b">
        <v>0</v>
      </c>
      <c r="P146" t="s">
        <v>33</v>
      </c>
      <c r="Q146" t="str">
        <f t="shared" si="8"/>
        <v>theater</v>
      </c>
      <c r="R146" t="str">
        <f t="shared" si="9"/>
        <v>plays</v>
      </c>
      <c r="S146" s="4">
        <f t="shared" si="10"/>
        <v>129.1</v>
      </c>
      <c r="T146">
        <f t="shared" si="11"/>
        <v>1.1618900077459334E-2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11">
        <f>(((J147/60)/60)/24)+DATE(1970,1,1)</f>
        <v>41889.208333333336</v>
      </c>
      <c r="L147">
        <v>1410498000</v>
      </c>
      <c r="M147" s="11">
        <f>(((L147/60)/60)/24)+DATE(1970,1,1)</f>
        <v>41894.208333333336</v>
      </c>
      <c r="N147" t="b">
        <v>0</v>
      </c>
      <c r="O147" t="b">
        <v>0</v>
      </c>
      <c r="P147" t="s">
        <v>65</v>
      </c>
      <c r="Q147" t="str">
        <f t="shared" si="8"/>
        <v>technology</v>
      </c>
      <c r="R147" t="str">
        <f t="shared" si="9"/>
        <v>wearables</v>
      </c>
      <c r="S147" s="4">
        <f t="shared" si="10"/>
        <v>236.512</v>
      </c>
      <c r="T147">
        <f t="shared" si="11"/>
        <v>1.298877012582871E-2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11">
        <f>(((J148/60)/60)/24)+DATE(1970,1,1)</f>
        <v>40855.25</v>
      </c>
      <c r="L148">
        <v>1322460000</v>
      </c>
      <c r="M148" s="11">
        <f>(((L148/60)/60)/24)+DATE(1970,1,1)</f>
        <v>40875.25</v>
      </c>
      <c r="N148" t="b">
        <v>0</v>
      </c>
      <c r="O148" t="b">
        <v>0</v>
      </c>
      <c r="P148" t="s">
        <v>33</v>
      </c>
      <c r="Q148" t="str">
        <f t="shared" si="8"/>
        <v>theater</v>
      </c>
      <c r="R148" t="str">
        <f t="shared" si="9"/>
        <v>plays</v>
      </c>
      <c r="S148" s="4">
        <f t="shared" si="10"/>
        <v>17.25</v>
      </c>
      <c r="T148">
        <f t="shared" si="11"/>
        <v>3.3596837944664032E-2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11">
        <f>(((J149/60)/60)/24)+DATE(1970,1,1)</f>
        <v>42534.208333333328</v>
      </c>
      <c r="L149">
        <v>1466312400</v>
      </c>
      <c r="M149" s="11">
        <f>(((L149/60)/60)/24)+DATE(1970,1,1)</f>
        <v>42540.208333333328</v>
      </c>
      <c r="N149" t="b">
        <v>0</v>
      </c>
      <c r="O149" t="b">
        <v>1</v>
      </c>
      <c r="P149" t="s">
        <v>33</v>
      </c>
      <c r="Q149" t="str">
        <f t="shared" si="8"/>
        <v>theater</v>
      </c>
      <c r="R149" t="str">
        <f t="shared" si="9"/>
        <v>plays</v>
      </c>
      <c r="S149" s="4">
        <f t="shared" si="10"/>
        <v>112.49397590361446</v>
      </c>
      <c r="T149">
        <f t="shared" si="11"/>
        <v>2.1313055585305773E-2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11">
        <f>(((J150/60)/60)/24)+DATE(1970,1,1)</f>
        <v>42941.208333333328</v>
      </c>
      <c r="L150">
        <v>1501736400</v>
      </c>
      <c r="M150" s="11">
        <f>(((L150/60)/60)/24)+DATE(1970,1,1)</f>
        <v>42950.208333333328</v>
      </c>
      <c r="N150" t="b">
        <v>0</v>
      </c>
      <c r="O150" t="b">
        <v>0</v>
      </c>
      <c r="P150" t="s">
        <v>65</v>
      </c>
      <c r="Q150" t="str">
        <f t="shared" si="8"/>
        <v>technology</v>
      </c>
      <c r="R150" t="str">
        <f t="shared" si="9"/>
        <v>wearables</v>
      </c>
      <c r="S150" s="4">
        <f t="shared" si="10"/>
        <v>121.02150537634408</v>
      </c>
      <c r="T150">
        <f t="shared" si="11"/>
        <v>9.506885828520658E-3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11">
        <f>(((J151/60)/60)/24)+DATE(1970,1,1)</f>
        <v>41275.25</v>
      </c>
      <c r="L151">
        <v>1361512800</v>
      </c>
      <c r="M151" s="11">
        <f>(((L151/60)/60)/24)+DATE(1970,1,1)</f>
        <v>41327.25</v>
      </c>
      <c r="N151" t="b">
        <v>0</v>
      </c>
      <c r="O151" t="b">
        <v>0</v>
      </c>
      <c r="P151" t="s">
        <v>60</v>
      </c>
      <c r="Q151" t="str">
        <f t="shared" si="8"/>
        <v>music</v>
      </c>
      <c r="R151" t="str">
        <f t="shared" si="9"/>
        <v>indie rock</v>
      </c>
      <c r="S151" s="4">
        <f t="shared" si="10"/>
        <v>219.87096774193549</v>
      </c>
      <c r="T151">
        <f t="shared" si="11"/>
        <v>1.4304577464788732E-2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11">
        <f>(((J152/60)/60)/24)+DATE(1970,1,1)</f>
        <v>43450.25</v>
      </c>
      <c r="L152">
        <v>1545026400</v>
      </c>
      <c r="M152" s="11">
        <f>(((L152/60)/60)/24)+DATE(1970,1,1)</f>
        <v>43451.25</v>
      </c>
      <c r="N152" t="b">
        <v>0</v>
      </c>
      <c r="O152" t="b">
        <v>0</v>
      </c>
      <c r="P152" t="s">
        <v>23</v>
      </c>
      <c r="Q152" t="str">
        <f t="shared" si="8"/>
        <v>music</v>
      </c>
      <c r="R152" t="str">
        <f t="shared" si="9"/>
        <v>rock</v>
      </c>
      <c r="S152" s="4">
        <f t="shared" si="10"/>
        <v>1</v>
      </c>
      <c r="T152">
        <f t="shared" si="11"/>
        <v>1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11">
        <f>(((J153/60)/60)/24)+DATE(1970,1,1)</f>
        <v>41799.208333333336</v>
      </c>
      <c r="L153">
        <v>1406696400</v>
      </c>
      <c r="M153" s="11">
        <f>(((L153/60)/60)/24)+DATE(1970,1,1)</f>
        <v>41850.208333333336</v>
      </c>
      <c r="N153" t="b">
        <v>0</v>
      </c>
      <c r="O153" t="b">
        <v>0</v>
      </c>
      <c r="P153" t="s">
        <v>50</v>
      </c>
      <c r="Q153" t="str">
        <f t="shared" si="8"/>
        <v>music</v>
      </c>
      <c r="R153" t="str">
        <f t="shared" si="9"/>
        <v>electric music</v>
      </c>
      <c r="S153" s="4">
        <f t="shared" si="10"/>
        <v>64.166909620991248</v>
      </c>
      <c r="T153">
        <f t="shared" si="11"/>
        <v>1.666344832286425E-2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11">
        <f>(((J154/60)/60)/24)+DATE(1970,1,1)</f>
        <v>42783.25</v>
      </c>
      <c r="L154">
        <v>1487916000</v>
      </c>
      <c r="M154" s="11">
        <f>(((L154/60)/60)/24)+DATE(1970,1,1)</f>
        <v>42790.25</v>
      </c>
      <c r="N154" t="b">
        <v>0</v>
      </c>
      <c r="O154" t="b">
        <v>0</v>
      </c>
      <c r="P154" t="s">
        <v>60</v>
      </c>
      <c r="Q154" t="str">
        <f t="shared" si="8"/>
        <v>music</v>
      </c>
      <c r="R154" t="str">
        <f t="shared" si="9"/>
        <v>indie rock</v>
      </c>
      <c r="S154" s="4">
        <f t="shared" si="10"/>
        <v>423.06746987951806</v>
      </c>
      <c r="T154">
        <f t="shared" si="11"/>
        <v>1.9228469069845593E-2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11">
        <f>(((J155/60)/60)/24)+DATE(1970,1,1)</f>
        <v>41201.208333333336</v>
      </c>
      <c r="L155">
        <v>1351141200</v>
      </c>
      <c r="M155" s="11">
        <f>(((L155/60)/60)/24)+DATE(1970,1,1)</f>
        <v>41207.208333333336</v>
      </c>
      <c r="N155" t="b">
        <v>0</v>
      </c>
      <c r="O155" t="b">
        <v>0</v>
      </c>
      <c r="P155" t="s">
        <v>33</v>
      </c>
      <c r="Q155" t="str">
        <f t="shared" si="8"/>
        <v>theater</v>
      </c>
      <c r="R155" t="str">
        <f t="shared" si="9"/>
        <v>plays</v>
      </c>
      <c r="S155" s="4">
        <f t="shared" si="10"/>
        <v>92.984160506863773</v>
      </c>
      <c r="T155">
        <f t="shared" si="11"/>
        <v>3.2257881348232945E-2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11">
        <f>(((J156/60)/60)/24)+DATE(1970,1,1)</f>
        <v>42502.208333333328</v>
      </c>
      <c r="L156">
        <v>1465016400</v>
      </c>
      <c r="M156" s="11">
        <f>(((L156/60)/60)/24)+DATE(1970,1,1)</f>
        <v>42525.208333333328</v>
      </c>
      <c r="N156" t="b">
        <v>0</v>
      </c>
      <c r="O156" t="b">
        <v>1</v>
      </c>
      <c r="P156" t="s">
        <v>60</v>
      </c>
      <c r="Q156" t="str">
        <f t="shared" si="8"/>
        <v>music</v>
      </c>
      <c r="R156" t="str">
        <f t="shared" si="9"/>
        <v>indie rock</v>
      </c>
      <c r="S156" s="4">
        <f t="shared" si="10"/>
        <v>58.756567425569173</v>
      </c>
      <c r="T156">
        <f t="shared" si="11"/>
        <v>1.052160953800298E-2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11">
        <f>(((J157/60)/60)/24)+DATE(1970,1,1)</f>
        <v>40262.208333333336</v>
      </c>
      <c r="L157">
        <v>1270789200</v>
      </c>
      <c r="M157" s="11">
        <f>(((L157/60)/60)/24)+DATE(1970,1,1)</f>
        <v>40277.208333333336</v>
      </c>
      <c r="N157" t="b">
        <v>0</v>
      </c>
      <c r="O157" t="b">
        <v>0</v>
      </c>
      <c r="P157" t="s">
        <v>33</v>
      </c>
      <c r="Q157" t="str">
        <f t="shared" si="8"/>
        <v>theater</v>
      </c>
      <c r="R157" t="str">
        <f t="shared" si="9"/>
        <v>plays</v>
      </c>
      <c r="S157" s="4">
        <f t="shared" si="10"/>
        <v>65.022222222222226</v>
      </c>
      <c r="T157">
        <f t="shared" si="11"/>
        <v>1.3163407051352723E-2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11">
        <f>(((J158/60)/60)/24)+DATE(1970,1,1)</f>
        <v>43743.208333333328</v>
      </c>
      <c r="L158">
        <v>1572325200</v>
      </c>
      <c r="M158" s="11">
        <f>(((L158/60)/60)/24)+DATE(1970,1,1)</f>
        <v>43767.208333333328</v>
      </c>
      <c r="N158" t="b">
        <v>0</v>
      </c>
      <c r="O158" t="b">
        <v>0</v>
      </c>
      <c r="P158" t="s">
        <v>23</v>
      </c>
      <c r="Q158" t="str">
        <f t="shared" si="8"/>
        <v>music</v>
      </c>
      <c r="R158" t="str">
        <f t="shared" si="9"/>
        <v>rock</v>
      </c>
      <c r="S158" s="4">
        <f t="shared" si="10"/>
        <v>73.939560439560438</v>
      </c>
      <c r="T158">
        <f t="shared" si="11"/>
        <v>1.4081890465928512E-2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11">
        <f>(((J159/60)/60)/24)+DATE(1970,1,1)</f>
        <v>41638.25</v>
      </c>
      <c r="L159">
        <v>1389420000</v>
      </c>
      <c r="M159" s="11">
        <f>(((L159/60)/60)/24)+DATE(1970,1,1)</f>
        <v>41650.25</v>
      </c>
      <c r="N159" t="b">
        <v>0</v>
      </c>
      <c r="O159" t="b">
        <v>0</v>
      </c>
      <c r="P159" t="s">
        <v>122</v>
      </c>
      <c r="Q159" t="str">
        <f t="shared" si="8"/>
        <v>photography</v>
      </c>
      <c r="R159" t="str">
        <f t="shared" si="9"/>
        <v>photography books</v>
      </c>
      <c r="S159" s="4">
        <f t="shared" si="10"/>
        <v>52.666666666666664</v>
      </c>
      <c r="T159">
        <f t="shared" si="11"/>
        <v>1.3562386980108499E-2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11">
        <f>(((J160/60)/60)/24)+DATE(1970,1,1)</f>
        <v>42346.25</v>
      </c>
      <c r="L160">
        <v>1449640800</v>
      </c>
      <c r="M160" s="11">
        <f>(((L160/60)/60)/24)+DATE(1970,1,1)</f>
        <v>42347.25</v>
      </c>
      <c r="N160" t="b">
        <v>0</v>
      </c>
      <c r="O160" t="b">
        <v>0</v>
      </c>
      <c r="P160" t="s">
        <v>23</v>
      </c>
      <c r="Q160" t="str">
        <f t="shared" si="8"/>
        <v>music</v>
      </c>
      <c r="R160" t="str">
        <f t="shared" si="9"/>
        <v>rock</v>
      </c>
      <c r="S160" s="4">
        <f t="shared" si="10"/>
        <v>220.95238095238096</v>
      </c>
      <c r="T160">
        <f t="shared" si="11"/>
        <v>8.8362068965517244E-3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11">
        <f>(((J161/60)/60)/24)+DATE(1970,1,1)</f>
        <v>43551.208333333328</v>
      </c>
      <c r="L161">
        <v>1555218000</v>
      </c>
      <c r="M161" s="11">
        <f>(((L161/60)/60)/24)+DATE(1970,1,1)</f>
        <v>43569.208333333328</v>
      </c>
      <c r="N161" t="b">
        <v>0</v>
      </c>
      <c r="O161" t="b">
        <v>1</v>
      </c>
      <c r="P161" t="s">
        <v>33</v>
      </c>
      <c r="Q161" t="str">
        <f t="shared" si="8"/>
        <v>theater</v>
      </c>
      <c r="R161" t="str">
        <f t="shared" si="9"/>
        <v>plays</v>
      </c>
      <c r="S161" s="4">
        <f t="shared" si="10"/>
        <v>100.01150627615063</v>
      </c>
      <c r="T161">
        <f t="shared" si="11"/>
        <v>9.5229628390038797E-3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11">
        <f>(((J162/60)/60)/24)+DATE(1970,1,1)</f>
        <v>43582.208333333328</v>
      </c>
      <c r="L162">
        <v>1557723600</v>
      </c>
      <c r="M162" s="11">
        <f>(((L162/60)/60)/24)+DATE(1970,1,1)</f>
        <v>43598.208333333328</v>
      </c>
      <c r="N162" t="b">
        <v>0</v>
      </c>
      <c r="O162" t="b">
        <v>0</v>
      </c>
      <c r="P162" t="s">
        <v>65</v>
      </c>
      <c r="Q162" t="str">
        <f t="shared" si="8"/>
        <v>technology</v>
      </c>
      <c r="R162" t="str">
        <f t="shared" si="9"/>
        <v>wearables</v>
      </c>
      <c r="S162" s="4">
        <f t="shared" si="10"/>
        <v>162.3125</v>
      </c>
      <c r="T162">
        <f t="shared" si="11"/>
        <v>1.2629957643434732E-2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11">
        <f>(((J163/60)/60)/24)+DATE(1970,1,1)</f>
        <v>42270.208333333328</v>
      </c>
      <c r="L163">
        <v>1443502800</v>
      </c>
      <c r="M163" s="11">
        <f>(((L163/60)/60)/24)+DATE(1970,1,1)</f>
        <v>42276.208333333328</v>
      </c>
      <c r="N163" t="b">
        <v>0</v>
      </c>
      <c r="O163" t="b">
        <v>1</v>
      </c>
      <c r="P163" t="s">
        <v>28</v>
      </c>
      <c r="Q163" t="str">
        <f t="shared" si="8"/>
        <v>technology</v>
      </c>
      <c r="R163" t="str">
        <f t="shared" si="9"/>
        <v>web</v>
      </c>
      <c r="S163" s="4">
        <f t="shared" si="10"/>
        <v>78.181818181818187</v>
      </c>
      <c r="T163">
        <f t="shared" si="11"/>
        <v>1.7441860465116279E-2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11">
        <f>(((J164/60)/60)/24)+DATE(1970,1,1)</f>
        <v>43442.25</v>
      </c>
      <c r="L164">
        <v>1546840800</v>
      </c>
      <c r="M164" s="11">
        <f>(((L164/60)/60)/24)+DATE(1970,1,1)</f>
        <v>43472.25</v>
      </c>
      <c r="N164" t="b">
        <v>0</v>
      </c>
      <c r="O164" t="b">
        <v>0</v>
      </c>
      <c r="P164" t="s">
        <v>23</v>
      </c>
      <c r="Q164" t="str">
        <f t="shared" si="8"/>
        <v>music</v>
      </c>
      <c r="R164" t="str">
        <f t="shared" si="9"/>
        <v>rock</v>
      </c>
      <c r="S164" s="4">
        <f t="shared" si="10"/>
        <v>149.73770491803279</v>
      </c>
      <c r="T164">
        <f t="shared" si="11"/>
        <v>1.7188526384935406E-2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11">
        <f>(((J165/60)/60)/24)+DATE(1970,1,1)</f>
        <v>43028.208333333328</v>
      </c>
      <c r="L165">
        <v>1512712800</v>
      </c>
      <c r="M165" s="11">
        <f>(((L165/60)/60)/24)+DATE(1970,1,1)</f>
        <v>43077.25</v>
      </c>
      <c r="N165" t="b">
        <v>0</v>
      </c>
      <c r="O165" t="b">
        <v>1</v>
      </c>
      <c r="P165" t="s">
        <v>122</v>
      </c>
      <c r="Q165" t="str">
        <f t="shared" si="8"/>
        <v>photography</v>
      </c>
      <c r="R165" t="str">
        <f t="shared" si="9"/>
        <v>photography books</v>
      </c>
      <c r="S165" s="4">
        <f t="shared" si="10"/>
        <v>253.25714285714284</v>
      </c>
      <c r="T165">
        <f t="shared" si="11"/>
        <v>2.7752707581227436E-2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11">
        <f>(((J166/60)/60)/24)+DATE(1970,1,1)</f>
        <v>43016.208333333328</v>
      </c>
      <c r="L166">
        <v>1507525200</v>
      </c>
      <c r="M166" s="11">
        <f>(((L166/60)/60)/24)+DATE(1970,1,1)</f>
        <v>43017.208333333328</v>
      </c>
      <c r="N166" t="b">
        <v>0</v>
      </c>
      <c r="O166" t="b">
        <v>0</v>
      </c>
      <c r="P166" t="s">
        <v>33</v>
      </c>
      <c r="Q166" t="str">
        <f t="shared" si="8"/>
        <v>theater</v>
      </c>
      <c r="R166" t="str">
        <f t="shared" si="9"/>
        <v>plays</v>
      </c>
      <c r="S166" s="4">
        <f t="shared" si="10"/>
        <v>100.16943521594683</v>
      </c>
      <c r="T166">
        <f t="shared" si="11"/>
        <v>9.2600577095287052E-3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11">
        <f>(((J167/60)/60)/24)+DATE(1970,1,1)</f>
        <v>42948.208333333328</v>
      </c>
      <c r="L167">
        <v>1504328400</v>
      </c>
      <c r="M167" s="11">
        <f>(((L167/60)/60)/24)+DATE(1970,1,1)</f>
        <v>42980.208333333328</v>
      </c>
      <c r="N167" t="b">
        <v>0</v>
      </c>
      <c r="O167" t="b">
        <v>0</v>
      </c>
      <c r="P167" t="s">
        <v>28</v>
      </c>
      <c r="Q167" t="str">
        <f t="shared" si="8"/>
        <v>technology</v>
      </c>
      <c r="R167" t="str">
        <f t="shared" si="9"/>
        <v>web</v>
      </c>
      <c r="S167" s="4">
        <f t="shared" si="10"/>
        <v>121.99004424778761</v>
      </c>
      <c r="T167">
        <f t="shared" si="11"/>
        <v>2.2724181394463135E-2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11">
        <f>(((J168/60)/60)/24)+DATE(1970,1,1)</f>
        <v>40534.25</v>
      </c>
      <c r="L168">
        <v>1293343200</v>
      </c>
      <c r="M168" s="11">
        <f>(((L168/60)/60)/24)+DATE(1970,1,1)</f>
        <v>40538.25</v>
      </c>
      <c r="N168" t="b">
        <v>0</v>
      </c>
      <c r="O168" t="b">
        <v>0</v>
      </c>
      <c r="P168" t="s">
        <v>122</v>
      </c>
      <c r="Q168" t="str">
        <f t="shared" si="8"/>
        <v>photography</v>
      </c>
      <c r="R168" t="str">
        <f t="shared" si="9"/>
        <v>photography books</v>
      </c>
      <c r="S168" s="4">
        <f t="shared" si="10"/>
        <v>137.13265306122449</v>
      </c>
      <c r="T168">
        <f t="shared" si="11"/>
        <v>1.8156112806012353E-2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11">
        <f>(((J169/60)/60)/24)+DATE(1970,1,1)</f>
        <v>41435.208333333336</v>
      </c>
      <c r="L169">
        <v>1371704400</v>
      </c>
      <c r="M169" s="11">
        <f>(((L169/60)/60)/24)+DATE(1970,1,1)</f>
        <v>41445.208333333336</v>
      </c>
      <c r="N169" t="b">
        <v>0</v>
      </c>
      <c r="O169" t="b">
        <v>0</v>
      </c>
      <c r="P169" t="s">
        <v>33</v>
      </c>
      <c r="Q169" t="str">
        <f t="shared" si="8"/>
        <v>theater</v>
      </c>
      <c r="R169" t="str">
        <f t="shared" si="9"/>
        <v>plays</v>
      </c>
      <c r="S169" s="4">
        <f t="shared" si="10"/>
        <v>415.53846153846149</v>
      </c>
      <c r="T169">
        <f t="shared" si="11"/>
        <v>1.3513513513513514E-2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11">
        <f>(((J170/60)/60)/24)+DATE(1970,1,1)</f>
        <v>43518.25</v>
      </c>
      <c r="L170">
        <v>1552798800</v>
      </c>
      <c r="M170" s="11">
        <f>(((L170/60)/60)/24)+DATE(1970,1,1)</f>
        <v>43541.208333333328</v>
      </c>
      <c r="N170" t="b">
        <v>0</v>
      </c>
      <c r="O170" t="b">
        <v>1</v>
      </c>
      <c r="P170" t="s">
        <v>60</v>
      </c>
      <c r="Q170" t="str">
        <f t="shared" si="8"/>
        <v>music</v>
      </c>
      <c r="R170" t="str">
        <f t="shared" si="9"/>
        <v>indie rock</v>
      </c>
      <c r="S170" s="4">
        <f t="shared" si="10"/>
        <v>31.30913348946136</v>
      </c>
      <c r="T170">
        <f t="shared" si="11"/>
        <v>2.3811304759767622E-2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11">
        <f>(((J171/60)/60)/24)+DATE(1970,1,1)</f>
        <v>41077.208333333336</v>
      </c>
      <c r="L171">
        <v>1342328400</v>
      </c>
      <c r="M171" s="11">
        <f>(((L171/60)/60)/24)+DATE(1970,1,1)</f>
        <v>41105.208333333336</v>
      </c>
      <c r="N171" t="b">
        <v>0</v>
      </c>
      <c r="O171" t="b">
        <v>1</v>
      </c>
      <c r="P171" t="s">
        <v>100</v>
      </c>
      <c r="Q171" t="str">
        <f t="shared" si="8"/>
        <v>film &amp; video</v>
      </c>
      <c r="R171" t="str">
        <f t="shared" si="9"/>
        <v>shorts</v>
      </c>
      <c r="S171" s="4">
        <f t="shared" si="10"/>
        <v>424.08154506437768</v>
      </c>
      <c r="T171">
        <f t="shared" si="11"/>
        <v>1.2822459037961361E-2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11">
        <f>(((J172/60)/60)/24)+DATE(1970,1,1)</f>
        <v>42950.208333333328</v>
      </c>
      <c r="L172">
        <v>1502341200</v>
      </c>
      <c r="M172" s="11">
        <f>(((L172/60)/60)/24)+DATE(1970,1,1)</f>
        <v>42957.208333333328</v>
      </c>
      <c r="N172" t="b">
        <v>0</v>
      </c>
      <c r="O172" t="b">
        <v>0</v>
      </c>
      <c r="P172" t="s">
        <v>60</v>
      </c>
      <c r="Q172" t="str">
        <f t="shared" si="8"/>
        <v>music</v>
      </c>
      <c r="R172" t="str">
        <f t="shared" si="9"/>
        <v>indie rock</v>
      </c>
      <c r="S172" s="4">
        <f t="shared" si="10"/>
        <v>2.93886230728336</v>
      </c>
      <c r="T172">
        <f t="shared" si="11"/>
        <v>1.2120115774240232E-2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11">
        <f>(((J173/60)/60)/24)+DATE(1970,1,1)</f>
        <v>41718.208333333336</v>
      </c>
      <c r="L173">
        <v>1397192400</v>
      </c>
      <c r="M173" s="11">
        <f>(((L173/60)/60)/24)+DATE(1970,1,1)</f>
        <v>41740.208333333336</v>
      </c>
      <c r="N173" t="b">
        <v>0</v>
      </c>
      <c r="O173" t="b">
        <v>0</v>
      </c>
      <c r="P173" t="s">
        <v>206</v>
      </c>
      <c r="Q173" t="str">
        <f t="shared" si="8"/>
        <v>publishing</v>
      </c>
      <c r="R173" t="str">
        <f t="shared" si="9"/>
        <v>translations</v>
      </c>
      <c r="S173" s="4">
        <f t="shared" si="10"/>
        <v>10.63265306122449</v>
      </c>
      <c r="T173">
        <f t="shared" si="11"/>
        <v>9.5969289827255271E-3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11">
        <f>(((J174/60)/60)/24)+DATE(1970,1,1)</f>
        <v>41839.208333333336</v>
      </c>
      <c r="L174">
        <v>1407042000</v>
      </c>
      <c r="M174" s="11">
        <f>(((L174/60)/60)/24)+DATE(1970,1,1)</f>
        <v>41854.208333333336</v>
      </c>
      <c r="N174" t="b">
        <v>0</v>
      </c>
      <c r="O174" t="b">
        <v>1</v>
      </c>
      <c r="P174" t="s">
        <v>42</v>
      </c>
      <c r="Q174" t="str">
        <f t="shared" si="8"/>
        <v>film &amp; video</v>
      </c>
      <c r="R174" t="str">
        <f t="shared" si="9"/>
        <v>documentary</v>
      </c>
      <c r="S174" s="4">
        <f t="shared" si="10"/>
        <v>82.875</v>
      </c>
      <c r="T174">
        <f t="shared" si="11"/>
        <v>3.9215686274509803E-2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11">
        <f>(((J175/60)/60)/24)+DATE(1970,1,1)</f>
        <v>41412.208333333336</v>
      </c>
      <c r="L175">
        <v>1369371600</v>
      </c>
      <c r="M175" s="11">
        <f>(((L175/60)/60)/24)+DATE(1970,1,1)</f>
        <v>41418.208333333336</v>
      </c>
      <c r="N175" t="b">
        <v>0</v>
      </c>
      <c r="O175" t="b">
        <v>0</v>
      </c>
      <c r="P175" t="s">
        <v>33</v>
      </c>
      <c r="Q175" t="str">
        <f t="shared" si="8"/>
        <v>theater</v>
      </c>
      <c r="R175" t="str">
        <f t="shared" si="9"/>
        <v>plays</v>
      </c>
      <c r="S175" s="4">
        <f t="shared" si="10"/>
        <v>163.01447776628748</v>
      </c>
      <c r="T175">
        <f t="shared" si="11"/>
        <v>9.9026231484124726E-3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11">
        <f>(((J176/60)/60)/24)+DATE(1970,1,1)</f>
        <v>42282.208333333328</v>
      </c>
      <c r="L176">
        <v>1444107600</v>
      </c>
      <c r="M176" s="11">
        <f>(((L176/60)/60)/24)+DATE(1970,1,1)</f>
        <v>42283.208333333328</v>
      </c>
      <c r="N176" t="b">
        <v>0</v>
      </c>
      <c r="O176" t="b">
        <v>1</v>
      </c>
      <c r="P176" t="s">
        <v>65</v>
      </c>
      <c r="Q176" t="str">
        <f t="shared" si="8"/>
        <v>technology</v>
      </c>
      <c r="R176" t="str">
        <f t="shared" si="9"/>
        <v>wearables</v>
      </c>
      <c r="S176" s="4">
        <f t="shared" si="10"/>
        <v>894.66666666666674</v>
      </c>
      <c r="T176">
        <f t="shared" si="11"/>
        <v>8.9418777943368107E-3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11">
        <f>(((J177/60)/60)/24)+DATE(1970,1,1)</f>
        <v>42613.208333333328</v>
      </c>
      <c r="L177">
        <v>1474261200</v>
      </c>
      <c r="M177" s="11">
        <f>(((L177/60)/60)/24)+DATE(1970,1,1)</f>
        <v>42632.208333333328</v>
      </c>
      <c r="N177" t="b">
        <v>0</v>
      </c>
      <c r="O177" t="b">
        <v>0</v>
      </c>
      <c r="P177" t="s">
        <v>33</v>
      </c>
      <c r="Q177" t="str">
        <f t="shared" si="8"/>
        <v>theater</v>
      </c>
      <c r="R177" t="str">
        <f t="shared" si="9"/>
        <v>plays</v>
      </c>
      <c r="S177" s="4">
        <f t="shared" si="10"/>
        <v>26.191501103752756</v>
      </c>
      <c r="T177">
        <f t="shared" si="11"/>
        <v>2.3810025495691018E-2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11">
        <f>(((J178/60)/60)/24)+DATE(1970,1,1)</f>
        <v>42616.208333333328</v>
      </c>
      <c r="L178">
        <v>1473656400</v>
      </c>
      <c r="M178" s="11">
        <f>(((L178/60)/60)/24)+DATE(1970,1,1)</f>
        <v>42625.208333333328</v>
      </c>
      <c r="N178" t="b">
        <v>0</v>
      </c>
      <c r="O178" t="b">
        <v>0</v>
      </c>
      <c r="P178" t="s">
        <v>33</v>
      </c>
      <c r="Q178" t="str">
        <f t="shared" si="8"/>
        <v>theater</v>
      </c>
      <c r="R178" t="str">
        <f t="shared" si="9"/>
        <v>plays</v>
      </c>
      <c r="S178" s="4">
        <f t="shared" si="10"/>
        <v>74.834782608695647</v>
      </c>
      <c r="T178">
        <f t="shared" si="11"/>
        <v>9.0866837090402049E-3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11">
        <f>(((J179/60)/60)/24)+DATE(1970,1,1)</f>
        <v>40497.25</v>
      </c>
      <c r="L179">
        <v>1291960800</v>
      </c>
      <c r="M179" s="11">
        <f>(((L179/60)/60)/24)+DATE(1970,1,1)</f>
        <v>40522.25</v>
      </c>
      <c r="N179" t="b">
        <v>0</v>
      </c>
      <c r="O179" t="b">
        <v>0</v>
      </c>
      <c r="P179" t="s">
        <v>33</v>
      </c>
      <c r="Q179" t="str">
        <f t="shared" si="8"/>
        <v>theater</v>
      </c>
      <c r="R179" t="str">
        <f t="shared" si="9"/>
        <v>plays</v>
      </c>
      <c r="S179" s="4">
        <f t="shared" si="10"/>
        <v>416.47680412371136</v>
      </c>
      <c r="T179">
        <f t="shared" si="11"/>
        <v>1.6949991645677721E-2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11">
        <f>(((J180/60)/60)/24)+DATE(1970,1,1)</f>
        <v>42999.208333333328</v>
      </c>
      <c r="L180">
        <v>1506747600</v>
      </c>
      <c r="M180" s="11">
        <f>(((L180/60)/60)/24)+DATE(1970,1,1)</f>
        <v>43008.208333333328</v>
      </c>
      <c r="N180" t="b">
        <v>0</v>
      </c>
      <c r="O180" t="b">
        <v>0</v>
      </c>
      <c r="P180" t="s">
        <v>17</v>
      </c>
      <c r="Q180" t="str">
        <f t="shared" si="8"/>
        <v>food</v>
      </c>
      <c r="R180" t="str">
        <f t="shared" si="9"/>
        <v>food trucks</v>
      </c>
      <c r="S180" s="4">
        <f t="shared" si="10"/>
        <v>96.208333333333329</v>
      </c>
      <c r="T180">
        <f t="shared" si="11"/>
        <v>3.0316154179298397E-2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11">
        <f>(((J181/60)/60)/24)+DATE(1970,1,1)</f>
        <v>41350.208333333336</v>
      </c>
      <c r="L181">
        <v>1363582800</v>
      </c>
      <c r="M181" s="11">
        <f>(((L181/60)/60)/24)+DATE(1970,1,1)</f>
        <v>41351.208333333336</v>
      </c>
      <c r="N181" t="b">
        <v>0</v>
      </c>
      <c r="O181" t="b">
        <v>1</v>
      </c>
      <c r="P181" t="s">
        <v>33</v>
      </c>
      <c r="Q181" t="str">
        <f t="shared" si="8"/>
        <v>theater</v>
      </c>
      <c r="R181" t="str">
        <f t="shared" si="9"/>
        <v>plays</v>
      </c>
      <c r="S181" s="4">
        <f t="shared" si="10"/>
        <v>357.71910112359546</v>
      </c>
      <c r="T181">
        <f t="shared" si="11"/>
        <v>2.2219430222696863E-2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11">
        <f>(((J182/60)/60)/24)+DATE(1970,1,1)</f>
        <v>40259.208333333336</v>
      </c>
      <c r="L182">
        <v>1269666000</v>
      </c>
      <c r="M182" s="11">
        <f>(((L182/60)/60)/24)+DATE(1970,1,1)</f>
        <v>40264.208333333336</v>
      </c>
      <c r="N182" t="b">
        <v>0</v>
      </c>
      <c r="O182" t="b">
        <v>0</v>
      </c>
      <c r="P182" t="s">
        <v>65</v>
      </c>
      <c r="Q182" t="str">
        <f t="shared" si="8"/>
        <v>technology</v>
      </c>
      <c r="R182" t="str">
        <f t="shared" si="9"/>
        <v>wearables</v>
      </c>
      <c r="S182" s="4">
        <f t="shared" si="10"/>
        <v>308.45714285714286</v>
      </c>
      <c r="T182">
        <f t="shared" si="11"/>
        <v>1.2197804742497221E-2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11">
        <f>(((J183/60)/60)/24)+DATE(1970,1,1)</f>
        <v>43012.208333333328</v>
      </c>
      <c r="L183">
        <v>1508648400</v>
      </c>
      <c r="M183" s="11">
        <f>(((L183/60)/60)/24)+DATE(1970,1,1)</f>
        <v>43030.208333333328</v>
      </c>
      <c r="N183" t="b">
        <v>0</v>
      </c>
      <c r="O183" t="b">
        <v>0</v>
      </c>
      <c r="P183" t="s">
        <v>28</v>
      </c>
      <c r="Q183" t="str">
        <f t="shared" si="8"/>
        <v>technology</v>
      </c>
      <c r="R183" t="str">
        <f t="shared" si="9"/>
        <v>web</v>
      </c>
      <c r="S183" s="4">
        <f t="shared" si="10"/>
        <v>61.802325581395344</v>
      </c>
      <c r="T183">
        <f t="shared" si="11"/>
        <v>2.5587958607714015E-2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11">
        <f>(((J184/60)/60)/24)+DATE(1970,1,1)</f>
        <v>43631.208333333328</v>
      </c>
      <c r="L184">
        <v>1561957200</v>
      </c>
      <c r="M184" s="11">
        <f>(((L184/60)/60)/24)+DATE(1970,1,1)</f>
        <v>43647.208333333328</v>
      </c>
      <c r="N184" t="b">
        <v>0</v>
      </c>
      <c r="O184" t="b">
        <v>0</v>
      </c>
      <c r="P184" t="s">
        <v>33</v>
      </c>
      <c r="Q184" t="str">
        <f t="shared" si="8"/>
        <v>theater</v>
      </c>
      <c r="R184" t="str">
        <f t="shared" si="9"/>
        <v>plays</v>
      </c>
      <c r="S184" s="4">
        <f t="shared" si="10"/>
        <v>722.32472324723244</v>
      </c>
      <c r="T184">
        <f t="shared" si="11"/>
        <v>1.6950191570881228E-2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1">
        <f>(((J185/60)/60)/24)+DATE(1970,1,1)</f>
        <v>40430.208333333336</v>
      </c>
      <c r="L185">
        <v>1285131600</v>
      </c>
      <c r="M185" s="11">
        <f>(((L185/60)/60)/24)+DATE(1970,1,1)</f>
        <v>40443.208333333336</v>
      </c>
      <c r="N185" t="b">
        <v>0</v>
      </c>
      <c r="O185" t="b">
        <v>0</v>
      </c>
      <c r="P185" t="s">
        <v>23</v>
      </c>
      <c r="Q185" t="str">
        <f t="shared" si="8"/>
        <v>music</v>
      </c>
      <c r="R185" t="str">
        <f t="shared" si="9"/>
        <v>rock</v>
      </c>
      <c r="S185" s="4">
        <f t="shared" si="10"/>
        <v>69.117647058823522</v>
      </c>
      <c r="T185">
        <f t="shared" si="11"/>
        <v>2.4397163120567375E-2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11">
        <f>(((J186/60)/60)/24)+DATE(1970,1,1)</f>
        <v>43588.208333333328</v>
      </c>
      <c r="L186">
        <v>1556946000</v>
      </c>
      <c r="M186" s="11">
        <f>(((L186/60)/60)/24)+DATE(1970,1,1)</f>
        <v>43589.208333333328</v>
      </c>
      <c r="N186" t="b">
        <v>0</v>
      </c>
      <c r="O186" t="b">
        <v>0</v>
      </c>
      <c r="P186" t="s">
        <v>33</v>
      </c>
      <c r="Q186" t="str">
        <f t="shared" si="8"/>
        <v>theater</v>
      </c>
      <c r="R186" t="str">
        <f t="shared" si="9"/>
        <v>plays</v>
      </c>
      <c r="S186" s="4">
        <f t="shared" si="10"/>
        <v>293.05555555555554</v>
      </c>
      <c r="T186">
        <f t="shared" si="11"/>
        <v>3.2227488151658767E-2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11">
        <f>(((J187/60)/60)/24)+DATE(1970,1,1)</f>
        <v>43233.208333333328</v>
      </c>
      <c r="L187">
        <v>1527138000</v>
      </c>
      <c r="M187" s="11">
        <f>(((L187/60)/60)/24)+DATE(1970,1,1)</f>
        <v>43244.208333333328</v>
      </c>
      <c r="N187" t="b">
        <v>0</v>
      </c>
      <c r="O187" t="b">
        <v>0</v>
      </c>
      <c r="P187" t="s">
        <v>269</v>
      </c>
      <c r="Q187" t="str">
        <f t="shared" si="8"/>
        <v>film &amp; video</v>
      </c>
      <c r="R187" t="str">
        <f t="shared" si="9"/>
        <v>television</v>
      </c>
      <c r="S187" s="4">
        <f t="shared" si="10"/>
        <v>71.8</v>
      </c>
      <c r="T187">
        <f t="shared" si="11"/>
        <v>2.6462395543175487E-2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11">
        <f>(((J188/60)/60)/24)+DATE(1970,1,1)</f>
        <v>41782.208333333336</v>
      </c>
      <c r="L188">
        <v>1402117200</v>
      </c>
      <c r="M188" s="11">
        <f>(((L188/60)/60)/24)+DATE(1970,1,1)</f>
        <v>41797.208333333336</v>
      </c>
      <c r="N188" t="b">
        <v>0</v>
      </c>
      <c r="O188" t="b">
        <v>0</v>
      </c>
      <c r="P188" t="s">
        <v>33</v>
      </c>
      <c r="Q188" t="str">
        <f t="shared" si="8"/>
        <v>theater</v>
      </c>
      <c r="R188" t="str">
        <f t="shared" si="9"/>
        <v>plays</v>
      </c>
      <c r="S188" s="4">
        <f t="shared" si="10"/>
        <v>31.934684684684683</v>
      </c>
      <c r="T188">
        <f t="shared" si="11"/>
        <v>3.1243388109175541E-2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11">
        <f>(((J189/60)/60)/24)+DATE(1970,1,1)</f>
        <v>41328.25</v>
      </c>
      <c r="L189">
        <v>1364014800</v>
      </c>
      <c r="M189" s="11">
        <f>(((L189/60)/60)/24)+DATE(1970,1,1)</f>
        <v>41356.208333333336</v>
      </c>
      <c r="N189" t="b">
        <v>0</v>
      </c>
      <c r="O189" t="b">
        <v>1</v>
      </c>
      <c r="P189" t="s">
        <v>100</v>
      </c>
      <c r="Q189" t="str">
        <f t="shared" si="8"/>
        <v>film &amp; video</v>
      </c>
      <c r="R189" t="str">
        <f t="shared" si="9"/>
        <v>shorts</v>
      </c>
      <c r="S189" s="4">
        <f t="shared" si="10"/>
        <v>229.87375415282392</v>
      </c>
      <c r="T189">
        <f t="shared" si="11"/>
        <v>1.0420279801133079E-2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11">
        <f>(((J190/60)/60)/24)+DATE(1970,1,1)</f>
        <v>41975.25</v>
      </c>
      <c r="L190">
        <v>1417586400</v>
      </c>
      <c r="M190" s="11">
        <f>(((L190/60)/60)/24)+DATE(1970,1,1)</f>
        <v>41976.25</v>
      </c>
      <c r="N190" t="b">
        <v>0</v>
      </c>
      <c r="O190" t="b">
        <v>0</v>
      </c>
      <c r="P190" t="s">
        <v>33</v>
      </c>
      <c r="Q190" t="str">
        <f t="shared" si="8"/>
        <v>theater</v>
      </c>
      <c r="R190" t="str">
        <f t="shared" si="9"/>
        <v>plays</v>
      </c>
      <c r="S190" s="4">
        <f t="shared" si="10"/>
        <v>32.012195121951223</v>
      </c>
      <c r="T190">
        <f t="shared" si="11"/>
        <v>1.3333333333333334E-2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11">
        <f>(((J191/60)/60)/24)+DATE(1970,1,1)</f>
        <v>42433.25</v>
      </c>
      <c r="L191">
        <v>1457071200</v>
      </c>
      <c r="M191" s="11">
        <f>(((L191/60)/60)/24)+DATE(1970,1,1)</f>
        <v>42433.25</v>
      </c>
      <c r="N191" t="b">
        <v>0</v>
      </c>
      <c r="O191" t="b">
        <v>0</v>
      </c>
      <c r="P191" t="s">
        <v>33</v>
      </c>
      <c r="Q191" t="str">
        <f t="shared" si="8"/>
        <v>theater</v>
      </c>
      <c r="R191" t="str">
        <f t="shared" si="9"/>
        <v>plays</v>
      </c>
      <c r="S191" s="4">
        <f t="shared" si="10"/>
        <v>23.525352848928385</v>
      </c>
      <c r="T191">
        <f t="shared" si="11"/>
        <v>9.7991289663141058E-3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11">
        <f>(((J192/60)/60)/24)+DATE(1970,1,1)</f>
        <v>41429.208333333336</v>
      </c>
      <c r="L192">
        <v>1370408400</v>
      </c>
      <c r="M192" s="11">
        <f>(((L192/60)/60)/24)+DATE(1970,1,1)</f>
        <v>41430.208333333336</v>
      </c>
      <c r="N192" t="b">
        <v>0</v>
      </c>
      <c r="O192" t="b">
        <v>1</v>
      </c>
      <c r="P192" t="s">
        <v>33</v>
      </c>
      <c r="Q192" t="str">
        <f t="shared" si="8"/>
        <v>theater</v>
      </c>
      <c r="R192" t="str">
        <f t="shared" si="9"/>
        <v>plays</v>
      </c>
      <c r="S192" s="4">
        <f t="shared" si="10"/>
        <v>68.594594594594597</v>
      </c>
      <c r="T192">
        <f t="shared" si="11"/>
        <v>9.4562647754137114E-3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11">
        <f>(((J193/60)/60)/24)+DATE(1970,1,1)</f>
        <v>43536.208333333328</v>
      </c>
      <c r="L193">
        <v>1552626000</v>
      </c>
      <c r="M193" s="11">
        <f>(((L193/60)/60)/24)+DATE(1970,1,1)</f>
        <v>43539.208333333328</v>
      </c>
      <c r="N193" t="b">
        <v>0</v>
      </c>
      <c r="O193" t="b">
        <v>0</v>
      </c>
      <c r="P193" t="s">
        <v>33</v>
      </c>
      <c r="Q193" t="str">
        <f t="shared" si="8"/>
        <v>theater</v>
      </c>
      <c r="R193" t="str">
        <f t="shared" si="9"/>
        <v>plays</v>
      </c>
      <c r="S193" s="4">
        <f t="shared" si="10"/>
        <v>37.952380952380956</v>
      </c>
      <c r="T193">
        <f t="shared" si="11"/>
        <v>2.6976160602258468E-2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11">
        <f>(((J194/60)/60)/24)+DATE(1970,1,1)</f>
        <v>41817.208333333336</v>
      </c>
      <c r="L194">
        <v>1404190800</v>
      </c>
      <c r="M194" s="11">
        <f>(((L194/60)/60)/24)+DATE(1970,1,1)</f>
        <v>41821.208333333336</v>
      </c>
      <c r="N194" t="b">
        <v>0</v>
      </c>
      <c r="O194" t="b">
        <v>0</v>
      </c>
      <c r="P194" t="s">
        <v>23</v>
      </c>
      <c r="Q194" t="str">
        <f t="shared" ref="Q194:Q257" si="12">LEFT(P194,SEARCH("/",P194,1)-1)</f>
        <v>music</v>
      </c>
      <c r="R194" t="str">
        <f t="shared" ref="R194:R257" si="13">RIGHT(P194, LEN(P194)-SEARCH("/",P194))</f>
        <v>rock</v>
      </c>
      <c r="S194" s="4">
        <f t="shared" ref="S194:S257" si="14">E194/D194*100</f>
        <v>19.992957746478872</v>
      </c>
      <c r="T194">
        <f t="shared" ref="T194:T257" si="15">IF(G194=0,0,G194/E194)</f>
        <v>2.8531172948221203E-2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11">
        <f>(((J195/60)/60)/24)+DATE(1970,1,1)</f>
        <v>43198.208333333328</v>
      </c>
      <c r="L195">
        <v>1523509200</v>
      </c>
      <c r="M195" s="11">
        <f>(((L195/60)/60)/24)+DATE(1970,1,1)</f>
        <v>43202.208333333328</v>
      </c>
      <c r="N195" t="b">
        <v>1</v>
      </c>
      <c r="O195" t="b">
        <v>0</v>
      </c>
      <c r="P195" t="s">
        <v>60</v>
      </c>
      <c r="Q195" t="str">
        <f t="shared" si="12"/>
        <v>music</v>
      </c>
      <c r="R195" t="str">
        <f t="shared" si="13"/>
        <v>indie rock</v>
      </c>
      <c r="S195" s="4">
        <f t="shared" si="14"/>
        <v>45.636363636363633</v>
      </c>
      <c r="T195">
        <f t="shared" si="15"/>
        <v>2.158034528552457E-2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11">
        <f>(((J196/60)/60)/24)+DATE(1970,1,1)</f>
        <v>42261.208333333328</v>
      </c>
      <c r="L196">
        <v>1443589200</v>
      </c>
      <c r="M196" s="11">
        <f>(((L196/60)/60)/24)+DATE(1970,1,1)</f>
        <v>42277.208333333328</v>
      </c>
      <c r="N196" t="b">
        <v>0</v>
      </c>
      <c r="O196" t="b">
        <v>0</v>
      </c>
      <c r="P196" t="s">
        <v>148</v>
      </c>
      <c r="Q196" t="str">
        <f t="shared" si="12"/>
        <v>music</v>
      </c>
      <c r="R196" t="str">
        <f t="shared" si="13"/>
        <v>metal</v>
      </c>
      <c r="S196" s="4">
        <f t="shared" si="14"/>
        <v>122.7605633802817</v>
      </c>
      <c r="T196">
        <f t="shared" si="15"/>
        <v>1.445617255621845E-2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11">
        <f>(((J197/60)/60)/24)+DATE(1970,1,1)</f>
        <v>43310.208333333328</v>
      </c>
      <c r="L197">
        <v>1533445200</v>
      </c>
      <c r="M197" s="11">
        <f>(((L197/60)/60)/24)+DATE(1970,1,1)</f>
        <v>43317.208333333328</v>
      </c>
      <c r="N197" t="b">
        <v>0</v>
      </c>
      <c r="O197" t="b">
        <v>0</v>
      </c>
      <c r="P197" t="s">
        <v>50</v>
      </c>
      <c r="Q197" t="str">
        <f t="shared" si="12"/>
        <v>music</v>
      </c>
      <c r="R197" t="str">
        <f t="shared" si="13"/>
        <v>electric music</v>
      </c>
      <c r="S197" s="4">
        <f t="shared" si="14"/>
        <v>361.75316455696202</v>
      </c>
      <c r="T197">
        <f t="shared" si="15"/>
        <v>9.1677309865808212E-3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11">
        <f>(((J198/60)/60)/24)+DATE(1970,1,1)</f>
        <v>42616.208333333328</v>
      </c>
      <c r="L198">
        <v>1474520400</v>
      </c>
      <c r="M198" s="11">
        <f>(((L198/60)/60)/24)+DATE(1970,1,1)</f>
        <v>42635.208333333328</v>
      </c>
      <c r="N198" t="b">
        <v>0</v>
      </c>
      <c r="O198" t="b">
        <v>0</v>
      </c>
      <c r="P198" t="s">
        <v>65</v>
      </c>
      <c r="Q198" t="str">
        <f t="shared" si="12"/>
        <v>technology</v>
      </c>
      <c r="R198" t="str">
        <f t="shared" si="13"/>
        <v>wearables</v>
      </c>
      <c r="S198" s="4">
        <f t="shared" si="14"/>
        <v>63.146341463414636</v>
      </c>
      <c r="T198">
        <f t="shared" si="15"/>
        <v>1.9312475859405175E-2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11">
        <f>(((J199/60)/60)/24)+DATE(1970,1,1)</f>
        <v>42909.208333333328</v>
      </c>
      <c r="L199">
        <v>1499403600</v>
      </c>
      <c r="M199" s="11">
        <f>(((L199/60)/60)/24)+DATE(1970,1,1)</f>
        <v>42923.208333333328</v>
      </c>
      <c r="N199" t="b">
        <v>0</v>
      </c>
      <c r="O199" t="b">
        <v>0</v>
      </c>
      <c r="P199" t="s">
        <v>53</v>
      </c>
      <c r="Q199" t="str">
        <f t="shared" si="12"/>
        <v>film &amp; video</v>
      </c>
      <c r="R199" t="str">
        <f t="shared" si="13"/>
        <v>drama</v>
      </c>
      <c r="S199" s="4">
        <f t="shared" si="14"/>
        <v>298.20475319926874</v>
      </c>
      <c r="T199">
        <f t="shared" si="15"/>
        <v>1.2193626699689795E-2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11">
        <f>(((J200/60)/60)/24)+DATE(1970,1,1)</f>
        <v>40396.208333333336</v>
      </c>
      <c r="L200">
        <v>1283576400</v>
      </c>
      <c r="M200" s="11">
        <f>(((L200/60)/60)/24)+DATE(1970,1,1)</f>
        <v>40425.208333333336</v>
      </c>
      <c r="N200" t="b">
        <v>0</v>
      </c>
      <c r="O200" t="b">
        <v>0</v>
      </c>
      <c r="P200" t="s">
        <v>50</v>
      </c>
      <c r="Q200" t="str">
        <f t="shared" si="12"/>
        <v>music</v>
      </c>
      <c r="R200" t="str">
        <f t="shared" si="13"/>
        <v>electric music</v>
      </c>
      <c r="S200" s="4">
        <f t="shared" si="14"/>
        <v>9.5585443037974684</v>
      </c>
      <c r="T200">
        <f t="shared" si="15"/>
        <v>2.7809965237543453E-2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11">
        <f>(((J201/60)/60)/24)+DATE(1970,1,1)</f>
        <v>42192.208333333328</v>
      </c>
      <c r="L201">
        <v>1436590800</v>
      </c>
      <c r="M201" s="11">
        <f>(((L201/60)/60)/24)+DATE(1970,1,1)</f>
        <v>42196.208333333328</v>
      </c>
      <c r="N201" t="b">
        <v>0</v>
      </c>
      <c r="O201" t="b">
        <v>0</v>
      </c>
      <c r="P201" t="s">
        <v>23</v>
      </c>
      <c r="Q201" t="str">
        <f t="shared" si="12"/>
        <v>music</v>
      </c>
      <c r="R201" t="str">
        <f t="shared" si="13"/>
        <v>rock</v>
      </c>
      <c r="S201" s="4">
        <f t="shared" si="14"/>
        <v>53.777777777777779</v>
      </c>
      <c r="T201">
        <f t="shared" si="15"/>
        <v>1.3429752066115703E-2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1">
        <f>(((J202/60)/60)/24)+DATE(1970,1,1)</f>
        <v>40262.208333333336</v>
      </c>
      <c r="L202">
        <v>1270443600</v>
      </c>
      <c r="M202" s="11">
        <f>(((L202/60)/60)/24)+DATE(1970,1,1)</f>
        <v>40273.208333333336</v>
      </c>
      <c r="N202" t="b">
        <v>0</v>
      </c>
      <c r="O202" t="b">
        <v>0</v>
      </c>
      <c r="P202" t="s">
        <v>33</v>
      </c>
      <c r="Q202" t="str">
        <f t="shared" si="12"/>
        <v>theater</v>
      </c>
      <c r="R202" t="str">
        <f t="shared" si="13"/>
        <v>plays</v>
      </c>
      <c r="S202" s="4">
        <f t="shared" si="14"/>
        <v>2</v>
      </c>
      <c r="T202">
        <f t="shared" si="15"/>
        <v>0.5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11">
        <f>(((J203/60)/60)/24)+DATE(1970,1,1)</f>
        <v>41845.208333333336</v>
      </c>
      <c r="L203">
        <v>1407819600</v>
      </c>
      <c r="M203" s="11">
        <f>(((L203/60)/60)/24)+DATE(1970,1,1)</f>
        <v>41863.208333333336</v>
      </c>
      <c r="N203" t="b">
        <v>0</v>
      </c>
      <c r="O203" t="b">
        <v>0</v>
      </c>
      <c r="P203" t="s">
        <v>28</v>
      </c>
      <c r="Q203" t="str">
        <f t="shared" si="12"/>
        <v>technology</v>
      </c>
      <c r="R203" t="str">
        <f t="shared" si="13"/>
        <v>web</v>
      </c>
      <c r="S203" s="4">
        <f t="shared" si="14"/>
        <v>681.19047619047615</v>
      </c>
      <c r="T203">
        <f t="shared" si="15"/>
        <v>1.0975183502271934E-2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11">
        <f>(((J204/60)/60)/24)+DATE(1970,1,1)</f>
        <v>40818.208333333336</v>
      </c>
      <c r="L204">
        <v>1317877200</v>
      </c>
      <c r="M204" s="11">
        <f>(((L204/60)/60)/24)+DATE(1970,1,1)</f>
        <v>40822.208333333336</v>
      </c>
      <c r="N204" t="b">
        <v>0</v>
      </c>
      <c r="O204" t="b">
        <v>0</v>
      </c>
      <c r="P204" t="s">
        <v>17</v>
      </c>
      <c r="Q204" t="str">
        <f t="shared" si="12"/>
        <v>food</v>
      </c>
      <c r="R204" t="str">
        <f t="shared" si="13"/>
        <v>food trucks</v>
      </c>
      <c r="S204" s="4">
        <f t="shared" si="14"/>
        <v>78.831325301204828</v>
      </c>
      <c r="T204">
        <f t="shared" si="15"/>
        <v>1.2532477456824087E-2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11">
        <f>(((J205/60)/60)/24)+DATE(1970,1,1)</f>
        <v>42752.25</v>
      </c>
      <c r="L205">
        <v>1484805600</v>
      </c>
      <c r="M205" s="11">
        <f>(((L205/60)/60)/24)+DATE(1970,1,1)</f>
        <v>42754.25</v>
      </c>
      <c r="N205" t="b">
        <v>0</v>
      </c>
      <c r="O205" t="b">
        <v>0</v>
      </c>
      <c r="P205" t="s">
        <v>33</v>
      </c>
      <c r="Q205" t="str">
        <f t="shared" si="12"/>
        <v>theater</v>
      </c>
      <c r="R205" t="str">
        <f t="shared" si="13"/>
        <v>plays</v>
      </c>
      <c r="S205" s="4">
        <f t="shared" si="14"/>
        <v>134.40792216817235</v>
      </c>
      <c r="T205">
        <f t="shared" si="15"/>
        <v>2.3255934192634414E-2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11">
        <f>(((J206/60)/60)/24)+DATE(1970,1,1)</f>
        <v>40636.208333333336</v>
      </c>
      <c r="L206">
        <v>1302670800</v>
      </c>
      <c r="M206" s="11">
        <f>(((L206/60)/60)/24)+DATE(1970,1,1)</f>
        <v>40646.208333333336</v>
      </c>
      <c r="N206" t="b">
        <v>0</v>
      </c>
      <c r="O206" t="b">
        <v>0</v>
      </c>
      <c r="P206" t="s">
        <v>159</v>
      </c>
      <c r="Q206" t="str">
        <f t="shared" si="12"/>
        <v>music</v>
      </c>
      <c r="R206" t="str">
        <f t="shared" si="13"/>
        <v>jazz</v>
      </c>
      <c r="S206" s="4">
        <f t="shared" si="14"/>
        <v>3.3719999999999999</v>
      </c>
      <c r="T206">
        <f t="shared" si="15"/>
        <v>1.5816528272044286E-2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11">
        <f>(((J207/60)/60)/24)+DATE(1970,1,1)</f>
        <v>43390.208333333328</v>
      </c>
      <c r="L207">
        <v>1540789200</v>
      </c>
      <c r="M207" s="11">
        <f>(((L207/60)/60)/24)+DATE(1970,1,1)</f>
        <v>43402.208333333328</v>
      </c>
      <c r="N207" t="b">
        <v>1</v>
      </c>
      <c r="O207" t="b">
        <v>0</v>
      </c>
      <c r="P207" t="s">
        <v>33</v>
      </c>
      <c r="Q207" t="str">
        <f t="shared" si="12"/>
        <v>theater</v>
      </c>
      <c r="R207" t="str">
        <f t="shared" si="13"/>
        <v>plays</v>
      </c>
      <c r="S207" s="4">
        <f t="shared" si="14"/>
        <v>431.84615384615387</v>
      </c>
      <c r="T207">
        <f t="shared" si="15"/>
        <v>1.4250089063056644E-2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11">
        <f>(((J208/60)/60)/24)+DATE(1970,1,1)</f>
        <v>40236.25</v>
      </c>
      <c r="L208">
        <v>1268028000</v>
      </c>
      <c r="M208" s="11">
        <f>(((L208/60)/60)/24)+DATE(1970,1,1)</f>
        <v>40245.25</v>
      </c>
      <c r="N208" t="b">
        <v>0</v>
      </c>
      <c r="O208" t="b">
        <v>0</v>
      </c>
      <c r="P208" t="s">
        <v>119</v>
      </c>
      <c r="Q208" t="str">
        <f t="shared" si="12"/>
        <v>publishing</v>
      </c>
      <c r="R208" t="str">
        <f t="shared" si="13"/>
        <v>fiction</v>
      </c>
      <c r="S208" s="4">
        <f t="shared" si="14"/>
        <v>38.844444444444441</v>
      </c>
      <c r="T208">
        <f t="shared" si="15"/>
        <v>1.6304347826086956E-2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11">
        <f>(((J209/60)/60)/24)+DATE(1970,1,1)</f>
        <v>43340.208333333328</v>
      </c>
      <c r="L209">
        <v>1537160400</v>
      </c>
      <c r="M209" s="11">
        <f>(((L209/60)/60)/24)+DATE(1970,1,1)</f>
        <v>43360.208333333328</v>
      </c>
      <c r="N209" t="b">
        <v>0</v>
      </c>
      <c r="O209" t="b">
        <v>1</v>
      </c>
      <c r="P209" t="s">
        <v>23</v>
      </c>
      <c r="Q209" t="str">
        <f t="shared" si="12"/>
        <v>music</v>
      </c>
      <c r="R209" t="str">
        <f t="shared" si="13"/>
        <v>rock</v>
      </c>
      <c r="S209" s="4">
        <f t="shared" si="14"/>
        <v>425.7</v>
      </c>
      <c r="T209">
        <f t="shared" si="15"/>
        <v>1.0101010101010102E-2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11">
        <f>(((J210/60)/60)/24)+DATE(1970,1,1)</f>
        <v>43048.25</v>
      </c>
      <c r="L210">
        <v>1512280800</v>
      </c>
      <c r="M210" s="11">
        <f>(((L210/60)/60)/24)+DATE(1970,1,1)</f>
        <v>43072.25</v>
      </c>
      <c r="N210" t="b">
        <v>0</v>
      </c>
      <c r="O210" t="b">
        <v>0</v>
      </c>
      <c r="P210" t="s">
        <v>42</v>
      </c>
      <c r="Q210" t="str">
        <f t="shared" si="12"/>
        <v>film &amp; video</v>
      </c>
      <c r="R210" t="str">
        <f t="shared" si="13"/>
        <v>documentary</v>
      </c>
      <c r="S210" s="4">
        <f t="shared" si="14"/>
        <v>101.12239715591672</v>
      </c>
      <c r="T210">
        <f t="shared" si="15"/>
        <v>1.0310883431269147E-2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11">
        <f>(((J211/60)/60)/24)+DATE(1970,1,1)</f>
        <v>42496.208333333328</v>
      </c>
      <c r="L211">
        <v>1463115600</v>
      </c>
      <c r="M211" s="11">
        <f>(((L211/60)/60)/24)+DATE(1970,1,1)</f>
        <v>42503.208333333328</v>
      </c>
      <c r="N211" t="b">
        <v>0</v>
      </c>
      <c r="O211" t="b">
        <v>0</v>
      </c>
      <c r="P211" t="s">
        <v>42</v>
      </c>
      <c r="Q211" t="str">
        <f t="shared" si="12"/>
        <v>film &amp; video</v>
      </c>
      <c r="R211" t="str">
        <f t="shared" si="13"/>
        <v>documentary</v>
      </c>
      <c r="S211" s="4">
        <f t="shared" si="14"/>
        <v>21.188688946015425</v>
      </c>
      <c r="T211">
        <f t="shared" si="15"/>
        <v>1.9605940017470638E-2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11">
        <f>(((J212/60)/60)/24)+DATE(1970,1,1)</f>
        <v>42797.25</v>
      </c>
      <c r="L212">
        <v>1490850000</v>
      </c>
      <c r="M212" s="11">
        <f>(((L212/60)/60)/24)+DATE(1970,1,1)</f>
        <v>42824.208333333328</v>
      </c>
      <c r="N212" t="b">
        <v>0</v>
      </c>
      <c r="O212" t="b">
        <v>0</v>
      </c>
      <c r="P212" t="s">
        <v>474</v>
      </c>
      <c r="Q212" t="str">
        <f t="shared" si="12"/>
        <v>film &amp; video</v>
      </c>
      <c r="R212" t="str">
        <f t="shared" si="13"/>
        <v>science fiction</v>
      </c>
      <c r="S212" s="4">
        <f t="shared" si="14"/>
        <v>67.425531914893625</v>
      </c>
      <c r="T212">
        <f t="shared" si="15"/>
        <v>3.5657936257494478E-2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11">
        <f>(((J213/60)/60)/24)+DATE(1970,1,1)</f>
        <v>41513.208333333336</v>
      </c>
      <c r="L213">
        <v>1379653200</v>
      </c>
      <c r="M213" s="11">
        <f>(((L213/60)/60)/24)+DATE(1970,1,1)</f>
        <v>41537.208333333336</v>
      </c>
      <c r="N213" t="b">
        <v>0</v>
      </c>
      <c r="O213" t="b">
        <v>0</v>
      </c>
      <c r="P213" t="s">
        <v>33</v>
      </c>
      <c r="Q213" t="str">
        <f t="shared" si="12"/>
        <v>theater</v>
      </c>
      <c r="R213" t="str">
        <f t="shared" si="13"/>
        <v>plays</v>
      </c>
      <c r="S213" s="4">
        <f t="shared" si="14"/>
        <v>94.923371647509583</v>
      </c>
      <c r="T213">
        <f t="shared" si="15"/>
        <v>1.6397578203834511E-2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11">
        <f>(((J214/60)/60)/24)+DATE(1970,1,1)</f>
        <v>43814.25</v>
      </c>
      <c r="L214">
        <v>1580364000</v>
      </c>
      <c r="M214" s="11">
        <f>(((L214/60)/60)/24)+DATE(1970,1,1)</f>
        <v>43860.25</v>
      </c>
      <c r="N214" t="b">
        <v>0</v>
      </c>
      <c r="O214" t="b">
        <v>0</v>
      </c>
      <c r="P214" t="s">
        <v>33</v>
      </c>
      <c r="Q214" t="str">
        <f t="shared" si="12"/>
        <v>theater</v>
      </c>
      <c r="R214" t="str">
        <f t="shared" si="13"/>
        <v>plays</v>
      </c>
      <c r="S214" s="4">
        <f t="shared" si="14"/>
        <v>151.85185185185185</v>
      </c>
      <c r="T214">
        <f t="shared" si="15"/>
        <v>1.3658536585365854E-2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11">
        <f>(((J215/60)/60)/24)+DATE(1970,1,1)</f>
        <v>40488.208333333336</v>
      </c>
      <c r="L215">
        <v>1289714400</v>
      </c>
      <c r="M215" s="11">
        <f>(((L215/60)/60)/24)+DATE(1970,1,1)</f>
        <v>40496.25</v>
      </c>
      <c r="N215" t="b">
        <v>0</v>
      </c>
      <c r="O215" t="b">
        <v>1</v>
      </c>
      <c r="P215" t="s">
        <v>60</v>
      </c>
      <c r="Q215" t="str">
        <f t="shared" si="12"/>
        <v>music</v>
      </c>
      <c r="R215" t="str">
        <f t="shared" si="13"/>
        <v>indie rock</v>
      </c>
      <c r="S215" s="4">
        <f t="shared" si="14"/>
        <v>195.16382252559728</v>
      </c>
      <c r="T215">
        <f t="shared" si="15"/>
        <v>2.5001603040530694E-2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11">
        <f>(((J216/60)/60)/24)+DATE(1970,1,1)</f>
        <v>40409.208333333336</v>
      </c>
      <c r="L216">
        <v>1282712400</v>
      </c>
      <c r="M216" s="11">
        <f>(((L216/60)/60)/24)+DATE(1970,1,1)</f>
        <v>40415.208333333336</v>
      </c>
      <c r="N216" t="b">
        <v>0</v>
      </c>
      <c r="O216" t="b">
        <v>0</v>
      </c>
      <c r="P216" t="s">
        <v>23</v>
      </c>
      <c r="Q216" t="str">
        <f t="shared" si="12"/>
        <v>music</v>
      </c>
      <c r="R216" t="str">
        <f t="shared" si="13"/>
        <v>rock</v>
      </c>
      <c r="S216" s="4">
        <f t="shared" si="14"/>
        <v>1023.1428571428571</v>
      </c>
      <c r="T216">
        <f t="shared" si="15"/>
        <v>1.1519128734990227E-2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11">
        <f>(((J217/60)/60)/24)+DATE(1970,1,1)</f>
        <v>43509.25</v>
      </c>
      <c r="L217">
        <v>1550210400</v>
      </c>
      <c r="M217" s="11">
        <f>(((L217/60)/60)/24)+DATE(1970,1,1)</f>
        <v>43511.25</v>
      </c>
      <c r="N217" t="b">
        <v>0</v>
      </c>
      <c r="O217" t="b">
        <v>0</v>
      </c>
      <c r="P217" t="s">
        <v>33</v>
      </c>
      <c r="Q217" t="str">
        <f t="shared" si="12"/>
        <v>theater</v>
      </c>
      <c r="R217" t="str">
        <f t="shared" si="13"/>
        <v>plays</v>
      </c>
      <c r="S217" s="4">
        <f t="shared" si="14"/>
        <v>3.841836734693878</v>
      </c>
      <c r="T217">
        <f t="shared" si="15"/>
        <v>2.3738379814077025E-2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11">
        <f>(((J218/60)/60)/24)+DATE(1970,1,1)</f>
        <v>40869.25</v>
      </c>
      <c r="L218">
        <v>1322114400</v>
      </c>
      <c r="M218" s="11">
        <f>(((L218/60)/60)/24)+DATE(1970,1,1)</f>
        <v>40871.25</v>
      </c>
      <c r="N218" t="b">
        <v>0</v>
      </c>
      <c r="O218" t="b">
        <v>0</v>
      </c>
      <c r="P218" t="s">
        <v>33</v>
      </c>
      <c r="Q218" t="str">
        <f t="shared" si="12"/>
        <v>theater</v>
      </c>
      <c r="R218" t="str">
        <f t="shared" si="13"/>
        <v>plays</v>
      </c>
      <c r="S218" s="4">
        <f t="shared" si="14"/>
        <v>155.07066557107643</v>
      </c>
      <c r="T218">
        <f t="shared" si="15"/>
        <v>9.6173716756481793E-3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11">
        <f>(((J219/60)/60)/24)+DATE(1970,1,1)</f>
        <v>43583.208333333328</v>
      </c>
      <c r="L219">
        <v>1557205200</v>
      </c>
      <c r="M219" s="11">
        <f>(((L219/60)/60)/24)+DATE(1970,1,1)</f>
        <v>43592.208333333328</v>
      </c>
      <c r="N219" t="b">
        <v>0</v>
      </c>
      <c r="O219" t="b">
        <v>0</v>
      </c>
      <c r="P219" t="s">
        <v>474</v>
      </c>
      <c r="Q219" t="str">
        <f t="shared" si="12"/>
        <v>film &amp; video</v>
      </c>
      <c r="R219" t="str">
        <f t="shared" si="13"/>
        <v>science fiction</v>
      </c>
      <c r="S219" s="4">
        <f t="shared" si="14"/>
        <v>44.753477588871718</v>
      </c>
      <c r="T219">
        <f t="shared" si="15"/>
        <v>1.6128196715649877E-2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11">
        <f>(((J220/60)/60)/24)+DATE(1970,1,1)</f>
        <v>40858.25</v>
      </c>
      <c r="L220">
        <v>1323928800</v>
      </c>
      <c r="M220" s="11">
        <f>(((L220/60)/60)/24)+DATE(1970,1,1)</f>
        <v>40892.25</v>
      </c>
      <c r="N220" t="b">
        <v>0</v>
      </c>
      <c r="O220" t="b">
        <v>1</v>
      </c>
      <c r="P220" t="s">
        <v>100</v>
      </c>
      <c r="Q220" t="str">
        <f t="shared" si="12"/>
        <v>film &amp; video</v>
      </c>
      <c r="R220" t="str">
        <f t="shared" si="13"/>
        <v>shorts</v>
      </c>
      <c r="S220" s="4">
        <f t="shared" si="14"/>
        <v>215.94736842105263</v>
      </c>
      <c r="T220">
        <f t="shared" si="15"/>
        <v>3.2252823137541638E-2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11">
        <f>(((J221/60)/60)/24)+DATE(1970,1,1)</f>
        <v>41137.208333333336</v>
      </c>
      <c r="L221">
        <v>1346130000</v>
      </c>
      <c r="M221" s="11">
        <f>(((L221/60)/60)/24)+DATE(1970,1,1)</f>
        <v>41149.208333333336</v>
      </c>
      <c r="N221" t="b">
        <v>0</v>
      </c>
      <c r="O221" t="b">
        <v>0</v>
      </c>
      <c r="P221" t="s">
        <v>71</v>
      </c>
      <c r="Q221" t="str">
        <f t="shared" si="12"/>
        <v>film &amp; video</v>
      </c>
      <c r="R221" t="str">
        <f t="shared" si="13"/>
        <v>animation</v>
      </c>
      <c r="S221" s="4">
        <f t="shared" si="14"/>
        <v>332.12709832134288</v>
      </c>
      <c r="T221">
        <f t="shared" si="15"/>
        <v>1.1112154053878423E-2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11">
        <f>(((J222/60)/60)/24)+DATE(1970,1,1)</f>
        <v>40725.208333333336</v>
      </c>
      <c r="L222">
        <v>1311051600</v>
      </c>
      <c r="M222" s="11">
        <f>(((L222/60)/60)/24)+DATE(1970,1,1)</f>
        <v>40743.208333333336</v>
      </c>
      <c r="N222" t="b">
        <v>1</v>
      </c>
      <c r="O222" t="b">
        <v>0</v>
      </c>
      <c r="P222" t="s">
        <v>33</v>
      </c>
      <c r="Q222" t="str">
        <f t="shared" si="12"/>
        <v>theater</v>
      </c>
      <c r="R222" t="str">
        <f t="shared" si="13"/>
        <v>plays</v>
      </c>
      <c r="S222" s="4">
        <f t="shared" si="14"/>
        <v>8.4430379746835449</v>
      </c>
      <c r="T222">
        <f t="shared" si="15"/>
        <v>2.5487256371814093E-2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11">
        <f>(((J223/60)/60)/24)+DATE(1970,1,1)</f>
        <v>41081.208333333336</v>
      </c>
      <c r="L223">
        <v>1340427600</v>
      </c>
      <c r="M223" s="11">
        <f>(((L223/60)/60)/24)+DATE(1970,1,1)</f>
        <v>41083.208333333336</v>
      </c>
      <c r="N223" t="b">
        <v>1</v>
      </c>
      <c r="O223" t="b">
        <v>0</v>
      </c>
      <c r="P223" t="s">
        <v>17</v>
      </c>
      <c r="Q223" t="str">
        <f t="shared" si="12"/>
        <v>food</v>
      </c>
      <c r="R223" t="str">
        <f t="shared" si="13"/>
        <v>food trucks</v>
      </c>
      <c r="S223" s="4">
        <f t="shared" si="14"/>
        <v>98.625514403292186</v>
      </c>
      <c r="T223">
        <f t="shared" si="15"/>
        <v>1.8184094133355588E-2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11">
        <f>(((J224/60)/60)/24)+DATE(1970,1,1)</f>
        <v>41914.208333333336</v>
      </c>
      <c r="L224">
        <v>1412312400</v>
      </c>
      <c r="M224" s="11">
        <f>(((L224/60)/60)/24)+DATE(1970,1,1)</f>
        <v>41915.208333333336</v>
      </c>
      <c r="N224" t="b">
        <v>0</v>
      </c>
      <c r="O224" t="b">
        <v>0</v>
      </c>
      <c r="P224" t="s">
        <v>122</v>
      </c>
      <c r="Q224" t="str">
        <f t="shared" si="12"/>
        <v>photography</v>
      </c>
      <c r="R224" t="str">
        <f t="shared" si="13"/>
        <v>photography books</v>
      </c>
      <c r="S224" s="4">
        <f t="shared" si="14"/>
        <v>137.97916666666669</v>
      </c>
      <c r="T224">
        <f t="shared" si="15"/>
        <v>2.0836478937037595E-2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11">
        <f>(((J225/60)/60)/24)+DATE(1970,1,1)</f>
        <v>42445.208333333328</v>
      </c>
      <c r="L225">
        <v>1459314000</v>
      </c>
      <c r="M225" s="11">
        <f>(((L225/60)/60)/24)+DATE(1970,1,1)</f>
        <v>42459.208333333328</v>
      </c>
      <c r="N225" t="b">
        <v>0</v>
      </c>
      <c r="O225" t="b">
        <v>0</v>
      </c>
      <c r="P225" t="s">
        <v>33</v>
      </c>
      <c r="Q225" t="str">
        <f t="shared" si="12"/>
        <v>theater</v>
      </c>
      <c r="R225" t="str">
        <f t="shared" si="13"/>
        <v>plays</v>
      </c>
      <c r="S225" s="4">
        <f t="shared" si="14"/>
        <v>93.81099656357388</v>
      </c>
      <c r="T225">
        <f t="shared" si="15"/>
        <v>1.1367937775498492E-2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11">
        <f>(((J226/60)/60)/24)+DATE(1970,1,1)</f>
        <v>41906.208333333336</v>
      </c>
      <c r="L226">
        <v>1415426400</v>
      </c>
      <c r="M226" s="11">
        <f>(((L226/60)/60)/24)+DATE(1970,1,1)</f>
        <v>41951.25</v>
      </c>
      <c r="N226" t="b">
        <v>0</v>
      </c>
      <c r="O226" t="b">
        <v>0</v>
      </c>
      <c r="P226" t="s">
        <v>474</v>
      </c>
      <c r="Q226" t="str">
        <f t="shared" si="12"/>
        <v>film &amp; video</v>
      </c>
      <c r="R226" t="str">
        <f t="shared" si="13"/>
        <v>science fiction</v>
      </c>
      <c r="S226" s="4">
        <f t="shared" si="14"/>
        <v>403.63930885529157</v>
      </c>
      <c r="T226">
        <f t="shared" si="15"/>
        <v>1.9231077935628862E-2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11">
        <f>(((J227/60)/60)/24)+DATE(1970,1,1)</f>
        <v>41762.208333333336</v>
      </c>
      <c r="L227">
        <v>1399093200</v>
      </c>
      <c r="M227" s="11">
        <f>(((L227/60)/60)/24)+DATE(1970,1,1)</f>
        <v>41762.208333333336</v>
      </c>
      <c r="N227" t="b">
        <v>1</v>
      </c>
      <c r="O227" t="b">
        <v>0</v>
      </c>
      <c r="P227" t="s">
        <v>23</v>
      </c>
      <c r="Q227" t="str">
        <f t="shared" si="12"/>
        <v>music</v>
      </c>
      <c r="R227" t="str">
        <f t="shared" si="13"/>
        <v>rock</v>
      </c>
      <c r="S227" s="4">
        <f t="shared" si="14"/>
        <v>260.1740412979351</v>
      </c>
      <c r="T227">
        <f t="shared" si="15"/>
        <v>3.3333711266567645E-2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11">
        <f>(((J228/60)/60)/24)+DATE(1970,1,1)</f>
        <v>40276.208333333336</v>
      </c>
      <c r="L228">
        <v>1273899600</v>
      </c>
      <c r="M228" s="11">
        <f>(((L228/60)/60)/24)+DATE(1970,1,1)</f>
        <v>40313.208333333336</v>
      </c>
      <c r="N228" t="b">
        <v>0</v>
      </c>
      <c r="O228" t="b">
        <v>0</v>
      </c>
      <c r="P228" t="s">
        <v>122</v>
      </c>
      <c r="Q228" t="str">
        <f t="shared" si="12"/>
        <v>photography</v>
      </c>
      <c r="R228" t="str">
        <f t="shared" si="13"/>
        <v>photography books</v>
      </c>
      <c r="S228" s="4">
        <f t="shared" si="14"/>
        <v>366.63333333333333</v>
      </c>
      <c r="T228">
        <f t="shared" si="15"/>
        <v>1.0182743885807801E-2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11">
        <f>(((J229/60)/60)/24)+DATE(1970,1,1)</f>
        <v>42139.208333333328</v>
      </c>
      <c r="L229">
        <v>1432184400</v>
      </c>
      <c r="M229" s="11">
        <f>(((L229/60)/60)/24)+DATE(1970,1,1)</f>
        <v>42145.208333333328</v>
      </c>
      <c r="N229" t="b">
        <v>0</v>
      </c>
      <c r="O229" t="b">
        <v>0</v>
      </c>
      <c r="P229" t="s">
        <v>292</v>
      </c>
      <c r="Q229" t="str">
        <f t="shared" si="12"/>
        <v>games</v>
      </c>
      <c r="R229" t="str">
        <f t="shared" si="13"/>
        <v>mobile games</v>
      </c>
      <c r="S229" s="4">
        <f t="shared" si="14"/>
        <v>168.72085385878489</v>
      </c>
      <c r="T229">
        <f t="shared" si="15"/>
        <v>9.1775262527858618E-3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11">
        <f>(((J230/60)/60)/24)+DATE(1970,1,1)</f>
        <v>42613.208333333328</v>
      </c>
      <c r="L230">
        <v>1474779600</v>
      </c>
      <c r="M230" s="11">
        <f>(((L230/60)/60)/24)+DATE(1970,1,1)</f>
        <v>42638.208333333328</v>
      </c>
      <c r="N230" t="b">
        <v>0</v>
      </c>
      <c r="O230" t="b">
        <v>0</v>
      </c>
      <c r="P230" t="s">
        <v>71</v>
      </c>
      <c r="Q230" t="str">
        <f t="shared" si="12"/>
        <v>film &amp; video</v>
      </c>
      <c r="R230" t="str">
        <f t="shared" si="13"/>
        <v>animation</v>
      </c>
      <c r="S230" s="4">
        <f t="shared" si="14"/>
        <v>119.90717911530093</v>
      </c>
      <c r="T230">
        <f t="shared" si="15"/>
        <v>1.4925734191300982E-2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11">
        <f>(((J231/60)/60)/24)+DATE(1970,1,1)</f>
        <v>42887.208333333328</v>
      </c>
      <c r="L231">
        <v>1500440400</v>
      </c>
      <c r="M231" s="11">
        <f>(((L231/60)/60)/24)+DATE(1970,1,1)</f>
        <v>42935.208333333328</v>
      </c>
      <c r="N231" t="b">
        <v>0</v>
      </c>
      <c r="O231" t="b">
        <v>1</v>
      </c>
      <c r="P231" t="s">
        <v>292</v>
      </c>
      <c r="Q231" t="str">
        <f t="shared" si="12"/>
        <v>games</v>
      </c>
      <c r="R231" t="str">
        <f t="shared" si="13"/>
        <v>mobile games</v>
      </c>
      <c r="S231" s="4">
        <f t="shared" si="14"/>
        <v>193.68925233644859</v>
      </c>
      <c r="T231">
        <f t="shared" si="15"/>
        <v>1.5386192837066793E-2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11">
        <f>(((J232/60)/60)/24)+DATE(1970,1,1)</f>
        <v>43805.25</v>
      </c>
      <c r="L232">
        <v>1575612000</v>
      </c>
      <c r="M232" s="11">
        <f>(((L232/60)/60)/24)+DATE(1970,1,1)</f>
        <v>43805.25</v>
      </c>
      <c r="N232" t="b">
        <v>0</v>
      </c>
      <c r="O232" t="b">
        <v>0</v>
      </c>
      <c r="P232" t="s">
        <v>89</v>
      </c>
      <c r="Q232" t="str">
        <f t="shared" si="12"/>
        <v>games</v>
      </c>
      <c r="R232" t="str">
        <f t="shared" si="13"/>
        <v>video games</v>
      </c>
      <c r="S232" s="4">
        <f t="shared" si="14"/>
        <v>420.16666666666669</v>
      </c>
      <c r="T232">
        <f t="shared" si="15"/>
        <v>1.0015866719555733E-2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11">
        <f>(((J233/60)/60)/24)+DATE(1970,1,1)</f>
        <v>41415.208333333336</v>
      </c>
      <c r="L233">
        <v>1374123600</v>
      </c>
      <c r="M233" s="11">
        <f>(((L233/60)/60)/24)+DATE(1970,1,1)</f>
        <v>41473.208333333336</v>
      </c>
      <c r="N233" t="b">
        <v>0</v>
      </c>
      <c r="O233" t="b">
        <v>0</v>
      </c>
      <c r="P233" t="s">
        <v>33</v>
      </c>
      <c r="Q233" t="str">
        <f t="shared" si="12"/>
        <v>theater</v>
      </c>
      <c r="R233" t="str">
        <f t="shared" si="13"/>
        <v>plays</v>
      </c>
      <c r="S233" s="4">
        <f t="shared" si="14"/>
        <v>76.708333333333329</v>
      </c>
      <c r="T233">
        <f t="shared" si="15"/>
        <v>1.2131088176715554E-2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11">
        <f>(((J234/60)/60)/24)+DATE(1970,1,1)</f>
        <v>42576.208333333328</v>
      </c>
      <c r="L234">
        <v>1469509200</v>
      </c>
      <c r="M234" s="11">
        <f>(((L234/60)/60)/24)+DATE(1970,1,1)</f>
        <v>42577.208333333328</v>
      </c>
      <c r="N234" t="b">
        <v>0</v>
      </c>
      <c r="O234" t="b">
        <v>0</v>
      </c>
      <c r="P234" t="s">
        <v>33</v>
      </c>
      <c r="Q234" t="str">
        <f t="shared" si="12"/>
        <v>theater</v>
      </c>
      <c r="R234" t="str">
        <f t="shared" si="13"/>
        <v>plays</v>
      </c>
      <c r="S234" s="4">
        <f t="shared" si="14"/>
        <v>171.26470588235293</v>
      </c>
      <c r="T234">
        <f t="shared" si="15"/>
        <v>1.5799416108535119E-2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11">
        <f>(((J235/60)/60)/24)+DATE(1970,1,1)</f>
        <v>40706.208333333336</v>
      </c>
      <c r="L235">
        <v>1309237200</v>
      </c>
      <c r="M235" s="11">
        <f>(((L235/60)/60)/24)+DATE(1970,1,1)</f>
        <v>40722.208333333336</v>
      </c>
      <c r="N235" t="b">
        <v>0</v>
      </c>
      <c r="O235" t="b">
        <v>0</v>
      </c>
      <c r="P235" t="s">
        <v>71</v>
      </c>
      <c r="Q235" t="str">
        <f t="shared" si="12"/>
        <v>film &amp; video</v>
      </c>
      <c r="R235" t="str">
        <f t="shared" si="13"/>
        <v>animation</v>
      </c>
      <c r="S235" s="4">
        <f t="shared" si="14"/>
        <v>157.89473684210526</v>
      </c>
      <c r="T235">
        <f t="shared" si="15"/>
        <v>1.0333333333333333E-2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11">
        <f>(((J236/60)/60)/24)+DATE(1970,1,1)</f>
        <v>42969.208333333328</v>
      </c>
      <c r="L236">
        <v>1503982800</v>
      </c>
      <c r="M236" s="11">
        <f>(((L236/60)/60)/24)+DATE(1970,1,1)</f>
        <v>42976.208333333328</v>
      </c>
      <c r="N236" t="b">
        <v>0</v>
      </c>
      <c r="O236" t="b">
        <v>1</v>
      </c>
      <c r="P236" t="s">
        <v>89</v>
      </c>
      <c r="Q236" t="str">
        <f t="shared" si="12"/>
        <v>games</v>
      </c>
      <c r="R236" t="str">
        <f t="shared" si="13"/>
        <v>video games</v>
      </c>
      <c r="S236" s="4">
        <f t="shared" si="14"/>
        <v>109.08</v>
      </c>
      <c r="T236">
        <f t="shared" si="15"/>
        <v>1.8212932404351546E-2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11">
        <f>(((J237/60)/60)/24)+DATE(1970,1,1)</f>
        <v>42779.25</v>
      </c>
      <c r="L237">
        <v>1487397600</v>
      </c>
      <c r="M237" s="11">
        <f>(((L237/60)/60)/24)+DATE(1970,1,1)</f>
        <v>42784.25</v>
      </c>
      <c r="N237" t="b">
        <v>0</v>
      </c>
      <c r="O237" t="b">
        <v>0</v>
      </c>
      <c r="P237" t="s">
        <v>71</v>
      </c>
      <c r="Q237" t="str">
        <f t="shared" si="12"/>
        <v>film &amp; video</v>
      </c>
      <c r="R237" t="str">
        <f t="shared" si="13"/>
        <v>animation</v>
      </c>
      <c r="S237" s="4">
        <f t="shared" si="14"/>
        <v>41.732558139534881</v>
      </c>
      <c r="T237">
        <f t="shared" si="15"/>
        <v>2.5633881303984397E-2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11">
        <f>(((J238/60)/60)/24)+DATE(1970,1,1)</f>
        <v>43641.208333333328</v>
      </c>
      <c r="L238">
        <v>1562043600</v>
      </c>
      <c r="M238" s="11">
        <f>(((L238/60)/60)/24)+DATE(1970,1,1)</f>
        <v>43648.208333333328</v>
      </c>
      <c r="N238" t="b">
        <v>0</v>
      </c>
      <c r="O238" t="b">
        <v>1</v>
      </c>
      <c r="P238" t="s">
        <v>23</v>
      </c>
      <c r="Q238" t="str">
        <f t="shared" si="12"/>
        <v>music</v>
      </c>
      <c r="R238" t="str">
        <f t="shared" si="13"/>
        <v>rock</v>
      </c>
      <c r="S238" s="4">
        <f t="shared" si="14"/>
        <v>10.944303797468354</v>
      </c>
      <c r="T238">
        <f t="shared" si="15"/>
        <v>1.31852879944483E-2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11">
        <f>(((J239/60)/60)/24)+DATE(1970,1,1)</f>
        <v>41754.208333333336</v>
      </c>
      <c r="L239">
        <v>1398574800</v>
      </c>
      <c r="M239" s="11">
        <f>(((L239/60)/60)/24)+DATE(1970,1,1)</f>
        <v>41756.208333333336</v>
      </c>
      <c r="N239" t="b">
        <v>0</v>
      </c>
      <c r="O239" t="b">
        <v>0</v>
      </c>
      <c r="P239" t="s">
        <v>71</v>
      </c>
      <c r="Q239" t="str">
        <f t="shared" si="12"/>
        <v>film &amp; video</v>
      </c>
      <c r="R239" t="str">
        <f t="shared" si="13"/>
        <v>animation</v>
      </c>
      <c r="S239" s="4">
        <f t="shared" si="14"/>
        <v>159.3763440860215</v>
      </c>
      <c r="T239">
        <f t="shared" si="15"/>
        <v>2.2196734583726892E-2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11">
        <f>(((J240/60)/60)/24)+DATE(1970,1,1)</f>
        <v>43083.25</v>
      </c>
      <c r="L240">
        <v>1515391200</v>
      </c>
      <c r="M240" s="11">
        <f>(((L240/60)/60)/24)+DATE(1970,1,1)</f>
        <v>43108.25</v>
      </c>
      <c r="N240" t="b">
        <v>0</v>
      </c>
      <c r="O240" t="b">
        <v>1</v>
      </c>
      <c r="P240" t="s">
        <v>33</v>
      </c>
      <c r="Q240" t="str">
        <f t="shared" si="12"/>
        <v>theater</v>
      </c>
      <c r="R240" t="str">
        <f t="shared" si="13"/>
        <v>plays</v>
      </c>
      <c r="S240" s="4">
        <f t="shared" si="14"/>
        <v>422.41666666666669</v>
      </c>
      <c r="T240">
        <f t="shared" si="15"/>
        <v>9.567962122706648E-3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11">
        <f>(((J241/60)/60)/24)+DATE(1970,1,1)</f>
        <v>42245.208333333328</v>
      </c>
      <c r="L241">
        <v>1441170000</v>
      </c>
      <c r="M241" s="11">
        <f>(((L241/60)/60)/24)+DATE(1970,1,1)</f>
        <v>42249.208333333328</v>
      </c>
      <c r="N241" t="b">
        <v>0</v>
      </c>
      <c r="O241" t="b">
        <v>0</v>
      </c>
      <c r="P241" t="s">
        <v>65</v>
      </c>
      <c r="Q241" t="str">
        <f t="shared" si="12"/>
        <v>technology</v>
      </c>
      <c r="R241" t="str">
        <f t="shared" si="13"/>
        <v>wearables</v>
      </c>
      <c r="S241" s="4">
        <f t="shared" si="14"/>
        <v>97.71875</v>
      </c>
      <c r="T241">
        <f t="shared" si="15"/>
        <v>1.311160857051487E-2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11">
        <f>(((J242/60)/60)/24)+DATE(1970,1,1)</f>
        <v>40396.208333333336</v>
      </c>
      <c r="L242">
        <v>1281157200</v>
      </c>
      <c r="M242" s="11">
        <f>(((L242/60)/60)/24)+DATE(1970,1,1)</f>
        <v>40397.208333333336</v>
      </c>
      <c r="N242" t="b">
        <v>0</v>
      </c>
      <c r="O242" t="b">
        <v>0</v>
      </c>
      <c r="P242" t="s">
        <v>33</v>
      </c>
      <c r="Q242" t="str">
        <f t="shared" si="12"/>
        <v>theater</v>
      </c>
      <c r="R242" t="str">
        <f t="shared" si="13"/>
        <v>plays</v>
      </c>
      <c r="S242" s="4">
        <f t="shared" si="14"/>
        <v>418.78911564625849</v>
      </c>
      <c r="T242">
        <f t="shared" si="15"/>
        <v>1.4489457782398232E-2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11">
        <f>(((J243/60)/60)/24)+DATE(1970,1,1)</f>
        <v>41742.208333333336</v>
      </c>
      <c r="L243">
        <v>1398229200</v>
      </c>
      <c r="M243" s="11">
        <f>(((L243/60)/60)/24)+DATE(1970,1,1)</f>
        <v>41752.208333333336</v>
      </c>
      <c r="N243" t="b">
        <v>0</v>
      </c>
      <c r="O243" t="b">
        <v>1</v>
      </c>
      <c r="P243" t="s">
        <v>68</v>
      </c>
      <c r="Q243" t="str">
        <f t="shared" si="12"/>
        <v>publishing</v>
      </c>
      <c r="R243" t="str">
        <f t="shared" si="13"/>
        <v>nonfiction</v>
      </c>
      <c r="S243" s="4">
        <f t="shared" si="14"/>
        <v>101.91632047477745</v>
      </c>
      <c r="T243">
        <f t="shared" si="15"/>
        <v>9.8061480588601813E-3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11">
        <f>(((J244/60)/60)/24)+DATE(1970,1,1)</f>
        <v>42865.208333333328</v>
      </c>
      <c r="L244">
        <v>1495256400</v>
      </c>
      <c r="M244" s="11">
        <f>(((L244/60)/60)/24)+DATE(1970,1,1)</f>
        <v>42875.208333333328</v>
      </c>
      <c r="N244" t="b">
        <v>0</v>
      </c>
      <c r="O244" t="b">
        <v>1</v>
      </c>
      <c r="P244" t="s">
        <v>23</v>
      </c>
      <c r="Q244" t="str">
        <f t="shared" si="12"/>
        <v>music</v>
      </c>
      <c r="R244" t="str">
        <f t="shared" si="13"/>
        <v>rock</v>
      </c>
      <c r="S244" s="4">
        <f t="shared" si="14"/>
        <v>127.72619047619047</v>
      </c>
      <c r="T244">
        <f t="shared" si="15"/>
        <v>2.3301332836238232E-2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11">
        <f>(((J245/60)/60)/24)+DATE(1970,1,1)</f>
        <v>43163.25</v>
      </c>
      <c r="L245">
        <v>1520402400</v>
      </c>
      <c r="M245" s="11">
        <f>(((L245/60)/60)/24)+DATE(1970,1,1)</f>
        <v>43166.25</v>
      </c>
      <c r="N245" t="b">
        <v>0</v>
      </c>
      <c r="O245" t="b">
        <v>0</v>
      </c>
      <c r="P245" t="s">
        <v>33</v>
      </c>
      <c r="Q245" t="str">
        <f t="shared" si="12"/>
        <v>theater</v>
      </c>
      <c r="R245" t="str">
        <f t="shared" si="13"/>
        <v>plays</v>
      </c>
      <c r="S245" s="4">
        <f t="shared" si="14"/>
        <v>445.21739130434781</v>
      </c>
      <c r="T245">
        <f t="shared" si="15"/>
        <v>2.3242187500000001E-2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11">
        <f>(((J246/60)/60)/24)+DATE(1970,1,1)</f>
        <v>41834.208333333336</v>
      </c>
      <c r="L246">
        <v>1409806800</v>
      </c>
      <c r="M246" s="11">
        <f>(((L246/60)/60)/24)+DATE(1970,1,1)</f>
        <v>41886.208333333336</v>
      </c>
      <c r="N246" t="b">
        <v>0</v>
      </c>
      <c r="O246" t="b">
        <v>0</v>
      </c>
      <c r="P246" t="s">
        <v>33</v>
      </c>
      <c r="Q246" t="str">
        <f t="shared" si="12"/>
        <v>theater</v>
      </c>
      <c r="R246" t="str">
        <f t="shared" si="13"/>
        <v>plays</v>
      </c>
      <c r="S246" s="4">
        <f t="shared" si="14"/>
        <v>569.71428571428578</v>
      </c>
      <c r="T246">
        <f t="shared" si="15"/>
        <v>1.328986960882648E-2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11">
        <f>(((J247/60)/60)/24)+DATE(1970,1,1)</f>
        <v>41736.208333333336</v>
      </c>
      <c r="L247">
        <v>1396933200</v>
      </c>
      <c r="M247" s="11">
        <f>(((L247/60)/60)/24)+DATE(1970,1,1)</f>
        <v>41737.208333333336</v>
      </c>
      <c r="N247" t="b">
        <v>0</v>
      </c>
      <c r="O247" t="b">
        <v>0</v>
      </c>
      <c r="P247" t="s">
        <v>33</v>
      </c>
      <c r="Q247" t="str">
        <f t="shared" si="12"/>
        <v>theater</v>
      </c>
      <c r="R247" t="str">
        <f t="shared" si="13"/>
        <v>plays</v>
      </c>
      <c r="S247" s="4">
        <f t="shared" si="14"/>
        <v>509.34482758620686</v>
      </c>
      <c r="T247">
        <f t="shared" si="15"/>
        <v>1.4487847809897772E-2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11">
        <f>(((J248/60)/60)/24)+DATE(1970,1,1)</f>
        <v>41491.208333333336</v>
      </c>
      <c r="L248">
        <v>1376024400</v>
      </c>
      <c r="M248" s="11">
        <f>(((L248/60)/60)/24)+DATE(1970,1,1)</f>
        <v>41495.208333333336</v>
      </c>
      <c r="N248" t="b">
        <v>0</v>
      </c>
      <c r="O248" t="b">
        <v>0</v>
      </c>
      <c r="P248" t="s">
        <v>28</v>
      </c>
      <c r="Q248" t="str">
        <f t="shared" si="12"/>
        <v>technology</v>
      </c>
      <c r="R248" t="str">
        <f t="shared" si="13"/>
        <v>web</v>
      </c>
      <c r="S248" s="4">
        <f t="shared" si="14"/>
        <v>325.5333333333333</v>
      </c>
      <c r="T248">
        <f t="shared" si="15"/>
        <v>1.5154618062666393E-2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11">
        <f>(((J249/60)/60)/24)+DATE(1970,1,1)</f>
        <v>42726.25</v>
      </c>
      <c r="L249">
        <v>1483682400</v>
      </c>
      <c r="M249" s="11">
        <f>(((L249/60)/60)/24)+DATE(1970,1,1)</f>
        <v>42741.25</v>
      </c>
      <c r="N249" t="b">
        <v>0</v>
      </c>
      <c r="O249" t="b">
        <v>1</v>
      </c>
      <c r="P249" t="s">
        <v>119</v>
      </c>
      <c r="Q249" t="str">
        <f t="shared" si="12"/>
        <v>publishing</v>
      </c>
      <c r="R249" t="str">
        <f t="shared" si="13"/>
        <v>fiction</v>
      </c>
      <c r="S249" s="4">
        <f t="shared" si="14"/>
        <v>932.61616161616166</v>
      </c>
      <c r="T249">
        <f t="shared" si="15"/>
        <v>1.0202644889471348E-2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11">
        <f>(((J250/60)/60)/24)+DATE(1970,1,1)</f>
        <v>42004.25</v>
      </c>
      <c r="L250">
        <v>1420437600</v>
      </c>
      <c r="M250" s="11">
        <f>(((L250/60)/60)/24)+DATE(1970,1,1)</f>
        <v>42009.25</v>
      </c>
      <c r="N250" t="b">
        <v>0</v>
      </c>
      <c r="O250" t="b">
        <v>0</v>
      </c>
      <c r="P250" t="s">
        <v>292</v>
      </c>
      <c r="Q250" t="str">
        <f t="shared" si="12"/>
        <v>games</v>
      </c>
      <c r="R250" t="str">
        <f t="shared" si="13"/>
        <v>mobile games</v>
      </c>
      <c r="S250" s="4">
        <f t="shared" si="14"/>
        <v>211.33870967741933</v>
      </c>
      <c r="T250">
        <f t="shared" si="15"/>
        <v>1.6637411279859574E-2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11">
        <f>(((J251/60)/60)/24)+DATE(1970,1,1)</f>
        <v>42006.25</v>
      </c>
      <c r="L251">
        <v>1420783200</v>
      </c>
      <c r="M251" s="11">
        <f>(((L251/60)/60)/24)+DATE(1970,1,1)</f>
        <v>42013.25</v>
      </c>
      <c r="N251" t="b">
        <v>0</v>
      </c>
      <c r="O251" t="b">
        <v>0</v>
      </c>
      <c r="P251" t="s">
        <v>206</v>
      </c>
      <c r="Q251" t="str">
        <f t="shared" si="12"/>
        <v>publishing</v>
      </c>
      <c r="R251" t="str">
        <f t="shared" si="13"/>
        <v>translations</v>
      </c>
      <c r="S251" s="4">
        <f t="shared" si="14"/>
        <v>273.32520325203251</v>
      </c>
      <c r="T251">
        <f t="shared" si="15"/>
        <v>3.8460394419822123E-2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11">
        <f>(((J252/60)/60)/24)+DATE(1970,1,1)</f>
        <v>40203.25</v>
      </c>
      <c r="L252">
        <v>1267423200</v>
      </c>
      <c r="M252" s="11">
        <f>(((L252/60)/60)/24)+DATE(1970,1,1)</f>
        <v>40238.25</v>
      </c>
      <c r="N252" t="b">
        <v>0</v>
      </c>
      <c r="O252" t="b">
        <v>0</v>
      </c>
      <c r="P252" t="s">
        <v>23</v>
      </c>
      <c r="Q252" t="str">
        <f t="shared" si="12"/>
        <v>music</v>
      </c>
      <c r="R252" t="str">
        <f t="shared" si="13"/>
        <v>rock</v>
      </c>
      <c r="S252" s="4">
        <f t="shared" si="14"/>
        <v>3</v>
      </c>
      <c r="T252">
        <f t="shared" si="15"/>
        <v>0.33333333333333331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11">
        <f>(((J253/60)/60)/24)+DATE(1970,1,1)</f>
        <v>41252.25</v>
      </c>
      <c r="L253">
        <v>1355205600</v>
      </c>
      <c r="M253" s="11">
        <f>(((L253/60)/60)/24)+DATE(1970,1,1)</f>
        <v>41254.25</v>
      </c>
      <c r="N253" t="b">
        <v>0</v>
      </c>
      <c r="O253" t="b">
        <v>0</v>
      </c>
      <c r="P253" t="s">
        <v>33</v>
      </c>
      <c r="Q253" t="str">
        <f t="shared" si="12"/>
        <v>theater</v>
      </c>
      <c r="R253" t="str">
        <f t="shared" si="13"/>
        <v>plays</v>
      </c>
      <c r="S253" s="4">
        <f t="shared" si="14"/>
        <v>54.084507042253513</v>
      </c>
      <c r="T253">
        <f t="shared" si="15"/>
        <v>2.6302083333333334E-2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11">
        <f>(((J254/60)/60)/24)+DATE(1970,1,1)</f>
        <v>41572.208333333336</v>
      </c>
      <c r="L254">
        <v>1383109200</v>
      </c>
      <c r="M254" s="11">
        <f>(((L254/60)/60)/24)+DATE(1970,1,1)</f>
        <v>41577.208333333336</v>
      </c>
      <c r="N254" t="b">
        <v>0</v>
      </c>
      <c r="O254" t="b">
        <v>0</v>
      </c>
      <c r="P254" t="s">
        <v>33</v>
      </c>
      <c r="Q254" t="str">
        <f t="shared" si="12"/>
        <v>theater</v>
      </c>
      <c r="R254" t="str">
        <f t="shared" si="13"/>
        <v>plays</v>
      </c>
      <c r="S254" s="4">
        <f t="shared" si="14"/>
        <v>626.29999999999995</v>
      </c>
      <c r="T254">
        <f t="shared" si="15"/>
        <v>9.4204055564426001E-3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1">
        <f>(((J255/60)/60)/24)+DATE(1970,1,1)</f>
        <v>40641.208333333336</v>
      </c>
      <c r="L255">
        <v>1303275600</v>
      </c>
      <c r="M255" s="11">
        <f>(((L255/60)/60)/24)+DATE(1970,1,1)</f>
        <v>40653.208333333336</v>
      </c>
      <c r="N255" t="b">
        <v>0</v>
      </c>
      <c r="O255" t="b">
        <v>0</v>
      </c>
      <c r="P255" t="s">
        <v>53</v>
      </c>
      <c r="Q255" t="str">
        <f t="shared" si="12"/>
        <v>film &amp; video</v>
      </c>
      <c r="R255" t="str">
        <f t="shared" si="13"/>
        <v>drama</v>
      </c>
      <c r="S255" s="4">
        <f t="shared" si="14"/>
        <v>89.021399176954731</v>
      </c>
      <c r="T255">
        <f t="shared" si="15"/>
        <v>1.2342711328482541E-2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11">
        <f>(((J256/60)/60)/24)+DATE(1970,1,1)</f>
        <v>42787.25</v>
      </c>
      <c r="L256">
        <v>1487829600</v>
      </c>
      <c r="M256" s="11">
        <f>(((L256/60)/60)/24)+DATE(1970,1,1)</f>
        <v>42789.25</v>
      </c>
      <c r="N256" t="b">
        <v>0</v>
      </c>
      <c r="O256" t="b">
        <v>0</v>
      </c>
      <c r="P256" t="s">
        <v>68</v>
      </c>
      <c r="Q256" t="str">
        <f t="shared" si="12"/>
        <v>publishing</v>
      </c>
      <c r="R256" t="str">
        <f t="shared" si="13"/>
        <v>nonfiction</v>
      </c>
      <c r="S256" s="4">
        <f t="shared" si="14"/>
        <v>184.89130434782609</v>
      </c>
      <c r="T256">
        <f t="shared" si="15"/>
        <v>1.0346854791299235E-2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11">
        <f>(((J257/60)/60)/24)+DATE(1970,1,1)</f>
        <v>40590.25</v>
      </c>
      <c r="L257">
        <v>1298268000</v>
      </c>
      <c r="M257" s="11">
        <f>(((L257/60)/60)/24)+DATE(1970,1,1)</f>
        <v>40595.25</v>
      </c>
      <c r="N257" t="b">
        <v>0</v>
      </c>
      <c r="O257" t="b">
        <v>1</v>
      </c>
      <c r="P257" t="s">
        <v>23</v>
      </c>
      <c r="Q257" t="str">
        <f t="shared" si="12"/>
        <v>music</v>
      </c>
      <c r="R257" t="str">
        <f t="shared" si="13"/>
        <v>rock</v>
      </c>
      <c r="S257" s="4">
        <f t="shared" si="14"/>
        <v>120.16770186335404</v>
      </c>
      <c r="T257">
        <f t="shared" si="15"/>
        <v>1.7542771489119761E-2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11">
        <f>(((J258/60)/60)/24)+DATE(1970,1,1)</f>
        <v>42393.25</v>
      </c>
      <c r="L258">
        <v>1456812000</v>
      </c>
      <c r="M258" s="11">
        <f>(((L258/60)/60)/24)+DATE(1970,1,1)</f>
        <v>42430.25</v>
      </c>
      <c r="N258" t="b">
        <v>0</v>
      </c>
      <c r="O258" t="b">
        <v>0</v>
      </c>
      <c r="P258" t="s">
        <v>23</v>
      </c>
      <c r="Q258" t="str">
        <f t="shared" ref="Q258:Q321" si="16">LEFT(P258,SEARCH("/",P258,1)-1)</f>
        <v>music</v>
      </c>
      <c r="R258" t="str">
        <f t="shared" ref="R258:R321" si="17">RIGHT(P258, LEN(P258)-SEARCH("/",P258))</f>
        <v>rock</v>
      </c>
      <c r="S258" s="4">
        <f t="shared" ref="S258:S321" si="18">E258/D258*100</f>
        <v>23.390243902439025</v>
      </c>
      <c r="T258">
        <f t="shared" ref="T258:T321" si="19">IF(G258=0,0,G258/E258)</f>
        <v>1.5641293013555789E-2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11">
        <f>(((J259/60)/60)/24)+DATE(1970,1,1)</f>
        <v>41338.25</v>
      </c>
      <c r="L259">
        <v>1363669200</v>
      </c>
      <c r="M259" s="11">
        <f>(((L259/60)/60)/24)+DATE(1970,1,1)</f>
        <v>41352.208333333336</v>
      </c>
      <c r="N259" t="b">
        <v>0</v>
      </c>
      <c r="O259" t="b">
        <v>0</v>
      </c>
      <c r="P259" t="s">
        <v>33</v>
      </c>
      <c r="Q259" t="str">
        <f t="shared" si="16"/>
        <v>theater</v>
      </c>
      <c r="R259" t="str">
        <f t="shared" si="17"/>
        <v>plays</v>
      </c>
      <c r="S259" s="4">
        <f t="shared" si="18"/>
        <v>146</v>
      </c>
      <c r="T259">
        <f t="shared" si="19"/>
        <v>1.1055034847392453E-2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11">
        <f>(((J260/60)/60)/24)+DATE(1970,1,1)</f>
        <v>42712.25</v>
      </c>
      <c r="L260">
        <v>1482904800</v>
      </c>
      <c r="M260" s="11">
        <f>(((L260/60)/60)/24)+DATE(1970,1,1)</f>
        <v>42732.25</v>
      </c>
      <c r="N260" t="b">
        <v>0</v>
      </c>
      <c r="O260" t="b">
        <v>1</v>
      </c>
      <c r="P260" t="s">
        <v>33</v>
      </c>
      <c r="Q260" t="str">
        <f t="shared" si="16"/>
        <v>theater</v>
      </c>
      <c r="R260" t="str">
        <f t="shared" si="17"/>
        <v>plays</v>
      </c>
      <c r="S260" s="4">
        <f t="shared" si="18"/>
        <v>268.48</v>
      </c>
      <c r="T260">
        <f t="shared" si="19"/>
        <v>1.3855780691299165E-2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11">
        <f>(((J261/60)/60)/24)+DATE(1970,1,1)</f>
        <v>41251.25</v>
      </c>
      <c r="L261">
        <v>1356588000</v>
      </c>
      <c r="M261" s="11">
        <f>(((L261/60)/60)/24)+DATE(1970,1,1)</f>
        <v>41270.25</v>
      </c>
      <c r="N261" t="b">
        <v>1</v>
      </c>
      <c r="O261" t="b">
        <v>0</v>
      </c>
      <c r="P261" t="s">
        <v>122</v>
      </c>
      <c r="Q261" t="str">
        <f t="shared" si="16"/>
        <v>photography</v>
      </c>
      <c r="R261" t="str">
        <f t="shared" si="17"/>
        <v>photography books</v>
      </c>
      <c r="S261" s="4">
        <f t="shared" si="18"/>
        <v>597.5</v>
      </c>
      <c r="T261">
        <f t="shared" si="19"/>
        <v>1.2831241283124128E-2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11">
        <f>(((J262/60)/60)/24)+DATE(1970,1,1)</f>
        <v>41180.208333333336</v>
      </c>
      <c r="L262">
        <v>1349845200</v>
      </c>
      <c r="M262" s="11">
        <f>(((L262/60)/60)/24)+DATE(1970,1,1)</f>
        <v>41192.208333333336</v>
      </c>
      <c r="N262" t="b">
        <v>0</v>
      </c>
      <c r="O262" t="b">
        <v>0</v>
      </c>
      <c r="P262" t="s">
        <v>23</v>
      </c>
      <c r="Q262" t="str">
        <f t="shared" si="16"/>
        <v>music</v>
      </c>
      <c r="R262" t="str">
        <f t="shared" si="17"/>
        <v>rock</v>
      </c>
      <c r="S262" s="4">
        <f t="shared" si="18"/>
        <v>157.69841269841268</v>
      </c>
      <c r="T262">
        <f t="shared" si="19"/>
        <v>2.6270759939607449E-2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11">
        <f>(((J263/60)/60)/24)+DATE(1970,1,1)</f>
        <v>40415.208333333336</v>
      </c>
      <c r="L263">
        <v>1283058000</v>
      </c>
      <c r="M263" s="11">
        <f>(((L263/60)/60)/24)+DATE(1970,1,1)</f>
        <v>40419.208333333336</v>
      </c>
      <c r="N263" t="b">
        <v>0</v>
      </c>
      <c r="O263" t="b">
        <v>1</v>
      </c>
      <c r="P263" t="s">
        <v>23</v>
      </c>
      <c r="Q263" t="str">
        <f t="shared" si="16"/>
        <v>music</v>
      </c>
      <c r="R263" t="str">
        <f t="shared" si="17"/>
        <v>rock</v>
      </c>
      <c r="S263" s="4">
        <f t="shared" si="18"/>
        <v>31.201660735468568</v>
      </c>
      <c r="T263">
        <f t="shared" si="19"/>
        <v>1.7260388548834733E-2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11">
        <f>(((J264/60)/60)/24)+DATE(1970,1,1)</f>
        <v>40638.208333333336</v>
      </c>
      <c r="L264">
        <v>1304226000</v>
      </c>
      <c r="M264" s="11">
        <f>(((L264/60)/60)/24)+DATE(1970,1,1)</f>
        <v>40664.208333333336</v>
      </c>
      <c r="N264" t="b">
        <v>0</v>
      </c>
      <c r="O264" t="b">
        <v>1</v>
      </c>
      <c r="P264" t="s">
        <v>60</v>
      </c>
      <c r="Q264" t="str">
        <f t="shared" si="16"/>
        <v>music</v>
      </c>
      <c r="R264" t="str">
        <f t="shared" si="17"/>
        <v>indie rock</v>
      </c>
      <c r="S264" s="4">
        <f t="shared" si="18"/>
        <v>313.41176470588238</v>
      </c>
      <c r="T264">
        <f t="shared" si="19"/>
        <v>2.0082582582582581E-2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11">
        <f>(((J265/60)/60)/24)+DATE(1970,1,1)</f>
        <v>40187.25</v>
      </c>
      <c r="L265">
        <v>1263016800</v>
      </c>
      <c r="M265" s="11">
        <f>(((L265/60)/60)/24)+DATE(1970,1,1)</f>
        <v>40187.25</v>
      </c>
      <c r="N265" t="b">
        <v>0</v>
      </c>
      <c r="O265" t="b">
        <v>0</v>
      </c>
      <c r="P265" t="s">
        <v>122</v>
      </c>
      <c r="Q265" t="str">
        <f t="shared" si="16"/>
        <v>photography</v>
      </c>
      <c r="R265" t="str">
        <f t="shared" si="17"/>
        <v>photography books</v>
      </c>
      <c r="S265" s="4">
        <f t="shared" si="18"/>
        <v>370.89655172413791</v>
      </c>
      <c r="T265">
        <f t="shared" si="19"/>
        <v>1.8501301599107473E-2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11">
        <f>(((J266/60)/60)/24)+DATE(1970,1,1)</f>
        <v>41317.25</v>
      </c>
      <c r="L266">
        <v>1362031200</v>
      </c>
      <c r="M266" s="11">
        <f>(((L266/60)/60)/24)+DATE(1970,1,1)</f>
        <v>41333.25</v>
      </c>
      <c r="N266" t="b">
        <v>0</v>
      </c>
      <c r="O266" t="b">
        <v>0</v>
      </c>
      <c r="P266" t="s">
        <v>33</v>
      </c>
      <c r="Q266" t="str">
        <f t="shared" si="16"/>
        <v>theater</v>
      </c>
      <c r="R266" t="str">
        <f t="shared" si="17"/>
        <v>plays</v>
      </c>
      <c r="S266" s="4">
        <f t="shared" si="18"/>
        <v>362.66447368421052</v>
      </c>
      <c r="T266">
        <f t="shared" si="19"/>
        <v>3.3330309901738471E-2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11">
        <f>(((J267/60)/60)/24)+DATE(1970,1,1)</f>
        <v>42372.25</v>
      </c>
      <c r="L267">
        <v>1455602400</v>
      </c>
      <c r="M267" s="11">
        <f>(((L267/60)/60)/24)+DATE(1970,1,1)</f>
        <v>42416.25</v>
      </c>
      <c r="N267" t="b">
        <v>0</v>
      </c>
      <c r="O267" t="b">
        <v>0</v>
      </c>
      <c r="P267" t="s">
        <v>33</v>
      </c>
      <c r="Q267" t="str">
        <f t="shared" si="16"/>
        <v>theater</v>
      </c>
      <c r="R267" t="str">
        <f t="shared" si="17"/>
        <v>plays</v>
      </c>
      <c r="S267" s="4">
        <f t="shared" si="18"/>
        <v>123.08163265306122</v>
      </c>
      <c r="T267">
        <f t="shared" si="19"/>
        <v>1.4259658431437573E-2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11">
        <f>(((J268/60)/60)/24)+DATE(1970,1,1)</f>
        <v>41950.25</v>
      </c>
      <c r="L268">
        <v>1418191200</v>
      </c>
      <c r="M268" s="11">
        <f>(((L268/60)/60)/24)+DATE(1970,1,1)</f>
        <v>41983.25</v>
      </c>
      <c r="N268" t="b">
        <v>0</v>
      </c>
      <c r="O268" t="b">
        <v>1</v>
      </c>
      <c r="P268" t="s">
        <v>159</v>
      </c>
      <c r="Q268" t="str">
        <f t="shared" si="16"/>
        <v>music</v>
      </c>
      <c r="R268" t="str">
        <f t="shared" si="17"/>
        <v>jazz</v>
      </c>
      <c r="S268" s="4">
        <f t="shared" si="18"/>
        <v>76.766756032171585</v>
      </c>
      <c r="T268">
        <f t="shared" si="19"/>
        <v>3.7042210891480992E-2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11">
        <f>(((J269/60)/60)/24)+DATE(1970,1,1)</f>
        <v>41206.208333333336</v>
      </c>
      <c r="L269">
        <v>1352440800</v>
      </c>
      <c r="M269" s="11">
        <f>(((L269/60)/60)/24)+DATE(1970,1,1)</f>
        <v>41222.25</v>
      </c>
      <c r="N269" t="b">
        <v>0</v>
      </c>
      <c r="O269" t="b">
        <v>0</v>
      </c>
      <c r="P269" t="s">
        <v>33</v>
      </c>
      <c r="Q269" t="str">
        <f t="shared" si="16"/>
        <v>theater</v>
      </c>
      <c r="R269" t="str">
        <f t="shared" si="17"/>
        <v>plays</v>
      </c>
      <c r="S269" s="4">
        <f t="shared" si="18"/>
        <v>233.62012987012989</v>
      </c>
      <c r="T269">
        <f t="shared" si="19"/>
        <v>1.9234243624487526E-2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11">
        <f>(((J270/60)/60)/24)+DATE(1970,1,1)</f>
        <v>41186.208333333336</v>
      </c>
      <c r="L270">
        <v>1353304800</v>
      </c>
      <c r="M270" s="11">
        <f>(((L270/60)/60)/24)+DATE(1970,1,1)</f>
        <v>41232.25</v>
      </c>
      <c r="N270" t="b">
        <v>0</v>
      </c>
      <c r="O270" t="b">
        <v>0</v>
      </c>
      <c r="P270" t="s">
        <v>42</v>
      </c>
      <c r="Q270" t="str">
        <f t="shared" si="16"/>
        <v>film &amp; video</v>
      </c>
      <c r="R270" t="str">
        <f t="shared" si="17"/>
        <v>documentary</v>
      </c>
      <c r="S270" s="4">
        <f t="shared" si="18"/>
        <v>180.53333333333333</v>
      </c>
      <c r="T270">
        <f t="shared" si="19"/>
        <v>1.7725258493353029E-2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11">
        <f>(((J271/60)/60)/24)+DATE(1970,1,1)</f>
        <v>43496.25</v>
      </c>
      <c r="L271">
        <v>1550728800</v>
      </c>
      <c r="M271" s="11">
        <f>(((L271/60)/60)/24)+DATE(1970,1,1)</f>
        <v>43517.25</v>
      </c>
      <c r="N271" t="b">
        <v>0</v>
      </c>
      <c r="O271" t="b">
        <v>0</v>
      </c>
      <c r="P271" t="s">
        <v>269</v>
      </c>
      <c r="Q271" t="str">
        <f t="shared" si="16"/>
        <v>film &amp; video</v>
      </c>
      <c r="R271" t="str">
        <f t="shared" si="17"/>
        <v>television</v>
      </c>
      <c r="S271" s="4">
        <f t="shared" si="18"/>
        <v>252.62857142857143</v>
      </c>
      <c r="T271">
        <f t="shared" si="19"/>
        <v>9.8394028500339292E-3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11">
        <f>(((J272/60)/60)/24)+DATE(1970,1,1)</f>
        <v>40514.25</v>
      </c>
      <c r="L272">
        <v>1291442400</v>
      </c>
      <c r="M272" s="11">
        <f>(((L272/60)/60)/24)+DATE(1970,1,1)</f>
        <v>40516.25</v>
      </c>
      <c r="N272" t="b">
        <v>0</v>
      </c>
      <c r="O272" t="b">
        <v>0</v>
      </c>
      <c r="P272" t="s">
        <v>89</v>
      </c>
      <c r="Q272" t="str">
        <f t="shared" si="16"/>
        <v>games</v>
      </c>
      <c r="R272" t="str">
        <f t="shared" si="17"/>
        <v>video games</v>
      </c>
      <c r="S272" s="4">
        <f t="shared" si="18"/>
        <v>27.176538240368025</v>
      </c>
      <c r="T272">
        <f t="shared" si="19"/>
        <v>3.9991536182818449E-2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11">
        <f>(((J273/60)/60)/24)+DATE(1970,1,1)</f>
        <v>42345.25</v>
      </c>
      <c r="L273">
        <v>1452146400</v>
      </c>
      <c r="M273" s="11">
        <f>(((L273/60)/60)/24)+DATE(1970,1,1)</f>
        <v>42376.25</v>
      </c>
      <c r="N273" t="b">
        <v>0</v>
      </c>
      <c r="O273" t="b">
        <v>0</v>
      </c>
      <c r="P273" t="s">
        <v>122</v>
      </c>
      <c r="Q273" t="str">
        <f t="shared" si="16"/>
        <v>photography</v>
      </c>
      <c r="R273" t="str">
        <f t="shared" si="17"/>
        <v>photography books</v>
      </c>
      <c r="S273" s="4">
        <f t="shared" si="18"/>
        <v>1.2706571242680547</v>
      </c>
      <c r="T273">
        <f t="shared" si="19"/>
        <v>3.1233998975934461E-2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11">
        <f>(((J274/60)/60)/24)+DATE(1970,1,1)</f>
        <v>43656.208333333328</v>
      </c>
      <c r="L274">
        <v>1564894800</v>
      </c>
      <c r="M274" s="11">
        <f>(((L274/60)/60)/24)+DATE(1970,1,1)</f>
        <v>43681.208333333328</v>
      </c>
      <c r="N274" t="b">
        <v>0</v>
      </c>
      <c r="O274" t="b">
        <v>1</v>
      </c>
      <c r="P274" t="s">
        <v>33</v>
      </c>
      <c r="Q274" t="str">
        <f t="shared" si="16"/>
        <v>theater</v>
      </c>
      <c r="R274" t="str">
        <f t="shared" si="17"/>
        <v>plays</v>
      </c>
      <c r="S274" s="4">
        <f t="shared" si="18"/>
        <v>304.0097847358121</v>
      </c>
      <c r="T274">
        <f t="shared" si="19"/>
        <v>1.2191903391718002E-2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11">
        <f>(((J275/60)/60)/24)+DATE(1970,1,1)</f>
        <v>42995.208333333328</v>
      </c>
      <c r="L275">
        <v>1505883600</v>
      </c>
      <c r="M275" s="11">
        <f>(((L275/60)/60)/24)+DATE(1970,1,1)</f>
        <v>42998.208333333328</v>
      </c>
      <c r="N275" t="b">
        <v>0</v>
      </c>
      <c r="O275" t="b">
        <v>0</v>
      </c>
      <c r="P275" t="s">
        <v>33</v>
      </c>
      <c r="Q275" t="str">
        <f t="shared" si="16"/>
        <v>theater</v>
      </c>
      <c r="R275" t="str">
        <f t="shared" si="17"/>
        <v>plays</v>
      </c>
      <c r="S275" s="4">
        <f t="shared" si="18"/>
        <v>137.23076923076923</v>
      </c>
      <c r="T275">
        <f t="shared" si="19"/>
        <v>2.6345291479820628E-2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11">
        <f>(((J276/60)/60)/24)+DATE(1970,1,1)</f>
        <v>43045.25</v>
      </c>
      <c r="L276">
        <v>1510380000</v>
      </c>
      <c r="M276" s="11">
        <f>(((L276/60)/60)/24)+DATE(1970,1,1)</f>
        <v>43050.25</v>
      </c>
      <c r="N276" t="b">
        <v>0</v>
      </c>
      <c r="O276" t="b">
        <v>0</v>
      </c>
      <c r="P276" t="s">
        <v>33</v>
      </c>
      <c r="Q276" t="str">
        <f t="shared" si="16"/>
        <v>theater</v>
      </c>
      <c r="R276" t="str">
        <f t="shared" si="17"/>
        <v>plays</v>
      </c>
      <c r="S276" s="4">
        <f t="shared" si="18"/>
        <v>32.208333333333336</v>
      </c>
      <c r="T276">
        <f t="shared" si="19"/>
        <v>1.9404915912031046E-2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11">
        <f>(((J277/60)/60)/24)+DATE(1970,1,1)</f>
        <v>43561.208333333328</v>
      </c>
      <c r="L277">
        <v>1555218000</v>
      </c>
      <c r="M277" s="11">
        <f>(((L277/60)/60)/24)+DATE(1970,1,1)</f>
        <v>43569.208333333328</v>
      </c>
      <c r="N277" t="b">
        <v>0</v>
      </c>
      <c r="O277" t="b">
        <v>0</v>
      </c>
      <c r="P277" t="s">
        <v>206</v>
      </c>
      <c r="Q277" t="str">
        <f t="shared" si="16"/>
        <v>publishing</v>
      </c>
      <c r="R277" t="str">
        <f t="shared" si="17"/>
        <v>translations</v>
      </c>
      <c r="S277" s="4">
        <f t="shared" si="18"/>
        <v>241.51282051282053</v>
      </c>
      <c r="T277">
        <f t="shared" si="19"/>
        <v>1.2315532434441024E-2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11">
        <f>(((J278/60)/60)/24)+DATE(1970,1,1)</f>
        <v>41018.208333333336</v>
      </c>
      <c r="L278">
        <v>1335243600</v>
      </c>
      <c r="M278" s="11">
        <f>(((L278/60)/60)/24)+DATE(1970,1,1)</f>
        <v>41023.208333333336</v>
      </c>
      <c r="N278" t="b">
        <v>0</v>
      </c>
      <c r="O278" t="b">
        <v>1</v>
      </c>
      <c r="P278" t="s">
        <v>89</v>
      </c>
      <c r="Q278" t="str">
        <f t="shared" si="16"/>
        <v>games</v>
      </c>
      <c r="R278" t="str">
        <f t="shared" si="17"/>
        <v>video games</v>
      </c>
      <c r="S278" s="4">
        <f t="shared" si="18"/>
        <v>96.8</v>
      </c>
      <c r="T278">
        <f t="shared" si="19"/>
        <v>2.4981217129977459E-2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11">
        <f>(((J279/60)/60)/24)+DATE(1970,1,1)</f>
        <v>40378.208333333336</v>
      </c>
      <c r="L279">
        <v>1279688400</v>
      </c>
      <c r="M279" s="11">
        <f>(((L279/60)/60)/24)+DATE(1970,1,1)</f>
        <v>40380.208333333336</v>
      </c>
      <c r="N279" t="b">
        <v>0</v>
      </c>
      <c r="O279" t="b">
        <v>0</v>
      </c>
      <c r="P279" t="s">
        <v>33</v>
      </c>
      <c r="Q279" t="str">
        <f t="shared" si="16"/>
        <v>theater</v>
      </c>
      <c r="R279" t="str">
        <f t="shared" si="17"/>
        <v>plays</v>
      </c>
      <c r="S279" s="4">
        <f t="shared" si="18"/>
        <v>1066.4285714285716</v>
      </c>
      <c r="T279">
        <f t="shared" si="19"/>
        <v>1.1118553248492967E-2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11">
        <f>(((J280/60)/60)/24)+DATE(1970,1,1)</f>
        <v>41239.25</v>
      </c>
      <c r="L280">
        <v>1356069600</v>
      </c>
      <c r="M280" s="11">
        <f>(((L280/60)/60)/24)+DATE(1970,1,1)</f>
        <v>41264.25</v>
      </c>
      <c r="N280" t="b">
        <v>0</v>
      </c>
      <c r="O280" t="b">
        <v>0</v>
      </c>
      <c r="P280" t="s">
        <v>28</v>
      </c>
      <c r="Q280" t="str">
        <f t="shared" si="16"/>
        <v>technology</v>
      </c>
      <c r="R280" t="str">
        <f t="shared" si="17"/>
        <v>web</v>
      </c>
      <c r="S280" s="4">
        <f t="shared" si="18"/>
        <v>325.88888888888891</v>
      </c>
      <c r="T280">
        <f t="shared" si="19"/>
        <v>1.0342084327764518E-2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11">
        <f>(((J281/60)/60)/24)+DATE(1970,1,1)</f>
        <v>43346.208333333328</v>
      </c>
      <c r="L281">
        <v>1536210000</v>
      </c>
      <c r="M281" s="11">
        <f>(((L281/60)/60)/24)+DATE(1970,1,1)</f>
        <v>43349.208333333328</v>
      </c>
      <c r="N281" t="b">
        <v>0</v>
      </c>
      <c r="O281" t="b">
        <v>0</v>
      </c>
      <c r="P281" t="s">
        <v>33</v>
      </c>
      <c r="Q281" t="str">
        <f t="shared" si="16"/>
        <v>theater</v>
      </c>
      <c r="R281" t="str">
        <f t="shared" si="17"/>
        <v>plays</v>
      </c>
      <c r="S281" s="4">
        <f t="shared" si="18"/>
        <v>170.70000000000002</v>
      </c>
      <c r="T281">
        <f t="shared" si="19"/>
        <v>3.9982425307557121E-2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11">
        <f>(((J282/60)/60)/24)+DATE(1970,1,1)</f>
        <v>43060.25</v>
      </c>
      <c r="L282">
        <v>1511762400</v>
      </c>
      <c r="M282" s="11">
        <f>(((L282/60)/60)/24)+DATE(1970,1,1)</f>
        <v>43066.25</v>
      </c>
      <c r="N282" t="b">
        <v>0</v>
      </c>
      <c r="O282" t="b">
        <v>0</v>
      </c>
      <c r="P282" t="s">
        <v>71</v>
      </c>
      <c r="Q282" t="str">
        <f t="shared" si="16"/>
        <v>film &amp; video</v>
      </c>
      <c r="R282" t="str">
        <f t="shared" si="17"/>
        <v>animation</v>
      </c>
      <c r="S282" s="4">
        <f t="shared" si="18"/>
        <v>581.44000000000005</v>
      </c>
      <c r="T282">
        <f t="shared" si="19"/>
        <v>2.7036323610346726E-2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11">
        <f>(((J283/60)/60)/24)+DATE(1970,1,1)</f>
        <v>40979.25</v>
      </c>
      <c r="L283">
        <v>1333256400</v>
      </c>
      <c r="M283" s="11">
        <f>(((L283/60)/60)/24)+DATE(1970,1,1)</f>
        <v>41000.208333333336</v>
      </c>
      <c r="N283" t="b">
        <v>0</v>
      </c>
      <c r="O283" t="b">
        <v>1</v>
      </c>
      <c r="P283" t="s">
        <v>33</v>
      </c>
      <c r="Q283" t="str">
        <f t="shared" si="16"/>
        <v>theater</v>
      </c>
      <c r="R283" t="str">
        <f t="shared" si="17"/>
        <v>plays</v>
      </c>
      <c r="S283" s="4">
        <f t="shared" si="18"/>
        <v>91.520972644376897</v>
      </c>
      <c r="T283">
        <f t="shared" si="19"/>
        <v>1.3696264413624528E-2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11">
        <f>(((J284/60)/60)/24)+DATE(1970,1,1)</f>
        <v>42701.25</v>
      </c>
      <c r="L284">
        <v>1480744800</v>
      </c>
      <c r="M284" s="11">
        <f>(((L284/60)/60)/24)+DATE(1970,1,1)</f>
        <v>42707.25</v>
      </c>
      <c r="N284" t="b">
        <v>0</v>
      </c>
      <c r="O284" t="b">
        <v>1</v>
      </c>
      <c r="P284" t="s">
        <v>269</v>
      </c>
      <c r="Q284" t="str">
        <f t="shared" si="16"/>
        <v>film &amp; video</v>
      </c>
      <c r="R284" t="str">
        <f t="shared" si="17"/>
        <v>television</v>
      </c>
      <c r="S284" s="4">
        <f t="shared" si="18"/>
        <v>108.04761904761904</v>
      </c>
      <c r="T284">
        <f t="shared" si="19"/>
        <v>1.4654032613486117E-2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11">
        <f>(((J285/60)/60)/24)+DATE(1970,1,1)</f>
        <v>42520.208333333328</v>
      </c>
      <c r="L285">
        <v>1465016400</v>
      </c>
      <c r="M285" s="11">
        <f>(((L285/60)/60)/24)+DATE(1970,1,1)</f>
        <v>42525.208333333328</v>
      </c>
      <c r="N285" t="b">
        <v>0</v>
      </c>
      <c r="O285" t="b">
        <v>0</v>
      </c>
      <c r="P285" t="s">
        <v>23</v>
      </c>
      <c r="Q285" t="str">
        <f t="shared" si="16"/>
        <v>music</v>
      </c>
      <c r="R285" t="str">
        <f t="shared" si="17"/>
        <v>rock</v>
      </c>
      <c r="S285" s="4">
        <f t="shared" si="18"/>
        <v>18.728395061728396</v>
      </c>
      <c r="T285">
        <f t="shared" si="19"/>
        <v>1.9116677653263019E-2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11">
        <f>(((J286/60)/60)/24)+DATE(1970,1,1)</f>
        <v>41030.208333333336</v>
      </c>
      <c r="L286">
        <v>1336280400</v>
      </c>
      <c r="M286" s="11">
        <f>(((L286/60)/60)/24)+DATE(1970,1,1)</f>
        <v>41035.208333333336</v>
      </c>
      <c r="N286" t="b">
        <v>0</v>
      </c>
      <c r="O286" t="b">
        <v>0</v>
      </c>
      <c r="P286" t="s">
        <v>28</v>
      </c>
      <c r="Q286" t="str">
        <f t="shared" si="16"/>
        <v>technology</v>
      </c>
      <c r="R286" t="str">
        <f t="shared" si="17"/>
        <v>web</v>
      </c>
      <c r="S286" s="4">
        <f t="shared" si="18"/>
        <v>83.193877551020407</v>
      </c>
      <c r="T286">
        <f t="shared" si="19"/>
        <v>1.6190359376916472E-2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11">
        <f>(((J287/60)/60)/24)+DATE(1970,1,1)</f>
        <v>42623.208333333328</v>
      </c>
      <c r="L287">
        <v>1476766800</v>
      </c>
      <c r="M287" s="11">
        <f>(((L287/60)/60)/24)+DATE(1970,1,1)</f>
        <v>42661.208333333328</v>
      </c>
      <c r="N287" t="b">
        <v>0</v>
      </c>
      <c r="O287" t="b">
        <v>0</v>
      </c>
      <c r="P287" t="s">
        <v>33</v>
      </c>
      <c r="Q287" t="str">
        <f t="shared" si="16"/>
        <v>theater</v>
      </c>
      <c r="R287" t="str">
        <f t="shared" si="17"/>
        <v>plays</v>
      </c>
      <c r="S287" s="4">
        <f t="shared" si="18"/>
        <v>706.33333333333337</v>
      </c>
      <c r="T287">
        <f t="shared" si="19"/>
        <v>3.9955954066383512E-2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11">
        <f>(((J288/60)/60)/24)+DATE(1970,1,1)</f>
        <v>42697.25</v>
      </c>
      <c r="L288">
        <v>1480485600</v>
      </c>
      <c r="M288" s="11">
        <f>(((L288/60)/60)/24)+DATE(1970,1,1)</f>
        <v>42704.25</v>
      </c>
      <c r="N288" t="b">
        <v>0</v>
      </c>
      <c r="O288" t="b">
        <v>0</v>
      </c>
      <c r="P288" t="s">
        <v>33</v>
      </c>
      <c r="Q288" t="str">
        <f t="shared" si="16"/>
        <v>theater</v>
      </c>
      <c r="R288" t="str">
        <f t="shared" si="17"/>
        <v>plays</v>
      </c>
      <c r="S288" s="4">
        <f t="shared" si="18"/>
        <v>17.446030330062445</v>
      </c>
      <c r="T288">
        <f t="shared" si="19"/>
        <v>9.4083959707521609E-3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11">
        <f>(((J289/60)/60)/24)+DATE(1970,1,1)</f>
        <v>42122.208333333328</v>
      </c>
      <c r="L289">
        <v>1430197200</v>
      </c>
      <c r="M289" s="11">
        <f>(((L289/60)/60)/24)+DATE(1970,1,1)</f>
        <v>42122.208333333328</v>
      </c>
      <c r="N289" t="b">
        <v>0</v>
      </c>
      <c r="O289" t="b">
        <v>0</v>
      </c>
      <c r="P289" t="s">
        <v>50</v>
      </c>
      <c r="Q289" t="str">
        <f t="shared" si="16"/>
        <v>music</v>
      </c>
      <c r="R289" t="str">
        <f t="shared" si="17"/>
        <v>electric music</v>
      </c>
      <c r="S289" s="4">
        <f t="shared" si="18"/>
        <v>209.73015873015873</v>
      </c>
      <c r="T289">
        <f t="shared" si="19"/>
        <v>1.3320214939831983E-2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11">
        <f>(((J290/60)/60)/24)+DATE(1970,1,1)</f>
        <v>40982.208333333336</v>
      </c>
      <c r="L290">
        <v>1331787600</v>
      </c>
      <c r="M290" s="11">
        <f>(((L290/60)/60)/24)+DATE(1970,1,1)</f>
        <v>40983.208333333336</v>
      </c>
      <c r="N290" t="b">
        <v>0</v>
      </c>
      <c r="O290" t="b">
        <v>1</v>
      </c>
      <c r="P290" t="s">
        <v>148</v>
      </c>
      <c r="Q290" t="str">
        <f t="shared" si="16"/>
        <v>music</v>
      </c>
      <c r="R290" t="str">
        <f t="shared" si="17"/>
        <v>metal</v>
      </c>
      <c r="S290" s="4">
        <f t="shared" si="18"/>
        <v>97.785714285714292</v>
      </c>
      <c r="T290">
        <f t="shared" si="19"/>
        <v>2.501826150474799E-2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11">
        <f>(((J291/60)/60)/24)+DATE(1970,1,1)</f>
        <v>42219.208333333328</v>
      </c>
      <c r="L291">
        <v>1438837200</v>
      </c>
      <c r="M291" s="11">
        <f>(((L291/60)/60)/24)+DATE(1970,1,1)</f>
        <v>42222.208333333328</v>
      </c>
      <c r="N291" t="b">
        <v>0</v>
      </c>
      <c r="O291" t="b">
        <v>0</v>
      </c>
      <c r="P291" t="s">
        <v>33</v>
      </c>
      <c r="Q291" t="str">
        <f t="shared" si="16"/>
        <v>theater</v>
      </c>
      <c r="R291" t="str">
        <f t="shared" si="17"/>
        <v>plays</v>
      </c>
      <c r="S291" s="4">
        <f t="shared" si="18"/>
        <v>1684.25</v>
      </c>
      <c r="T291">
        <f t="shared" si="19"/>
        <v>2.5011132551580821E-2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11">
        <f>(((J292/60)/60)/24)+DATE(1970,1,1)</f>
        <v>41404.208333333336</v>
      </c>
      <c r="L292">
        <v>1370926800</v>
      </c>
      <c r="M292" s="11">
        <f>(((L292/60)/60)/24)+DATE(1970,1,1)</f>
        <v>41436.208333333336</v>
      </c>
      <c r="N292" t="b">
        <v>0</v>
      </c>
      <c r="O292" t="b">
        <v>1</v>
      </c>
      <c r="P292" t="s">
        <v>42</v>
      </c>
      <c r="Q292" t="str">
        <f t="shared" si="16"/>
        <v>film &amp; video</v>
      </c>
      <c r="R292" t="str">
        <f t="shared" si="17"/>
        <v>documentary</v>
      </c>
      <c r="S292" s="4">
        <f t="shared" si="18"/>
        <v>54.402135231316727</v>
      </c>
      <c r="T292">
        <f t="shared" si="19"/>
        <v>9.8994788600335806E-3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11">
        <f>(((J293/60)/60)/24)+DATE(1970,1,1)</f>
        <v>40831.208333333336</v>
      </c>
      <c r="L293">
        <v>1319000400</v>
      </c>
      <c r="M293" s="11">
        <f>(((L293/60)/60)/24)+DATE(1970,1,1)</f>
        <v>40835.208333333336</v>
      </c>
      <c r="N293" t="b">
        <v>1</v>
      </c>
      <c r="O293" t="b">
        <v>0</v>
      </c>
      <c r="P293" t="s">
        <v>28</v>
      </c>
      <c r="Q293" t="str">
        <f t="shared" si="16"/>
        <v>technology</v>
      </c>
      <c r="R293" t="str">
        <f t="shared" si="17"/>
        <v>web</v>
      </c>
      <c r="S293" s="4">
        <f t="shared" si="18"/>
        <v>456.61111111111109</v>
      </c>
      <c r="T293">
        <f t="shared" si="19"/>
        <v>1.3018615403333739E-2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11">
        <f>(((J294/60)/60)/24)+DATE(1970,1,1)</f>
        <v>40984.208333333336</v>
      </c>
      <c r="L294">
        <v>1333429200</v>
      </c>
      <c r="M294" s="11">
        <f>(((L294/60)/60)/24)+DATE(1970,1,1)</f>
        <v>41002.208333333336</v>
      </c>
      <c r="N294" t="b">
        <v>0</v>
      </c>
      <c r="O294" t="b">
        <v>0</v>
      </c>
      <c r="P294" t="s">
        <v>17</v>
      </c>
      <c r="Q294" t="str">
        <f t="shared" si="16"/>
        <v>food</v>
      </c>
      <c r="R294" t="str">
        <f t="shared" si="17"/>
        <v>food trucks</v>
      </c>
      <c r="S294" s="4">
        <f t="shared" si="18"/>
        <v>9.8219178082191778</v>
      </c>
      <c r="T294">
        <f t="shared" si="19"/>
        <v>1.3947001394700139E-2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11">
        <f>(((J295/60)/60)/24)+DATE(1970,1,1)</f>
        <v>40456.208333333336</v>
      </c>
      <c r="L295">
        <v>1287032400</v>
      </c>
      <c r="M295" s="11">
        <f>(((L295/60)/60)/24)+DATE(1970,1,1)</f>
        <v>40465.208333333336</v>
      </c>
      <c r="N295" t="b">
        <v>0</v>
      </c>
      <c r="O295" t="b">
        <v>0</v>
      </c>
      <c r="P295" t="s">
        <v>33</v>
      </c>
      <c r="Q295" t="str">
        <f t="shared" si="16"/>
        <v>theater</v>
      </c>
      <c r="R295" t="str">
        <f t="shared" si="17"/>
        <v>plays</v>
      </c>
      <c r="S295" s="4">
        <f t="shared" si="18"/>
        <v>16.384615384615383</v>
      </c>
      <c r="T295">
        <f t="shared" si="19"/>
        <v>3.0046948356807511E-2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11">
        <f>(((J296/60)/60)/24)+DATE(1970,1,1)</f>
        <v>43399.208333333328</v>
      </c>
      <c r="L296">
        <v>1541570400</v>
      </c>
      <c r="M296" s="11">
        <f>(((L296/60)/60)/24)+DATE(1970,1,1)</f>
        <v>43411.25</v>
      </c>
      <c r="N296" t="b">
        <v>0</v>
      </c>
      <c r="O296" t="b">
        <v>0</v>
      </c>
      <c r="P296" t="s">
        <v>33</v>
      </c>
      <c r="Q296" t="str">
        <f t="shared" si="16"/>
        <v>theater</v>
      </c>
      <c r="R296" t="str">
        <f t="shared" si="17"/>
        <v>plays</v>
      </c>
      <c r="S296" s="4">
        <f t="shared" si="18"/>
        <v>1339.6666666666667</v>
      </c>
      <c r="T296">
        <f t="shared" si="19"/>
        <v>2.2766857427220701E-2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11">
        <f>(((J297/60)/60)/24)+DATE(1970,1,1)</f>
        <v>41562.208333333336</v>
      </c>
      <c r="L297">
        <v>1383976800</v>
      </c>
      <c r="M297" s="11">
        <f>(((L297/60)/60)/24)+DATE(1970,1,1)</f>
        <v>41587.25</v>
      </c>
      <c r="N297" t="b">
        <v>0</v>
      </c>
      <c r="O297" t="b">
        <v>0</v>
      </c>
      <c r="P297" t="s">
        <v>33</v>
      </c>
      <c r="Q297" t="str">
        <f t="shared" si="16"/>
        <v>theater</v>
      </c>
      <c r="R297" t="str">
        <f t="shared" si="17"/>
        <v>plays</v>
      </c>
      <c r="S297" s="4">
        <f t="shared" si="18"/>
        <v>35.650077760497666</v>
      </c>
      <c r="T297">
        <f t="shared" si="19"/>
        <v>2.7774142418822433E-2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11">
        <f>(((J298/60)/60)/24)+DATE(1970,1,1)</f>
        <v>43493.25</v>
      </c>
      <c r="L298">
        <v>1550556000</v>
      </c>
      <c r="M298" s="11">
        <f>(((L298/60)/60)/24)+DATE(1970,1,1)</f>
        <v>43515.25</v>
      </c>
      <c r="N298" t="b">
        <v>0</v>
      </c>
      <c r="O298" t="b">
        <v>0</v>
      </c>
      <c r="P298" t="s">
        <v>33</v>
      </c>
      <c r="Q298" t="str">
        <f t="shared" si="16"/>
        <v>theater</v>
      </c>
      <c r="R298" t="str">
        <f t="shared" si="17"/>
        <v>plays</v>
      </c>
      <c r="S298" s="4">
        <f t="shared" si="18"/>
        <v>54.950819672131146</v>
      </c>
      <c r="T298">
        <f t="shared" si="19"/>
        <v>1.1336515513126491E-2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11">
        <f>(((J299/60)/60)/24)+DATE(1970,1,1)</f>
        <v>41653.25</v>
      </c>
      <c r="L299">
        <v>1390456800</v>
      </c>
      <c r="M299" s="11">
        <f>(((L299/60)/60)/24)+DATE(1970,1,1)</f>
        <v>41662.25</v>
      </c>
      <c r="N299" t="b">
        <v>0</v>
      </c>
      <c r="O299" t="b">
        <v>1</v>
      </c>
      <c r="P299" t="s">
        <v>33</v>
      </c>
      <c r="Q299" t="str">
        <f t="shared" si="16"/>
        <v>theater</v>
      </c>
      <c r="R299" t="str">
        <f t="shared" si="17"/>
        <v>plays</v>
      </c>
      <c r="S299" s="4">
        <f t="shared" si="18"/>
        <v>94.236111111111114</v>
      </c>
      <c r="T299">
        <f t="shared" si="19"/>
        <v>1.5327929255711128E-2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11">
        <f>(((J300/60)/60)/24)+DATE(1970,1,1)</f>
        <v>42426.25</v>
      </c>
      <c r="L300">
        <v>1458018000</v>
      </c>
      <c r="M300" s="11">
        <f>(((L300/60)/60)/24)+DATE(1970,1,1)</f>
        <v>42444.208333333328</v>
      </c>
      <c r="N300" t="b">
        <v>0</v>
      </c>
      <c r="O300" t="b">
        <v>1</v>
      </c>
      <c r="P300" t="s">
        <v>23</v>
      </c>
      <c r="Q300" t="str">
        <f t="shared" si="16"/>
        <v>music</v>
      </c>
      <c r="R300" t="str">
        <f t="shared" si="17"/>
        <v>rock</v>
      </c>
      <c r="S300" s="4">
        <f t="shared" si="18"/>
        <v>143.91428571428571</v>
      </c>
      <c r="T300">
        <f t="shared" si="19"/>
        <v>1.4294222751637879E-2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11">
        <f>(((J301/60)/60)/24)+DATE(1970,1,1)</f>
        <v>42432.25</v>
      </c>
      <c r="L301">
        <v>1461819600</v>
      </c>
      <c r="M301" s="11">
        <f>(((L301/60)/60)/24)+DATE(1970,1,1)</f>
        <v>42488.208333333328</v>
      </c>
      <c r="N301" t="b">
        <v>0</v>
      </c>
      <c r="O301" t="b">
        <v>0</v>
      </c>
      <c r="P301" t="s">
        <v>17</v>
      </c>
      <c r="Q301" t="str">
        <f t="shared" si="16"/>
        <v>food</v>
      </c>
      <c r="R301" t="str">
        <f t="shared" si="17"/>
        <v>food trucks</v>
      </c>
      <c r="S301" s="4">
        <f t="shared" si="18"/>
        <v>51.421052631578945</v>
      </c>
      <c r="T301">
        <f t="shared" si="19"/>
        <v>2.5076765609007165E-2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11">
        <f>(((J302/60)/60)/24)+DATE(1970,1,1)</f>
        <v>42977.208333333328</v>
      </c>
      <c r="L302">
        <v>1504155600</v>
      </c>
      <c r="M302" s="11">
        <f>(((L302/60)/60)/24)+DATE(1970,1,1)</f>
        <v>42978.208333333328</v>
      </c>
      <c r="N302" t="b">
        <v>0</v>
      </c>
      <c r="O302" t="b">
        <v>1</v>
      </c>
      <c r="P302" t="s">
        <v>68</v>
      </c>
      <c r="Q302" t="str">
        <f t="shared" si="16"/>
        <v>publishing</v>
      </c>
      <c r="R302" t="str">
        <f t="shared" si="17"/>
        <v>nonfiction</v>
      </c>
      <c r="S302" s="4">
        <f t="shared" si="18"/>
        <v>5</v>
      </c>
      <c r="T302">
        <f t="shared" si="19"/>
        <v>0.2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11">
        <f>(((J303/60)/60)/24)+DATE(1970,1,1)</f>
        <v>42061.25</v>
      </c>
      <c r="L303">
        <v>1426395600</v>
      </c>
      <c r="M303" s="11">
        <f>(((L303/60)/60)/24)+DATE(1970,1,1)</f>
        <v>42078.208333333328</v>
      </c>
      <c r="N303" t="b">
        <v>0</v>
      </c>
      <c r="O303" t="b">
        <v>0</v>
      </c>
      <c r="P303" t="s">
        <v>42</v>
      </c>
      <c r="Q303" t="str">
        <f t="shared" si="16"/>
        <v>film &amp; video</v>
      </c>
      <c r="R303" t="str">
        <f t="shared" si="17"/>
        <v>documentary</v>
      </c>
      <c r="S303" s="4">
        <f t="shared" si="18"/>
        <v>1344.6666666666667</v>
      </c>
      <c r="T303">
        <f t="shared" si="19"/>
        <v>2.4376136175838704E-2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11">
        <f>(((J304/60)/60)/24)+DATE(1970,1,1)</f>
        <v>43345.208333333328</v>
      </c>
      <c r="L304">
        <v>1537074000</v>
      </c>
      <c r="M304" s="11">
        <f>(((L304/60)/60)/24)+DATE(1970,1,1)</f>
        <v>43359.208333333328</v>
      </c>
      <c r="N304" t="b">
        <v>0</v>
      </c>
      <c r="O304" t="b">
        <v>0</v>
      </c>
      <c r="P304" t="s">
        <v>33</v>
      </c>
      <c r="Q304" t="str">
        <f t="shared" si="16"/>
        <v>theater</v>
      </c>
      <c r="R304" t="str">
        <f t="shared" si="17"/>
        <v>plays</v>
      </c>
      <c r="S304" s="4">
        <f t="shared" si="18"/>
        <v>31.844940867279899</v>
      </c>
      <c r="T304">
        <f t="shared" si="19"/>
        <v>1.0109763142692086E-2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11">
        <f>(((J305/60)/60)/24)+DATE(1970,1,1)</f>
        <v>42376.25</v>
      </c>
      <c r="L305">
        <v>1452578400</v>
      </c>
      <c r="M305" s="11">
        <f>(((L305/60)/60)/24)+DATE(1970,1,1)</f>
        <v>42381.25</v>
      </c>
      <c r="N305" t="b">
        <v>0</v>
      </c>
      <c r="O305" t="b">
        <v>0</v>
      </c>
      <c r="P305" t="s">
        <v>60</v>
      </c>
      <c r="Q305" t="str">
        <f t="shared" si="16"/>
        <v>music</v>
      </c>
      <c r="R305" t="str">
        <f t="shared" si="17"/>
        <v>indie rock</v>
      </c>
      <c r="S305" s="4">
        <f t="shared" si="18"/>
        <v>82.617647058823536</v>
      </c>
      <c r="T305">
        <f t="shared" si="19"/>
        <v>1.1391954432182272E-2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11">
        <f>(((J306/60)/60)/24)+DATE(1970,1,1)</f>
        <v>42589.208333333328</v>
      </c>
      <c r="L306">
        <v>1474088400</v>
      </c>
      <c r="M306" s="11">
        <f>(((L306/60)/60)/24)+DATE(1970,1,1)</f>
        <v>42630.208333333328</v>
      </c>
      <c r="N306" t="b">
        <v>0</v>
      </c>
      <c r="O306" t="b">
        <v>0</v>
      </c>
      <c r="P306" t="s">
        <v>42</v>
      </c>
      <c r="Q306" t="str">
        <f t="shared" si="16"/>
        <v>film &amp; video</v>
      </c>
      <c r="R306" t="str">
        <f t="shared" si="17"/>
        <v>documentary</v>
      </c>
      <c r="S306" s="4">
        <f t="shared" si="18"/>
        <v>546.14285714285722</v>
      </c>
      <c r="T306">
        <f t="shared" si="19"/>
        <v>1.238120149969483E-2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11">
        <f>(((J307/60)/60)/24)+DATE(1970,1,1)</f>
        <v>42448.208333333328</v>
      </c>
      <c r="L307">
        <v>1461906000</v>
      </c>
      <c r="M307" s="11">
        <f>(((L307/60)/60)/24)+DATE(1970,1,1)</f>
        <v>42489.208333333328</v>
      </c>
      <c r="N307" t="b">
        <v>0</v>
      </c>
      <c r="O307" t="b">
        <v>0</v>
      </c>
      <c r="P307" t="s">
        <v>33</v>
      </c>
      <c r="Q307" t="str">
        <f t="shared" si="16"/>
        <v>theater</v>
      </c>
      <c r="R307" t="str">
        <f t="shared" si="17"/>
        <v>plays</v>
      </c>
      <c r="S307" s="4">
        <f t="shared" si="18"/>
        <v>286.21428571428572</v>
      </c>
      <c r="T307">
        <f t="shared" si="19"/>
        <v>1.0606438732218617E-2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11">
        <f>(((J308/60)/60)/24)+DATE(1970,1,1)</f>
        <v>42930.208333333328</v>
      </c>
      <c r="L308">
        <v>1500267600</v>
      </c>
      <c r="M308" s="11">
        <f>(((L308/60)/60)/24)+DATE(1970,1,1)</f>
        <v>42933.208333333328</v>
      </c>
      <c r="N308" t="b">
        <v>0</v>
      </c>
      <c r="O308" t="b">
        <v>1</v>
      </c>
      <c r="P308" t="s">
        <v>33</v>
      </c>
      <c r="Q308" t="str">
        <f t="shared" si="16"/>
        <v>theater</v>
      </c>
      <c r="R308" t="str">
        <f t="shared" si="17"/>
        <v>plays</v>
      </c>
      <c r="S308" s="4">
        <f t="shared" si="18"/>
        <v>7.9076923076923071</v>
      </c>
      <c r="T308">
        <f t="shared" si="19"/>
        <v>1.3618677042801557E-2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11">
        <f>(((J309/60)/60)/24)+DATE(1970,1,1)</f>
        <v>41066.208333333336</v>
      </c>
      <c r="L309">
        <v>1340686800</v>
      </c>
      <c r="M309" s="11">
        <f>(((L309/60)/60)/24)+DATE(1970,1,1)</f>
        <v>41086.208333333336</v>
      </c>
      <c r="N309" t="b">
        <v>0</v>
      </c>
      <c r="O309" t="b">
        <v>1</v>
      </c>
      <c r="P309" t="s">
        <v>119</v>
      </c>
      <c r="Q309" t="str">
        <f t="shared" si="16"/>
        <v>publishing</v>
      </c>
      <c r="R309" t="str">
        <f t="shared" si="17"/>
        <v>fiction</v>
      </c>
      <c r="S309" s="4">
        <f t="shared" si="18"/>
        <v>132.13677811550153</v>
      </c>
      <c r="T309">
        <f t="shared" si="19"/>
        <v>1.5158834218940492E-2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11">
        <f>(((J310/60)/60)/24)+DATE(1970,1,1)</f>
        <v>40651.208333333336</v>
      </c>
      <c r="L310">
        <v>1303189200</v>
      </c>
      <c r="M310" s="11">
        <f>(((L310/60)/60)/24)+DATE(1970,1,1)</f>
        <v>40652.208333333336</v>
      </c>
      <c r="N310" t="b">
        <v>0</v>
      </c>
      <c r="O310" t="b">
        <v>0</v>
      </c>
      <c r="P310" t="s">
        <v>33</v>
      </c>
      <c r="Q310" t="str">
        <f t="shared" si="16"/>
        <v>theater</v>
      </c>
      <c r="R310" t="str">
        <f t="shared" si="17"/>
        <v>plays</v>
      </c>
      <c r="S310" s="4">
        <f t="shared" si="18"/>
        <v>74.077834179357026</v>
      </c>
      <c r="T310">
        <f t="shared" si="19"/>
        <v>9.1708542713567834E-3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11">
        <f>(((J311/60)/60)/24)+DATE(1970,1,1)</f>
        <v>40807.208333333336</v>
      </c>
      <c r="L311">
        <v>1318309200</v>
      </c>
      <c r="M311" s="11">
        <f>(((L311/60)/60)/24)+DATE(1970,1,1)</f>
        <v>40827.208333333336</v>
      </c>
      <c r="N311" t="b">
        <v>0</v>
      </c>
      <c r="O311" t="b">
        <v>1</v>
      </c>
      <c r="P311" t="s">
        <v>60</v>
      </c>
      <c r="Q311" t="str">
        <f t="shared" si="16"/>
        <v>music</v>
      </c>
      <c r="R311" t="str">
        <f t="shared" si="17"/>
        <v>indie rock</v>
      </c>
      <c r="S311" s="4">
        <f t="shared" si="18"/>
        <v>75.292682926829272</v>
      </c>
      <c r="T311">
        <f t="shared" si="19"/>
        <v>2.4295432458697766E-2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11">
        <f>(((J312/60)/60)/24)+DATE(1970,1,1)</f>
        <v>40277.208333333336</v>
      </c>
      <c r="L312">
        <v>1272171600</v>
      </c>
      <c r="M312" s="11">
        <f>(((L312/60)/60)/24)+DATE(1970,1,1)</f>
        <v>40293.208333333336</v>
      </c>
      <c r="N312" t="b">
        <v>0</v>
      </c>
      <c r="O312" t="b">
        <v>0</v>
      </c>
      <c r="P312" t="s">
        <v>89</v>
      </c>
      <c r="Q312" t="str">
        <f t="shared" si="16"/>
        <v>games</v>
      </c>
      <c r="R312" t="str">
        <f t="shared" si="17"/>
        <v>video games</v>
      </c>
      <c r="S312" s="4">
        <f t="shared" si="18"/>
        <v>20.333333333333332</v>
      </c>
      <c r="T312">
        <f t="shared" si="19"/>
        <v>1.0088272383354351E-2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11">
        <f>(((J313/60)/60)/24)+DATE(1970,1,1)</f>
        <v>40590.25</v>
      </c>
      <c r="L313">
        <v>1298872800</v>
      </c>
      <c r="M313" s="11">
        <f>(((L313/60)/60)/24)+DATE(1970,1,1)</f>
        <v>40602.25</v>
      </c>
      <c r="N313" t="b">
        <v>0</v>
      </c>
      <c r="O313" t="b">
        <v>0</v>
      </c>
      <c r="P313" t="s">
        <v>33</v>
      </c>
      <c r="Q313" t="str">
        <f t="shared" si="16"/>
        <v>theater</v>
      </c>
      <c r="R313" t="str">
        <f t="shared" si="17"/>
        <v>plays</v>
      </c>
      <c r="S313" s="4">
        <f t="shared" si="18"/>
        <v>203.36507936507937</v>
      </c>
      <c r="T313">
        <f t="shared" si="19"/>
        <v>9.4442709959413045E-3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11">
        <f>(((J314/60)/60)/24)+DATE(1970,1,1)</f>
        <v>41572.208333333336</v>
      </c>
      <c r="L314">
        <v>1383282000</v>
      </c>
      <c r="M314" s="11">
        <f>(((L314/60)/60)/24)+DATE(1970,1,1)</f>
        <v>41579.208333333336</v>
      </c>
      <c r="N314" t="b">
        <v>0</v>
      </c>
      <c r="O314" t="b">
        <v>0</v>
      </c>
      <c r="P314" t="s">
        <v>33</v>
      </c>
      <c r="Q314" t="str">
        <f t="shared" si="16"/>
        <v>theater</v>
      </c>
      <c r="R314" t="str">
        <f t="shared" si="17"/>
        <v>plays</v>
      </c>
      <c r="S314" s="4">
        <f t="shared" si="18"/>
        <v>310.2284263959391</v>
      </c>
      <c r="T314">
        <f t="shared" si="19"/>
        <v>2.0409610297526522E-2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11">
        <f>(((J315/60)/60)/24)+DATE(1970,1,1)</f>
        <v>40966.25</v>
      </c>
      <c r="L315">
        <v>1330495200</v>
      </c>
      <c r="M315" s="11">
        <f>(((L315/60)/60)/24)+DATE(1970,1,1)</f>
        <v>40968.25</v>
      </c>
      <c r="N315" t="b">
        <v>0</v>
      </c>
      <c r="O315" t="b">
        <v>0</v>
      </c>
      <c r="P315" t="s">
        <v>23</v>
      </c>
      <c r="Q315" t="str">
        <f t="shared" si="16"/>
        <v>music</v>
      </c>
      <c r="R315" t="str">
        <f t="shared" si="17"/>
        <v>rock</v>
      </c>
      <c r="S315" s="4">
        <f t="shared" si="18"/>
        <v>395.31818181818181</v>
      </c>
      <c r="T315">
        <f t="shared" si="19"/>
        <v>2.564102564102564E-2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11">
        <f>(((J316/60)/60)/24)+DATE(1970,1,1)</f>
        <v>43536.208333333328</v>
      </c>
      <c r="L316">
        <v>1552798800</v>
      </c>
      <c r="M316" s="11">
        <f>(((L316/60)/60)/24)+DATE(1970,1,1)</f>
        <v>43541.208333333328</v>
      </c>
      <c r="N316" t="b">
        <v>0</v>
      </c>
      <c r="O316" t="b">
        <v>1</v>
      </c>
      <c r="P316" t="s">
        <v>42</v>
      </c>
      <c r="Q316" t="str">
        <f t="shared" si="16"/>
        <v>film &amp; video</v>
      </c>
      <c r="R316" t="str">
        <f t="shared" si="17"/>
        <v>documentary</v>
      </c>
      <c r="S316" s="4">
        <f t="shared" si="18"/>
        <v>294.71428571428572</v>
      </c>
      <c r="T316">
        <f t="shared" si="19"/>
        <v>3.2234609791565678E-2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11">
        <f>(((J317/60)/60)/24)+DATE(1970,1,1)</f>
        <v>41783.208333333336</v>
      </c>
      <c r="L317">
        <v>1403413200</v>
      </c>
      <c r="M317" s="11">
        <f>(((L317/60)/60)/24)+DATE(1970,1,1)</f>
        <v>41812.208333333336</v>
      </c>
      <c r="N317" t="b">
        <v>0</v>
      </c>
      <c r="O317" t="b">
        <v>0</v>
      </c>
      <c r="P317" t="s">
        <v>33</v>
      </c>
      <c r="Q317" t="str">
        <f t="shared" si="16"/>
        <v>theater</v>
      </c>
      <c r="R317" t="str">
        <f t="shared" si="17"/>
        <v>plays</v>
      </c>
      <c r="S317" s="4">
        <f t="shared" si="18"/>
        <v>33.89473684210526</v>
      </c>
      <c r="T317">
        <f t="shared" si="19"/>
        <v>9.6273291925465833E-3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11">
        <f>(((J318/60)/60)/24)+DATE(1970,1,1)</f>
        <v>43788.25</v>
      </c>
      <c r="L318">
        <v>1574229600</v>
      </c>
      <c r="M318" s="11">
        <f>(((L318/60)/60)/24)+DATE(1970,1,1)</f>
        <v>43789.25</v>
      </c>
      <c r="N318" t="b">
        <v>0</v>
      </c>
      <c r="O318" t="b">
        <v>1</v>
      </c>
      <c r="P318" t="s">
        <v>17</v>
      </c>
      <c r="Q318" t="str">
        <f t="shared" si="16"/>
        <v>food</v>
      </c>
      <c r="R318" t="str">
        <f t="shared" si="17"/>
        <v>food trucks</v>
      </c>
      <c r="S318" s="4">
        <f t="shared" si="18"/>
        <v>66.677083333333329</v>
      </c>
      <c r="T318">
        <f t="shared" si="19"/>
        <v>1.6872363693172941E-2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11">
        <f>(((J319/60)/60)/24)+DATE(1970,1,1)</f>
        <v>42869.208333333328</v>
      </c>
      <c r="L319">
        <v>1495861200</v>
      </c>
      <c r="M319" s="11">
        <f>(((L319/60)/60)/24)+DATE(1970,1,1)</f>
        <v>42882.208333333328</v>
      </c>
      <c r="N319" t="b">
        <v>0</v>
      </c>
      <c r="O319" t="b">
        <v>0</v>
      </c>
      <c r="P319" t="s">
        <v>33</v>
      </c>
      <c r="Q319" t="str">
        <f t="shared" si="16"/>
        <v>theater</v>
      </c>
      <c r="R319" t="str">
        <f t="shared" si="17"/>
        <v>plays</v>
      </c>
      <c r="S319" s="4">
        <f t="shared" si="18"/>
        <v>19.227272727272727</v>
      </c>
      <c r="T319">
        <f t="shared" si="19"/>
        <v>2.3640661938534278E-2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11">
        <f>(((J320/60)/60)/24)+DATE(1970,1,1)</f>
        <v>41684.25</v>
      </c>
      <c r="L320">
        <v>1392530400</v>
      </c>
      <c r="M320" s="11">
        <f>(((L320/60)/60)/24)+DATE(1970,1,1)</f>
        <v>41686.25</v>
      </c>
      <c r="N320" t="b">
        <v>0</v>
      </c>
      <c r="O320" t="b">
        <v>0</v>
      </c>
      <c r="P320" t="s">
        <v>23</v>
      </c>
      <c r="Q320" t="str">
        <f t="shared" si="16"/>
        <v>music</v>
      </c>
      <c r="R320" t="str">
        <f t="shared" si="17"/>
        <v>rock</v>
      </c>
      <c r="S320" s="4">
        <f t="shared" si="18"/>
        <v>15.842105263157894</v>
      </c>
      <c r="T320">
        <f t="shared" si="19"/>
        <v>1.8826135105204873E-2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11">
        <f>(((J321/60)/60)/24)+DATE(1970,1,1)</f>
        <v>40402.208333333336</v>
      </c>
      <c r="L321">
        <v>1283662800</v>
      </c>
      <c r="M321" s="11">
        <f>(((L321/60)/60)/24)+DATE(1970,1,1)</f>
        <v>40426.208333333336</v>
      </c>
      <c r="N321" t="b">
        <v>0</v>
      </c>
      <c r="O321" t="b">
        <v>0</v>
      </c>
      <c r="P321" t="s">
        <v>28</v>
      </c>
      <c r="Q321" t="str">
        <f t="shared" si="16"/>
        <v>technology</v>
      </c>
      <c r="R321" t="str">
        <f t="shared" si="17"/>
        <v>web</v>
      </c>
      <c r="S321" s="4">
        <f t="shared" si="18"/>
        <v>38.702380952380956</v>
      </c>
      <c r="T321">
        <f t="shared" si="19"/>
        <v>1.9686250384497079E-2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11">
        <f>(((J322/60)/60)/24)+DATE(1970,1,1)</f>
        <v>40673.208333333336</v>
      </c>
      <c r="L322">
        <v>1305781200</v>
      </c>
      <c r="M322" s="11">
        <f>(((L322/60)/60)/24)+DATE(1970,1,1)</f>
        <v>40682.208333333336</v>
      </c>
      <c r="N322" t="b">
        <v>0</v>
      </c>
      <c r="O322" t="b">
        <v>0</v>
      </c>
      <c r="P322" t="s">
        <v>119</v>
      </c>
      <c r="Q322" t="str">
        <f t="shared" ref="Q322:Q385" si="20">LEFT(P322,SEARCH("/",P322,1)-1)</f>
        <v>publishing</v>
      </c>
      <c r="R322" t="str">
        <f t="shared" ref="R322:R385" si="21">RIGHT(P322, LEN(P322)-SEARCH("/",P322))</f>
        <v>fiction</v>
      </c>
      <c r="S322" s="4">
        <f t="shared" ref="S322:S385" si="22">E322/D322*100</f>
        <v>9.5876777251184837</v>
      </c>
      <c r="T322">
        <f t="shared" ref="T322:T385" si="23">IF(G322=0,0,G322/E322)</f>
        <v>9.8863074641621362E-3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11">
        <f>(((J323/60)/60)/24)+DATE(1970,1,1)</f>
        <v>40634.208333333336</v>
      </c>
      <c r="L323">
        <v>1302325200</v>
      </c>
      <c r="M323" s="11">
        <f>(((L323/60)/60)/24)+DATE(1970,1,1)</f>
        <v>40642.208333333336</v>
      </c>
      <c r="N323" t="b">
        <v>0</v>
      </c>
      <c r="O323" t="b">
        <v>0</v>
      </c>
      <c r="P323" t="s">
        <v>100</v>
      </c>
      <c r="Q323" t="str">
        <f t="shared" si="20"/>
        <v>film &amp; video</v>
      </c>
      <c r="R323" t="str">
        <f t="shared" si="21"/>
        <v>shorts</v>
      </c>
      <c r="S323" s="4">
        <f t="shared" si="22"/>
        <v>94.144366197183089</v>
      </c>
      <c r="T323">
        <f t="shared" si="23"/>
        <v>1.5384423582800365E-2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11">
        <f>(((J324/60)/60)/24)+DATE(1970,1,1)</f>
        <v>40507.25</v>
      </c>
      <c r="L324">
        <v>1291788000</v>
      </c>
      <c r="M324" s="11">
        <f>(((L324/60)/60)/24)+DATE(1970,1,1)</f>
        <v>40520.25</v>
      </c>
      <c r="N324" t="b">
        <v>0</v>
      </c>
      <c r="O324" t="b">
        <v>0</v>
      </c>
      <c r="P324" t="s">
        <v>33</v>
      </c>
      <c r="Q324" t="str">
        <f t="shared" si="20"/>
        <v>theater</v>
      </c>
      <c r="R324" t="str">
        <f t="shared" si="21"/>
        <v>plays</v>
      </c>
      <c r="S324" s="4">
        <f t="shared" si="22"/>
        <v>166.56234096692114</v>
      </c>
      <c r="T324">
        <f t="shared" si="23"/>
        <v>2.6316727519006808E-2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11">
        <f>(((J325/60)/60)/24)+DATE(1970,1,1)</f>
        <v>41725.208333333336</v>
      </c>
      <c r="L325">
        <v>1396069200</v>
      </c>
      <c r="M325" s="11">
        <f>(((L325/60)/60)/24)+DATE(1970,1,1)</f>
        <v>41727.208333333336</v>
      </c>
      <c r="N325" t="b">
        <v>0</v>
      </c>
      <c r="O325" t="b">
        <v>0</v>
      </c>
      <c r="P325" t="s">
        <v>42</v>
      </c>
      <c r="Q325" t="str">
        <f t="shared" si="20"/>
        <v>film &amp; video</v>
      </c>
      <c r="R325" t="str">
        <f t="shared" si="21"/>
        <v>documentary</v>
      </c>
      <c r="S325" s="4">
        <f t="shared" si="22"/>
        <v>24.134831460674157</v>
      </c>
      <c r="T325">
        <f t="shared" si="23"/>
        <v>1.2104283054003724E-2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11">
        <f>(((J326/60)/60)/24)+DATE(1970,1,1)</f>
        <v>42176.208333333328</v>
      </c>
      <c r="L326">
        <v>1435899600</v>
      </c>
      <c r="M326" s="11">
        <f>(((L326/60)/60)/24)+DATE(1970,1,1)</f>
        <v>42188.208333333328</v>
      </c>
      <c r="N326" t="b">
        <v>0</v>
      </c>
      <c r="O326" t="b">
        <v>1</v>
      </c>
      <c r="P326" t="s">
        <v>33</v>
      </c>
      <c r="Q326" t="str">
        <f t="shared" si="20"/>
        <v>theater</v>
      </c>
      <c r="R326" t="str">
        <f t="shared" si="21"/>
        <v>plays</v>
      </c>
      <c r="S326" s="4">
        <f t="shared" si="22"/>
        <v>164.05633802816902</v>
      </c>
      <c r="T326">
        <f t="shared" si="23"/>
        <v>2.6356456043956044E-2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11">
        <f>(((J327/60)/60)/24)+DATE(1970,1,1)</f>
        <v>43267.208333333328</v>
      </c>
      <c r="L327">
        <v>1531112400</v>
      </c>
      <c r="M327" s="11">
        <f>(((L327/60)/60)/24)+DATE(1970,1,1)</f>
        <v>43290.208333333328</v>
      </c>
      <c r="N327" t="b">
        <v>0</v>
      </c>
      <c r="O327" t="b">
        <v>1</v>
      </c>
      <c r="P327" t="s">
        <v>33</v>
      </c>
      <c r="Q327" t="str">
        <f t="shared" si="20"/>
        <v>theater</v>
      </c>
      <c r="R327" t="str">
        <f t="shared" si="21"/>
        <v>plays</v>
      </c>
      <c r="S327" s="4">
        <f t="shared" si="22"/>
        <v>90.723076923076931</v>
      </c>
      <c r="T327">
        <f t="shared" si="23"/>
        <v>1.2379175852128201E-2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11">
        <f>(((J328/60)/60)/24)+DATE(1970,1,1)</f>
        <v>42364.25</v>
      </c>
      <c r="L328">
        <v>1451628000</v>
      </c>
      <c r="M328" s="11">
        <f>(((L328/60)/60)/24)+DATE(1970,1,1)</f>
        <v>42370.25</v>
      </c>
      <c r="N328" t="b">
        <v>0</v>
      </c>
      <c r="O328" t="b">
        <v>0</v>
      </c>
      <c r="P328" t="s">
        <v>71</v>
      </c>
      <c r="Q328" t="str">
        <f t="shared" si="20"/>
        <v>film &amp; video</v>
      </c>
      <c r="R328" t="str">
        <f t="shared" si="21"/>
        <v>animation</v>
      </c>
      <c r="S328" s="4">
        <f t="shared" si="22"/>
        <v>46.194444444444443</v>
      </c>
      <c r="T328">
        <f t="shared" si="23"/>
        <v>3.8484666265784728E-2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11">
        <f>(((J329/60)/60)/24)+DATE(1970,1,1)</f>
        <v>43705.208333333328</v>
      </c>
      <c r="L329">
        <v>1567314000</v>
      </c>
      <c r="M329" s="11">
        <f>(((L329/60)/60)/24)+DATE(1970,1,1)</f>
        <v>43709.208333333328</v>
      </c>
      <c r="N329" t="b">
        <v>0</v>
      </c>
      <c r="O329" t="b">
        <v>1</v>
      </c>
      <c r="P329" t="s">
        <v>33</v>
      </c>
      <c r="Q329" t="str">
        <f t="shared" si="20"/>
        <v>theater</v>
      </c>
      <c r="R329" t="str">
        <f t="shared" si="21"/>
        <v>plays</v>
      </c>
      <c r="S329" s="4">
        <f t="shared" si="22"/>
        <v>38.53846153846154</v>
      </c>
      <c r="T329">
        <f t="shared" si="23"/>
        <v>3.2934131736526949E-2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11">
        <f>(((J330/60)/60)/24)+DATE(1970,1,1)</f>
        <v>43434.25</v>
      </c>
      <c r="L330">
        <v>1544508000</v>
      </c>
      <c r="M330" s="11">
        <f>(((L330/60)/60)/24)+DATE(1970,1,1)</f>
        <v>43445.25</v>
      </c>
      <c r="N330" t="b">
        <v>0</v>
      </c>
      <c r="O330" t="b">
        <v>0</v>
      </c>
      <c r="P330" t="s">
        <v>23</v>
      </c>
      <c r="Q330" t="str">
        <f t="shared" si="20"/>
        <v>music</v>
      </c>
      <c r="R330" t="str">
        <f t="shared" si="21"/>
        <v>rock</v>
      </c>
      <c r="S330" s="4">
        <f t="shared" si="22"/>
        <v>133.56231003039514</v>
      </c>
      <c r="T330">
        <f t="shared" si="23"/>
        <v>1.8516832794744587E-2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11">
        <f>(((J331/60)/60)/24)+DATE(1970,1,1)</f>
        <v>42716.25</v>
      </c>
      <c r="L331">
        <v>1482472800</v>
      </c>
      <c r="M331" s="11">
        <f>(((L331/60)/60)/24)+DATE(1970,1,1)</f>
        <v>42727.25</v>
      </c>
      <c r="N331" t="b">
        <v>0</v>
      </c>
      <c r="O331" t="b">
        <v>0</v>
      </c>
      <c r="P331" t="s">
        <v>89</v>
      </c>
      <c r="Q331" t="str">
        <f t="shared" si="20"/>
        <v>games</v>
      </c>
      <c r="R331" t="str">
        <f t="shared" si="21"/>
        <v>video games</v>
      </c>
      <c r="S331" s="4">
        <f t="shared" si="22"/>
        <v>22.896588486140725</v>
      </c>
      <c r="T331">
        <f t="shared" si="23"/>
        <v>9.8244633794291568E-3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11">
        <f>(((J332/60)/60)/24)+DATE(1970,1,1)</f>
        <v>43077.25</v>
      </c>
      <c r="L332">
        <v>1512799200</v>
      </c>
      <c r="M332" s="11">
        <f>(((L332/60)/60)/24)+DATE(1970,1,1)</f>
        <v>43078.25</v>
      </c>
      <c r="N332" t="b">
        <v>0</v>
      </c>
      <c r="O332" t="b">
        <v>0</v>
      </c>
      <c r="P332" t="s">
        <v>42</v>
      </c>
      <c r="Q332" t="str">
        <f t="shared" si="20"/>
        <v>film &amp; video</v>
      </c>
      <c r="R332" t="str">
        <f t="shared" si="21"/>
        <v>documentary</v>
      </c>
      <c r="S332" s="4">
        <f t="shared" si="22"/>
        <v>184.95548961424333</v>
      </c>
      <c r="T332">
        <f t="shared" si="23"/>
        <v>2.2220439595700303E-2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11">
        <f>(((J333/60)/60)/24)+DATE(1970,1,1)</f>
        <v>40896.25</v>
      </c>
      <c r="L333">
        <v>1324360800</v>
      </c>
      <c r="M333" s="11">
        <f>(((L333/60)/60)/24)+DATE(1970,1,1)</f>
        <v>40897.25</v>
      </c>
      <c r="N333" t="b">
        <v>0</v>
      </c>
      <c r="O333" t="b">
        <v>0</v>
      </c>
      <c r="P333" t="s">
        <v>17</v>
      </c>
      <c r="Q333" t="str">
        <f t="shared" si="20"/>
        <v>food</v>
      </c>
      <c r="R333" t="str">
        <f t="shared" si="21"/>
        <v>food trucks</v>
      </c>
      <c r="S333" s="4">
        <f t="shared" si="22"/>
        <v>443.72727272727275</v>
      </c>
      <c r="T333">
        <f t="shared" si="23"/>
        <v>1.2975483166017893E-2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11">
        <f>(((J334/60)/60)/24)+DATE(1970,1,1)</f>
        <v>41361.208333333336</v>
      </c>
      <c r="L334">
        <v>1364533200</v>
      </c>
      <c r="M334" s="11">
        <f>(((L334/60)/60)/24)+DATE(1970,1,1)</f>
        <v>41362.208333333336</v>
      </c>
      <c r="N334" t="b">
        <v>0</v>
      </c>
      <c r="O334" t="b">
        <v>0</v>
      </c>
      <c r="P334" t="s">
        <v>65</v>
      </c>
      <c r="Q334" t="str">
        <f t="shared" si="20"/>
        <v>technology</v>
      </c>
      <c r="R334" t="str">
        <f t="shared" si="21"/>
        <v>wearables</v>
      </c>
      <c r="S334" s="4">
        <f t="shared" si="22"/>
        <v>199.9806763285024</v>
      </c>
      <c r="T334">
        <f t="shared" si="23"/>
        <v>1.1353753985892357E-2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11">
        <f>(((J335/60)/60)/24)+DATE(1970,1,1)</f>
        <v>43424.25</v>
      </c>
      <c r="L335">
        <v>1545112800</v>
      </c>
      <c r="M335" s="11">
        <f>(((L335/60)/60)/24)+DATE(1970,1,1)</f>
        <v>43452.25</v>
      </c>
      <c r="N335" t="b">
        <v>0</v>
      </c>
      <c r="O335" t="b">
        <v>0</v>
      </c>
      <c r="P335" t="s">
        <v>33</v>
      </c>
      <c r="Q335" t="str">
        <f t="shared" si="20"/>
        <v>theater</v>
      </c>
      <c r="R335" t="str">
        <f t="shared" si="21"/>
        <v>plays</v>
      </c>
      <c r="S335" s="4">
        <f t="shared" si="22"/>
        <v>123.95833333333333</v>
      </c>
      <c r="T335">
        <f t="shared" si="23"/>
        <v>2.1260504201680672E-2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11">
        <f>(((J336/60)/60)/24)+DATE(1970,1,1)</f>
        <v>43110.25</v>
      </c>
      <c r="L336">
        <v>1516168800</v>
      </c>
      <c r="M336" s="11">
        <f>(((L336/60)/60)/24)+DATE(1970,1,1)</f>
        <v>43117.25</v>
      </c>
      <c r="N336" t="b">
        <v>0</v>
      </c>
      <c r="O336" t="b">
        <v>0</v>
      </c>
      <c r="P336" t="s">
        <v>23</v>
      </c>
      <c r="Q336" t="str">
        <f t="shared" si="20"/>
        <v>music</v>
      </c>
      <c r="R336" t="str">
        <f t="shared" si="21"/>
        <v>rock</v>
      </c>
      <c r="S336" s="4">
        <f t="shared" si="22"/>
        <v>186.61329305135951</v>
      </c>
      <c r="T336">
        <f t="shared" si="23"/>
        <v>9.0093736340235396E-3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11">
        <f>(((J337/60)/60)/24)+DATE(1970,1,1)</f>
        <v>43784.25</v>
      </c>
      <c r="L337">
        <v>1574920800</v>
      </c>
      <c r="M337" s="11">
        <f>(((L337/60)/60)/24)+DATE(1970,1,1)</f>
        <v>43797.25</v>
      </c>
      <c r="N337" t="b">
        <v>0</v>
      </c>
      <c r="O337" t="b">
        <v>0</v>
      </c>
      <c r="P337" t="s">
        <v>23</v>
      </c>
      <c r="Q337" t="str">
        <f t="shared" si="20"/>
        <v>music</v>
      </c>
      <c r="R337" t="str">
        <f t="shared" si="21"/>
        <v>rock</v>
      </c>
      <c r="S337" s="4">
        <f t="shared" si="22"/>
        <v>114.28538550057536</v>
      </c>
      <c r="T337">
        <f t="shared" si="23"/>
        <v>1.1493847795879735E-2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11">
        <f>(((J338/60)/60)/24)+DATE(1970,1,1)</f>
        <v>40527.25</v>
      </c>
      <c r="L338">
        <v>1292479200</v>
      </c>
      <c r="M338" s="11">
        <f>(((L338/60)/60)/24)+DATE(1970,1,1)</f>
        <v>40528.25</v>
      </c>
      <c r="N338" t="b">
        <v>0</v>
      </c>
      <c r="O338" t="b">
        <v>1</v>
      </c>
      <c r="P338" t="s">
        <v>23</v>
      </c>
      <c r="Q338" t="str">
        <f t="shared" si="20"/>
        <v>music</v>
      </c>
      <c r="R338" t="str">
        <f t="shared" si="21"/>
        <v>rock</v>
      </c>
      <c r="S338" s="4">
        <f t="shared" si="22"/>
        <v>97.032531824611041</v>
      </c>
      <c r="T338">
        <f t="shared" si="23"/>
        <v>1.562636657823387E-2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11">
        <f>(((J339/60)/60)/24)+DATE(1970,1,1)</f>
        <v>43780.25</v>
      </c>
      <c r="L339">
        <v>1573538400</v>
      </c>
      <c r="M339" s="11">
        <f>(((L339/60)/60)/24)+DATE(1970,1,1)</f>
        <v>43781.25</v>
      </c>
      <c r="N339" t="b">
        <v>0</v>
      </c>
      <c r="O339" t="b">
        <v>0</v>
      </c>
      <c r="P339" t="s">
        <v>33</v>
      </c>
      <c r="Q339" t="str">
        <f t="shared" si="20"/>
        <v>theater</v>
      </c>
      <c r="R339" t="str">
        <f t="shared" si="21"/>
        <v>plays</v>
      </c>
      <c r="S339" s="4">
        <f t="shared" si="22"/>
        <v>122.81904761904762</v>
      </c>
      <c r="T339">
        <f t="shared" si="23"/>
        <v>9.4344499586435076E-3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11">
        <f>(((J340/60)/60)/24)+DATE(1970,1,1)</f>
        <v>40821.208333333336</v>
      </c>
      <c r="L340">
        <v>1320382800</v>
      </c>
      <c r="M340" s="11">
        <f>(((L340/60)/60)/24)+DATE(1970,1,1)</f>
        <v>40851.208333333336</v>
      </c>
      <c r="N340" t="b">
        <v>0</v>
      </c>
      <c r="O340" t="b">
        <v>0</v>
      </c>
      <c r="P340" t="s">
        <v>33</v>
      </c>
      <c r="Q340" t="str">
        <f t="shared" si="20"/>
        <v>theater</v>
      </c>
      <c r="R340" t="str">
        <f t="shared" si="21"/>
        <v>plays</v>
      </c>
      <c r="S340" s="4">
        <f t="shared" si="22"/>
        <v>179.14326647564468</v>
      </c>
      <c r="T340">
        <f t="shared" si="23"/>
        <v>1.3515458805841237E-2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11">
        <f>(((J341/60)/60)/24)+DATE(1970,1,1)</f>
        <v>42949.208333333328</v>
      </c>
      <c r="L341">
        <v>1502859600</v>
      </c>
      <c r="M341" s="11">
        <f>(((L341/60)/60)/24)+DATE(1970,1,1)</f>
        <v>42963.208333333328</v>
      </c>
      <c r="N341" t="b">
        <v>0</v>
      </c>
      <c r="O341" t="b">
        <v>0</v>
      </c>
      <c r="P341" t="s">
        <v>33</v>
      </c>
      <c r="Q341" t="str">
        <f t="shared" si="20"/>
        <v>theater</v>
      </c>
      <c r="R341" t="str">
        <f t="shared" si="21"/>
        <v>plays</v>
      </c>
      <c r="S341" s="4">
        <f t="shared" si="22"/>
        <v>79.951577402787962</v>
      </c>
      <c r="T341">
        <f t="shared" si="23"/>
        <v>1.1901921559271019E-2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11">
        <f>(((J342/60)/60)/24)+DATE(1970,1,1)</f>
        <v>40889.25</v>
      </c>
      <c r="L342">
        <v>1323756000</v>
      </c>
      <c r="M342" s="11">
        <f>(((L342/60)/60)/24)+DATE(1970,1,1)</f>
        <v>40890.25</v>
      </c>
      <c r="N342" t="b">
        <v>0</v>
      </c>
      <c r="O342" t="b">
        <v>0</v>
      </c>
      <c r="P342" t="s">
        <v>122</v>
      </c>
      <c r="Q342" t="str">
        <f t="shared" si="20"/>
        <v>photography</v>
      </c>
      <c r="R342" t="str">
        <f t="shared" si="21"/>
        <v>photography books</v>
      </c>
      <c r="S342" s="4">
        <f t="shared" si="22"/>
        <v>94.242587601078171</v>
      </c>
      <c r="T342">
        <f t="shared" si="23"/>
        <v>1.1240132707928155E-2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11">
        <f>(((J343/60)/60)/24)+DATE(1970,1,1)</f>
        <v>42244.208333333328</v>
      </c>
      <c r="L343">
        <v>1441342800</v>
      </c>
      <c r="M343" s="11">
        <f>(((L343/60)/60)/24)+DATE(1970,1,1)</f>
        <v>42251.208333333328</v>
      </c>
      <c r="N343" t="b">
        <v>0</v>
      </c>
      <c r="O343" t="b">
        <v>0</v>
      </c>
      <c r="P343" t="s">
        <v>60</v>
      </c>
      <c r="Q343" t="str">
        <f t="shared" si="20"/>
        <v>music</v>
      </c>
      <c r="R343" t="str">
        <f t="shared" si="21"/>
        <v>indie rock</v>
      </c>
      <c r="S343" s="4">
        <f t="shared" si="22"/>
        <v>84.669291338582681</v>
      </c>
      <c r="T343">
        <f t="shared" si="23"/>
        <v>1.2988623329923432E-2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11">
        <f>(((J344/60)/60)/24)+DATE(1970,1,1)</f>
        <v>41475.208333333336</v>
      </c>
      <c r="L344">
        <v>1375333200</v>
      </c>
      <c r="M344" s="11">
        <f>(((L344/60)/60)/24)+DATE(1970,1,1)</f>
        <v>41487.208333333336</v>
      </c>
      <c r="N344" t="b">
        <v>0</v>
      </c>
      <c r="O344" t="b">
        <v>0</v>
      </c>
      <c r="P344" t="s">
        <v>33</v>
      </c>
      <c r="Q344" t="str">
        <f t="shared" si="20"/>
        <v>theater</v>
      </c>
      <c r="R344" t="str">
        <f t="shared" si="21"/>
        <v>plays</v>
      </c>
      <c r="S344" s="4">
        <f t="shared" si="22"/>
        <v>66.521920668058456</v>
      </c>
      <c r="T344">
        <f t="shared" si="23"/>
        <v>1.0293748430831032E-2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11">
        <f>(((J345/60)/60)/24)+DATE(1970,1,1)</f>
        <v>41597.25</v>
      </c>
      <c r="L345">
        <v>1389420000</v>
      </c>
      <c r="M345" s="11">
        <f>(((L345/60)/60)/24)+DATE(1970,1,1)</f>
        <v>41650.25</v>
      </c>
      <c r="N345" t="b">
        <v>0</v>
      </c>
      <c r="O345" t="b">
        <v>0</v>
      </c>
      <c r="P345" t="s">
        <v>33</v>
      </c>
      <c r="Q345" t="str">
        <f t="shared" si="20"/>
        <v>theater</v>
      </c>
      <c r="R345" t="str">
        <f t="shared" si="21"/>
        <v>plays</v>
      </c>
      <c r="S345" s="4">
        <f t="shared" si="22"/>
        <v>53.922222222222224</v>
      </c>
      <c r="T345">
        <f t="shared" si="23"/>
        <v>3.0290541932825057E-2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11">
        <f>(((J346/60)/60)/24)+DATE(1970,1,1)</f>
        <v>43122.25</v>
      </c>
      <c r="L346">
        <v>1520056800</v>
      </c>
      <c r="M346" s="11">
        <f>(((L346/60)/60)/24)+DATE(1970,1,1)</f>
        <v>43162.25</v>
      </c>
      <c r="N346" t="b">
        <v>0</v>
      </c>
      <c r="O346" t="b">
        <v>0</v>
      </c>
      <c r="P346" t="s">
        <v>89</v>
      </c>
      <c r="Q346" t="str">
        <f t="shared" si="20"/>
        <v>games</v>
      </c>
      <c r="R346" t="str">
        <f t="shared" si="21"/>
        <v>video games</v>
      </c>
      <c r="S346" s="4">
        <f t="shared" si="22"/>
        <v>41.983299595141702</v>
      </c>
      <c r="T346">
        <f t="shared" si="23"/>
        <v>1.0004942200364035E-2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11">
        <f>(((J347/60)/60)/24)+DATE(1970,1,1)</f>
        <v>42194.208333333328</v>
      </c>
      <c r="L347">
        <v>1436504400</v>
      </c>
      <c r="M347" s="11">
        <f>(((L347/60)/60)/24)+DATE(1970,1,1)</f>
        <v>42195.208333333328</v>
      </c>
      <c r="N347" t="b">
        <v>0</v>
      </c>
      <c r="O347" t="b">
        <v>0</v>
      </c>
      <c r="P347" t="s">
        <v>53</v>
      </c>
      <c r="Q347" t="str">
        <f t="shared" si="20"/>
        <v>film &amp; video</v>
      </c>
      <c r="R347" t="str">
        <f t="shared" si="21"/>
        <v>drama</v>
      </c>
      <c r="S347" s="4">
        <f t="shared" si="22"/>
        <v>14.69479695431472</v>
      </c>
      <c r="T347">
        <f t="shared" si="23"/>
        <v>1.429249967615182E-2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11">
        <f>(((J348/60)/60)/24)+DATE(1970,1,1)</f>
        <v>42971.208333333328</v>
      </c>
      <c r="L348">
        <v>1508302800</v>
      </c>
      <c r="M348" s="11">
        <f>(((L348/60)/60)/24)+DATE(1970,1,1)</f>
        <v>43026.208333333328</v>
      </c>
      <c r="N348" t="b">
        <v>0</v>
      </c>
      <c r="O348" t="b">
        <v>1</v>
      </c>
      <c r="P348" t="s">
        <v>60</v>
      </c>
      <c r="Q348" t="str">
        <f t="shared" si="20"/>
        <v>music</v>
      </c>
      <c r="R348" t="str">
        <f t="shared" si="21"/>
        <v>indie rock</v>
      </c>
      <c r="S348" s="4">
        <f t="shared" si="22"/>
        <v>34.475000000000001</v>
      </c>
      <c r="T348">
        <f t="shared" si="23"/>
        <v>9.0645395213923129E-3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11">
        <f>(((J349/60)/60)/24)+DATE(1970,1,1)</f>
        <v>42046.25</v>
      </c>
      <c r="L349">
        <v>1425708000</v>
      </c>
      <c r="M349" s="11">
        <f>(((L349/60)/60)/24)+DATE(1970,1,1)</f>
        <v>42070.25</v>
      </c>
      <c r="N349" t="b">
        <v>0</v>
      </c>
      <c r="O349" t="b">
        <v>0</v>
      </c>
      <c r="P349" t="s">
        <v>28</v>
      </c>
      <c r="Q349" t="str">
        <f t="shared" si="20"/>
        <v>technology</v>
      </c>
      <c r="R349" t="str">
        <f t="shared" si="21"/>
        <v>web</v>
      </c>
      <c r="S349" s="4">
        <f t="shared" si="22"/>
        <v>1400.7777777777778</v>
      </c>
      <c r="T349">
        <f t="shared" si="23"/>
        <v>1.5150313317997937E-2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11">
        <f>(((J350/60)/60)/24)+DATE(1970,1,1)</f>
        <v>42782.25</v>
      </c>
      <c r="L350">
        <v>1488348000</v>
      </c>
      <c r="M350" s="11">
        <f>(((L350/60)/60)/24)+DATE(1970,1,1)</f>
        <v>42795.25</v>
      </c>
      <c r="N350" t="b">
        <v>0</v>
      </c>
      <c r="O350" t="b">
        <v>0</v>
      </c>
      <c r="P350" t="s">
        <v>17</v>
      </c>
      <c r="Q350" t="str">
        <f t="shared" si="20"/>
        <v>food</v>
      </c>
      <c r="R350" t="str">
        <f t="shared" si="21"/>
        <v>food trucks</v>
      </c>
      <c r="S350" s="4">
        <f t="shared" si="22"/>
        <v>71.770351758793964</v>
      </c>
      <c r="T350">
        <f t="shared" si="23"/>
        <v>2.4386828452000027E-2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11">
        <f>(((J351/60)/60)/24)+DATE(1970,1,1)</f>
        <v>42930.208333333328</v>
      </c>
      <c r="L351">
        <v>1502600400</v>
      </c>
      <c r="M351" s="11">
        <f>(((L351/60)/60)/24)+DATE(1970,1,1)</f>
        <v>42960.208333333328</v>
      </c>
      <c r="N351" t="b">
        <v>0</v>
      </c>
      <c r="O351" t="b">
        <v>0</v>
      </c>
      <c r="P351" t="s">
        <v>33</v>
      </c>
      <c r="Q351" t="str">
        <f t="shared" si="20"/>
        <v>theater</v>
      </c>
      <c r="R351" t="str">
        <f t="shared" si="21"/>
        <v>plays</v>
      </c>
      <c r="S351" s="4">
        <f t="shared" si="22"/>
        <v>53.074115044247783</v>
      </c>
      <c r="T351">
        <f t="shared" si="23"/>
        <v>9.6187915546384877E-3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11">
        <f>(((J352/60)/60)/24)+DATE(1970,1,1)</f>
        <v>42144.208333333328</v>
      </c>
      <c r="L352">
        <v>1433653200</v>
      </c>
      <c r="M352" s="11">
        <f>(((L352/60)/60)/24)+DATE(1970,1,1)</f>
        <v>42162.208333333328</v>
      </c>
      <c r="N352" t="b">
        <v>0</v>
      </c>
      <c r="O352" t="b">
        <v>1</v>
      </c>
      <c r="P352" t="s">
        <v>159</v>
      </c>
      <c r="Q352" t="str">
        <f t="shared" si="20"/>
        <v>music</v>
      </c>
      <c r="R352" t="str">
        <f t="shared" si="21"/>
        <v>jazz</v>
      </c>
      <c r="S352" s="4">
        <f t="shared" si="22"/>
        <v>5</v>
      </c>
      <c r="T352">
        <f t="shared" si="23"/>
        <v>0.2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11">
        <f>(((J353/60)/60)/24)+DATE(1970,1,1)</f>
        <v>42240.208333333328</v>
      </c>
      <c r="L353">
        <v>1441602000</v>
      </c>
      <c r="M353" s="11">
        <f>(((L353/60)/60)/24)+DATE(1970,1,1)</f>
        <v>42254.208333333328</v>
      </c>
      <c r="N353" t="b">
        <v>0</v>
      </c>
      <c r="O353" t="b">
        <v>0</v>
      </c>
      <c r="P353" t="s">
        <v>23</v>
      </c>
      <c r="Q353" t="str">
        <f t="shared" si="20"/>
        <v>music</v>
      </c>
      <c r="R353" t="str">
        <f t="shared" si="21"/>
        <v>rock</v>
      </c>
      <c r="S353" s="4">
        <f t="shared" si="22"/>
        <v>127.70715249662618</v>
      </c>
      <c r="T353">
        <f t="shared" si="23"/>
        <v>2.1272098995043908E-2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1">
        <f>(((J354/60)/60)/24)+DATE(1970,1,1)</f>
        <v>42315.25</v>
      </c>
      <c r="L354">
        <v>1447567200</v>
      </c>
      <c r="M354" s="11">
        <f>(((L354/60)/60)/24)+DATE(1970,1,1)</f>
        <v>42323.25</v>
      </c>
      <c r="N354" t="b">
        <v>0</v>
      </c>
      <c r="O354" t="b">
        <v>0</v>
      </c>
      <c r="P354" t="s">
        <v>33</v>
      </c>
      <c r="Q354" t="str">
        <f t="shared" si="20"/>
        <v>theater</v>
      </c>
      <c r="R354" t="str">
        <f t="shared" si="21"/>
        <v>plays</v>
      </c>
      <c r="S354" s="4">
        <f t="shared" si="22"/>
        <v>34.892857142857139</v>
      </c>
      <c r="T354">
        <f t="shared" si="23"/>
        <v>3.3776867963152504E-2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11">
        <f>(((J355/60)/60)/24)+DATE(1970,1,1)</f>
        <v>43651.208333333328</v>
      </c>
      <c r="L355">
        <v>1562389200</v>
      </c>
      <c r="M355" s="11">
        <f>(((L355/60)/60)/24)+DATE(1970,1,1)</f>
        <v>43652.208333333328</v>
      </c>
      <c r="N355" t="b">
        <v>0</v>
      </c>
      <c r="O355" t="b">
        <v>0</v>
      </c>
      <c r="P355" t="s">
        <v>33</v>
      </c>
      <c r="Q355" t="str">
        <f t="shared" si="20"/>
        <v>theater</v>
      </c>
      <c r="R355" t="str">
        <f t="shared" si="21"/>
        <v>plays</v>
      </c>
      <c r="S355" s="4">
        <f t="shared" si="22"/>
        <v>410.59821428571428</v>
      </c>
      <c r="T355">
        <f t="shared" si="23"/>
        <v>1.2344068251172433E-2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11">
        <f>(((J356/60)/60)/24)+DATE(1970,1,1)</f>
        <v>41520.208333333336</v>
      </c>
      <c r="L356">
        <v>1378789200</v>
      </c>
      <c r="M356" s="11">
        <f>(((L356/60)/60)/24)+DATE(1970,1,1)</f>
        <v>41527.208333333336</v>
      </c>
      <c r="N356" t="b">
        <v>0</v>
      </c>
      <c r="O356" t="b">
        <v>0</v>
      </c>
      <c r="P356" t="s">
        <v>42</v>
      </c>
      <c r="Q356" t="str">
        <f t="shared" si="20"/>
        <v>film &amp; video</v>
      </c>
      <c r="R356" t="str">
        <f t="shared" si="21"/>
        <v>documentary</v>
      </c>
      <c r="S356" s="4">
        <f t="shared" si="22"/>
        <v>123.73770491803278</v>
      </c>
      <c r="T356">
        <f t="shared" si="23"/>
        <v>1.0598834128245893E-2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11">
        <f>(((J357/60)/60)/24)+DATE(1970,1,1)</f>
        <v>42757.25</v>
      </c>
      <c r="L357">
        <v>1488520800</v>
      </c>
      <c r="M357" s="11">
        <f>(((L357/60)/60)/24)+DATE(1970,1,1)</f>
        <v>42797.25</v>
      </c>
      <c r="N357" t="b">
        <v>0</v>
      </c>
      <c r="O357" t="b">
        <v>0</v>
      </c>
      <c r="P357" t="s">
        <v>65</v>
      </c>
      <c r="Q357" t="str">
        <f t="shared" si="20"/>
        <v>technology</v>
      </c>
      <c r="R357" t="str">
        <f t="shared" si="21"/>
        <v>wearables</v>
      </c>
      <c r="S357" s="4">
        <f t="shared" si="22"/>
        <v>58.973684210526315</v>
      </c>
      <c r="T357">
        <f t="shared" si="23"/>
        <v>3.8375725122713075E-2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11">
        <f>(((J358/60)/60)/24)+DATE(1970,1,1)</f>
        <v>40922.25</v>
      </c>
      <c r="L358">
        <v>1327298400</v>
      </c>
      <c r="M358" s="11">
        <f>(((L358/60)/60)/24)+DATE(1970,1,1)</f>
        <v>40931.25</v>
      </c>
      <c r="N358" t="b">
        <v>0</v>
      </c>
      <c r="O358" t="b">
        <v>0</v>
      </c>
      <c r="P358" t="s">
        <v>33</v>
      </c>
      <c r="Q358" t="str">
        <f t="shared" si="20"/>
        <v>theater</v>
      </c>
      <c r="R358" t="str">
        <f t="shared" si="21"/>
        <v>plays</v>
      </c>
      <c r="S358" s="4">
        <f t="shared" si="22"/>
        <v>36.892473118279568</v>
      </c>
      <c r="T358">
        <f t="shared" si="23"/>
        <v>1.1658408627222384E-2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11">
        <f>(((J359/60)/60)/24)+DATE(1970,1,1)</f>
        <v>42250.208333333328</v>
      </c>
      <c r="L359">
        <v>1443416400</v>
      </c>
      <c r="M359" s="11">
        <f>(((L359/60)/60)/24)+DATE(1970,1,1)</f>
        <v>42275.208333333328</v>
      </c>
      <c r="N359" t="b">
        <v>0</v>
      </c>
      <c r="O359" t="b">
        <v>0</v>
      </c>
      <c r="P359" t="s">
        <v>89</v>
      </c>
      <c r="Q359" t="str">
        <f t="shared" si="20"/>
        <v>games</v>
      </c>
      <c r="R359" t="str">
        <f t="shared" si="21"/>
        <v>video games</v>
      </c>
      <c r="S359" s="4">
        <f t="shared" si="22"/>
        <v>184.91304347826087</v>
      </c>
      <c r="T359">
        <f t="shared" si="23"/>
        <v>9.6402539383964262E-3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1">
        <f>(((J360/60)/60)/24)+DATE(1970,1,1)</f>
        <v>43322.208333333328</v>
      </c>
      <c r="L360">
        <v>1534136400</v>
      </c>
      <c r="M360" s="11">
        <f>(((L360/60)/60)/24)+DATE(1970,1,1)</f>
        <v>43325.208333333328</v>
      </c>
      <c r="N360" t="b">
        <v>1</v>
      </c>
      <c r="O360" t="b">
        <v>0</v>
      </c>
      <c r="P360" t="s">
        <v>122</v>
      </c>
      <c r="Q360" t="str">
        <f t="shared" si="20"/>
        <v>photography</v>
      </c>
      <c r="R360" t="str">
        <f t="shared" si="21"/>
        <v>photography books</v>
      </c>
      <c r="S360" s="4">
        <f t="shared" si="22"/>
        <v>11.814432989690722</v>
      </c>
      <c r="T360">
        <f t="shared" si="23"/>
        <v>2.006980802792321E-2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11">
        <f>(((J361/60)/60)/24)+DATE(1970,1,1)</f>
        <v>40782.208333333336</v>
      </c>
      <c r="L361">
        <v>1315026000</v>
      </c>
      <c r="M361" s="11">
        <f>(((L361/60)/60)/24)+DATE(1970,1,1)</f>
        <v>40789.208333333336</v>
      </c>
      <c r="N361" t="b">
        <v>0</v>
      </c>
      <c r="O361" t="b">
        <v>0</v>
      </c>
      <c r="P361" t="s">
        <v>71</v>
      </c>
      <c r="Q361" t="str">
        <f t="shared" si="20"/>
        <v>film &amp; video</v>
      </c>
      <c r="R361" t="str">
        <f t="shared" si="21"/>
        <v>animation</v>
      </c>
      <c r="S361" s="4">
        <f t="shared" si="22"/>
        <v>298.7</v>
      </c>
      <c r="T361">
        <f t="shared" si="23"/>
        <v>1.5651155005021761E-2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11">
        <f>(((J362/60)/60)/24)+DATE(1970,1,1)</f>
        <v>40544.25</v>
      </c>
      <c r="L362">
        <v>1295071200</v>
      </c>
      <c r="M362" s="11">
        <f>(((L362/60)/60)/24)+DATE(1970,1,1)</f>
        <v>40558.25</v>
      </c>
      <c r="N362" t="b">
        <v>0</v>
      </c>
      <c r="O362" t="b">
        <v>1</v>
      </c>
      <c r="P362" t="s">
        <v>33</v>
      </c>
      <c r="Q362" t="str">
        <f t="shared" si="20"/>
        <v>theater</v>
      </c>
      <c r="R362" t="str">
        <f t="shared" si="21"/>
        <v>plays</v>
      </c>
      <c r="S362" s="4">
        <f t="shared" si="22"/>
        <v>226.35175879396985</v>
      </c>
      <c r="T362">
        <f t="shared" si="23"/>
        <v>2.1275493591451321E-2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11">
        <f>(((J363/60)/60)/24)+DATE(1970,1,1)</f>
        <v>43015.208333333328</v>
      </c>
      <c r="L363">
        <v>1509426000</v>
      </c>
      <c r="M363" s="11">
        <f>(((L363/60)/60)/24)+DATE(1970,1,1)</f>
        <v>43039.208333333328</v>
      </c>
      <c r="N363" t="b">
        <v>0</v>
      </c>
      <c r="O363" t="b">
        <v>0</v>
      </c>
      <c r="P363" t="s">
        <v>33</v>
      </c>
      <c r="Q363" t="str">
        <f t="shared" si="20"/>
        <v>theater</v>
      </c>
      <c r="R363" t="str">
        <f t="shared" si="21"/>
        <v>plays</v>
      </c>
      <c r="S363" s="4">
        <f t="shared" si="22"/>
        <v>173.56363636363636</v>
      </c>
      <c r="T363">
        <f t="shared" si="23"/>
        <v>9.2185208464278228E-3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11">
        <f>(((J364/60)/60)/24)+DATE(1970,1,1)</f>
        <v>40570.25</v>
      </c>
      <c r="L364">
        <v>1299391200</v>
      </c>
      <c r="M364" s="11">
        <f>(((L364/60)/60)/24)+DATE(1970,1,1)</f>
        <v>40608.25</v>
      </c>
      <c r="N364" t="b">
        <v>0</v>
      </c>
      <c r="O364" t="b">
        <v>0</v>
      </c>
      <c r="P364" t="s">
        <v>23</v>
      </c>
      <c r="Q364" t="str">
        <f t="shared" si="20"/>
        <v>music</v>
      </c>
      <c r="R364" t="str">
        <f t="shared" si="21"/>
        <v>rock</v>
      </c>
      <c r="S364" s="4">
        <f t="shared" si="22"/>
        <v>371.75675675675677</v>
      </c>
      <c r="T364">
        <f t="shared" si="23"/>
        <v>1.3885859687386405E-2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11">
        <f>(((J365/60)/60)/24)+DATE(1970,1,1)</f>
        <v>40904.25</v>
      </c>
      <c r="L365">
        <v>1325052000</v>
      </c>
      <c r="M365" s="11">
        <f>(((L365/60)/60)/24)+DATE(1970,1,1)</f>
        <v>40905.25</v>
      </c>
      <c r="N365" t="b">
        <v>0</v>
      </c>
      <c r="O365" t="b">
        <v>0</v>
      </c>
      <c r="P365" t="s">
        <v>23</v>
      </c>
      <c r="Q365" t="str">
        <f t="shared" si="20"/>
        <v>music</v>
      </c>
      <c r="R365" t="str">
        <f t="shared" si="21"/>
        <v>rock</v>
      </c>
      <c r="S365" s="4">
        <f t="shared" si="22"/>
        <v>160.19230769230771</v>
      </c>
      <c r="T365">
        <f t="shared" si="23"/>
        <v>1.6686674669867948E-2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11">
        <f>(((J366/60)/60)/24)+DATE(1970,1,1)</f>
        <v>43164.25</v>
      </c>
      <c r="L366">
        <v>1522818000</v>
      </c>
      <c r="M366" s="11">
        <f>(((L366/60)/60)/24)+DATE(1970,1,1)</f>
        <v>43194.208333333328</v>
      </c>
      <c r="N366" t="b">
        <v>0</v>
      </c>
      <c r="O366" t="b">
        <v>0</v>
      </c>
      <c r="P366" t="s">
        <v>60</v>
      </c>
      <c r="Q366" t="str">
        <f t="shared" si="20"/>
        <v>music</v>
      </c>
      <c r="R366" t="str">
        <f t="shared" si="21"/>
        <v>indie rock</v>
      </c>
      <c r="S366" s="4">
        <f t="shared" si="22"/>
        <v>1616.3333333333335</v>
      </c>
      <c r="T366">
        <f t="shared" si="23"/>
        <v>1.278614147246855E-2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11">
        <f>(((J367/60)/60)/24)+DATE(1970,1,1)</f>
        <v>42733.25</v>
      </c>
      <c r="L367">
        <v>1485324000</v>
      </c>
      <c r="M367" s="11">
        <f>(((L367/60)/60)/24)+DATE(1970,1,1)</f>
        <v>42760.25</v>
      </c>
      <c r="N367" t="b">
        <v>0</v>
      </c>
      <c r="O367" t="b">
        <v>0</v>
      </c>
      <c r="P367" t="s">
        <v>33</v>
      </c>
      <c r="Q367" t="str">
        <f t="shared" si="20"/>
        <v>theater</v>
      </c>
      <c r="R367" t="str">
        <f t="shared" si="21"/>
        <v>plays</v>
      </c>
      <c r="S367" s="4">
        <f t="shared" si="22"/>
        <v>733.4375</v>
      </c>
      <c r="T367">
        <f t="shared" si="23"/>
        <v>9.5440988495952284E-3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11">
        <f>(((J368/60)/60)/24)+DATE(1970,1,1)</f>
        <v>40546.25</v>
      </c>
      <c r="L368">
        <v>1294120800</v>
      </c>
      <c r="M368" s="11">
        <f>(((L368/60)/60)/24)+DATE(1970,1,1)</f>
        <v>40547.25</v>
      </c>
      <c r="N368" t="b">
        <v>0</v>
      </c>
      <c r="O368" t="b">
        <v>1</v>
      </c>
      <c r="P368" t="s">
        <v>33</v>
      </c>
      <c r="Q368" t="str">
        <f t="shared" si="20"/>
        <v>theater</v>
      </c>
      <c r="R368" t="str">
        <f t="shared" si="21"/>
        <v>plays</v>
      </c>
      <c r="S368" s="4">
        <f t="shared" si="22"/>
        <v>592.11111111111109</v>
      </c>
      <c r="T368">
        <f t="shared" si="23"/>
        <v>9.4764496153124413E-3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11">
        <f>(((J369/60)/60)/24)+DATE(1970,1,1)</f>
        <v>41930.208333333336</v>
      </c>
      <c r="L369">
        <v>1415685600</v>
      </c>
      <c r="M369" s="11">
        <f>(((L369/60)/60)/24)+DATE(1970,1,1)</f>
        <v>41954.25</v>
      </c>
      <c r="N369" t="b">
        <v>0</v>
      </c>
      <c r="O369" t="b">
        <v>1</v>
      </c>
      <c r="P369" t="s">
        <v>33</v>
      </c>
      <c r="Q369" t="str">
        <f t="shared" si="20"/>
        <v>theater</v>
      </c>
      <c r="R369" t="str">
        <f t="shared" si="21"/>
        <v>plays</v>
      </c>
      <c r="S369" s="4">
        <f t="shared" si="22"/>
        <v>18.888888888888889</v>
      </c>
      <c r="T369">
        <f t="shared" si="23"/>
        <v>4.0106951871657755E-2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11">
        <f>(((J370/60)/60)/24)+DATE(1970,1,1)</f>
        <v>40464.208333333336</v>
      </c>
      <c r="L370">
        <v>1288933200</v>
      </c>
      <c r="M370" s="11">
        <f>(((L370/60)/60)/24)+DATE(1970,1,1)</f>
        <v>40487.208333333336</v>
      </c>
      <c r="N370" t="b">
        <v>0</v>
      </c>
      <c r="O370" t="b">
        <v>1</v>
      </c>
      <c r="P370" t="s">
        <v>42</v>
      </c>
      <c r="Q370" t="str">
        <f t="shared" si="20"/>
        <v>film &amp; video</v>
      </c>
      <c r="R370" t="str">
        <f t="shared" si="21"/>
        <v>documentary</v>
      </c>
      <c r="S370" s="4">
        <f t="shared" si="22"/>
        <v>276.80769230769232</v>
      </c>
      <c r="T370">
        <f t="shared" si="23"/>
        <v>1.4311518688342365E-2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11">
        <f>(((J371/60)/60)/24)+DATE(1970,1,1)</f>
        <v>41308.25</v>
      </c>
      <c r="L371">
        <v>1363237200</v>
      </c>
      <c r="M371" s="11">
        <f>(((L371/60)/60)/24)+DATE(1970,1,1)</f>
        <v>41347.208333333336</v>
      </c>
      <c r="N371" t="b">
        <v>0</v>
      </c>
      <c r="O371" t="b">
        <v>1</v>
      </c>
      <c r="P371" t="s">
        <v>269</v>
      </c>
      <c r="Q371" t="str">
        <f t="shared" si="20"/>
        <v>film &amp; video</v>
      </c>
      <c r="R371" t="str">
        <f t="shared" si="21"/>
        <v>television</v>
      </c>
      <c r="S371" s="4">
        <f t="shared" si="22"/>
        <v>273.01851851851848</v>
      </c>
      <c r="T371">
        <f t="shared" si="23"/>
        <v>1.0445635216713016E-2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11">
        <f>(((J372/60)/60)/24)+DATE(1970,1,1)</f>
        <v>43570.208333333328</v>
      </c>
      <c r="L372">
        <v>1555822800</v>
      </c>
      <c r="M372" s="11">
        <f>(((L372/60)/60)/24)+DATE(1970,1,1)</f>
        <v>43576.208333333328</v>
      </c>
      <c r="N372" t="b">
        <v>0</v>
      </c>
      <c r="O372" t="b">
        <v>0</v>
      </c>
      <c r="P372" t="s">
        <v>33</v>
      </c>
      <c r="Q372" t="str">
        <f t="shared" si="20"/>
        <v>theater</v>
      </c>
      <c r="R372" t="str">
        <f t="shared" si="21"/>
        <v>plays</v>
      </c>
      <c r="S372" s="4">
        <f t="shared" si="22"/>
        <v>159.36331255565449</v>
      </c>
      <c r="T372">
        <f t="shared" si="23"/>
        <v>3.3336127175704749E-2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11">
        <f>(((J373/60)/60)/24)+DATE(1970,1,1)</f>
        <v>42043.25</v>
      </c>
      <c r="L373">
        <v>1427778000</v>
      </c>
      <c r="M373" s="11">
        <f>(((L373/60)/60)/24)+DATE(1970,1,1)</f>
        <v>42094.208333333328</v>
      </c>
      <c r="N373" t="b">
        <v>0</v>
      </c>
      <c r="O373" t="b">
        <v>0</v>
      </c>
      <c r="P373" t="s">
        <v>33</v>
      </c>
      <c r="Q373" t="str">
        <f t="shared" si="20"/>
        <v>theater</v>
      </c>
      <c r="R373" t="str">
        <f t="shared" si="21"/>
        <v>plays</v>
      </c>
      <c r="S373" s="4">
        <f t="shared" si="22"/>
        <v>67.869978858350947</v>
      </c>
      <c r="T373">
        <f t="shared" si="23"/>
        <v>1.6945720738260259E-2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11">
        <f>(((J374/60)/60)/24)+DATE(1970,1,1)</f>
        <v>42012.25</v>
      </c>
      <c r="L374">
        <v>1422424800</v>
      </c>
      <c r="M374" s="11">
        <f>(((L374/60)/60)/24)+DATE(1970,1,1)</f>
        <v>42032.25</v>
      </c>
      <c r="N374" t="b">
        <v>0</v>
      </c>
      <c r="O374" t="b">
        <v>1</v>
      </c>
      <c r="P374" t="s">
        <v>42</v>
      </c>
      <c r="Q374" t="str">
        <f t="shared" si="20"/>
        <v>film &amp; video</v>
      </c>
      <c r="R374" t="str">
        <f t="shared" si="21"/>
        <v>documentary</v>
      </c>
      <c r="S374" s="4">
        <f t="shared" si="22"/>
        <v>1591.5555555555554</v>
      </c>
      <c r="T374">
        <f t="shared" si="23"/>
        <v>1.1798380340686958E-2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11">
        <f>(((J375/60)/60)/24)+DATE(1970,1,1)</f>
        <v>42964.208333333328</v>
      </c>
      <c r="L375">
        <v>1503637200</v>
      </c>
      <c r="M375" s="11">
        <f>(((L375/60)/60)/24)+DATE(1970,1,1)</f>
        <v>42972.208333333328</v>
      </c>
      <c r="N375" t="b">
        <v>0</v>
      </c>
      <c r="O375" t="b">
        <v>0</v>
      </c>
      <c r="P375" t="s">
        <v>33</v>
      </c>
      <c r="Q375" t="str">
        <f t="shared" si="20"/>
        <v>theater</v>
      </c>
      <c r="R375" t="str">
        <f t="shared" si="21"/>
        <v>plays</v>
      </c>
      <c r="S375" s="4">
        <f t="shared" si="22"/>
        <v>730.18222222222221</v>
      </c>
      <c r="T375">
        <f t="shared" si="23"/>
        <v>1.281871800646414E-2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11">
        <f>(((J376/60)/60)/24)+DATE(1970,1,1)</f>
        <v>43476.25</v>
      </c>
      <c r="L376">
        <v>1547618400</v>
      </c>
      <c r="M376" s="11">
        <f>(((L376/60)/60)/24)+DATE(1970,1,1)</f>
        <v>43481.25</v>
      </c>
      <c r="N376" t="b">
        <v>0</v>
      </c>
      <c r="O376" t="b">
        <v>1</v>
      </c>
      <c r="P376" t="s">
        <v>42</v>
      </c>
      <c r="Q376" t="str">
        <f t="shared" si="20"/>
        <v>film &amp; video</v>
      </c>
      <c r="R376" t="str">
        <f t="shared" si="21"/>
        <v>documentary</v>
      </c>
      <c r="S376" s="4">
        <f t="shared" si="22"/>
        <v>13.185782556750297</v>
      </c>
      <c r="T376">
        <f t="shared" si="23"/>
        <v>1.9979160059801569E-2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11">
        <f>(((J377/60)/60)/24)+DATE(1970,1,1)</f>
        <v>42293.208333333328</v>
      </c>
      <c r="L377">
        <v>1449900000</v>
      </c>
      <c r="M377" s="11">
        <f>(((L377/60)/60)/24)+DATE(1970,1,1)</f>
        <v>42350.25</v>
      </c>
      <c r="N377" t="b">
        <v>0</v>
      </c>
      <c r="O377" t="b">
        <v>0</v>
      </c>
      <c r="P377" t="s">
        <v>60</v>
      </c>
      <c r="Q377" t="str">
        <f t="shared" si="20"/>
        <v>music</v>
      </c>
      <c r="R377" t="str">
        <f t="shared" si="21"/>
        <v>indie rock</v>
      </c>
      <c r="S377" s="4">
        <f t="shared" si="22"/>
        <v>54.777777777777779</v>
      </c>
      <c r="T377">
        <f t="shared" si="23"/>
        <v>1.6903313049357674E-2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11">
        <f>(((J378/60)/60)/24)+DATE(1970,1,1)</f>
        <v>41826.208333333336</v>
      </c>
      <c r="L378">
        <v>1405141200</v>
      </c>
      <c r="M378" s="11">
        <f>(((L378/60)/60)/24)+DATE(1970,1,1)</f>
        <v>41832.208333333336</v>
      </c>
      <c r="N378" t="b">
        <v>0</v>
      </c>
      <c r="O378" t="b">
        <v>0</v>
      </c>
      <c r="P378" t="s">
        <v>23</v>
      </c>
      <c r="Q378" t="str">
        <f t="shared" si="20"/>
        <v>music</v>
      </c>
      <c r="R378" t="str">
        <f t="shared" si="21"/>
        <v>rock</v>
      </c>
      <c r="S378" s="4">
        <f t="shared" si="22"/>
        <v>361.02941176470591</v>
      </c>
      <c r="T378">
        <f t="shared" si="23"/>
        <v>1.0672097759674135E-2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11">
        <f>(((J379/60)/60)/24)+DATE(1970,1,1)</f>
        <v>43760.208333333328</v>
      </c>
      <c r="L379">
        <v>1572933600</v>
      </c>
      <c r="M379" s="11">
        <f>(((L379/60)/60)/24)+DATE(1970,1,1)</f>
        <v>43774.25</v>
      </c>
      <c r="N379" t="b">
        <v>0</v>
      </c>
      <c r="O379" t="b">
        <v>0</v>
      </c>
      <c r="P379" t="s">
        <v>33</v>
      </c>
      <c r="Q379" t="str">
        <f t="shared" si="20"/>
        <v>theater</v>
      </c>
      <c r="R379" t="str">
        <f t="shared" si="21"/>
        <v>plays</v>
      </c>
      <c r="S379" s="4">
        <f t="shared" si="22"/>
        <v>10.257545271629779</v>
      </c>
      <c r="T379">
        <f t="shared" si="23"/>
        <v>2.4911730090231465E-2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11">
        <f>(((J380/60)/60)/24)+DATE(1970,1,1)</f>
        <v>43241.208333333328</v>
      </c>
      <c r="L380">
        <v>1530162000</v>
      </c>
      <c r="M380" s="11">
        <f>(((L380/60)/60)/24)+DATE(1970,1,1)</f>
        <v>43279.208333333328</v>
      </c>
      <c r="N380" t="b">
        <v>0</v>
      </c>
      <c r="O380" t="b">
        <v>0</v>
      </c>
      <c r="P380" t="s">
        <v>42</v>
      </c>
      <c r="Q380" t="str">
        <f t="shared" si="20"/>
        <v>film &amp; video</v>
      </c>
      <c r="R380" t="str">
        <f t="shared" si="21"/>
        <v>documentary</v>
      </c>
      <c r="S380" s="4">
        <f t="shared" si="22"/>
        <v>13.962962962962964</v>
      </c>
      <c r="T380">
        <f t="shared" si="23"/>
        <v>1.426734185354875E-2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11">
        <f>(((J381/60)/60)/24)+DATE(1970,1,1)</f>
        <v>40843.208333333336</v>
      </c>
      <c r="L381">
        <v>1320904800</v>
      </c>
      <c r="M381" s="11">
        <f>(((L381/60)/60)/24)+DATE(1970,1,1)</f>
        <v>40857.25</v>
      </c>
      <c r="N381" t="b">
        <v>0</v>
      </c>
      <c r="O381" t="b">
        <v>0</v>
      </c>
      <c r="P381" t="s">
        <v>33</v>
      </c>
      <c r="Q381" t="str">
        <f t="shared" si="20"/>
        <v>theater</v>
      </c>
      <c r="R381" t="str">
        <f t="shared" si="21"/>
        <v>plays</v>
      </c>
      <c r="S381" s="4">
        <f t="shared" si="22"/>
        <v>40.444444444444443</v>
      </c>
      <c r="T381">
        <f t="shared" si="23"/>
        <v>1.510989010989011E-2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11">
        <f>(((J382/60)/60)/24)+DATE(1970,1,1)</f>
        <v>41448.208333333336</v>
      </c>
      <c r="L382">
        <v>1372395600</v>
      </c>
      <c r="M382" s="11">
        <f>(((L382/60)/60)/24)+DATE(1970,1,1)</f>
        <v>41453.208333333336</v>
      </c>
      <c r="N382" t="b">
        <v>0</v>
      </c>
      <c r="O382" t="b">
        <v>0</v>
      </c>
      <c r="P382" t="s">
        <v>33</v>
      </c>
      <c r="Q382" t="str">
        <f t="shared" si="20"/>
        <v>theater</v>
      </c>
      <c r="R382" t="str">
        <f t="shared" si="21"/>
        <v>plays</v>
      </c>
      <c r="S382" s="4">
        <f t="shared" si="22"/>
        <v>160.32</v>
      </c>
      <c r="T382">
        <f t="shared" si="23"/>
        <v>2.0958083832335328E-2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11">
        <f>(((J383/60)/60)/24)+DATE(1970,1,1)</f>
        <v>42163.208333333328</v>
      </c>
      <c r="L383">
        <v>1437714000</v>
      </c>
      <c r="M383" s="11">
        <f>(((L383/60)/60)/24)+DATE(1970,1,1)</f>
        <v>42209.208333333328</v>
      </c>
      <c r="N383" t="b">
        <v>0</v>
      </c>
      <c r="O383" t="b">
        <v>0</v>
      </c>
      <c r="P383" t="s">
        <v>33</v>
      </c>
      <c r="Q383" t="str">
        <f t="shared" si="20"/>
        <v>theater</v>
      </c>
      <c r="R383" t="str">
        <f t="shared" si="21"/>
        <v>plays</v>
      </c>
      <c r="S383" s="4">
        <f t="shared" si="22"/>
        <v>183.9433962264151</v>
      </c>
      <c r="T383">
        <f t="shared" si="23"/>
        <v>1.5899066570930351E-2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11">
        <f>(((J384/60)/60)/24)+DATE(1970,1,1)</f>
        <v>43024.208333333328</v>
      </c>
      <c r="L384">
        <v>1509771600</v>
      </c>
      <c r="M384" s="11">
        <f>(((L384/60)/60)/24)+DATE(1970,1,1)</f>
        <v>43043.208333333328</v>
      </c>
      <c r="N384" t="b">
        <v>0</v>
      </c>
      <c r="O384" t="b">
        <v>0</v>
      </c>
      <c r="P384" t="s">
        <v>122</v>
      </c>
      <c r="Q384" t="str">
        <f t="shared" si="20"/>
        <v>photography</v>
      </c>
      <c r="R384" t="str">
        <f t="shared" si="21"/>
        <v>photography books</v>
      </c>
      <c r="S384" s="4">
        <f t="shared" si="22"/>
        <v>63.769230769230766</v>
      </c>
      <c r="T384">
        <f t="shared" si="23"/>
        <v>1.154575219713941E-2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11">
        <f>(((J385/60)/60)/24)+DATE(1970,1,1)</f>
        <v>43509.25</v>
      </c>
      <c r="L385">
        <v>1550556000</v>
      </c>
      <c r="M385" s="11">
        <f>(((L385/60)/60)/24)+DATE(1970,1,1)</f>
        <v>43515.25</v>
      </c>
      <c r="N385" t="b">
        <v>0</v>
      </c>
      <c r="O385" t="b">
        <v>1</v>
      </c>
      <c r="P385" t="s">
        <v>17</v>
      </c>
      <c r="Q385" t="str">
        <f t="shared" si="20"/>
        <v>food</v>
      </c>
      <c r="R385" t="str">
        <f t="shared" si="21"/>
        <v>food trucks</v>
      </c>
      <c r="S385" s="4">
        <f t="shared" si="22"/>
        <v>225.38095238095238</v>
      </c>
      <c r="T385">
        <f t="shared" si="23"/>
        <v>1.3310796534967251E-2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11">
        <f>(((J386/60)/60)/24)+DATE(1970,1,1)</f>
        <v>42776.25</v>
      </c>
      <c r="L386">
        <v>1489039200</v>
      </c>
      <c r="M386" s="11">
        <f>(((L386/60)/60)/24)+DATE(1970,1,1)</f>
        <v>42803.25</v>
      </c>
      <c r="N386" t="b">
        <v>1</v>
      </c>
      <c r="O386" t="b">
        <v>1</v>
      </c>
      <c r="P386" t="s">
        <v>42</v>
      </c>
      <c r="Q386" t="str">
        <f t="shared" ref="Q386:Q449" si="24">LEFT(P386,SEARCH("/",P386,1)-1)</f>
        <v>film &amp; video</v>
      </c>
      <c r="R386" t="str">
        <f t="shared" ref="R386:R449" si="25">RIGHT(P386, LEN(P386)-SEARCH("/",P386))</f>
        <v>documentary</v>
      </c>
      <c r="S386" s="4">
        <f t="shared" ref="S386:S449" si="26">E386/D386*100</f>
        <v>172.00961538461539</v>
      </c>
      <c r="T386">
        <f t="shared" ref="T386:T449" si="27">IF(G386=0,0,G386/E386)</f>
        <v>2.4387764954593733E-2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11">
        <f>(((J387/60)/60)/24)+DATE(1970,1,1)</f>
        <v>43553.208333333328</v>
      </c>
      <c r="L387">
        <v>1556600400</v>
      </c>
      <c r="M387" s="11">
        <f>(((L387/60)/60)/24)+DATE(1970,1,1)</f>
        <v>43585.208333333328</v>
      </c>
      <c r="N387" t="b">
        <v>0</v>
      </c>
      <c r="O387" t="b">
        <v>0</v>
      </c>
      <c r="P387" t="s">
        <v>68</v>
      </c>
      <c r="Q387" t="str">
        <f t="shared" si="24"/>
        <v>publishing</v>
      </c>
      <c r="R387" t="str">
        <f t="shared" si="25"/>
        <v>nonfiction</v>
      </c>
      <c r="S387" s="4">
        <f t="shared" si="26"/>
        <v>146.16709511568124</v>
      </c>
      <c r="T387">
        <f t="shared" si="27"/>
        <v>1.9996834274257372E-2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11">
        <f>(((J388/60)/60)/24)+DATE(1970,1,1)</f>
        <v>40355.208333333336</v>
      </c>
      <c r="L388">
        <v>1278565200</v>
      </c>
      <c r="M388" s="11">
        <f>(((L388/60)/60)/24)+DATE(1970,1,1)</f>
        <v>40367.208333333336</v>
      </c>
      <c r="N388" t="b">
        <v>0</v>
      </c>
      <c r="O388" t="b">
        <v>0</v>
      </c>
      <c r="P388" t="s">
        <v>33</v>
      </c>
      <c r="Q388" t="str">
        <f t="shared" si="24"/>
        <v>theater</v>
      </c>
      <c r="R388" t="str">
        <f t="shared" si="25"/>
        <v>plays</v>
      </c>
      <c r="S388" s="4">
        <f t="shared" si="26"/>
        <v>76.42361623616236</v>
      </c>
      <c r="T388">
        <f t="shared" si="27"/>
        <v>1.0313459644243583E-2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11">
        <f>(((J389/60)/60)/24)+DATE(1970,1,1)</f>
        <v>41072.208333333336</v>
      </c>
      <c r="L389">
        <v>1339909200</v>
      </c>
      <c r="M389" s="11">
        <f>(((L389/60)/60)/24)+DATE(1970,1,1)</f>
        <v>41077.208333333336</v>
      </c>
      <c r="N389" t="b">
        <v>0</v>
      </c>
      <c r="O389" t="b">
        <v>0</v>
      </c>
      <c r="P389" t="s">
        <v>65</v>
      </c>
      <c r="Q389" t="str">
        <f t="shared" si="24"/>
        <v>technology</v>
      </c>
      <c r="R389" t="str">
        <f t="shared" si="25"/>
        <v>wearables</v>
      </c>
      <c r="S389" s="4">
        <f t="shared" si="26"/>
        <v>39.261467889908261</v>
      </c>
      <c r="T389">
        <f t="shared" si="27"/>
        <v>9.9076994976048608E-3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11">
        <f>(((J390/60)/60)/24)+DATE(1970,1,1)</f>
        <v>40912.25</v>
      </c>
      <c r="L390">
        <v>1325829600</v>
      </c>
      <c r="M390" s="11">
        <f>(((L390/60)/60)/24)+DATE(1970,1,1)</f>
        <v>40914.25</v>
      </c>
      <c r="N390" t="b">
        <v>0</v>
      </c>
      <c r="O390" t="b">
        <v>0</v>
      </c>
      <c r="P390" t="s">
        <v>60</v>
      </c>
      <c r="Q390" t="str">
        <f t="shared" si="24"/>
        <v>music</v>
      </c>
      <c r="R390" t="str">
        <f t="shared" si="25"/>
        <v>indie rock</v>
      </c>
      <c r="S390" s="4">
        <f t="shared" si="26"/>
        <v>11.270034843205574</v>
      </c>
      <c r="T390">
        <f t="shared" si="27"/>
        <v>1.1207296336373473E-2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11">
        <f>(((J391/60)/60)/24)+DATE(1970,1,1)</f>
        <v>40479.208333333336</v>
      </c>
      <c r="L391">
        <v>1290578400</v>
      </c>
      <c r="M391" s="11">
        <f>(((L391/60)/60)/24)+DATE(1970,1,1)</f>
        <v>40506.25</v>
      </c>
      <c r="N391" t="b">
        <v>0</v>
      </c>
      <c r="O391" t="b">
        <v>0</v>
      </c>
      <c r="P391" t="s">
        <v>33</v>
      </c>
      <c r="Q391" t="str">
        <f t="shared" si="24"/>
        <v>theater</v>
      </c>
      <c r="R391" t="str">
        <f t="shared" si="25"/>
        <v>plays</v>
      </c>
      <c r="S391" s="4">
        <f t="shared" si="26"/>
        <v>122.11084337349398</v>
      </c>
      <c r="T391">
        <f t="shared" si="27"/>
        <v>1.1366327255505565E-2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11">
        <f>(((J392/60)/60)/24)+DATE(1970,1,1)</f>
        <v>41530.208333333336</v>
      </c>
      <c r="L392">
        <v>1380344400</v>
      </c>
      <c r="M392" s="11">
        <f>(((L392/60)/60)/24)+DATE(1970,1,1)</f>
        <v>41545.208333333336</v>
      </c>
      <c r="N392" t="b">
        <v>0</v>
      </c>
      <c r="O392" t="b">
        <v>0</v>
      </c>
      <c r="P392" t="s">
        <v>122</v>
      </c>
      <c r="Q392" t="str">
        <f t="shared" si="24"/>
        <v>photography</v>
      </c>
      <c r="R392" t="str">
        <f t="shared" si="25"/>
        <v>photography books</v>
      </c>
      <c r="S392" s="4">
        <f t="shared" si="26"/>
        <v>186.54166666666669</v>
      </c>
      <c r="T392">
        <f t="shared" si="27"/>
        <v>1.1168192986374805E-2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11">
        <f>(((J393/60)/60)/24)+DATE(1970,1,1)</f>
        <v>41653.25</v>
      </c>
      <c r="L393">
        <v>1389852000</v>
      </c>
      <c r="M393" s="11">
        <f>(((L393/60)/60)/24)+DATE(1970,1,1)</f>
        <v>41655.25</v>
      </c>
      <c r="N393" t="b">
        <v>0</v>
      </c>
      <c r="O393" t="b">
        <v>0</v>
      </c>
      <c r="P393" t="s">
        <v>68</v>
      </c>
      <c r="Q393" t="str">
        <f t="shared" si="24"/>
        <v>publishing</v>
      </c>
      <c r="R393" t="str">
        <f t="shared" si="25"/>
        <v>nonfiction</v>
      </c>
      <c r="S393" s="4">
        <f t="shared" si="26"/>
        <v>7.2731788079470201</v>
      </c>
      <c r="T393">
        <f t="shared" si="27"/>
        <v>3.4372865923059416E-2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11">
        <f>(((J394/60)/60)/24)+DATE(1970,1,1)</f>
        <v>40549.25</v>
      </c>
      <c r="L394">
        <v>1294466400</v>
      </c>
      <c r="M394" s="11">
        <f>(((L394/60)/60)/24)+DATE(1970,1,1)</f>
        <v>40551.25</v>
      </c>
      <c r="N394" t="b">
        <v>0</v>
      </c>
      <c r="O394" t="b">
        <v>0</v>
      </c>
      <c r="P394" t="s">
        <v>65</v>
      </c>
      <c r="Q394" t="str">
        <f t="shared" si="24"/>
        <v>technology</v>
      </c>
      <c r="R394" t="str">
        <f t="shared" si="25"/>
        <v>wearables</v>
      </c>
      <c r="S394" s="4">
        <f t="shared" si="26"/>
        <v>65.642371234207957</v>
      </c>
      <c r="T394">
        <f t="shared" si="27"/>
        <v>2.3805998874840851E-2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11">
        <f>(((J395/60)/60)/24)+DATE(1970,1,1)</f>
        <v>42933.208333333328</v>
      </c>
      <c r="L395">
        <v>1500354000</v>
      </c>
      <c r="M395" s="11">
        <f>(((L395/60)/60)/24)+DATE(1970,1,1)</f>
        <v>42934.208333333328</v>
      </c>
      <c r="N395" t="b">
        <v>0</v>
      </c>
      <c r="O395" t="b">
        <v>0</v>
      </c>
      <c r="P395" t="s">
        <v>159</v>
      </c>
      <c r="Q395" t="str">
        <f t="shared" si="24"/>
        <v>music</v>
      </c>
      <c r="R395" t="str">
        <f t="shared" si="25"/>
        <v>jazz</v>
      </c>
      <c r="S395" s="4">
        <f t="shared" si="26"/>
        <v>228.96178343949046</v>
      </c>
      <c r="T395">
        <f t="shared" si="27"/>
        <v>2.1274376164909448E-2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11">
        <f>(((J396/60)/60)/24)+DATE(1970,1,1)</f>
        <v>41484.208333333336</v>
      </c>
      <c r="L396">
        <v>1375938000</v>
      </c>
      <c r="M396" s="11">
        <f>(((L396/60)/60)/24)+DATE(1970,1,1)</f>
        <v>41494.208333333336</v>
      </c>
      <c r="N396" t="b">
        <v>0</v>
      </c>
      <c r="O396" t="b">
        <v>1</v>
      </c>
      <c r="P396" t="s">
        <v>42</v>
      </c>
      <c r="Q396" t="str">
        <f t="shared" si="24"/>
        <v>film &amp; video</v>
      </c>
      <c r="R396" t="str">
        <f t="shared" si="25"/>
        <v>documentary</v>
      </c>
      <c r="S396" s="4">
        <f t="shared" si="26"/>
        <v>469.37499999999994</v>
      </c>
      <c r="T396">
        <f t="shared" si="27"/>
        <v>9.054593874833556E-3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11">
        <f>(((J397/60)/60)/24)+DATE(1970,1,1)</f>
        <v>40885.25</v>
      </c>
      <c r="L397">
        <v>1323410400</v>
      </c>
      <c r="M397" s="11">
        <f>(((L397/60)/60)/24)+DATE(1970,1,1)</f>
        <v>40886.25</v>
      </c>
      <c r="N397" t="b">
        <v>1</v>
      </c>
      <c r="O397" t="b">
        <v>0</v>
      </c>
      <c r="P397" t="s">
        <v>33</v>
      </c>
      <c r="Q397" t="str">
        <f t="shared" si="24"/>
        <v>theater</v>
      </c>
      <c r="R397" t="str">
        <f t="shared" si="25"/>
        <v>plays</v>
      </c>
      <c r="S397" s="4">
        <f t="shared" si="26"/>
        <v>130.11267605633802</v>
      </c>
      <c r="T397">
        <f t="shared" si="27"/>
        <v>2.3814678501840224E-2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11">
        <f>(((J398/60)/60)/24)+DATE(1970,1,1)</f>
        <v>43378.208333333328</v>
      </c>
      <c r="L398">
        <v>1539406800</v>
      </c>
      <c r="M398" s="11">
        <f>(((L398/60)/60)/24)+DATE(1970,1,1)</f>
        <v>43386.208333333328</v>
      </c>
      <c r="N398" t="b">
        <v>0</v>
      </c>
      <c r="O398" t="b">
        <v>0</v>
      </c>
      <c r="P398" t="s">
        <v>53</v>
      </c>
      <c r="Q398" t="str">
        <f t="shared" si="24"/>
        <v>film &amp; video</v>
      </c>
      <c r="R398" t="str">
        <f t="shared" si="25"/>
        <v>drama</v>
      </c>
      <c r="S398" s="4">
        <f t="shared" si="26"/>
        <v>167.05422993492408</v>
      </c>
      <c r="T398">
        <f t="shared" si="27"/>
        <v>2.0827922921103206E-2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11">
        <f>(((J399/60)/60)/24)+DATE(1970,1,1)</f>
        <v>41417.208333333336</v>
      </c>
      <c r="L399">
        <v>1369803600</v>
      </c>
      <c r="M399" s="11">
        <f>(((L399/60)/60)/24)+DATE(1970,1,1)</f>
        <v>41423.208333333336</v>
      </c>
      <c r="N399" t="b">
        <v>0</v>
      </c>
      <c r="O399" t="b">
        <v>0</v>
      </c>
      <c r="P399" t="s">
        <v>23</v>
      </c>
      <c r="Q399" t="str">
        <f t="shared" si="24"/>
        <v>music</v>
      </c>
      <c r="R399" t="str">
        <f t="shared" si="25"/>
        <v>rock</v>
      </c>
      <c r="S399" s="4">
        <f t="shared" si="26"/>
        <v>173.8641975308642</v>
      </c>
      <c r="T399">
        <f t="shared" si="27"/>
        <v>3.223744940708656E-2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11">
        <f>(((J400/60)/60)/24)+DATE(1970,1,1)</f>
        <v>43228.208333333328</v>
      </c>
      <c r="L400">
        <v>1525928400</v>
      </c>
      <c r="M400" s="11">
        <f>(((L400/60)/60)/24)+DATE(1970,1,1)</f>
        <v>43230.208333333328</v>
      </c>
      <c r="N400" t="b">
        <v>0</v>
      </c>
      <c r="O400" t="b">
        <v>1</v>
      </c>
      <c r="P400" t="s">
        <v>71</v>
      </c>
      <c r="Q400" t="str">
        <f t="shared" si="24"/>
        <v>film &amp; video</v>
      </c>
      <c r="R400" t="str">
        <f t="shared" si="25"/>
        <v>animation</v>
      </c>
      <c r="S400" s="4">
        <f t="shared" si="26"/>
        <v>717.76470588235293</v>
      </c>
      <c r="T400">
        <f t="shared" si="27"/>
        <v>1.0080314702507786E-2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11">
        <f>(((J401/60)/60)/24)+DATE(1970,1,1)</f>
        <v>40576.25</v>
      </c>
      <c r="L401">
        <v>1297231200</v>
      </c>
      <c r="M401" s="11">
        <f>(((L401/60)/60)/24)+DATE(1970,1,1)</f>
        <v>40583.25</v>
      </c>
      <c r="N401" t="b">
        <v>0</v>
      </c>
      <c r="O401" t="b">
        <v>0</v>
      </c>
      <c r="P401" t="s">
        <v>60</v>
      </c>
      <c r="Q401" t="str">
        <f t="shared" si="24"/>
        <v>music</v>
      </c>
      <c r="R401" t="str">
        <f t="shared" si="25"/>
        <v>indie rock</v>
      </c>
      <c r="S401" s="4">
        <f t="shared" si="26"/>
        <v>63.850976361767728</v>
      </c>
      <c r="T401">
        <f t="shared" si="27"/>
        <v>1.5146393677467123E-2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11">
        <f>(((J402/60)/60)/24)+DATE(1970,1,1)</f>
        <v>41502.208333333336</v>
      </c>
      <c r="L402">
        <v>1378530000</v>
      </c>
      <c r="M402" s="11">
        <f>(((L402/60)/60)/24)+DATE(1970,1,1)</f>
        <v>41524.208333333336</v>
      </c>
      <c r="N402" t="b">
        <v>0</v>
      </c>
      <c r="O402" t="b">
        <v>1</v>
      </c>
      <c r="P402" t="s">
        <v>122</v>
      </c>
      <c r="Q402" t="str">
        <f t="shared" si="24"/>
        <v>photography</v>
      </c>
      <c r="R402" t="str">
        <f t="shared" si="25"/>
        <v>photography books</v>
      </c>
      <c r="S402" s="4">
        <f t="shared" si="26"/>
        <v>2</v>
      </c>
      <c r="T402">
        <f t="shared" si="27"/>
        <v>0.5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11">
        <f>(((J403/60)/60)/24)+DATE(1970,1,1)</f>
        <v>43765.208333333328</v>
      </c>
      <c r="L403">
        <v>1572152400</v>
      </c>
      <c r="M403" s="11">
        <f>(((L403/60)/60)/24)+DATE(1970,1,1)</f>
        <v>43765.208333333328</v>
      </c>
      <c r="N403" t="b">
        <v>0</v>
      </c>
      <c r="O403" t="b">
        <v>0</v>
      </c>
      <c r="P403" t="s">
        <v>33</v>
      </c>
      <c r="Q403" t="str">
        <f t="shared" si="24"/>
        <v>theater</v>
      </c>
      <c r="R403" t="str">
        <f t="shared" si="25"/>
        <v>plays</v>
      </c>
      <c r="S403" s="4">
        <f t="shared" si="26"/>
        <v>1530.2222222222222</v>
      </c>
      <c r="T403">
        <f t="shared" si="27"/>
        <v>2.1710717397618356E-2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11">
        <f>(((J404/60)/60)/24)+DATE(1970,1,1)</f>
        <v>40914.25</v>
      </c>
      <c r="L404">
        <v>1329890400</v>
      </c>
      <c r="M404" s="11">
        <f>(((L404/60)/60)/24)+DATE(1970,1,1)</f>
        <v>40961.25</v>
      </c>
      <c r="N404" t="b">
        <v>0</v>
      </c>
      <c r="O404" t="b">
        <v>1</v>
      </c>
      <c r="P404" t="s">
        <v>100</v>
      </c>
      <c r="Q404" t="str">
        <f t="shared" si="24"/>
        <v>film &amp; video</v>
      </c>
      <c r="R404" t="str">
        <f t="shared" si="25"/>
        <v>shorts</v>
      </c>
      <c r="S404" s="4">
        <f t="shared" si="26"/>
        <v>40.356164383561641</v>
      </c>
      <c r="T404">
        <f t="shared" si="27"/>
        <v>1.3577732518669382E-2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1">
        <f>(((J405/60)/60)/24)+DATE(1970,1,1)</f>
        <v>40310.208333333336</v>
      </c>
      <c r="L405">
        <v>1276750800</v>
      </c>
      <c r="M405" s="11">
        <f>(((L405/60)/60)/24)+DATE(1970,1,1)</f>
        <v>40346.208333333336</v>
      </c>
      <c r="N405" t="b">
        <v>0</v>
      </c>
      <c r="O405" t="b">
        <v>1</v>
      </c>
      <c r="P405" t="s">
        <v>33</v>
      </c>
      <c r="Q405" t="str">
        <f t="shared" si="24"/>
        <v>theater</v>
      </c>
      <c r="R405" t="str">
        <f t="shared" si="25"/>
        <v>plays</v>
      </c>
      <c r="S405" s="4">
        <f t="shared" si="26"/>
        <v>86.220633299284984</v>
      </c>
      <c r="T405">
        <f t="shared" si="27"/>
        <v>1.7859258381708328E-2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11">
        <f>(((J406/60)/60)/24)+DATE(1970,1,1)</f>
        <v>43053.25</v>
      </c>
      <c r="L406">
        <v>1510898400</v>
      </c>
      <c r="M406" s="11">
        <f>(((L406/60)/60)/24)+DATE(1970,1,1)</f>
        <v>43056.25</v>
      </c>
      <c r="N406" t="b">
        <v>0</v>
      </c>
      <c r="O406" t="b">
        <v>0</v>
      </c>
      <c r="P406" t="s">
        <v>33</v>
      </c>
      <c r="Q406" t="str">
        <f t="shared" si="24"/>
        <v>theater</v>
      </c>
      <c r="R406" t="str">
        <f t="shared" si="25"/>
        <v>plays</v>
      </c>
      <c r="S406" s="4">
        <f t="shared" si="26"/>
        <v>315.58486707566465</v>
      </c>
      <c r="T406">
        <f t="shared" si="27"/>
        <v>1.4495758840339292E-2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11">
        <f>(((J407/60)/60)/24)+DATE(1970,1,1)</f>
        <v>43255.208333333328</v>
      </c>
      <c r="L407">
        <v>1532408400</v>
      </c>
      <c r="M407" s="11">
        <f>(((L407/60)/60)/24)+DATE(1970,1,1)</f>
        <v>43305.208333333328</v>
      </c>
      <c r="N407" t="b">
        <v>0</v>
      </c>
      <c r="O407" t="b">
        <v>0</v>
      </c>
      <c r="P407" t="s">
        <v>33</v>
      </c>
      <c r="Q407" t="str">
        <f t="shared" si="24"/>
        <v>theater</v>
      </c>
      <c r="R407" t="str">
        <f t="shared" si="25"/>
        <v>plays</v>
      </c>
      <c r="S407" s="4">
        <f t="shared" si="26"/>
        <v>89.618243243243242</v>
      </c>
      <c r="T407">
        <f t="shared" si="27"/>
        <v>1.6398386549553286E-2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11">
        <f>(((J408/60)/60)/24)+DATE(1970,1,1)</f>
        <v>41304.25</v>
      </c>
      <c r="L408">
        <v>1360562400</v>
      </c>
      <c r="M408" s="11">
        <f>(((L408/60)/60)/24)+DATE(1970,1,1)</f>
        <v>41316.25</v>
      </c>
      <c r="N408" t="b">
        <v>1</v>
      </c>
      <c r="O408" t="b">
        <v>0</v>
      </c>
      <c r="P408" t="s">
        <v>42</v>
      </c>
      <c r="Q408" t="str">
        <f t="shared" si="24"/>
        <v>film &amp; video</v>
      </c>
      <c r="R408" t="str">
        <f t="shared" si="25"/>
        <v>documentary</v>
      </c>
      <c r="S408" s="4">
        <f t="shared" si="26"/>
        <v>182.14503816793894</v>
      </c>
      <c r="T408">
        <f t="shared" si="27"/>
        <v>9.0105192573655749E-3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11">
        <f>(((J409/60)/60)/24)+DATE(1970,1,1)</f>
        <v>43751.208333333328</v>
      </c>
      <c r="L409">
        <v>1571547600</v>
      </c>
      <c r="M409" s="11">
        <f>(((L409/60)/60)/24)+DATE(1970,1,1)</f>
        <v>43758.208333333328</v>
      </c>
      <c r="N409" t="b">
        <v>0</v>
      </c>
      <c r="O409" t="b">
        <v>0</v>
      </c>
      <c r="P409" t="s">
        <v>33</v>
      </c>
      <c r="Q409" t="str">
        <f t="shared" si="24"/>
        <v>theater</v>
      </c>
      <c r="R409" t="str">
        <f t="shared" si="25"/>
        <v>plays</v>
      </c>
      <c r="S409" s="4">
        <f t="shared" si="26"/>
        <v>355.88235294117646</v>
      </c>
      <c r="T409">
        <f t="shared" si="27"/>
        <v>0.04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11">
        <f>(((J410/60)/60)/24)+DATE(1970,1,1)</f>
        <v>42541.208333333328</v>
      </c>
      <c r="L410">
        <v>1468126800</v>
      </c>
      <c r="M410" s="11">
        <f>(((L410/60)/60)/24)+DATE(1970,1,1)</f>
        <v>42561.208333333328</v>
      </c>
      <c r="N410" t="b">
        <v>0</v>
      </c>
      <c r="O410" t="b">
        <v>0</v>
      </c>
      <c r="P410" t="s">
        <v>42</v>
      </c>
      <c r="Q410" t="str">
        <f t="shared" si="24"/>
        <v>film &amp; video</v>
      </c>
      <c r="R410" t="str">
        <f t="shared" si="25"/>
        <v>documentary</v>
      </c>
      <c r="S410" s="4">
        <f t="shared" si="26"/>
        <v>131.83695652173913</v>
      </c>
      <c r="T410">
        <f t="shared" si="27"/>
        <v>1.2696842278835848E-2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11">
        <f>(((J411/60)/60)/24)+DATE(1970,1,1)</f>
        <v>42843.208333333328</v>
      </c>
      <c r="L411">
        <v>1492837200</v>
      </c>
      <c r="M411" s="11">
        <f>(((L411/60)/60)/24)+DATE(1970,1,1)</f>
        <v>42847.208333333328</v>
      </c>
      <c r="N411" t="b">
        <v>0</v>
      </c>
      <c r="O411" t="b">
        <v>0</v>
      </c>
      <c r="P411" t="s">
        <v>23</v>
      </c>
      <c r="Q411" t="str">
        <f t="shared" si="24"/>
        <v>music</v>
      </c>
      <c r="R411" t="str">
        <f t="shared" si="25"/>
        <v>rock</v>
      </c>
      <c r="S411" s="4">
        <f t="shared" si="26"/>
        <v>46.315634218289084</v>
      </c>
      <c r="T411">
        <f t="shared" si="27"/>
        <v>1.1368702630405706E-2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11">
        <f>(((J412/60)/60)/24)+DATE(1970,1,1)</f>
        <v>42122.208333333328</v>
      </c>
      <c r="L412">
        <v>1430197200</v>
      </c>
      <c r="M412" s="11">
        <f>(((L412/60)/60)/24)+DATE(1970,1,1)</f>
        <v>42122.208333333328</v>
      </c>
      <c r="N412" t="b">
        <v>0</v>
      </c>
      <c r="O412" t="b">
        <v>0</v>
      </c>
      <c r="P412" t="s">
        <v>292</v>
      </c>
      <c r="Q412" t="str">
        <f t="shared" si="24"/>
        <v>games</v>
      </c>
      <c r="R412" t="str">
        <f t="shared" si="25"/>
        <v>mobile games</v>
      </c>
      <c r="S412" s="4">
        <f t="shared" si="26"/>
        <v>36.132726089785294</v>
      </c>
      <c r="T412">
        <f t="shared" si="27"/>
        <v>2.0005041774704697E-2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11">
        <f>(((J413/60)/60)/24)+DATE(1970,1,1)</f>
        <v>42884.208333333328</v>
      </c>
      <c r="L413">
        <v>1496206800</v>
      </c>
      <c r="M413" s="11">
        <f>(((L413/60)/60)/24)+DATE(1970,1,1)</f>
        <v>42886.208333333328</v>
      </c>
      <c r="N413" t="b">
        <v>0</v>
      </c>
      <c r="O413" t="b">
        <v>0</v>
      </c>
      <c r="P413" t="s">
        <v>33</v>
      </c>
      <c r="Q413" t="str">
        <f t="shared" si="24"/>
        <v>theater</v>
      </c>
      <c r="R413" t="str">
        <f t="shared" si="25"/>
        <v>plays</v>
      </c>
      <c r="S413" s="4">
        <f t="shared" si="26"/>
        <v>104.62820512820512</v>
      </c>
      <c r="T413">
        <f t="shared" si="27"/>
        <v>1.0047788261242495E-2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11">
        <f>(((J414/60)/60)/24)+DATE(1970,1,1)</f>
        <v>41642.25</v>
      </c>
      <c r="L414">
        <v>1389592800</v>
      </c>
      <c r="M414" s="11">
        <f>(((L414/60)/60)/24)+DATE(1970,1,1)</f>
        <v>41652.25</v>
      </c>
      <c r="N414" t="b">
        <v>0</v>
      </c>
      <c r="O414" t="b">
        <v>0</v>
      </c>
      <c r="P414" t="s">
        <v>119</v>
      </c>
      <c r="Q414" t="str">
        <f t="shared" si="24"/>
        <v>publishing</v>
      </c>
      <c r="R414" t="str">
        <f t="shared" si="25"/>
        <v>fiction</v>
      </c>
      <c r="S414" s="4">
        <f t="shared" si="26"/>
        <v>668.85714285714289</v>
      </c>
      <c r="T414">
        <f t="shared" si="27"/>
        <v>9.5400825857895489E-3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11">
        <f>(((J415/60)/60)/24)+DATE(1970,1,1)</f>
        <v>43431.25</v>
      </c>
      <c r="L415">
        <v>1545631200</v>
      </c>
      <c r="M415" s="11">
        <f>(((L415/60)/60)/24)+DATE(1970,1,1)</f>
        <v>43458.25</v>
      </c>
      <c r="N415" t="b">
        <v>0</v>
      </c>
      <c r="O415" t="b">
        <v>0</v>
      </c>
      <c r="P415" t="s">
        <v>71</v>
      </c>
      <c r="Q415" t="str">
        <f t="shared" si="24"/>
        <v>film &amp; video</v>
      </c>
      <c r="R415" t="str">
        <f t="shared" si="25"/>
        <v>animation</v>
      </c>
      <c r="S415" s="4">
        <f t="shared" si="26"/>
        <v>62.072823218997364</v>
      </c>
      <c r="T415">
        <f t="shared" si="27"/>
        <v>9.2579997959669463E-3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11">
        <f>(((J416/60)/60)/24)+DATE(1970,1,1)</f>
        <v>40288.208333333336</v>
      </c>
      <c r="L416">
        <v>1272430800</v>
      </c>
      <c r="M416" s="11">
        <f>(((L416/60)/60)/24)+DATE(1970,1,1)</f>
        <v>40296.208333333336</v>
      </c>
      <c r="N416" t="b">
        <v>0</v>
      </c>
      <c r="O416" t="b">
        <v>1</v>
      </c>
      <c r="P416" t="s">
        <v>17</v>
      </c>
      <c r="Q416" t="str">
        <f t="shared" si="24"/>
        <v>food</v>
      </c>
      <c r="R416" t="str">
        <f t="shared" si="25"/>
        <v>food trucks</v>
      </c>
      <c r="S416" s="4">
        <f t="shared" si="26"/>
        <v>84.699787460148784</v>
      </c>
      <c r="T416">
        <f t="shared" si="27"/>
        <v>3.44844891941909E-2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11">
        <f>(((J417/60)/60)/24)+DATE(1970,1,1)</f>
        <v>40921.25</v>
      </c>
      <c r="L417">
        <v>1327903200</v>
      </c>
      <c r="M417" s="11">
        <f>(((L417/60)/60)/24)+DATE(1970,1,1)</f>
        <v>40938.25</v>
      </c>
      <c r="N417" t="b">
        <v>0</v>
      </c>
      <c r="O417" t="b">
        <v>0</v>
      </c>
      <c r="P417" t="s">
        <v>33</v>
      </c>
      <c r="Q417" t="str">
        <f t="shared" si="24"/>
        <v>theater</v>
      </c>
      <c r="R417" t="str">
        <f t="shared" si="25"/>
        <v>plays</v>
      </c>
      <c r="S417" s="4">
        <f t="shared" si="26"/>
        <v>11.059030837004405</v>
      </c>
      <c r="T417">
        <f t="shared" si="27"/>
        <v>3.3301465901848314E-2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11">
        <f>(((J418/60)/60)/24)+DATE(1970,1,1)</f>
        <v>40560.25</v>
      </c>
      <c r="L418">
        <v>1296021600</v>
      </c>
      <c r="M418" s="11">
        <f>(((L418/60)/60)/24)+DATE(1970,1,1)</f>
        <v>40569.25</v>
      </c>
      <c r="N418" t="b">
        <v>0</v>
      </c>
      <c r="O418" t="b">
        <v>1</v>
      </c>
      <c r="P418" t="s">
        <v>42</v>
      </c>
      <c r="Q418" t="str">
        <f t="shared" si="24"/>
        <v>film &amp; video</v>
      </c>
      <c r="R418" t="str">
        <f t="shared" si="25"/>
        <v>documentary</v>
      </c>
      <c r="S418" s="4">
        <f t="shared" si="26"/>
        <v>43.838781575037146</v>
      </c>
      <c r="T418">
        <f t="shared" si="27"/>
        <v>2.4386937143050826E-2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11">
        <f>(((J419/60)/60)/24)+DATE(1970,1,1)</f>
        <v>43407.208333333328</v>
      </c>
      <c r="L419">
        <v>1543298400</v>
      </c>
      <c r="M419" s="11">
        <f>(((L419/60)/60)/24)+DATE(1970,1,1)</f>
        <v>43431.25</v>
      </c>
      <c r="N419" t="b">
        <v>0</v>
      </c>
      <c r="O419" t="b">
        <v>0</v>
      </c>
      <c r="P419" t="s">
        <v>33</v>
      </c>
      <c r="Q419" t="str">
        <f t="shared" si="24"/>
        <v>theater</v>
      </c>
      <c r="R419" t="str">
        <f t="shared" si="25"/>
        <v>plays</v>
      </c>
      <c r="S419" s="4">
        <f t="shared" si="26"/>
        <v>55.470588235294116</v>
      </c>
      <c r="T419">
        <f t="shared" si="27"/>
        <v>1.5906680805938492E-2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1">
        <f>(((J420/60)/60)/24)+DATE(1970,1,1)</f>
        <v>41035.208333333336</v>
      </c>
      <c r="L420">
        <v>1336366800</v>
      </c>
      <c r="M420" s="11">
        <f>(((L420/60)/60)/24)+DATE(1970,1,1)</f>
        <v>41036.208333333336</v>
      </c>
      <c r="N420" t="b">
        <v>0</v>
      </c>
      <c r="O420" t="b">
        <v>0</v>
      </c>
      <c r="P420" t="s">
        <v>42</v>
      </c>
      <c r="Q420" t="str">
        <f t="shared" si="24"/>
        <v>film &amp; video</v>
      </c>
      <c r="R420" t="str">
        <f t="shared" si="25"/>
        <v>documentary</v>
      </c>
      <c r="S420" s="4">
        <f t="shared" si="26"/>
        <v>57.399511301160658</v>
      </c>
      <c r="T420">
        <f t="shared" si="27"/>
        <v>2.1274331385758224E-2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11">
        <f>(((J421/60)/60)/24)+DATE(1970,1,1)</f>
        <v>40899.25</v>
      </c>
      <c r="L421">
        <v>1325052000</v>
      </c>
      <c r="M421" s="11">
        <f>(((L421/60)/60)/24)+DATE(1970,1,1)</f>
        <v>40905.25</v>
      </c>
      <c r="N421" t="b">
        <v>0</v>
      </c>
      <c r="O421" t="b">
        <v>0</v>
      </c>
      <c r="P421" t="s">
        <v>28</v>
      </c>
      <c r="Q421" t="str">
        <f t="shared" si="24"/>
        <v>technology</v>
      </c>
      <c r="R421" t="str">
        <f t="shared" si="25"/>
        <v>web</v>
      </c>
      <c r="S421" s="4">
        <f t="shared" si="26"/>
        <v>123.43497363796135</v>
      </c>
      <c r="T421">
        <f t="shared" si="27"/>
        <v>3.704020104079904E-2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11">
        <f>(((J422/60)/60)/24)+DATE(1970,1,1)</f>
        <v>42911.208333333328</v>
      </c>
      <c r="L422">
        <v>1499576400</v>
      </c>
      <c r="M422" s="11">
        <f>(((L422/60)/60)/24)+DATE(1970,1,1)</f>
        <v>42925.208333333328</v>
      </c>
      <c r="N422" t="b">
        <v>0</v>
      </c>
      <c r="O422" t="b">
        <v>0</v>
      </c>
      <c r="P422" t="s">
        <v>33</v>
      </c>
      <c r="Q422" t="str">
        <f t="shared" si="24"/>
        <v>theater</v>
      </c>
      <c r="R422" t="str">
        <f t="shared" si="25"/>
        <v>plays</v>
      </c>
      <c r="S422" s="4">
        <f t="shared" si="26"/>
        <v>128.46</v>
      </c>
      <c r="T422">
        <f t="shared" si="27"/>
        <v>1.4634905807255176E-2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11">
        <f>(((J423/60)/60)/24)+DATE(1970,1,1)</f>
        <v>42915.208333333328</v>
      </c>
      <c r="L423">
        <v>1501304400</v>
      </c>
      <c r="M423" s="11">
        <f>(((L423/60)/60)/24)+DATE(1970,1,1)</f>
        <v>42945.208333333328</v>
      </c>
      <c r="N423" t="b">
        <v>0</v>
      </c>
      <c r="O423" t="b">
        <v>1</v>
      </c>
      <c r="P423" t="s">
        <v>65</v>
      </c>
      <c r="Q423" t="str">
        <f t="shared" si="24"/>
        <v>technology</v>
      </c>
      <c r="R423" t="str">
        <f t="shared" si="25"/>
        <v>wearables</v>
      </c>
      <c r="S423" s="4">
        <f t="shared" si="26"/>
        <v>63.989361702127653</v>
      </c>
      <c r="T423">
        <f t="shared" si="27"/>
        <v>1.9617622610141314E-2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11">
        <f>(((J424/60)/60)/24)+DATE(1970,1,1)</f>
        <v>40285.208333333336</v>
      </c>
      <c r="L424">
        <v>1273208400</v>
      </c>
      <c r="M424" s="11">
        <f>(((L424/60)/60)/24)+DATE(1970,1,1)</f>
        <v>40305.208333333336</v>
      </c>
      <c r="N424" t="b">
        <v>0</v>
      </c>
      <c r="O424" t="b">
        <v>1</v>
      </c>
      <c r="P424" t="s">
        <v>33</v>
      </c>
      <c r="Q424" t="str">
        <f t="shared" si="24"/>
        <v>theater</v>
      </c>
      <c r="R424" t="str">
        <f t="shared" si="25"/>
        <v>plays</v>
      </c>
      <c r="S424" s="4">
        <f t="shared" si="26"/>
        <v>127.29885057471265</v>
      </c>
      <c r="T424">
        <f t="shared" si="27"/>
        <v>1.8510158013544019E-2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11">
        <f>(((J425/60)/60)/24)+DATE(1970,1,1)</f>
        <v>40808.208333333336</v>
      </c>
      <c r="L425">
        <v>1316840400</v>
      </c>
      <c r="M425" s="11">
        <f>(((L425/60)/60)/24)+DATE(1970,1,1)</f>
        <v>40810.208333333336</v>
      </c>
      <c r="N425" t="b">
        <v>0</v>
      </c>
      <c r="O425" t="b">
        <v>1</v>
      </c>
      <c r="P425" t="s">
        <v>17</v>
      </c>
      <c r="Q425" t="str">
        <f t="shared" si="24"/>
        <v>food</v>
      </c>
      <c r="R425" t="str">
        <f t="shared" si="25"/>
        <v>food trucks</v>
      </c>
      <c r="S425" s="4">
        <f t="shared" si="26"/>
        <v>10.638024357239512</v>
      </c>
      <c r="T425">
        <f t="shared" si="27"/>
        <v>1.0303377218088151E-2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11">
        <f>(((J426/60)/60)/24)+DATE(1970,1,1)</f>
        <v>43208.208333333328</v>
      </c>
      <c r="L426">
        <v>1524546000</v>
      </c>
      <c r="M426" s="11">
        <f>(((L426/60)/60)/24)+DATE(1970,1,1)</f>
        <v>43214.208333333328</v>
      </c>
      <c r="N426" t="b">
        <v>0</v>
      </c>
      <c r="O426" t="b">
        <v>0</v>
      </c>
      <c r="P426" t="s">
        <v>60</v>
      </c>
      <c r="Q426" t="str">
        <f t="shared" si="24"/>
        <v>music</v>
      </c>
      <c r="R426" t="str">
        <f t="shared" si="25"/>
        <v>indie rock</v>
      </c>
      <c r="S426" s="4">
        <f t="shared" si="26"/>
        <v>40.470588235294116</v>
      </c>
      <c r="T426">
        <f t="shared" si="27"/>
        <v>4.0213178294573645E-2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11">
        <f>(((J427/60)/60)/24)+DATE(1970,1,1)</f>
        <v>42213.208333333328</v>
      </c>
      <c r="L427">
        <v>1438578000</v>
      </c>
      <c r="M427" s="11">
        <f>(((L427/60)/60)/24)+DATE(1970,1,1)</f>
        <v>42219.208333333328</v>
      </c>
      <c r="N427" t="b">
        <v>0</v>
      </c>
      <c r="O427" t="b">
        <v>0</v>
      </c>
      <c r="P427" t="s">
        <v>122</v>
      </c>
      <c r="Q427" t="str">
        <f t="shared" si="24"/>
        <v>photography</v>
      </c>
      <c r="R427" t="str">
        <f t="shared" si="25"/>
        <v>photography books</v>
      </c>
      <c r="S427" s="4">
        <f t="shared" si="26"/>
        <v>287.66666666666663</v>
      </c>
      <c r="T427">
        <f t="shared" si="27"/>
        <v>1.1844985193768507E-2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11">
        <f>(((J428/60)/60)/24)+DATE(1970,1,1)</f>
        <v>41332.25</v>
      </c>
      <c r="L428">
        <v>1362549600</v>
      </c>
      <c r="M428" s="11">
        <f>(((L428/60)/60)/24)+DATE(1970,1,1)</f>
        <v>41339.25</v>
      </c>
      <c r="N428" t="b">
        <v>0</v>
      </c>
      <c r="O428" t="b">
        <v>0</v>
      </c>
      <c r="P428" t="s">
        <v>33</v>
      </c>
      <c r="Q428" t="str">
        <f t="shared" si="24"/>
        <v>theater</v>
      </c>
      <c r="R428" t="str">
        <f t="shared" si="25"/>
        <v>plays</v>
      </c>
      <c r="S428" s="4">
        <f t="shared" si="26"/>
        <v>572.94444444444446</v>
      </c>
      <c r="T428">
        <f t="shared" si="27"/>
        <v>2.1235334044409967E-2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11">
        <f>(((J429/60)/60)/24)+DATE(1970,1,1)</f>
        <v>41895.208333333336</v>
      </c>
      <c r="L429">
        <v>1413349200</v>
      </c>
      <c r="M429" s="11">
        <f>(((L429/60)/60)/24)+DATE(1970,1,1)</f>
        <v>41927.208333333336</v>
      </c>
      <c r="N429" t="b">
        <v>0</v>
      </c>
      <c r="O429" t="b">
        <v>1</v>
      </c>
      <c r="P429" t="s">
        <v>33</v>
      </c>
      <c r="Q429" t="str">
        <f t="shared" si="24"/>
        <v>theater</v>
      </c>
      <c r="R429" t="str">
        <f t="shared" si="25"/>
        <v>plays</v>
      </c>
      <c r="S429" s="4">
        <f t="shared" si="26"/>
        <v>112.90429799426933</v>
      </c>
      <c r="T429">
        <f t="shared" si="27"/>
        <v>1.2821163548508258E-2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11">
        <f>(((J430/60)/60)/24)+DATE(1970,1,1)</f>
        <v>40585.25</v>
      </c>
      <c r="L430">
        <v>1298008800</v>
      </c>
      <c r="M430" s="11">
        <f>(((L430/60)/60)/24)+DATE(1970,1,1)</f>
        <v>40592.25</v>
      </c>
      <c r="N430" t="b">
        <v>0</v>
      </c>
      <c r="O430" t="b">
        <v>0</v>
      </c>
      <c r="P430" t="s">
        <v>71</v>
      </c>
      <c r="Q430" t="str">
        <f t="shared" si="24"/>
        <v>film &amp; video</v>
      </c>
      <c r="R430" t="str">
        <f t="shared" si="25"/>
        <v>animation</v>
      </c>
      <c r="S430" s="4">
        <f t="shared" si="26"/>
        <v>46.387573964497044</v>
      </c>
      <c r="T430">
        <f t="shared" si="27"/>
        <v>1.5881114867019579E-2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11">
        <f>(((J431/60)/60)/24)+DATE(1970,1,1)</f>
        <v>41680.25</v>
      </c>
      <c r="L431">
        <v>1394427600</v>
      </c>
      <c r="M431" s="11">
        <f>(((L431/60)/60)/24)+DATE(1970,1,1)</f>
        <v>41708.208333333336</v>
      </c>
      <c r="N431" t="b">
        <v>0</v>
      </c>
      <c r="O431" t="b">
        <v>1</v>
      </c>
      <c r="P431" t="s">
        <v>122</v>
      </c>
      <c r="Q431" t="str">
        <f t="shared" si="24"/>
        <v>photography</v>
      </c>
      <c r="R431" t="str">
        <f t="shared" si="25"/>
        <v>photography books</v>
      </c>
      <c r="S431" s="4">
        <f t="shared" si="26"/>
        <v>90.675916230366497</v>
      </c>
      <c r="T431">
        <f t="shared" si="27"/>
        <v>1.234475232546726E-2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11">
        <f>(((J432/60)/60)/24)+DATE(1970,1,1)</f>
        <v>43737.208333333328</v>
      </c>
      <c r="L432">
        <v>1572670800</v>
      </c>
      <c r="M432" s="11">
        <f>(((L432/60)/60)/24)+DATE(1970,1,1)</f>
        <v>43771.208333333328</v>
      </c>
      <c r="N432" t="b">
        <v>0</v>
      </c>
      <c r="O432" t="b">
        <v>0</v>
      </c>
      <c r="P432" t="s">
        <v>33</v>
      </c>
      <c r="Q432" t="str">
        <f t="shared" si="24"/>
        <v>theater</v>
      </c>
      <c r="R432" t="str">
        <f t="shared" si="25"/>
        <v>plays</v>
      </c>
      <c r="S432" s="4">
        <f t="shared" si="26"/>
        <v>67.740740740740748</v>
      </c>
      <c r="T432">
        <f t="shared" si="27"/>
        <v>1.530891197375615E-2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11">
        <f>(((J433/60)/60)/24)+DATE(1970,1,1)</f>
        <v>43273.208333333328</v>
      </c>
      <c r="L433">
        <v>1531112400</v>
      </c>
      <c r="M433" s="11">
        <f>(((L433/60)/60)/24)+DATE(1970,1,1)</f>
        <v>43290.208333333328</v>
      </c>
      <c r="N433" t="b">
        <v>1</v>
      </c>
      <c r="O433" t="b">
        <v>0</v>
      </c>
      <c r="P433" t="s">
        <v>33</v>
      </c>
      <c r="Q433" t="str">
        <f t="shared" si="24"/>
        <v>theater</v>
      </c>
      <c r="R433" t="str">
        <f t="shared" si="25"/>
        <v>plays</v>
      </c>
      <c r="S433" s="4">
        <f t="shared" si="26"/>
        <v>192.49019607843135</v>
      </c>
      <c r="T433">
        <f t="shared" si="27"/>
        <v>9.5752266476520319E-3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11">
        <f>(((J434/60)/60)/24)+DATE(1970,1,1)</f>
        <v>41761.208333333336</v>
      </c>
      <c r="L434">
        <v>1400734800</v>
      </c>
      <c r="M434" s="11">
        <f>(((L434/60)/60)/24)+DATE(1970,1,1)</f>
        <v>41781.208333333336</v>
      </c>
      <c r="N434" t="b">
        <v>0</v>
      </c>
      <c r="O434" t="b">
        <v>0</v>
      </c>
      <c r="P434" t="s">
        <v>33</v>
      </c>
      <c r="Q434" t="str">
        <f t="shared" si="24"/>
        <v>theater</v>
      </c>
      <c r="R434" t="str">
        <f t="shared" si="25"/>
        <v>plays</v>
      </c>
      <c r="S434" s="4">
        <f t="shared" si="26"/>
        <v>82.714285714285722</v>
      </c>
      <c r="T434">
        <f t="shared" si="27"/>
        <v>1.4287957293138641E-2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11">
        <f>(((J435/60)/60)/24)+DATE(1970,1,1)</f>
        <v>41603.25</v>
      </c>
      <c r="L435">
        <v>1386741600</v>
      </c>
      <c r="M435" s="11">
        <f>(((L435/60)/60)/24)+DATE(1970,1,1)</f>
        <v>41619.25</v>
      </c>
      <c r="N435" t="b">
        <v>0</v>
      </c>
      <c r="O435" t="b">
        <v>1</v>
      </c>
      <c r="P435" t="s">
        <v>42</v>
      </c>
      <c r="Q435" t="str">
        <f t="shared" si="24"/>
        <v>film &amp; video</v>
      </c>
      <c r="R435" t="str">
        <f t="shared" si="25"/>
        <v>documentary</v>
      </c>
      <c r="S435" s="4">
        <f t="shared" si="26"/>
        <v>54.163920922570021</v>
      </c>
      <c r="T435">
        <f t="shared" si="27"/>
        <v>1.2044711428788685E-2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11">
        <f>(((J436/60)/60)/24)+DATE(1970,1,1)</f>
        <v>42705.25</v>
      </c>
      <c r="L436">
        <v>1481781600</v>
      </c>
      <c r="M436" s="11">
        <f>(((L436/60)/60)/24)+DATE(1970,1,1)</f>
        <v>42719.25</v>
      </c>
      <c r="N436" t="b">
        <v>1</v>
      </c>
      <c r="O436" t="b">
        <v>0</v>
      </c>
      <c r="P436" t="s">
        <v>33</v>
      </c>
      <c r="Q436" t="str">
        <f t="shared" si="24"/>
        <v>theater</v>
      </c>
      <c r="R436" t="str">
        <f t="shared" si="25"/>
        <v>plays</v>
      </c>
      <c r="S436" s="4">
        <f t="shared" si="26"/>
        <v>16.722222222222221</v>
      </c>
      <c r="T436">
        <f t="shared" si="27"/>
        <v>1.1074197120708749E-2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11">
        <f>(((J437/60)/60)/24)+DATE(1970,1,1)</f>
        <v>41988.25</v>
      </c>
      <c r="L437">
        <v>1419660000</v>
      </c>
      <c r="M437" s="11">
        <f>(((L437/60)/60)/24)+DATE(1970,1,1)</f>
        <v>42000.25</v>
      </c>
      <c r="N437" t="b">
        <v>0</v>
      </c>
      <c r="O437" t="b">
        <v>1</v>
      </c>
      <c r="P437" t="s">
        <v>33</v>
      </c>
      <c r="Q437" t="str">
        <f t="shared" si="24"/>
        <v>theater</v>
      </c>
      <c r="R437" t="str">
        <f t="shared" si="25"/>
        <v>plays</v>
      </c>
      <c r="S437" s="4">
        <f t="shared" si="26"/>
        <v>116.87664041994749</v>
      </c>
      <c r="T437">
        <f t="shared" si="27"/>
        <v>9.6171120592858754E-3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11">
        <f>(((J438/60)/60)/24)+DATE(1970,1,1)</f>
        <v>43575.208333333328</v>
      </c>
      <c r="L438">
        <v>1555822800</v>
      </c>
      <c r="M438" s="11">
        <f>(((L438/60)/60)/24)+DATE(1970,1,1)</f>
        <v>43576.208333333328</v>
      </c>
      <c r="N438" t="b">
        <v>0</v>
      </c>
      <c r="O438" t="b">
        <v>0</v>
      </c>
      <c r="P438" t="s">
        <v>159</v>
      </c>
      <c r="Q438" t="str">
        <f t="shared" si="24"/>
        <v>music</v>
      </c>
      <c r="R438" t="str">
        <f t="shared" si="25"/>
        <v>jazz</v>
      </c>
      <c r="S438" s="4">
        <f t="shared" si="26"/>
        <v>1052.1538461538462</v>
      </c>
      <c r="T438">
        <f t="shared" si="27"/>
        <v>1.8204415850270508E-2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11">
        <f>(((J439/60)/60)/24)+DATE(1970,1,1)</f>
        <v>42260.208333333328</v>
      </c>
      <c r="L439">
        <v>1442379600</v>
      </c>
      <c r="M439" s="11">
        <f>(((L439/60)/60)/24)+DATE(1970,1,1)</f>
        <v>42263.208333333328</v>
      </c>
      <c r="N439" t="b">
        <v>0</v>
      </c>
      <c r="O439" t="b">
        <v>1</v>
      </c>
      <c r="P439" t="s">
        <v>71</v>
      </c>
      <c r="Q439" t="str">
        <f t="shared" si="24"/>
        <v>film &amp; video</v>
      </c>
      <c r="R439" t="str">
        <f t="shared" si="25"/>
        <v>animation</v>
      </c>
      <c r="S439" s="4">
        <f t="shared" si="26"/>
        <v>123.07407407407408</v>
      </c>
      <c r="T439">
        <f t="shared" si="27"/>
        <v>1.9259705085765876E-2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11">
        <f>(((J440/60)/60)/24)+DATE(1970,1,1)</f>
        <v>41337.25</v>
      </c>
      <c r="L440">
        <v>1364965200</v>
      </c>
      <c r="M440" s="11">
        <f>(((L440/60)/60)/24)+DATE(1970,1,1)</f>
        <v>41367.208333333336</v>
      </c>
      <c r="N440" t="b">
        <v>0</v>
      </c>
      <c r="O440" t="b">
        <v>0</v>
      </c>
      <c r="P440" t="s">
        <v>33</v>
      </c>
      <c r="Q440" t="str">
        <f t="shared" si="24"/>
        <v>theater</v>
      </c>
      <c r="R440" t="str">
        <f t="shared" si="25"/>
        <v>plays</v>
      </c>
      <c r="S440" s="4">
        <f t="shared" si="26"/>
        <v>178.63855421686748</v>
      </c>
      <c r="T440">
        <f t="shared" si="27"/>
        <v>1.6658798138531057E-2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11">
        <f>(((J441/60)/60)/24)+DATE(1970,1,1)</f>
        <v>42680.208333333328</v>
      </c>
      <c r="L441">
        <v>1479016800</v>
      </c>
      <c r="M441" s="11">
        <f>(((L441/60)/60)/24)+DATE(1970,1,1)</f>
        <v>42687.25</v>
      </c>
      <c r="N441" t="b">
        <v>0</v>
      </c>
      <c r="O441" t="b">
        <v>0</v>
      </c>
      <c r="P441" t="s">
        <v>474</v>
      </c>
      <c r="Q441" t="str">
        <f t="shared" si="24"/>
        <v>film &amp; video</v>
      </c>
      <c r="R441" t="str">
        <f t="shared" si="25"/>
        <v>science fiction</v>
      </c>
      <c r="S441" s="4">
        <f t="shared" si="26"/>
        <v>355.28169014084506</v>
      </c>
      <c r="T441">
        <f t="shared" si="27"/>
        <v>2.2725470763131812E-2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11">
        <f>(((J442/60)/60)/24)+DATE(1970,1,1)</f>
        <v>42916.208333333328</v>
      </c>
      <c r="L442">
        <v>1499662800</v>
      </c>
      <c r="M442" s="11">
        <f>(((L442/60)/60)/24)+DATE(1970,1,1)</f>
        <v>42926.208333333328</v>
      </c>
      <c r="N442" t="b">
        <v>0</v>
      </c>
      <c r="O442" t="b">
        <v>0</v>
      </c>
      <c r="P442" t="s">
        <v>269</v>
      </c>
      <c r="Q442" t="str">
        <f t="shared" si="24"/>
        <v>film &amp; video</v>
      </c>
      <c r="R442" t="str">
        <f t="shared" si="25"/>
        <v>television</v>
      </c>
      <c r="S442" s="4">
        <f t="shared" si="26"/>
        <v>161.90634146341463</v>
      </c>
      <c r="T442">
        <f t="shared" si="27"/>
        <v>1.8866673897586079E-2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11">
        <f>(((J443/60)/60)/24)+DATE(1970,1,1)</f>
        <v>41025.208333333336</v>
      </c>
      <c r="L443">
        <v>1337835600</v>
      </c>
      <c r="M443" s="11">
        <f>(((L443/60)/60)/24)+DATE(1970,1,1)</f>
        <v>41053.208333333336</v>
      </c>
      <c r="N443" t="b">
        <v>0</v>
      </c>
      <c r="O443" t="b">
        <v>0</v>
      </c>
      <c r="P443" t="s">
        <v>65</v>
      </c>
      <c r="Q443" t="str">
        <f t="shared" si="24"/>
        <v>technology</v>
      </c>
      <c r="R443" t="str">
        <f t="shared" si="25"/>
        <v>wearables</v>
      </c>
      <c r="S443" s="4">
        <f t="shared" si="26"/>
        <v>24.914285714285715</v>
      </c>
      <c r="T443">
        <f t="shared" si="27"/>
        <v>1.834862385321101E-2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11">
        <f>(((J444/60)/60)/24)+DATE(1970,1,1)</f>
        <v>42980.208333333328</v>
      </c>
      <c r="L444">
        <v>1505710800</v>
      </c>
      <c r="M444" s="11">
        <f>(((L444/60)/60)/24)+DATE(1970,1,1)</f>
        <v>42996.208333333328</v>
      </c>
      <c r="N444" t="b">
        <v>0</v>
      </c>
      <c r="O444" t="b">
        <v>0</v>
      </c>
      <c r="P444" t="s">
        <v>33</v>
      </c>
      <c r="Q444" t="str">
        <f t="shared" si="24"/>
        <v>theater</v>
      </c>
      <c r="R444" t="str">
        <f t="shared" si="25"/>
        <v>plays</v>
      </c>
      <c r="S444" s="4">
        <f t="shared" si="26"/>
        <v>198.72222222222223</v>
      </c>
      <c r="T444">
        <f t="shared" si="27"/>
        <v>1.3325878296524089E-2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11">
        <f>(((J445/60)/60)/24)+DATE(1970,1,1)</f>
        <v>40451.208333333336</v>
      </c>
      <c r="L445">
        <v>1287464400</v>
      </c>
      <c r="M445" s="11">
        <f>(((L445/60)/60)/24)+DATE(1970,1,1)</f>
        <v>40470.208333333336</v>
      </c>
      <c r="N445" t="b">
        <v>0</v>
      </c>
      <c r="O445" t="b">
        <v>0</v>
      </c>
      <c r="P445" t="s">
        <v>33</v>
      </c>
      <c r="Q445" t="str">
        <f t="shared" si="24"/>
        <v>theater</v>
      </c>
      <c r="R445" t="str">
        <f t="shared" si="25"/>
        <v>plays</v>
      </c>
      <c r="S445" s="4">
        <f t="shared" si="26"/>
        <v>34.752688172043008</v>
      </c>
      <c r="T445">
        <f t="shared" si="27"/>
        <v>2.7846534653465347E-2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11">
        <f>(((J446/60)/60)/24)+DATE(1970,1,1)</f>
        <v>40748.208333333336</v>
      </c>
      <c r="L446">
        <v>1311656400</v>
      </c>
      <c r="M446" s="11">
        <f>(((L446/60)/60)/24)+DATE(1970,1,1)</f>
        <v>40750.208333333336</v>
      </c>
      <c r="N446" t="b">
        <v>0</v>
      </c>
      <c r="O446" t="b">
        <v>1</v>
      </c>
      <c r="P446" t="s">
        <v>60</v>
      </c>
      <c r="Q446" t="str">
        <f t="shared" si="24"/>
        <v>music</v>
      </c>
      <c r="R446" t="str">
        <f t="shared" si="25"/>
        <v>indie rock</v>
      </c>
      <c r="S446" s="4">
        <f t="shared" si="26"/>
        <v>176.41935483870967</v>
      </c>
      <c r="T446">
        <f t="shared" si="27"/>
        <v>2.7061620040226733E-2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11">
        <f>(((J447/60)/60)/24)+DATE(1970,1,1)</f>
        <v>40515.25</v>
      </c>
      <c r="L447">
        <v>1293170400</v>
      </c>
      <c r="M447" s="11">
        <f>(((L447/60)/60)/24)+DATE(1970,1,1)</f>
        <v>40536.25</v>
      </c>
      <c r="N447" t="b">
        <v>0</v>
      </c>
      <c r="O447" t="b">
        <v>1</v>
      </c>
      <c r="P447" t="s">
        <v>33</v>
      </c>
      <c r="Q447" t="str">
        <f t="shared" si="24"/>
        <v>theater</v>
      </c>
      <c r="R447" t="str">
        <f t="shared" si="25"/>
        <v>plays</v>
      </c>
      <c r="S447" s="4">
        <f t="shared" si="26"/>
        <v>511.38095238095235</v>
      </c>
      <c r="T447">
        <f t="shared" si="27"/>
        <v>1.5830151783220038E-2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11">
        <f>(((J448/60)/60)/24)+DATE(1970,1,1)</f>
        <v>41261.25</v>
      </c>
      <c r="L448">
        <v>1355983200</v>
      </c>
      <c r="M448" s="11">
        <f>(((L448/60)/60)/24)+DATE(1970,1,1)</f>
        <v>41263.25</v>
      </c>
      <c r="N448" t="b">
        <v>0</v>
      </c>
      <c r="O448" t="b">
        <v>0</v>
      </c>
      <c r="P448" t="s">
        <v>65</v>
      </c>
      <c r="Q448" t="str">
        <f t="shared" si="24"/>
        <v>technology</v>
      </c>
      <c r="R448" t="str">
        <f t="shared" si="25"/>
        <v>wearables</v>
      </c>
      <c r="S448" s="4">
        <f t="shared" si="26"/>
        <v>82.044117647058826</v>
      </c>
      <c r="T448">
        <f t="shared" si="27"/>
        <v>3.333930811973472E-2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11">
        <f>(((J449/60)/60)/24)+DATE(1970,1,1)</f>
        <v>43088.25</v>
      </c>
      <c r="L449">
        <v>1515045600</v>
      </c>
      <c r="M449" s="11">
        <f>(((L449/60)/60)/24)+DATE(1970,1,1)</f>
        <v>43104.25</v>
      </c>
      <c r="N449" t="b">
        <v>0</v>
      </c>
      <c r="O449" t="b">
        <v>0</v>
      </c>
      <c r="P449" t="s">
        <v>269</v>
      </c>
      <c r="Q449" t="str">
        <f t="shared" si="24"/>
        <v>film &amp; video</v>
      </c>
      <c r="R449" t="str">
        <f t="shared" si="25"/>
        <v>television</v>
      </c>
      <c r="S449" s="4">
        <f t="shared" si="26"/>
        <v>24.326030927835053</v>
      </c>
      <c r="T449">
        <f t="shared" si="27"/>
        <v>1.1627906976744186E-2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11">
        <f>(((J450/60)/60)/24)+DATE(1970,1,1)</f>
        <v>41378.208333333336</v>
      </c>
      <c r="L450">
        <v>1366088400</v>
      </c>
      <c r="M450" s="11">
        <f>(((L450/60)/60)/24)+DATE(1970,1,1)</f>
        <v>41380.208333333336</v>
      </c>
      <c r="N450" t="b">
        <v>0</v>
      </c>
      <c r="O450" t="b">
        <v>1</v>
      </c>
      <c r="P450" t="s">
        <v>89</v>
      </c>
      <c r="Q450" t="str">
        <f t="shared" ref="Q450:Q513" si="28">LEFT(P450,SEARCH("/",P450,1)-1)</f>
        <v>games</v>
      </c>
      <c r="R450" t="str">
        <f t="shared" ref="R450:R513" si="29">RIGHT(P450, LEN(P450)-SEARCH("/",P450))</f>
        <v>video games</v>
      </c>
      <c r="S450" s="4">
        <f t="shared" ref="S450:S513" si="30">E450/D450*100</f>
        <v>50.482758620689658</v>
      </c>
      <c r="T450">
        <f t="shared" ref="T450:T513" si="31">IF(G450=0,0,G450/E450)</f>
        <v>1.3330689229684471E-2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11">
        <f>(((J451/60)/60)/24)+DATE(1970,1,1)</f>
        <v>43530.25</v>
      </c>
      <c r="L451">
        <v>1553317200</v>
      </c>
      <c r="M451" s="11">
        <f>(((L451/60)/60)/24)+DATE(1970,1,1)</f>
        <v>43547.208333333328</v>
      </c>
      <c r="N451" t="b">
        <v>0</v>
      </c>
      <c r="O451" t="b">
        <v>0</v>
      </c>
      <c r="P451" t="s">
        <v>89</v>
      </c>
      <c r="Q451" t="str">
        <f t="shared" si="28"/>
        <v>games</v>
      </c>
      <c r="R451" t="str">
        <f t="shared" si="29"/>
        <v>video games</v>
      </c>
      <c r="S451" s="4">
        <f t="shared" si="30"/>
        <v>967</v>
      </c>
      <c r="T451">
        <f t="shared" si="31"/>
        <v>9.8816500057451462E-3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1">
        <f>(((J452/60)/60)/24)+DATE(1970,1,1)</f>
        <v>43394.208333333328</v>
      </c>
      <c r="L452">
        <v>1542088800</v>
      </c>
      <c r="M452" s="11">
        <f>(((L452/60)/60)/24)+DATE(1970,1,1)</f>
        <v>43417.25</v>
      </c>
      <c r="N452" t="b">
        <v>0</v>
      </c>
      <c r="O452" t="b">
        <v>0</v>
      </c>
      <c r="P452" t="s">
        <v>71</v>
      </c>
      <c r="Q452" t="str">
        <f t="shared" si="28"/>
        <v>film &amp; video</v>
      </c>
      <c r="R452" t="str">
        <f t="shared" si="29"/>
        <v>animation</v>
      </c>
      <c r="S452" s="4">
        <f t="shared" si="30"/>
        <v>4</v>
      </c>
      <c r="T452">
        <f t="shared" si="31"/>
        <v>0.25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11">
        <f>(((J453/60)/60)/24)+DATE(1970,1,1)</f>
        <v>42935.208333333328</v>
      </c>
      <c r="L453">
        <v>1503118800</v>
      </c>
      <c r="M453" s="11">
        <f>(((L453/60)/60)/24)+DATE(1970,1,1)</f>
        <v>42966.208333333328</v>
      </c>
      <c r="N453" t="b">
        <v>0</v>
      </c>
      <c r="O453" t="b">
        <v>0</v>
      </c>
      <c r="P453" t="s">
        <v>23</v>
      </c>
      <c r="Q453" t="str">
        <f t="shared" si="28"/>
        <v>music</v>
      </c>
      <c r="R453" t="str">
        <f t="shared" si="29"/>
        <v>rock</v>
      </c>
      <c r="S453" s="4">
        <f t="shared" si="30"/>
        <v>122.84501347708894</v>
      </c>
      <c r="T453">
        <f t="shared" si="31"/>
        <v>3.4481245405974699E-2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11">
        <f>(((J454/60)/60)/24)+DATE(1970,1,1)</f>
        <v>40365.208333333336</v>
      </c>
      <c r="L454">
        <v>1278478800</v>
      </c>
      <c r="M454" s="11">
        <f>(((L454/60)/60)/24)+DATE(1970,1,1)</f>
        <v>40366.208333333336</v>
      </c>
      <c r="N454" t="b">
        <v>0</v>
      </c>
      <c r="O454" t="b">
        <v>0</v>
      </c>
      <c r="P454" t="s">
        <v>53</v>
      </c>
      <c r="Q454" t="str">
        <f t="shared" si="28"/>
        <v>film &amp; video</v>
      </c>
      <c r="R454" t="str">
        <f t="shared" si="29"/>
        <v>drama</v>
      </c>
      <c r="S454" s="4">
        <f t="shared" si="30"/>
        <v>63.4375</v>
      </c>
      <c r="T454">
        <f t="shared" si="31"/>
        <v>1.0180623973727421E-2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11">
        <f>(((J455/60)/60)/24)+DATE(1970,1,1)</f>
        <v>42705.25</v>
      </c>
      <c r="L455">
        <v>1484114400</v>
      </c>
      <c r="M455" s="11">
        <f>(((L455/60)/60)/24)+DATE(1970,1,1)</f>
        <v>42746.25</v>
      </c>
      <c r="N455" t="b">
        <v>0</v>
      </c>
      <c r="O455" t="b">
        <v>0</v>
      </c>
      <c r="P455" t="s">
        <v>474</v>
      </c>
      <c r="Q455" t="str">
        <f t="shared" si="28"/>
        <v>film &amp; video</v>
      </c>
      <c r="R455" t="str">
        <f t="shared" si="29"/>
        <v>science fiction</v>
      </c>
      <c r="S455" s="4">
        <f t="shared" si="30"/>
        <v>56.331688596491226</v>
      </c>
      <c r="T455">
        <f t="shared" si="31"/>
        <v>1.1494029138969722E-2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11">
        <f>(((J456/60)/60)/24)+DATE(1970,1,1)</f>
        <v>41568.208333333336</v>
      </c>
      <c r="L456">
        <v>1385445600</v>
      </c>
      <c r="M456" s="11">
        <f>(((L456/60)/60)/24)+DATE(1970,1,1)</f>
        <v>41604.25</v>
      </c>
      <c r="N456" t="b">
        <v>0</v>
      </c>
      <c r="O456" t="b">
        <v>1</v>
      </c>
      <c r="P456" t="s">
        <v>53</v>
      </c>
      <c r="Q456" t="str">
        <f t="shared" si="28"/>
        <v>film &amp; video</v>
      </c>
      <c r="R456" t="str">
        <f t="shared" si="29"/>
        <v>drama</v>
      </c>
      <c r="S456" s="4">
        <f t="shared" si="30"/>
        <v>44.074999999999996</v>
      </c>
      <c r="T456">
        <f t="shared" si="31"/>
        <v>2.2121384004537718E-2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11">
        <f>(((J457/60)/60)/24)+DATE(1970,1,1)</f>
        <v>40809.208333333336</v>
      </c>
      <c r="L457">
        <v>1318741200</v>
      </c>
      <c r="M457" s="11">
        <f>(((L457/60)/60)/24)+DATE(1970,1,1)</f>
        <v>40832.208333333336</v>
      </c>
      <c r="N457" t="b">
        <v>0</v>
      </c>
      <c r="O457" t="b">
        <v>0</v>
      </c>
      <c r="P457" t="s">
        <v>33</v>
      </c>
      <c r="Q457" t="str">
        <f t="shared" si="28"/>
        <v>theater</v>
      </c>
      <c r="R457" t="str">
        <f t="shared" si="29"/>
        <v>plays</v>
      </c>
      <c r="S457" s="4">
        <f t="shared" si="30"/>
        <v>118.37253218884121</v>
      </c>
      <c r="T457">
        <f t="shared" si="31"/>
        <v>2.7026047105232626E-2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11">
        <f>(((J458/60)/60)/24)+DATE(1970,1,1)</f>
        <v>43141.25</v>
      </c>
      <c r="L458">
        <v>1518242400</v>
      </c>
      <c r="M458" s="11">
        <f>(((L458/60)/60)/24)+DATE(1970,1,1)</f>
        <v>43141.25</v>
      </c>
      <c r="N458" t="b">
        <v>0</v>
      </c>
      <c r="O458" t="b">
        <v>1</v>
      </c>
      <c r="P458" t="s">
        <v>60</v>
      </c>
      <c r="Q458" t="str">
        <f t="shared" si="28"/>
        <v>music</v>
      </c>
      <c r="R458" t="str">
        <f t="shared" si="29"/>
        <v>indie rock</v>
      </c>
      <c r="S458" s="4">
        <f t="shared" si="30"/>
        <v>104.1243169398907</v>
      </c>
      <c r="T458">
        <f t="shared" si="31"/>
        <v>1.0528870754011467E-2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11">
        <f>(((J459/60)/60)/24)+DATE(1970,1,1)</f>
        <v>42657.208333333328</v>
      </c>
      <c r="L459">
        <v>1476594000</v>
      </c>
      <c r="M459" s="11">
        <f>(((L459/60)/60)/24)+DATE(1970,1,1)</f>
        <v>42659.208333333328</v>
      </c>
      <c r="N459" t="b">
        <v>0</v>
      </c>
      <c r="O459" t="b">
        <v>0</v>
      </c>
      <c r="P459" t="s">
        <v>33</v>
      </c>
      <c r="Q459" t="str">
        <f t="shared" si="28"/>
        <v>theater</v>
      </c>
      <c r="R459" t="str">
        <f t="shared" si="29"/>
        <v>plays</v>
      </c>
      <c r="S459" s="4">
        <f t="shared" si="30"/>
        <v>26.640000000000004</v>
      </c>
      <c r="T459">
        <f t="shared" si="31"/>
        <v>3.4534534534534533E-2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11">
        <f>(((J460/60)/60)/24)+DATE(1970,1,1)</f>
        <v>40265.208333333336</v>
      </c>
      <c r="L460">
        <v>1273554000</v>
      </c>
      <c r="M460" s="11">
        <f>(((L460/60)/60)/24)+DATE(1970,1,1)</f>
        <v>40309.208333333336</v>
      </c>
      <c r="N460" t="b">
        <v>0</v>
      </c>
      <c r="O460" t="b">
        <v>0</v>
      </c>
      <c r="P460" t="s">
        <v>33</v>
      </c>
      <c r="Q460" t="str">
        <f t="shared" si="28"/>
        <v>theater</v>
      </c>
      <c r="R460" t="str">
        <f t="shared" si="29"/>
        <v>plays</v>
      </c>
      <c r="S460" s="4">
        <f t="shared" si="30"/>
        <v>351.20118343195264</v>
      </c>
      <c r="T460">
        <f t="shared" si="31"/>
        <v>1.7859248900645292E-2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11">
        <f>(((J461/60)/60)/24)+DATE(1970,1,1)</f>
        <v>42001.25</v>
      </c>
      <c r="L461">
        <v>1421906400</v>
      </c>
      <c r="M461" s="11">
        <f>(((L461/60)/60)/24)+DATE(1970,1,1)</f>
        <v>42026.25</v>
      </c>
      <c r="N461" t="b">
        <v>0</v>
      </c>
      <c r="O461" t="b">
        <v>0</v>
      </c>
      <c r="P461" t="s">
        <v>42</v>
      </c>
      <c r="Q461" t="str">
        <f t="shared" si="28"/>
        <v>film &amp; video</v>
      </c>
      <c r="R461" t="str">
        <f t="shared" si="29"/>
        <v>documentary</v>
      </c>
      <c r="S461" s="4">
        <f t="shared" si="30"/>
        <v>90.063492063492063</v>
      </c>
      <c r="T461">
        <f t="shared" si="31"/>
        <v>1.8505463517800493E-2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11">
        <f>(((J462/60)/60)/24)+DATE(1970,1,1)</f>
        <v>40399.208333333336</v>
      </c>
      <c r="L462">
        <v>1281589200</v>
      </c>
      <c r="M462" s="11">
        <f>(((L462/60)/60)/24)+DATE(1970,1,1)</f>
        <v>40402.208333333336</v>
      </c>
      <c r="N462" t="b">
        <v>0</v>
      </c>
      <c r="O462" t="b">
        <v>0</v>
      </c>
      <c r="P462" t="s">
        <v>33</v>
      </c>
      <c r="Q462" t="str">
        <f t="shared" si="28"/>
        <v>theater</v>
      </c>
      <c r="R462" t="str">
        <f t="shared" si="29"/>
        <v>plays</v>
      </c>
      <c r="S462" s="4">
        <f t="shared" si="30"/>
        <v>171.625</v>
      </c>
      <c r="T462">
        <f t="shared" si="31"/>
        <v>1.2138868657441126E-2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11">
        <f>(((J463/60)/60)/24)+DATE(1970,1,1)</f>
        <v>41757.208333333336</v>
      </c>
      <c r="L463">
        <v>1400389200</v>
      </c>
      <c r="M463" s="11">
        <f>(((L463/60)/60)/24)+DATE(1970,1,1)</f>
        <v>41777.208333333336</v>
      </c>
      <c r="N463" t="b">
        <v>0</v>
      </c>
      <c r="O463" t="b">
        <v>0</v>
      </c>
      <c r="P463" t="s">
        <v>53</v>
      </c>
      <c r="Q463" t="str">
        <f t="shared" si="28"/>
        <v>film &amp; video</v>
      </c>
      <c r="R463" t="str">
        <f t="shared" si="29"/>
        <v>drama</v>
      </c>
      <c r="S463" s="4">
        <f t="shared" si="30"/>
        <v>141.04655870445345</v>
      </c>
      <c r="T463">
        <f t="shared" si="31"/>
        <v>1.4926015758428175E-2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11">
        <f>(((J464/60)/60)/24)+DATE(1970,1,1)</f>
        <v>41304.25</v>
      </c>
      <c r="L464">
        <v>1362808800</v>
      </c>
      <c r="M464" s="11">
        <f>(((L464/60)/60)/24)+DATE(1970,1,1)</f>
        <v>41342.25</v>
      </c>
      <c r="N464" t="b">
        <v>0</v>
      </c>
      <c r="O464" t="b">
        <v>0</v>
      </c>
      <c r="P464" t="s">
        <v>292</v>
      </c>
      <c r="Q464" t="str">
        <f t="shared" si="28"/>
        <v>games</v>
      </c>
      <c r="R464" t="str">
        <f t="shared" si="29"/>
        <v>mobile games</v>
      </c>
      <c r="S464" s="4">
        <f t="shared" si="30"/>
        <v>30.57944915254237</v>
      </c>
      <c r="T464">
        <f t="shared" si="31"/>
        <v>9.2666366439186614E-3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11">
        <f>(((J465/60)/60)/24)+DATE(1970,1,1)</f>
        <v>41639.25</v>
      </c>
      <c r="L465">
        <v>1388815200</v>
      </c>
      <c r="M465" s="11">
        <f>(((L465/60)/60)/24)+DATE(1970,1,1)</f>
        <v>41643.25</v>
      </c>
      <c r="N465" t="b">
        <v>0</v>
      </c>
      <c r="O465" t="b">
        <v>0</v>
      </c>
      <c r="P465" t="s">
        <v>71</v>
      </c>
      <c r="Q465" t="str">
        <f t="shared" si="28"/>
        <v>film &amp; video</v>
      </c>
      <c r="R465" t="str">
        <f t="shared" si="29"/>
        <v>animation</v>
      </c>
      <c r="S465" s="4">
        <f t="shared" si="30"/>
        <v>108.16455696202532</v>
      </c>
      <c r="T465">
        <f t="shared" si="31"/>
        <v>1.4490758269369772E-2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11">
        <f>(((J466/60)/60)/24)+DATE(1970,1,1)</f>
        <v>43142.25</v>
      </c>
      <c r="L466">
        <v>1519538400</v>
      </c>
      <c r="M466" s="11">
        <f>(((L466/60)/60)/24)+DATE(1970,1,1)</f>
        <v>43156.25</v>
      </c>
      <c r="N466" t="b">
        <v>0</v>
      </c>
      <c r="O466" t="b">
        <v>0</v>
      </c>
      <c r="P466" t="s">
        <v>33</v>
      </c>
      <c r="Q466" t="str">
        <f t="shared" si="28"/>
        <v>theater</v>
      </c>
      <c r="R466" t="str">
        <f t="shared" si="29"/>
        <v>plays</v>
      </c>
      <c r="S466" s="4">
        <f t="shared" si="30"/>
        <v>133.45505617977528</v>
      </c>
      <c r="T466">
        <f t="shared" si="31"/>
        <v>2.5636708061460744E-2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11">
        <f>(((J467/60)/60)/24)+DATE(1970,1,1)</f>
        <v>43127.25</v>
      </c>
      <c r="L467">
        <v>1517810400</v>
      </c>
      <c r="M467" s="11">
        <f>(((L467/60)/60)/24)+DATE(1970,1,1)</f>
        <v>43136.25</v>
      </c>
      <c r="N467" t="b">
        <v>0</v>
      </c>
      <c r="O467" t="b">
        <v>0</v>
      </c>
      <c r="P467" t="s">
        <v>206</v>
      </c>
      <c r="Q467" t="str">
        <f t="shared" si="28"/>
        <v>publishing</v>
      </c>
      <c r="R467" t="str">
        <f t="shared" si="29"/>
        <v>translations</v>
      </c>
      <c r="S467" s="4">
        <f t="shared" si="30"/>
        <v>187.85106382978722</v>
      </c>
      <c r="T467">
        <f t="shared" si="31"/>
        <v>9.0610488164004979E-3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11">
        <f>(((J468/60)/60)/24)+DATE(1970,1,1)</f>
        <v>41409.208333333336</v>
      </c>
      <c r="L468">
        <v>1370581200</v>
      </c>
      <c r="M468" s="11">
        <f>(((L468/60)/60)/24)+DATE(1970,1,1)</f>
        <v>41432.208333333336</v>
      </c>
      <c r="N468" t="b">
        <v>0</v>
      </c>
      <c r="O468" t="b">
        <v>1</v>
      </c>
      <c r="P468" t="s">
        <v>65</v>
      </c>
      <c r="Q468" t="str">
        <f t="shared" si="28"/>
        <v>technology</v>
      </c>
      <c r="R468" t="str">
        <f t="shared" si="29"/>
        <v>wearables</v>
      </c>
      <c r="S468" s="4">
        <f t="shared" si="30"/>
        <v>332</v>
      </c>
      <c r="T468">
        <f t="shared" si="31"/>
        <v>1.0542168674698794E-2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11">
        <f>(((J469/60)/60)/24)+DATE(1970,1,1)</f>
        <v>42331.25</v>
      </c>
      <c r="L469">
        <v>1448863200</v>
      </c>
      <c r="M469" s="11">
        <f>(((L469/60)/60)/24)+DATE(1970,1,1)</f>
        <v>42338.25</v>
      </c>
      <c r="N469" t="b">
        <v>0</v>
      </c>
      <c r="O469" t="b">
        <v>1</v>
      </c>
      <c r="P469" t="s">
        <v>28</v>
      </c>
      <c r="Q469" t="str">
        <f t="shared" si="28"/>
        <v>technology</v>
      </c>
      <c r="R469" t="str">
        <f t="shared" si="29"/>
        <v>web</v>
      </c>
      <c r="S469" s="4">
        <f t="shared" si="30"/>
        <v>575.21428571428578</v>
      </c>
      <c r="T469">
        <f t="shared" si="31"/>
        <v>1.7260648205637649E-2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11">
        <f>(((J470/60)/60)/24)+DATE(1970,1,1)</f>
        <v>43569.208333333328</v>
      </c>
      <c r="L470">
        <v>1556600400</v>
      </c>
      <c r="M470" s="11">
        <f>(((L470/60)/60)/24)+DATE(1970,1,1)</f>
        <v>43585.208333333328</v>
      </c>
      <c r="N470" t="b">
        <v>0</v>
      </c>
      <c r="O470" t="b">
        <v>0</v>
      </c>
      <c r="P470" t="s">
        <v>33</v>
      </c>
      <c r="Q470" t="str">
        <f t="shared" si="28"/>
        <v>theater</v>
      </c>
      <c r="R470" t="str">
        <f t="shared" si="29"/>
        <v>plays</v>
      </c>
      <c r="S470" s="4">
        <f t="shared" si="30"/>
        <v>40.5</v>
      </c>
      <c r="T470">
        <f t="shared" si="31"/>
        <v>9.876543209876543E-3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11">
        <f>(((J471/60)/60)/24)+DATE(1970,1,1)</f>
        <v>42142.208333333328</v>
      </c>
      <c r="L471">
        <v>1432098000</v>
      </c>
      <c r="M471" s="11">
        <f>(((L471/60)/60)/24)+DATE(1970,1,1)</f>
        <v>42144.208333333328</v>
      </c>
      <c r="N471" t="b">
        <v>0</v>
      </c>
      <c r="O471" t="b">
        <v>0</v>
      </c>
      <c r="P471" t="s">
        <v>53</v>
      </c>
      <c r="Q471" t="str">
        <f t="shared" si="28"/>
        <v>film &amp; video</v>
      </c>
      <c r="R471" t="str">
        <f t="shared" si="29"/>
        <v>drama</v>
      </c>
      <c r="S471" s="4">
        <f t="shared" si="30"/>
        <v>184.42857142857144</v>
      </c>
      <c r="T471">
        <f t="shared" si="31"/>
        <v>1.5395042602633618E-2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11">
        <f>(((J472/60)/60)/24)+DATE(1970,1,1)</f>
        <v>42716.25</v>
      </c>
      <c r="L472">
        <v>1482127200</v>
      </c>
      <c r="M472" s="11">
        <f>(((L472/60)/60)/24)+DATE(1970,1,1)</f>
        <v>42723.25</v>
      </c>
      <c r="N472" t="b">
        <v>0</v>
      </c>
      <c r="O472" t="b">
        <v>0</v>
      </c>
      <c r="P472" t="s">
        <v>65</v>
      </c>
      <c r="Q472" t="str">
        <f t="shared" si="28"/>
        <v>technology</v>
      </c>
      <c r="R472" t="str">
        <f t="shared" si="29"/>
        <v>wearables</v>
      </c>
      <c r="S472" s="4">
        <f t="shared" si="30"/>
        <v>285.80555555555554</v>
      </c>
      <c r="T472">
        <f t="shared" si="31"/>
        <v>3.7029837690737678E-2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11">
        <f>(((J473/60)/60)/24)+DATE(1970,1,1)</f>
        <v>41031.208333333336</v>
      </c>
      <c r="L473">
        <v>1335934800</v>
      </c>
      <c r="M473" s="11">
        <f>(((L473/60)/60)/24)+DATE(1970,1,1)</f>
        <v>41031.208333333336</v>
      </c>
      <c r="N473" t="b">
        <v>0</v>
      </c>
      <c r="O473" t="b">
        <v>1</v>
      </c>
      <c r="P473" t="s">
        <v>17</v>
      </c>
      <c r="Q473" t="str">
        <f t="shared" si="28"/>
        <v>food</v>
      </c>
      <c r="R473" t="str">
        <f t="shared" si="29"/>
        <v>food trucks</v>
      </c>
      <c r="S473" s="4">
        <f t="shared" si="30"/>
        <v>319</v>
      </c>
      <c r="T473">
        <f t="shared" si="31"/>
        <v>1.9617757103852766E-2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11">
        <f>(((J474/60)/60)/24)+DATE(1970,1,1)</f>
        <v>43535.208333333328</v>
      </c>
      <c r="L474">
        <v>1556946000</v>
      </c>
      <c r="M474" s="11">
        <f>(((L474/60)/60)/24)+DATE(1970,1,1)</f>
        <v>43589.208333333328</v>
      </c>
      <c r="N474" t="b">
        <v>0</v>
      </c>
      <c r="O474" t="b">
        <v>0</v>
      </c>
      <c r="P474" t="s">
        <v>23</v>
      </c>
      <c r="Q474" t="str">
        <f t="shared" si="28"/>
        <v>music</v>
      </c>
      <c r="R474" t="str">
        <f t="shared" si="29"/>
        <v>rock</v>
      </c>
      <c r="S474" s="4">
        <f t="shared" si="30"/>
        <v>39.234070221066318</v>
      </c>
      <c r="T474">
        <f t="shared" si="31"/>
        <v>9.529017931125915E-3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11">
        <f>(((J475/60)/60)/24)+DATE(1970,1,1)</f>
        <v>43277.208333333328</v>
      </c>
      <c r="L475">
        <v>1530075600</v>
      </c>
      <c r="M475" s="11">
        <f>(((L475/60)/60)/24)+DATE(1970,1,1)</f>
        <v>43278.208333333328</v>
      </c>
      <c r="N475" t="b">
        <v>0</v>
      </c>
      <c r="O475" t="b">
        <v>0</v>
      </c>
      <c r="P475" t="s">
        <v>50</v>
      </c>
      <c r="Q475" t="str">
        <f t="shared" si="28"/>
        <v>music</v>
      </c>
      <c r="R475" t="str">
        <f t="shared" si="29"/>
        <v>electric music</v>
      </c>
      <c r="S475" s="4">
        <f t="shared" si="30"/>
        <v>178.14000000000001</v>
      </c>
      <c r="T475">
        <f t="shared" si="31"/>
        <v>1.1900752217357135E-2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11">
        <f>(((J476/60)/60)/24)+DATE(1970,1,1)</f>
        <v>41989.25</v>
      </c>
      <c r="L476">
        <v>1418796000</v>
      </c>
      <c r="M476" s="11">
        <f>(((L476/60)/60)/24)+DATE(1970,1,1)</f>
        <v>41990.25</v>
      </c>
      <c r="N476" t="b">
        <v>0</v>
      </c>
      <c r="O476" t="b">
        <v>0</v>
      </c>
      <c r="P476" t="s">
        <v>269</v>
      </c>
      <c r="Q476" t="str">
        <f t="shared" si="28"/>
        <v>film &amp; video</v>
      </c>
      <c r="R476" t="str">
        <f t="shared" si="29"/>
        <v>television</v>
      </c>
      <c r="S476" s="4">
        <f t="shared" si="30"/>
        <v>365.15</v>
      </c>
      <c r="T476">
        <f t="shared" si="31"/>
        <v>9.7220320416267283E-3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11">
        <f>(((J477/60)/60)/24)+DATE(1970,1,1)</f>
        <v>41450.208333333336</v>
      </c>
      <c r="L477">
        <v>1372482000</v>
      </c>
      <c r="M477" s="11">
        <f>(((L477/60)/60)/24)+DATE(1970,1,1)</f>
        <v>41454.208333333336</v>
      </c>
      <c r="N477" t="b">
        <v>0</v>
      </c>
      <c r="O477" t="b">
        <v>1</v>
      </c>
      <c r="P477" t="s">
        <v>206</v>
      </c>
      <c r="Q477" t="str">
        <f t="shared" si="28"/>
        <v>publishing</v>
      </c>
      <c r="R477" t="str">
        <f t="shared" si="29"/>
        <v>translations</v>
      </c>
      <c r="S477" s="4">
        <f t="shared" si="30"/>
        <v>113.94594594594594</v>
      </c>
      <c r="T477">
        <f t="shared" si="31"/>
        <v>2.502371916508539E-2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11">
        <f>(((J478/60)/60)/24)+DATE(1970,1,1)</f>
        <v>43322.208333333328</v>
      </c>
      <c r="L478">
        <v>1534395600</v>
      </c>
      <c r="M478" s="11">
        <f>(((L478/60)/60)/24)+DATE(1970,1,1)</f>
        <v>43328.208333333328</v>
      </c>
      <c r="N478" t="b">
        <v>0</v>
      </c>
      <c r="O478" t="b">
        <v>0</v>
      </c>
      <c r="P478" t="s">
        <v>119</v>
      </c>
      <c r="Q478" t="str">
        <f t="shared" si="28"/>
        <v>publishing</v>
      </c>
      <c r="R478" t="str">
        <f t="shared" si="29"/>
        <v>fiction</v>
      </c>
      <c r="S478" s="4">
        <f t="shared" si="30"/>
        <v>29.828720626631856</v>
      </c>
      <c r="T478">
        <f t="shared" si="31"/>
        <v>1.9607156612163439E-2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11">
        <f>(((J479/60)/60)/24)+DATE(1970,1,1)</f>
        <v>40720.208333333336</v>
      </c>
      <c r="L479">
        <v>1311397200</v>
      </c>
      <c r="M479" s="11">
        <f>(((L479/60)/60)/24)+DATE(1970,1,1)</f>
        <v>40747.208333333336</v>
      </c>
      <c r="N479" t="b">
        <v>0</v>
      </c>
      <c r="O479" t="b">
        <v>0</v>
      </c>
      <c r="P479" t="s">
        <v>474</v>
      </c>
      <c r="Q479" t="str">
        <f t="shared" si="28"/>
        <v>film &amp; video</v>
      </c>
      <c r="R479" t="str">
        <f t="shared" si="29"/>
        <v>science fiction</v>
      </c>
      <c r="S479" s="4">
        <f t="shared" si="30"/>
        <v>54.270588235294113</v>
      </c>
      <c r="T479">
        <f t="shared" si="31"/>
        <v>2.4495989594623888E-2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11">
        <f>(((J480/60)/60)/24)+DATE(1970,1,1)</f>
        <v>42072.208333333328</v>
      </c>
      <c r="L480">
        <v>1426914000</v>
      </c>
      <c r="M480" s="11">
        <f>(((L480/60)/60)/24)+DATE(1970,1,1)</f>
        <v>42084.208333333328</v>
      </c>
      <c r="N480" t="b">
        <v>0</v>
      </c>
      <c r="O480" t="b">
        <v>0</v>
      </c>
      <c r="P480" t="s">
        <v>65</v>
      </c>
      <c r="Q480" t="str">
        <f t="shared" si="28"/>
        <v>technology</v>
      </c>
      <c r="R480" t="str">
        <f t="shared" si="29"/>
        <v>wearables</v>
      </c>
      <c r="S480" s="4">
        <f t="shared" si="30"/>
        <v>236.34156976744185</v>
      </c>
      <c r="T480">
        <f t="shared" si="31"/>
        <v>1.694925677878022E-2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11">
        <f>(((J481/60)/60)/24)+DATE(1970,1,1)</f>
        <v>42945.208333333328</v>
      </c>
      <c r="L481">
        <v>1501477200</v>
      </c>
      <c r="M481" s="11">
        <f>(((L481/60)/60)/24)+DATE(1970,1,1)</f>
        <v>42947.208333333328</v>
      </c>
      <c r="N481" t="b">
        <v>0</v>
      </c>
      <c r="O481" t="b">
        <v>0</v>
      </c>
      <c r="P481" t="s">
        <v>17</v>
      </c>
      <c r="Q481" t="str">
        <f t="shared" si="28"/>
        <v>food</v>
      </c>
      <c r="R481" t="str">
        <f t="shared" si="29"/>
        <v>food trucks</v>
      </c>
      <c r="S481" s="4">
        <f t="shared" si="30"/>
        <v>512.91666666666663</v>
      </c>
      <c r="T481">
        <f t="shared" si="31"/>
        <v>1.4053614947197401E-2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11">
        <f>(((J482/60)/60)/24)+DATE(1970,1,1)</f>
        <v>40248.25</v>
      </c>
      <c r="L482">
        <v>1269061200</v>
      </c>
      <c r="M482" s="11">
        <f>(((L482/60)/60)/24)+DATE(1970,1,1)</f>
        <v>40257.208333333336</v>
      </c>
      <c r="N482" t="b">
        <v>0</v>
      </c>
      <c r="O482" t="b">
        <v>1</v>
      </c>
      <c r="P482" t="s">
        <v>122</v>
      </c>
      <c r="Q482" t="str">
        <f t="shared" si="28"/>
        <v>photography</v>
      </c>
      <c r="R482" t="str">
        <f t="shared" si="29"/>
        <v>photography books</v>
      </c>
      <c r="S482" s="4">
        <f t="shared" si="30"/>
        <v>100.65116279069768</v>
      </c>
      <c r="T482">
        <f t="shared" si="31"/>
        <v>1.0050831792975971E-2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11">
        <f>(((J483/60)/60)/24)+DATE(1970,1,1)</f>
        <v>41913.208333333336</v>
      </c>
      <c r="L483">
        <v>1415772000</v>
      </c>
      <c r="M483" s="11">
        <f>(((L483/60)/60)/24)+DATE(1970,1,1)</f>
        <v>41955.25</v>
      </c>
      <c r="N483" t="b">
        <v>0</v>
      </c>
      <c r="O483" t="b">
        <v>1</v>
      </c>
      <c r="P483" t="s">
        <v>33</v>
      </c>
      <c r="Q483" t="str">
        <f t="shared" si="28"/>
        <v>theater</v>
      </c>
      <c r="R483" t="str">
        <f t="shared" si="29"/>
        <v>plays</v>
      </c>
      <c r="S483" s="4">
        <f t="shared" si="30"/>
        <v>81.348423194303152</v>
      </c>
      <c r="T483">
        <f t="shared" si="31"/>
        <v>9.6166471790959853E-3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11">
        <f>(((J484/60)/60)/24)+DATE(1970,1,1)</f>
        <v>40963.25</v>
      </c>
      <c r="L484">
        <v>1331013600</v>
      </c>
      <c r="M484" s="11">
        <f>(((L484/60)/60)/24)+DATE(1970,1,1)</f>
        <v>40974.25</v>
      </c>
      <c r="N484" t="b">
        <v>0</v>
      </c>
      <c r="O484" t="b">
        <v>1</v>
      </c>
      <c r="P484" t="s">
        <v>119</v>
      </c>
      <c r="Q484" t="str">
        <f t="shared" si="28"/>
        <v>publishing</v>
      </c>
      <c r="R484" t="str">
        <f t="shared" si="29"/>
        <v>fiction</v>
      </c>
      <c r="S484" s="4">
        <f t="shared" si="30"/>
        <v>16.404761904761905</v>
      </c>
      <c r="T484">
        <f t="shared" si="31"/>
        <v>1.3062409288824383E-2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11">
        <f>(((J485/60)/60)/24)+DATE(1970,1,1)</f>
        <v>43811.25</v>
      </c>
      <c r="L485">
        <v>1576735200</v>
      </c>
      <c r="M485" s="11">
        <f>(((L485/60)/60)/24)+DATE(1970,1,1)</f>
        <v>43818.25</v>
      </c>
      <c r="N485" t="b">
        <v>0</v>
      </c>
      <c r="O485" t="b">
        <v>0</v>
      </c>
      <c r="P485" t="s">
        <v>33</v>
      </c>
      <c r="Q485" t="str">
        <f t="shared" si="28"/>
        <v>theater</v>
      </c>
      <c r="R485" t="str">
        <f t="shared" si="29"/>
        <v>plays</v>
      </c>
      <c r="S485" s="4">
        <f t="shared" si="30"/>
        <v>52.774617067833695</v>
      </c>
      <c r="T485">
        <f t="shared" si="31"/>
        <v>1.1485197777593499E-2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11">
        <f>(((J486/60)/60)/24)+DATE(1970,1,1)</f>
        <v>41855.208333333336</v>
      </c>
      <c r="L486">
        <v>1411362000</v>
      </c>
      <c r="M486" s="11">
        <f>(((L486/60)/60)/24)+DATE(1970,1,1)</f>
        <v>41904.208333333336</v>
      </c>
      <c r="N486" t="b">
        <v>0</v>
      </c>
      <c r="O486" t="b">
        <v>1</v>
      </c>
      <c r="P486" t="s">
        <v>17</v>
      </c>
      <c r="Q486" t="str">
        <f t="shared" si="28"/>
        <v>food</v>
      </c>
      <c r="R486" t="str">
        <f t="shared" si="29"/>
        <v>food trucks</v>
      </c>
      <c r="S486" s="4">
        <f t="shared" si="30"/>
        <v>260.20608108108109</v>
      </c>
      <c r="T486">
        <f t="shared" si="31"/>
        <v>2.0410018047026135E-2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11">
        <f>(((J487/60)/60)/24)+DATE(1970,1,1)</f>
        <v>43626.208333333328</v>
      </c>
      <c r="L487">
        <v>1563685200</v>
      </c>
      <c r="M487" s="11">
        <f>(((L487/60)/60)/24)+DATE(1970,1,1)</f>
        <v>43667.208333333328</v>
      </c>
      <c r="N487" t="b">
        <v>0</v>
      </c>
      <c r="O487" t="b">
        <v>0</v>
      </c>
      <c r="P487" t="s">
        <v>33</v>
      </c>
      <c r="Q487" t="str">
        <f t="shared" si="28"/>
        <v>theater</v>
      </c>
      <c r="R487" t="str">
        <f t="shared" si="29"/>
        <v>plays</v>
      </c>
      <c r="S487" s="4">
        <f t="shared" si="30"/>
        <v>30.73289183222958</v>
      </c>
      <c r="T487">
        <f t="shared" si="31"/>
        <v>2.3272518316333861E-2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11">
        <f>(((J488/60)/60)/24)+DATE(1970,1,1)</f>
        <v>43168.25</v>
      </c>
      <c r="L488">
        <v>1521867600</v>
      </c>
      <c r="M488" s="11">
        <f>(((L488/60)/60)/24)+DATE(1970,1,1)</f>
        <v>43183.208333333328</v>
      </c>
      <c r="N488" t="b">
        <v>0</v>
      </c>
      <c r="O488" t="b">
        <v>1</v>
      </c>
      <c r="P488" t="s">
        <v>206</v>
      </c>
      <c r="Q488" t="str">
        <f t="shared" si="28"/>
        <v>publishing</v>
      </c>
      <c r="R488" t="str">
        <f t="shared" si="29"/>
        <v>translations</v>
      </c>
      <c r="S488" s="4">
        <f t="shared" si="30"/>
        <v>13.5</v>
      </c>
      <c r="T488">
        <f t="shared" si="31"/>
        <v>2.9914529914529916E-2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11">
        <f>(((J489/60)/60)/24)+DATE(1970,1,1)</f>
        <v>42845.208333333328</v>
      </c>
      <c r="L489">
        <v>1495515600</v>
      </c>
      <c r="M489" s="11">
        <f>(((L489/60)/60)/24)+DATE(1970,1,1)</f>
        <v>42878.208333333328</v>
      </c>
      <c r="N489" t="b">
        <v>0</v>
      </c>
      <c r="O489" t="b">
        <v>0</v>
      </c>
      <c r="P489" t="s">
        <v>33</v>
      </c>
      <c r="Q489" t="str">
        <f t="shared" si="28"/>
        <v>theater</v>
      </c>
      <c r="R489" t="str">
        <f t="shared" si="29"/>
        <v>plays</v>
      </c>
      <c r="S489" s="4">
        <f t="shared" si="30"/>
        <v>178.62556663644605</v>
      </c>
      <c r="T489">
        <f t="shared" si="31"/>
        <v>1.1907178820854313E-2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11">
        <f>(((J490/60)/60)/24)+DATE(1970,1,1)</f>
        <v>42403.25</v>
      </c>
      <c r="L490">
        <v>1455948000</v>
      </c>
      <c r="M490" s="11">
        <f>(((L490/60)/60)/24)+DATE(1970,1,1)</f>
        <v>42420.25</v>
      </c>
      <c r="N490" t="b">
        <v>0</v>
      </c>
      <c r="O490" t="b">
        <v>0</v>
      </c>
      <c r="P490" t="s">
        <v>33</v>
      </c>
      <c r="Q490" t="str">
        <f t="shared" si="28"/>
        <v>theater</v>
      </c>
      <c r="R490" t="str">
        <f t="shared" si="29"/>
        <v>plays</v>
      </c>
      <c r="S490" s="4">
        <f t="shared" si="30"/>
        <v>220.0566037735849</v>
      </c>
      <c r="T490">
        <f t="shared" si="31"/>
        <v>9.8602417902769433E-3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11">
        <f>(((J491/60)/60)/24)+DATE(1970,1,1)</f>
        <v>40406.208333333336</v>
      </c>
      <c r="L491">
        <v>1282366800</v>
      </c>
      <c r="M491" s="11">
        <f>(((L491/60)/60)/24)+DATE(1970,1,1)</f>
        <v>40411.208333333336</v>
      </c>
      <c r="N491" t="b">
        <v>0</v>
      </c>
      <c r="O491" t="b">
        <v>0</v>
      </c>
      <c r="P491" t="s">
        <v>65</v>
      </c>
      <c r="Q491" t="str">
        <f t="shared" si="28"/>
        <v>technology</v>
      </c>
      <c r="R491" t="str">
        <f t="shared" si="29"/>
        <v>wearables</v>
      </c>
      <c r="S491" s="4">
        <f t="shared" si="30"/>
        <v>101.5108695652174</v>
      </c>
      <c r="T491">
        <f t="shared" si="31"/>
        <v>9.101616875468465E-3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11">
        <f>(((J492/60)/60)/24)+DATE(1970,1,1)</f>
        <v>43786.25</v>
      </c>
      <c r="L492">
        <v>1574575200</v>
      </c>
      <c r="M492" s="11">
        <f>(((L492/60)/60)/24)+DATE(1970,1,1)</f>
        <v>43793.25</v>
      </c>
      <c r="N492" t="b">
        <v>0</v>
      </c>
      <c r="O492" t="b">
        <v>0</v>
      </c>
      <c r="P492" t="s">
        <v>1029</v>
      </c>
      <c r="Q492" t="str">
        <f t="shared" si="28"/>
        <v>journalism</v>
      </c>
      <c r="R492" t="str">
        <f t="shared" si="29"/>
        <v>audio</v>
      </c>
      <c r="S492" s="4">
        <f t="shared" si="30"/>
        <v>191.5</v>
      </c>
      <c r="T492">
        <f t="shared" si="31"/>
        <v>3.1331592689295036E-2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11">
        <f>(((J493/60)/60)/24)+DATE(1970,1,1)</f>
        <v>41456.208333333336</v>
      </c>
      <c r="L493">
        <v>1374901200</v>
      </c>
      <c r="M493" s="11">
        <f>(((L493/60)/60)/24)+DATE(1970,1,1)</f>
        <v>41482.208333333336</v>
      </c>
      <c r="N493" t="b">
        <v>0</v>
      </c>
      <c r="O493" t="b">
        <v>1</v>
      </c>
      <c r="P493" t="s">
        <v>17</v>
      </c>
      <c r="Q493" t="str">
        <f t="shared" si="28"/>
        <v>food</v>
      </c>
      <c r="R493" t="str">
        <f t="shared" si="29"/>
        <v>food trucks</v>
      </c>
      <c r="S493" s="4">
        <f t="shared" si="30"/>
        <v>305.34683098591546</v>
      </c>
      <c r="T493">
        <f t="shared" si="31"/>
        <v>1.4085806373495852E-2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11">
        <f>(((J494/60)/60)/24)+DATE(1970,1,1)</f>
        <v>40336.208333333336</v>
      </c>
      <c r="L494">
        <v>1278910800</v>
      </c>
      <c r="M494" s="11">
        <f>(((L494/60)/60)/24)+DATE(1970,1,1)</f>
        <v>40371.208333333336</v>
      </c>
      <c r="N494" t="b">
        <v>1</v>
      </c>
      <c r="O494" t="b">
        <v>1</v>
      </c>
      <c r="P494" t="s">
        <v>100</v>
      </c>
      <c r="Q494" t="str">
        <f t="shared" si="28"/>
        <v>film &amp; video</v>
      </c>
      <c r="R494" t="str">
        <f t="shared" si="29"/>
        <v>shorts</v>
      </c>
      <c r="S494" s="4">
        <f t="shared" si="30"/>
        <v>23.995287958115181</v>
      </c>
      <c r="T494">
        <f t="shared" si="31"/>
        <v>1.2982479108027318E-2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11">
        <f>(((J495/60)/60)/24)+DATE(1970,1,1)</f>
        <v>43645.208333333328</v>
      </c>
      <c r="L495">
        <v>1562907600</v>
      </c>
      <c r="M495" s="11">
        <f>(((L495/60)/60)/24)+DATE(1970,1,1)</f>
        <v>43658.208333333328</v>
      </c>
      <c r="N495" t="b">
        <v>0</v>
      </c>
      <c r="O495" t="b">
        <v>0</v>
      </c>
      <c r="P495" t="s">
        <v>122</v>
      </c>
      <c r="Q495" t="str">
        <f t="shared" si="28"/>
        <v>photography</v>
      </c>
      <c r="R495" t="str">
        <f t="shared" si="29"/>
        <v>photography books</v>
      </c>
      <c r="S495" s="4">
        <f t="shared" si="30"/>
        <v>723.77777777777771</v>
      </c>
      <c r="T495">
        <f t="shared" si="31"/>
        <v>9.8249923242247472E-3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11">
        <f>(((J496/60)/60)/24)+DATE(1970,1,1)</f>
        <v>40990.208333333336</v>
      </c>
      <c r="L496">
        <v>1332478800</v>
      </c>
      <c r="M496" s="11">
        <f>(((L496/60)/60)/24)+DATE(1970,1,1)</f>
        <v>40991.208333333336</v>
      </c>
      <c r="N496" t="b">
        <v>0</v>
      </c>
      <c r="O496" t="b">
        <v>0</v>
      </c>
      <c r="P496" t="s">
        <v>65</v>
      </c>
      <c r="Q496" t="str">
        <f t="shared" si="28"/>
        <v>technology</v>
      </c>
      <c r="R496" t="str">
        <f t="shared" si="29"/>
        <v>wearables</v>
      </c>
      <c r="S496" s="4">
        <f t="shared" si="30"/>
        <v>547.36</v>
      </c>
      <c r="T496">
        <f t="shared" si="31"/>
        <v>1.9584916691026015E-2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11">
        <f>(((J497/60)/60)/24)+DATE(1970,1,1)</f>
        <v>41800.208333333336</v>
      </c>
      <c r="L497">
        <v>1402722000</v>
      </c>
      <c r="M497" s="11">
        <f>(((L497/60)/60)/24)+DATE(1970,1,1)</f>
        <v>41804.208333333336</v>
      </c>
      <c r="N497" t="b">
        <v>0</v>
      </c>
      <c r="O497" t="b">
        <v>0</v>
      </c>
      <c r="P497" t="s">
        <v>33</v>
      </c>
      <c r="Q497" t="str">
        <f t="shared" si="28"/>
        <v>theater</v>
      </c>
      <c r="R497" t="str">
        <f t="shared" si="29"/>
        <v>plays</v>
      </c>
      <c r="S497" s="4">
        <f t="shared" si="30"/>
        <v>414.49999999999994</v>
      </c>
      <c r="T497">
        <f t="shared" si="31"/>
        <v>1.4701447527141134E-2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11">
        <f>(((J498/60)/60)/24)+DATE(1970,1,1)</f>
        <v>42876.208333333328</v>
      </c>
      <c r="L498">
        <v>1496811600</v>
      </c>
      <c r="M498" s="11">
        <f>(((L498/60)/60)/24)+DATE(1970,1,1)</f>
        <v>42893.208333333328</v>
      </c>
      <c r="N498" t="b">
        <v>0</v>
      </c>
      <c r="O498" t="b">
        <v>0</v>
      </c>
      <c r="P498" t="s">
        <v>71</v>
      </c>
      <c r="Q498" t="str">
        <f t="shared" si="28"/>
        <v>film &amp; video</v>
      </c>
      <c r="R498" t="str">
        <f t="shared" si="29"/>
        <v>animation</v>
      </c>
      <c r="S498" s="4">
        <f t="shared" si="30"/>
        <v>0.90696409140369971</v>
      </c>
      <c r="T498">
        <f t="shared" si="31"/>
        <v>3.239352129574085E-2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11">
        <f>(((J499/60)/60)/24)+DATE(1970,1,1)</f>
        <v>42724.25</v>
      </c>
      <c r="L499">
        <v>1482213600</v>
      </c>
      <c r="M499" s="11">
        <f>(((L499/60)/60)/24)+DATE(1970,1,1)</f>
        <v>42724.25</v>
      </c>
      <c r="N499" t="b">
        <v>0</v>
      </c>
      <c r="O499" t="b">
        <v>1</v>
      </c>
      <c r="P499" t="s">
        <v>65</v>
      </c>
      <c r="Q499" t="str">
        <f t="shared" si="28"/>
        <v>technology</v>
      </c>
      <c r="R499" t="str">
        <f t="shared" si="29"/>
        <v>wearables</v>
      </c>
      <c r="S499" s="4">
        <f t="shared" si="30"/>
        <v>34.173469387755098</v>
      </c>
      <c r="T499">
        <f t="shared" si="31"/>
        <v>3.5831591519856675E-2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11">
        <f>(((J500/60)/60)/24)+DATE(1970,1,1)</f>
        <v>42005.25</v>
      </c>
      <c r="L500">
        <v>1420264800</v>
      </c>
      <c r="M500" s="11">
        <f>(((L500/60)/60)/24)+DATE(1970,1,1)</f>
        <v>42007.25</v>
      </c>
      <c r="N500" t="b">
        <v>0</v>
      </c>
      <c r="O500" t="b">
        <v>0</v>
      </c>
      <c r="P500" t="s">
        <v>28</v>
      </c>
      <c r="Q500" t="str">
        <f t="shared" si="28"/>
        <v>technology</v>
      </c>
      <c r="R500" t="str">
        <f t="shared" si="29"/>
        <v>web</v>
      </c>
      <c r="S500" s="4">
        <f t="shared" si="30"/>
        <v>23.948810754912099</v>
      </c>
      <c r="T500">
        <f t="shared" si="31"/>
        <v>1.2500809637929917E-2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11">
        <f>(((J501/60)/60)/24)+DATE(1970,1,1)</f>
        <v>42444.208333333328</v>
      </c>
      <c r="L501">
        <v>1458450000</v>
      </c>
      <c r="M501" s="11">
        <f>(((L501/60)/60)/24)+DATE(1970,1,1)</f>
        <v>42449.208333333328</v>
      </c>
      <c r="N501" t="b">
        <v>0</v>
      </c>
      <c r="O501" t="b">
        <v>1</v>
      </c>
      <c r="P501" t="s">
        <v>42</v>
      </c>
      <c r="Q501" t="str">
        <f t="shared" si="28"/>
        <v>film &amp; video</v>
      </c>
      <c r="R501" t="str">
        <f t="shared" si="29"/>
        <v>documentary</v>
      </c>
      <c r="S501" s="4">
        <f t="shared" si="30"/>
        <v>48.072649572649574</v>
      </c>
      <c r="T501">
        <f t="shared" si="31"/>
        <v>2.6313450084451951E-2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11">
        <f>(((J502/60)/60)/24)+DATE(1970,1,1)</f>
        <v>41395.208333333336</v>
      </c>
      <c r="L502">
        <v>1369803600</v>
      </c>
      <c r="M502" s="11">
        <f>(((L502/60)/60)/24)+DATE(1970,1,1)</f>
        <v>41423.208333333336</v>
      </c>
      <c r="N502" t="b">
        <v>0</v>
      </c>
      <c r="O502" t="b">
        <v>1</v>
      </c>
      <c r="P502" t="s">
        <v>33</v>
      </c>
      <c r="Q502" t="str">
        <f t="shared" si="28"/>
        <v>theater</v>
      </c>
      <c r="R502" t="str">
        <f t="shared" si="29"/>
        <v>plays</v>
      </c>
      <c r="S502" s="4">
        <f t="shared" si="30"/>
        <v>0</v>
      </c>
      <c r="T502">
        <f t="shared" si="31"/>
        <v>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11">
        <f>(((J503/60)/60)/24)+DATE(1970,1,1)</f>
        <v>41345.208333333336</v>
      </c>
      <c r="L503">
        <v>1363237200</v>
      </c>
      <c r="M503" s="11">
        <f>(((L503/60)/60)/24)+DATE(1970,1,1)</f>
        <v>41347.208333333336</v>
      </c>
      <c r="N503" t="b">
        <v>0</v>
      </c>
      <c r="O503" t="b">
        <v>0</v>
      </c>
      <c r="P503" t="s">
        <v>42</v>
      </c>
      <c r="Q503" t="str">
        <f t="shared" si="28"/>
        <v>film &amp; video</v>
      </c>
      <c r="R503" t="str">
        <f t="shared" si="29"/>
        <v>documentary</v>
      </c>
      <c r="S503" s="4">
        <f t="shared" si="30"/>
        <v>70.145182291666657</v>
      </c>
      <c r="T503">
        <f t="shared" si="31"/>
        <v>1.666929638120342E-2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11">
        <f>(((J504/60)/60)/24)+DATE(1970,1,1)</f>
        <v>41117.208333333336</v>
      </c>
      <c r="L504">
        <v>1345870800</v>
      </c>
      <c r="M504" s="11">
        <f>(((L504/60)/60)/24)+DATE(1970,1,1)</f>
        <v>41146.208333333336</v>
      </c>
      <c r="N504" t="b">
        <v>0</v>
      </c>
      <c r="O504" t="b">
        <v>1</v>
      </c>
      <c r="P504" t="s">
        <v>89</v>
      </c>
      <c r="Q504" t="str">
        <f t="shared" si="28"/>
        <v>games</v>
      </c>
      <c r="R504" t="str">
        <f t="shared" si="29"/>
        <v>video games</v>
      </c>
      <c r="S504" s="4">
        <f t="shared" si="30"/>
        <v>529.92307692307691</v>
      </c>
      <c r="T504">
        <f t="shared" si="31"/>
        <v>2.6999564523152851E-2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11">
        <f>(((J505/60)/60)/24)+DATE(1970,1,1)</f>
        <v>42186.208333333328</v>
      </c>
      <c r="L505">
        <v>1437454800</v>
      </c>
      <c r="M505" s="11">
        <f>(((L505/60)/60)/24)+DATE(1970,1,1)</f>
        <v>42206.208333333328</v>
      </c>
      <c r="N505" t="b">
        <v>0</v>
      </c>
      <c r="O505" t="b">
        <v>0</v>
      </c>
      <c r="P505" t="s">
        <v>53</v>
      </c>
      <c r="Q505" t="str">
        <f t="shared" si="28"/>
        <v>film &amp; video</v>
      </c>
      <c r="R505" t="str">
        <f t="shared" si="29"/>
        <v>drama</v>
      </c>
      <c r="S505" s="4">
        <f t="shared" si="30"/>
        <v>180.32549019607845</v>
      </c>
      <c r="T505">
        <f t="shared" si="31"/>
        <v>1.0003697018463344E-2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11">
        <f>(((J506/60)/60)/24)+DATE(1970,1,1)</f>
        <v>42142.208333333328</v>
      </c>
      <c r="L506">
        <v>1432011600</v>
      </c>
      <c r="M506" s="11">
        <f>(((L506/60)/60)/24)+DATE(1970,1,1)</f>
        <v>42143.208333333328</v>
      </c>
      <c r="N506" t="b">
        <v>0</v>
      </c>
      <c r="O506" t="b">
        <v>0</v>
      </c>
      <c r="P506" t="s">
        <v>23</v>
      </c>
      <c r="Q506" t="str">
        <f t="shared" si="28"/>
        <v>music</v>
      </c>
      <c r="R506" t="str">
        <f t="shared" si="29"/>
        <v>rock</v>
      </c>
      <c r="S506" s="4">
        <f t="shared" si="30"/>
        <v>92.320000000000007</v>
      </c>
      <c r="T506">
        <f t="shared" si="31"/>
        <v>8.9543616406701325E-3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11">
        <f>(((J507/60)/60)/24)+DATE(1970,1,1)</f>
        <v>41341.25</v>
      </c>
      <c r="L507">
        <v>1366347600</v>
      </c>
      <c r="M507" s="11">
        <f>(((L507/60)/60)/24)+DATE(1970,1,1)</f>
        <v>41383.208333333336</v>
      </c>
      <c r="N507" t="b">
        <v>0</v>
      </c>
      <c r="O507" t="b">
        <v>1</v>
      </c>
      <c r="P507" t="s">
        <v>133</v>
      </c>
      <c r="Q507" t="str">
        <f t="shared" si="28"/>
        <v>publishing</v>
      </c>
      <c r="R507" t="str">
        <f t="shared" si="29"/>
        <v>radio &amp; podcasts</v>
      </c>
      <c r="S507" s="4">
        <f t="shared" si="30"/>
        <v>13.901001112347053</v>
      </c>
      <c r="T507">
        <f t="shared" si="31"/>
        <v>2.7766663999359845E-2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11">
        <f>(((J508/60)/60)/24)+DATE(1970,1,1)</f>
        <v>43062.25</v>
      </c>
      <c r="L508">
        <v>1512885600</v>
      </c>
      <c r="M508" s="11">
        <f>(((L508/60)/60)/24)+DATE(1970,1,1)</f>
        <v>43079.25</v>
      </c>
      <c r="N508" t="b">
        <v>0</v>
      </c>
      <c r="O508" t="b">
        <v>1</v>
      </c>
      <c r="P508" t="s">
        <v>33</v>
      </c>
      <c r="Q508" t="str">
        <f t="shared" si="28"/>
        <v>theater</v>
      </c>
      <c r="R508" t="str">
        <f t="shared" si="29"/>
        <v>plays</v>
      </c>
      <c r="S508" s="4">
        <f t="shared" si="30"/>
        <v>927.07777777777767</v>
      </c>
      <c r="T508">
        <f t="shared" si="31"/>
        <v>1.5149154451861884E-2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11">
        <f>(((J509/60)/60)/24)+DATE(1970,1,1)</f>
        <v>41373.208333333336</v>
      </c>
      <c r="L509">
        <v>1369717200</v>
      </c>
      <c r="M509" s="11">
        <f>(((L509/60)/60)/24)+DATE(1970,1,1)</f>
        <v>41422.208333333336</v>
      </c>
      <c r="N509" t="b">
        <v>0</v>
      </c>
      <c r="O509" t="b">
        <v>1</v>
      </c>
      <c r="P509" t="s">
        <v>28</v>
      </c>
      <c r="Q509" t="str">
        <f t="shared" si="28"/>
        <v>technology</v>
      </c>
      <c r="R509" t="str">
        <f t="shared" si="29"/>
        <v>web</v>
      </c>
      <c r="S509" s="4">
        <f t="shared" si="30"/>
        <v>39.857142857142861</v>
      </c>
      <c r="T509">
        <f t="shared" si="31"/>
        <v>2.2700119474313024E-2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11">
        <f>(((J510/60)/60)/24)+DATE(1970,1,1)</f>
        <v>43310.208333333328</v>
      </c>
      <c r="L510">
        <v>1534654800</v>
      </c>
      <c r="M510" s="11">
        <f>(((L510/60)/60)/24)+DATE(1970,1,1)</f>
        <v>43331.208333333328</v>
      </c>
      <c r="N510" t="b">
        <v>0</v>
      </c>
      <c r="O510" t="b">
        <v>0</v>
      </c>
      <c r="P510" t="s">
        <v>33</v>
      </c>
      <c r="Q510" t="str">
        <f t="shared" si="28"/>
        <v>theater</v>
      </c>
      <c r="R510" t="str">
        <f t="shared" si="29"/>
        <v>plays</v>
      </c>
      <c r="S510" s="4">
        <f t="shared" si="30"/>
        <v>112.22929936305732</v>
      </c>
      <c r="T510">
        <f t="shared" si="31"/>
        <v>1.8868021875967391E-2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11">
        <f>(((J511/60)/60)/24)+DATE(1970,1,1)</f>
        <v>41034.208333333336</v>
      </c>
      <c r="L511">
        <v>1337058000</v>
      </c>
      <c r="M511" s="11">
        <f>(((L511/60)/60)/24)+DATE(1970,1,1)</f>
        <v>41044.208333333336</v>
      </c>
      <c r="N511" t="b">
        <v>0</v>
      </c>
      <c r="O511" t="b">
        <v>0</v>
      </c>
      <c r="P511" t="s">
        <v>33</v>
      </c>
      <c r="Q511" t="str">
        <f t="shared" si="28"/>
        <v>theater</v>
      </c>
      <c r="R511" t="str">
        <f t="shared" si="29"/>
        <v>plays</v>
      </c>
      <c r="S511" s="4">
        <f t="shared" si="30"/>
        <v>70.925816023738875</v>
      </c>
      <c r="T511">
        <f t="shared" si="31"/>
        <v>1.0526315789473684E-2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11">
        <f>(((J512/60)/60)/24)+DATE(1970,1,1)</f>
        <v>43251.208333333328</v>
      </c>
      <c r="L512">
        <v>1529816400</v>
      </c>
      <c r="M512" s="11">
        <f>(((L512/60)/60)/24)+DATE(1970,1,1)</f>
        <v>43275.208333333328</v>
      </c>
      <c r="N512" t="b">
        <v>0</v>
      </c>
      <c r="O512" t="b">
        <v>0</v>
      </c>
      <c r="P512" t="s">
        <v>53</v>
      </c>
      <c r="Q512" t="str">
        <f t="shared" si="28"/>
        <v>film &amp; video</v>
      </c>
      <c r="R512" t="str">
        <f t="shared" si="29"/>
        <v>drama</v>
      </c>
      <c r="S512" s="4">
        <f t="shared" si="30"/>
        <v>119.08974358974358</v>
      </c>
      <c r="T512">
        <f t="shared" si="31"/>
        <v>1.4102702120788029E-2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11">
        <f>(((J513/60)/60)/24)+DATE(1970,1,1)</f>
        <v>43671.208333333328</v>
      </c>
      <c r="L513">
        <v>1564894800</v>
      </c>
      <c r="M513" s="11">
        <f>(((L513/60)/60)/24)+DATE(1970,1,1)</f>
        <v>43681.208333333328</v>
      </c>
      <c r="N513" t="b">
        <v>0</v>
      </c>
      <c r="O513" t="b">
        <v>0</v>
      </c>
      <c r="P513" t="s">
        <v>33</v>
      </c>
      <c r="Q513" t="str">
        <f t="shared" si="28"/>
        <v>theater</v>
      </c>
      <c r="R513" t="str">
        <f t="shared" si="29"/>
        <v>plays</v>
      </c>
      <c r="S513" s="4">
        <f t="shared" si="30"/>
        <v>24.017591339648174</v>
      </c>
      <c r="T513">
        <f t="shared" si="31"/>
        <v>1.0197757620147614E-2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11">
        <f>(((J514/60)/60)/24)+DATE(1970,1,1)</f>
        <v>41825.208333333336</v>
      </c>
      <c r="L514">
        <v>1404622800</v>
      </c>
      <c r="M514" s="11">
        <f>(((L514/60)/60)/24)+DATE(1970,1,1)</f>
        <v>41826.208333333336</v>
      </c>
      <c r="N514" t="b">
        <v>0</v>
      </c>
      <c r="O514" t="b">
        <v>1</v>
      </c>
      <c r="P514" t="s">
        <v>89</v>
      </c>
      <c r="Q514" t="str">
        <f t="shared" ref="Q514:Q577" si="32">LEFT(P514,SEARCH("/",P514,1)-1)</f>
        <v>games</v>
      </c>
      <c r="R514" t="str">
        <f t="shared" ref="R514:R577" si="33">RIGHT(P514, LEN(P514)-SEARCH("/",P514))</f>
        <v>video games</v>
      </c>
      <c r="S514" s="4">
        <f t="shared" ref="S514:S577" si="34">E514/D514*100</f>
        <v>139.31868131868131</v>
      </c>
      <c r="T514">
        <f t="shared" ref="T514:T577" si="35">IF(G514=0,0,G514/E514)</f>
        <v>1.8851553872850608E-2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11">
        <f>(((J515/60)/60)/24)+DATE(1970,1,1)</f>
        <v>40430.208333333336</v>
      </c>
      <c r="L515">
        <v>1284181200</v>
      </c>
      <c r="M515" s="11">
        <f>(((L515/60)/60)/24)+DATE(1970,1,1)</f>
        <v>40432.208333333336</v>
      </c>
      <c r="N515" t="b">
        <v>0</v>
      </c>
      <c r="O515" t="b">
        <v>0</v>
      </c>
      <c r="P515" t="s">
        <v>269</v>
      </c>
      <c r="Q515" t="str">
        <f t="shared" si="32"/>
        <v>film &amp; video</v>
      </c>
      <c r="R515" t="str">
        <f t="shared" si="33"/>
        <v>television</v>
      </c>
      <c r="S515" s="4">
        <f t="shared" si="34"/>
        <v>39.277108433734945</v>
      </c>
      <c r="T515">
        <f t="shared" si="35"/>
        <v>1.0736196319018405E-2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11">
        <f>(((J516/60)/60)/24)+DATE(1970,1,1)</f>
        <v>41614.25</v>
      </c>
      <c r="L516">
        <v>1386741600</v>
      </c>
      <c r="M516" s="11">
        <f>(((L516/60)/60)/24)+DATE(1970,1,1)</f>
        <v>41619.25</v>
      </c>
      <c r="N516" t="b">
        <v>0</v>
      </c>
      <c r="O516" t="b">
        <v>1</v>
      </c>
      <c r="P516" t="s">
        <v>23</v>
      </c>
      <c r="Q516" t="str">
        <f t="shared" si="32"/>
        <v>music</v>
      </c>
      <c r="R516" t="str">
        <f t="shared" si="33"/>
        <v>rock</v>
      </c>
      <c r="S516" s="4">
        <f t="shared" si="34"/>
        <v>22.439077144917089</v>
      </c>
      <c r="T516">
        <f t="shared" si="35"/>
        <v>1.6964945538669153E-2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1">
        <f>(((J517/60)/60)/24)+DATE(1970,1,1)</f>
        <v>40900.25</v>
      </c>
      <c r="L517">
        <v>1324792800</v>
      </c>
      <c r="M517" s="11">
        <f>(((L517/60)/60)/24)+DATE(1970,1,1)</f>
        <v>40902.25</v>
      </c>
      <c r="N517" t="b">
        <v>0</v>
      </c>
      <c r="O517" t="b">
        <v>1</v>
      </c>
      <c r="P517" t="s">
        <v>33</v>
      </c>
      <c r="Q517" t="str">
        <f t="shared" si="32"/>
        <v>theater</v>
      </c>
      <c r="R517" t="str">
        <f t="shared" si="33"/>
        <v>plays</v>
      </c>
      <c r="S517" s="4">
        <f t="shared" si="34"/>
        <v>55.779069767441861</v>
      </c>
      <c r="T517">
        <f t="shared" si="35"/>
        <v>2.7725661872003336E-2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11">
        <f>(((J518/60)/60)/24)+DATE(1970,1,1)</f>
        <v>40396.208333333336</v>
      </c>
      <c r="L518">
        <v>1284354000</v>
      </c>
      <c r="M518" s="11">
        <f>(((L518/60)/60)/24)+DATE(1970,1,1)</f>
        <v>40434.208333333336</v>
      </c>
      <c r="N518" t="b">
        <v>0</v>
      </c>
      <c r="O518" t="b">
        <v>0</v>
      </c>
      <c r="P518" t="s">
        <v>68</v>
      </c>
      <c r="Q518" t="str">
        <f t="shared" si="32"/>
        <v>publishing</v>
      </c>
      <c r="R518" t="str">
        <f t="shared" si="33"/>
        <v>nonfiction</v>
      </c>
      <c r="S518" s="4">
        <f t="shared" si="34"/>
        <v>42.523125996810208</v>
      </c>
      <c r="T518">
        <f t="shared" si="35"/>
        <v>1.586527642337409E-2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11">
        <f>(((J519/60)/60)/24)+DATE(1970,1,1)</f>
        <v>42860.208333333328</v>
      </c>
      <c r="L519">
        <v>1494392400</v>
      </c>
      <c r="M519" s="11">
        <f>(((L519/60)/60)/24)+DATE(1970,1,1)</f>
        <v>42865.208333333328</v>
      </c>
      <c r="N519" t="b">
        <v>0</v>
      </c>
      <c r="O519" t="b">
        <v>0</v>
      </c>
      <c r="P519" t="s">
        <v>17</v>
      </c>
      <c r="Q519" t="str">
        <f t="shared" si="32"/>
        <v>food</v>
      </c>
      <c r="R519" t="str">
        <f t="shared" si="33"/>
        <v>food trucks</v>
      </c>
      <c r="S519" s="4">
        <f t="shared" si="34"/>
        <v>112.00000000000001</v>
      </c>
      <c r="T519">
        <f t="shared" si="35"/>
        <v>1.1803874092009685E-2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11">
        <f>(((J520/60)/60)/24)+DATE(1970,1,1)</f>
        <v>43154.25</v>
      </c>
      <c r="L520">
        <v>1519538400</v>
      </c>
      <c r="M520" s="11">
        <f>(((L520/60)/60)/24)+DATE(1970,1,1)</f>
        <v>43156.25</v>
      </c>
      <c r="N520" t="b">
        <v>0</v>
      </c>
      <c r="O520" t="b">
        <v>1</v>
      </c>
      <c r="P520" t="s">
        <v>71</v>
      </c>
      <c r="Q520" t="str">
        <f t="shared" si="32"/>
        <v>film &amp; video</v>
      </c>
      <c r="R520" t="str">
        <f t="shared" si="33"/>
        <v>animation</v>
      </c>
      <c r="S520" s="4">
        <f t="shared" si="34"/>
        <v>7.0681818181818183</v>
      </c>
      <c r="T520">
        <f t="shared" si="35"/>
        <v>1.607717041800643E-2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11">
        <f>(((J521/60)/60)/24)+DATE(1970,1,1)</f>
        <v>42012.25</v>
      </c>
      <c r="L521">
        <v>1421906400</v>
      </c>
      <c r="M521" s="11">
        <f>(((L521/60)/60)/24)+DATE(1970,1,1)</f>
        <v>42026.25</v>
      </c>
      <c r="N521" t="b">
        <v>0</v>
      </c>
      <c r="O521" t="b">
        <v>1</v>
      </c>
      <c r="P521" t="s">
        <v>23</v>
      </c>
      <c r="Q521" t="str">
        <f t="shared" si="32"/>
        <v>music</v>
      </c>
      <c r="R521" t="str">
        <f t="shared" si="33"/>
        <v>rock</v>
      </c>
      <c r="S521" s="4">
        <f t="shared" si="34"/>
        <v>101.74563871693867</v>
      </c>
      <c r="T521">
        <f t="shared" si="35"/>
        <v>9.8063074523511914E-3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11">
        <f>(((J522/60)/60)/24)+DATE(1970,1,1)</f>
        <v>43574.208333333328</v>
      </c>
      <c r="L522">
        <v>1555909200</v>
      </c>
      <c r="M522" s="11">
        <f>(((L522/60)/60)/24)+DATE(1970,1,1)</f>
        <v>43577.208333333328</v>
      </c>
      <c r="N522" t="b">
        <v>0</v>
      </c>
      <c r="O522" t="b">
        <v>0</v>
      </c>
      <c r="P522" t="s">
        <v>33</v>
      </c>
      <c r="Q522" t="str">
        <f t="shared" si="32"/>
        <v>theater</v>
      </c>
      <c r="R522" t="str">
        <f t="shared" si="33"/>
        <v>plays</v>
      </c>
      <c r="S522" s="4">
        <f t="shared" si="34"/>
        <v>425.75</v>
      </c>
      <c r="T522">
        <f t="shared" si="35"/>
        <v>9.3951849677040514E-3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11">
        <f>(((J523/60)/60)/24)+DATE(1970,1,1)</f>
        <v>42605.208333333328</v>
      </c>
      <c r="L523">
        <v>1472446800</v>
      </c>
      <c r="M523" s="11">
        <f>(((L523/60)/60)/24)+DATE(1970,1,1)</f>
        <v>42611.208333333328</v>
      </c>
      <c r="N523" t="b">
        <v>0</v>
      </c>
      <c r="O523" t="b">
        <v>1</v>
      </c>
      <c r="P523" t="s">
        <v>53</v>
      </c>
      <c r="Q523" t="str">
        <f t="shared" si="32"/>
        <v>film &amp; video</v>
      </c>
      <c r="R523" t="str">
        <f t="shared" si="33"/>
        <v>drama</v>
      </c>
      <c r="S523" s="4">
        <f t="shared" si="34"/>
        <v>145.53947368421052</v>
      </c>
      <c r="T523">
        <f t="shared" si="35"/>
        <v>3.3360455655004069E-2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11">
        <f>(((J524/60)/60)/24)+DATE(1970,1,1)</f>
        <v>41093.208333333336</v>
      </c>
      <c r="L524">
        <v>1342328400</v>
      </c>
      <c r="M524" s="11">
        <f>(((L524/60)/60)/24)+DATE(1970,1,1)</f>
        <v>41105.208333333336</v>
      </c>
      <c r="N524" t="b">
        <v>0</v>
      </c>
      <c r="O524" t="b">
        <v>0</v>
      </c>
      <c r="P524" t="s">
        <v>100</v>
      </c>
      <c r="Q524" t="str">
        <f t="shared" si="32"/>
        <v>film &amp; video</v>
      </c>
      <c r="R524" t="str">
        <f t="shared" si="33"/>
        <v>shorts</v>
      </c>
      <c r="S524" s="4">
        <f t="shared" si="34"/>
        <v>32.453465346534657</v>
      </c>
      <c r="T524">
        <f t="shared" si="35"/>
        <v>1.1654158276893038E-2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11">
        <f>(((J525/60)/60)/24)+DATE(1970,1,1)</f>
        <v>40241.25</v>
      </c>
      <c r="L525">
        <v>1268114400</v>
      </c>
      <c r="M525" s="11">
        <f>(((L525/60)/60)/24)+DATE(1970,1,1)</f>
        <v>40246.25</v>
      </c>
      <c r="N525" t="b">
        <v>0</v>
      </c>
      <c r="O525" t="b">
        <v>0</v>
      </c>
      <c r="P525" t="s">
        <v>100</v>
      </c>
      <c r="Q525" t="str">
        <f t="shared" si="32"/>
        <v>film &amp; video</v>
      </c>
      <c r="R525" t="str">
        <f t="shared" si="33"/>
        <v>shorts</v>
      </c>
      <c r="S525" s="4">
        <f t="shared" si="34"/>
        <v>700.33333333333326</v>
      </c>
      <c r="T525">
        <f t="shared" si="35"/>
        <v>1.4120260193558623E-2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11">
        <f>(((J526/60)/60)/24)+DATE(1970,1,1)</f>
        <v>40294.208333333336</v>
      </c>
      <c r="L526">
        <v>1273381200</v>
      </c>
      <c r="M526" s="11">
        <f>(((L526/60)/60)/24)+DATE(1970,1,1)</f>
        <v>40307.208333333336</v>
      </c>
      <c r="N526" t="b">
        <v>0</v>
      </c>
      <c r="O526" t="b">
        <v>0</v>
      </c>
      <c r="P526" t="s">
        <v>33</v>
      </c>
      <c r="Q526" t="str">
        <f t="shared" si="32"/>
        <v>theater</v>
      </c>
      <c r="R526" t="str">
        <f t="shared" si="33"/>
        <v>plays</v>
      </c>
      <c r="S526" s="4">
        <f t="shared" si="34"/>
        <v>83.904860392967933</v>
      </c>
      <c r="T526">
        <f t="shared" si="35"/>
        <v>2.4391145730625122E-2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11">
        <f>(((J527/60)/60)/24)+DATE(1970,1,1)</f>
        <v>40505.25</v>
      </c>
      <c r="L527">
        <v>1290837600</v>
      </c>
      <c r="M527" s="11">
        <f>(((L527/60)/60)/24)+DATE(1970,1,1)</f>
        <v>40509.25</v>
      </c>
      <c r="N527" t="b">
        <v>0</v>
      </c>
      <c r="O527" t="b">
        <v>0</v>
      </c>
      <c r="P527" t="s">
        <v>65</v>
      </c>
      <c r="Q527" t="str">
        <f t="shared" si="32"/>
        <v>technology</v>
      </c>
      <c r="R527" t="str">
        <f t="shared" si="33"/>
        <v>wearables</v>
      </c>
      <c r="S527" s="4">
        <f t="shared" si="34"/>
        <v>84.19047619047619</v>
      </c>
      <c r="T527">
        <f t="shared" si="35"/>
        <v>3.5633484162895926E-2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11">
        <f>(((J528/60)/60)/24)+DATE(1970,1,1)</f>
        <v>42364.25</v>
      </c>
      <c r="L528">
        <v>1454306400</v>
      </c>
      <c r="M528" s="11">
        <f>(((L528/60)/60)/24)+DATE(1970,1,1)</f>
        <v>42401.25</v>
      </c>
      <c r="N528" t="b">
        <v>0</v>
      </c>
      <c r="O528" t="b">
        <v>1</v>
      </c>
      <c r="P528" t="s">
        <v>33</v>
      </c>
      <c r="Q528" t="str">
        <f t="shared" si="32"/>
        <v>theater</v>
      </c>
      <c r="R528" t="str">
        <f t="shared" si="33"/>
        <v>plays</v>
      </c>
      <c r="S528" s="4">
        <f t="shared" si="34"/>
        <v>155.95180722891567</v>
      </c>
      <c r="T528">
        <f t="shared" si="35"/>
        <v>1.1356613102595798E-2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1">
        <f>(((J529/60)/60)/24)+DATE(1970,1,1)</f>
        <v>42405.25</v>
      </c>
      <c r="L529">
        <v>1457762400</v>
      </c>
      <c r="M529" s="11">
        <f>(((L529/60)/60)/24)+DATE(1970,1,1)</f>
        <v>42441.25</v>
      </c>
      <c r="N529" t="b">
        <v>0</v>
      </c>
      <c r="O529" t="b">
        <v>0</v>
      </c>
      <c r="P529" t="s">
        <v>71</v>
      </c>
      <c r="Q529" t="str">
        <f t="shared" si="32"/>
        <v>film &amp; video</v>
      </c>
      <c r="R529" t="str">
        <f t="shared" si="33"/>
        <v>animation</v>
      </c>
      <c r="S529" s="4">
        <f t="shared" si="34"/>
        <v>99.619450317124731</v>
      </c>
      <c r="T529">
        <f t="shared" si="35"/>
        <v>3.2258064516129031E-2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11">
        <f>(((J530/60)/60)/24)+DATE(1970,1,1)</f>
        <v>41601.25</v>
      </c>
      <c r="L530">
        <v>1389074400</v>
      </c>
      <c r="M530" s="11">
        <f>(((L530/60)/60)/24)+DATE(1970,1,1)</f>
        <v>41646.25</v>
      </c>
      <c r="N530" t="b">
        <v>0</v>
      </c>
      <c r="O530" t="b">
        <v>0</v>
      </c>
      <c r="P530" t="s">
        <v>60</v>
      </c>
      <c r="Q530" t="str">
        <f t="shared" si="32"/>
        <v>music</v>
      </c>
      <c r="R530" t="str">
        <f t="shared" si="33"/>
        <v>indie rock</v>
      </c>
      <c r="S530" s="4">
        <f t="shared" si="34"/>
        <v>80.300000000000011</v>
      </c>
      <c r="T530">
        <f t="shared" si="35"/>
        <v>1.1069600110696002E-2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11">
        <f>(((J531/60)/60)/24)+DATE(1970,1,1)</f>
        <v>41769.208333333336</v>
      </c>
      <c r="L531">
        <v>1402117200</v>
      </c>
      <c r="M531" s="11">
        <f>(((L531/60)/60)/24)+DATE(1970,1,1)</f>
        <v>41797.208333333336</v>
      </c>
      <c r="N531" t="b">
        <v>0</v>
      </c>
      <c r="O531" t="b">
        <v>0</v>
      </c>
      <c r="P531" t="s">
        <v>89</v>
      </c>
      <c r="Q531" t="str">
        <f t="shared" si="32"/>
        <v>games</v>
      </c>
      <c r="R531" t="str">
        <f t="shared" si="33"/>
        <v>video games</v>
      </c>
      <c r="S531" s="4">
        <f t="shared" si="34"/>
        <v>11.254901960784313</v>
      </c>
      <c r="T531">
        <f t="shared" si="35"/>
        <v>1.5679442508710801E-2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11">
        <f>(((J532/60)/60)/24)+DATE(1970,1,1)</f>
        <v>40421.208333333336</v>
      </c>
      <c r="L532">
        <v>1284440400</v>
      </c>
      <c r="M532" s="11">
        <f>(((L532/60)/60)/24)+DATE(1970,1,1)</f>
        <v>40435.208333333336</v>
      </c>
      <c r="N532" t="b">
        <v>0</v>
      </c>
      <c r="O532" t="b">
        <v>1</v>
      </c>
      <c r="P532" t="s">
        <v>119</v>
      </c>
      <c r="Q532" t="str">
        <f t="shared" si="32"/>
        <v>publishing</v>
      </c>
      <c r="R532" t="str">
        <f t="shared" si="33"/>
        <v>fiction</v>
      </c>
      <c r="S532" s="4">
        <f t="shared" si="34"/>
        <v>91.740952380952379</v>
      </c>
      <c r="T532">
        <f t="shared" si="35"/>
        <v>1.8520056473714807E-2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11">
        <f>(((J533/60)/60)/24)+DATE(1970,1,1)</f>
        <v>41589.25</v>
      </c>
      <c r="L533">
        <v>1388988000</v>
      </c>
      <c r="M533" s="11">
        <f>(((L533/60)/60)/24)+DATE(1970,1,1)</f>
        <v>41645.25</v>
      </c>
      <c r="N533" t="b">
        <v>0</v>
      </c>
      <c r="O533" t="b">
        <v>0</v>
      </c>
      <c r="P533" t="s">
        <v>89</v>
      </c>
      <c r="Q533" t="str">
        <f t="shared" si="32"/>
        <v>games</v>
      </c>
      <c r="R533" t="str">
        <f t="shared" si="33"/>
        <v>video games</v>
      </c>
      <c r="S533" s="4">
        <f t="shared" si="34"/>
        <v>95.521156936261391</v>
      </c>
      <c r="T533">
        <f t="shared" si="35"/>
        <v>2.0410680841996657E-2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11">
        <f>(((J534/60)/60)/24)+DATE(1970,1,1)</f>
        <v>43125.25</v>
      </c>
      <c r="L534">
        <v>1516946400</v>
      </c>
      <c r="M534" s="11">
        <f>(((L534/60)/60)/24)+DATE(1970,1,1)</f>
        <v>43126.25</v>
      </c>
      <c r="N534" t="b">
        <v>0</v>
      </c>
      <c r="O534" t="b">
        <v>0</v>
      </c>
      <c r="P534" t="s">
        <v>33</v>
      </c>
      <c r="Q534" t="str">
        <f t="shared" si="32"/>
        <v>theater</v>
      </c>
      <c r="R534" t="str">
        <f t="shared" si="33"/>
        <v>plays</v>
      </c>
      <c r="S534" s="4">
        <f t="shared" si="34"/>
        <v>502.87499999999994</v>
      </c>
      <c r="T534">
        <f t="shared" si="35"/>
        <v>1.5659955257270694E-2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11">
        <f>(((J535/60)/60)/24)+DATE(1970,1,1)</f>
        <v>41479.208333333336</v>
      </c>
      <c r="L535">
        <v>1377752400</v>
      </c>
      <c r="M535" s="11">
        <f>(((L535/60)/60)/24)+DATE(1970,1,1)</f>
        <v>41515.208333333336</v>
      </c>
      <c r="N535" t="b">
        <v>0</v>
      </c>
      <c r="O535" t="b">
        <v>0</v>
      </c>
      <c r="P535" t="s">
        <v>60</v>
      </c>
      <c r="Q535" t="str">
        <f t="shared" si="32"/>
        <v>music</v>
      </c>
      <c r="R535" t="str">
        <f t="shared" si="33"/>
        <v>indie rock</v>
      </c>
      <c r="S535" s="4">
        <f t="shared" si="34"/>
        <v>159.24394463667818</v>
      </c>
      <c r="T535">
        <f t="shared" si="35"/>
        <v>1.204871636083135E-2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11">
        <f>(((J536/60)/60)/24)+DATE(1970,1,1)</f>
        <v>43329.208333333328</v>
      </c>
      <c r="L536">
        <v>1534568400</v>
      </c>
      <c r="M536" s="11">
        <f>(((L536/60)/60)/24)+DATE(1970,1,1)</f>
        <v>43330.208333333328</v>
      </c>
      <c r="N536" t="b">
        <v>0</v>
      </c>
      <c r="O536" t="b">
        <v>1</v>
      </c>
      <c r="P536" t="s">
        <v>53</v>
      </c>
      <c r="Q536" t="str">
        <f t="shared" si="32"/>
        <v>film &amp; video</v>
      </c>
      <c r="R536" t="str">
        <f t="shared" si="33"/>
        <v>drama</v>
      </c>
      <c r="S536" s="4">
        <f t="shared" si="34"/>
        <v>15.022446689113355</v>
      </c>
      <c r="T536">
        <f t="shared" si="35"/>
        <v>1.8154650728427344E-2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11">
        <f>(((J537/60)/60)/24)+DATE(1970,1,1)</f>
        <v>43259.208333333328</v>
      </c>
      <c r="L537">
        <v>1528606800</v>
      </c>
      <c r="M537" s="11">
        <f>(((L537/60)/60)/24)+DATE(1970,1,1)</f>
        <v>43261.208333333328</v>
      </c>
      <c r="N537" t="b">
        <v>0</v>
      </c>
      <c r="O537" t="b">
        <v>1</v>
      </c>
      <c r="P537" t="s">
        <v>33</v>
      </c>
      <c r="Q537" t="str">
        <f t="shared" si="32"/>
        <v>theater</v>
      </c>
      <c r="R537" t="str">
        <f t="shared" si="33"/>
        <v>plays</v>
      </c>
      <c r="S537" s="4">
        <f t="shared" si="34"/>
        <v>482.03846153846149</v>
      </c>
      <c r="T537">
        <f t="shared" si="35"/>
        <v>1.6117449932179048E-2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11">
        <f>(((J538/60)/60)/24)+DATE(1970,1,1)</f>
        <v>40414.208333333336</v>
      </c>
      <c r="L538">
        <v>1284872400</v>
      </c>
      <c r="M538" s="11">
        <f>(((L538/60)/60)/24)+DATE(1970,1,1)</f>
        <v>40440.208333333336</v>
      </c>
      <c r="N538" t="b">
        <v>0</v>
      </c>
      <c r="O538" t="b">
        <v>0</v>
      </c>
      <c r="P538" t="s">
        <v>119</v>
      </c>
      <c r="Q538" t="str">
        <f t="shared" si="32"/>
        <v>publishing</v>
      </c>
      <c r="R538" t="str">
        <f t="shared" si="33"/>
        <v>fiction</v>
      </c>
      <c r="S538" s="4">
        <f t="shared" si="34"/>
        <v>149.96938775510205</v>
      </c>
      <c r="T538">
        <f t="shared" si="35"/>
        <v>9.5257535551473097E-3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11">
        <f>(((J539/60)/60)/24)+DATE(1970,1,1)</f>
        <v>43342.208333333328</v>
      </c>
      <c r="L539">
        <v>1537592400</v>
      </c>
      <c r="M539" s="11">
        <f>(((L539/60)/60)/24)+DATE(1970,1,1)</f>
        <v>43365.208333333328</v>
      </c>
      <c r="N539" t="b">
        <v>1</v>
      </c>
      <c r="O539" t="b">
        <v>1</v>
      </c>
      <c r="P539" t="s">
        <v>42</v>
      </c>
      <c r="Q539" t="str">
        <f t="shared" si="32"/>
        <v>film &amp; video</v>
      </c>
      <c r="R539" t="str">
        <f t="shared" si="33"/>
        <v>documentary</v>
      </c>
      <c r="S539" s="4">
        <f t="shared" si="34"/>
        <v>117.22156398104266</v>
      </c>
      <c r="T539">
        <f t="shared" si="35"/>
        <v>1.0633244049123162E-2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11">
        <f>(((J540/60)/60)/24)+DATE(1970,1,1)</f>
        <v>41539.208333333336</v>
      </c>
      <c r="L540">
        <v>1381208400</v>
      </c>
      <c r="M540" s="11">
        <f>(((L540/60)/60)/24)+DATE(1970,1,1)</f>
        <v>41555.208333333336</v>
      </c>
      <c r="N540" t="b">
        <v>0</v>
      </c>
      <c r="O540" t="b">
        <v>0</v>
      </c>
      <c r="P540" t="s">
        <v>292</v>
      </c>
      <c r="Q540" t="str">
        <f t="shared" si="32"/>
        <v>games</v>
      </c>
      <c r="R540" t="str">
        <f t="shared" si="33"/>
        <v>mobile games</v>
      </c>
      <c r="S540" s="4">
        <f t="shared" si="34"/>
        <v>37.695968274950431</v>
      </c>
      <c r="T540">
        <f t="shared" si="35"/>
        <v>2.2723287863379737E-2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11">
        <f>(((J541/60)/60)/24)+DATE(1970,1,1)</f>
        <v>43647.208333333328</v>
      </c>
      <c r="L541">
        <v>1562475600</v>
      </c>
      <c r="M541" s="11">
        <f>(((L541/60)/60)/24)+DATE(1970,1,1)</f>
        <v>43653.208333333328</v>
      </c>
      <c r="N541" t="b">
        <v>0</v>
      </c>
      <c r="O541" t="b">
        <v>1</v>
      </c>
      <c r="P541" t="s">
        <v>17</v>
      </c>
      <c r="Q541" t="str">
        <f t="shared" si="32"/>
        <v>food</v>
      </c>
      <c r="R541" t="str">
        <f t="shared" si="33"/>
        <v>food trucks</v>
      </c>
      <c r="S541" s="4">
        <f t="shared" si="34"/>
        <v>72.653061224489804</v>
      </c>
      <c r="T541">
        <f t="shared" si="35"/>
        <v>1.0814606741573033E-2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11">
        <f>(((J542/60)/60)/24)+DATE(1970,1,1)</f>
        <v>43225.208333333328</v>
      </c>
      <c r="L542">
        <v>1527397200</v>
      </c>
      <c r="M542" s="11">
        <f>(((L542/60)/60)/24)+DATE(1970,1,1)</f>
        <v>43247.208333333328</v>
      </c>
      <c r="N542" t="b">
        <v>0</v>
      </c>
      <c r="O542" t="b">
        <v>0</v>
      </c>
      <c r="P542" t="s">
        <v>122</v>
      </c>
      <c r="Q542" t="str">
        <f t="shared" si="32"/>
        <v>photography</v>
      </c>
      <c r="R542" t="str">
        <f t="shared" si="33"/>
        <v>photography books</v>
      </c>
      <c r="S542" s="4">
        <f t="shared" si="34"/>
        <v>265.98113207547169</v>
      </c>
      <c r="T542">
        <f t="shared" si="35"/>
        <v>1.7521458466340355E-2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11">
        <f>(((J543/60)/60)/24)+DATE(1970,1,1)</f>
        <v>42165.208333333328</v>
      </c>
      <c r="L543">
        <v>1436158800</v>
      </c>
      <c r="M543" s="11">
        <f>(((L543/60)/60)/24)+DATE(1970,1,1)</f>
        <v>42191.208333333328</v>
      </c>
      <c r="N543" t="b">
        <v>0</v>
      </c>
      <c r="O543" t="b">
        <v>0</v>
      </c>
      <c r="P543" t="s">
        <v>292</v>
      </c>
      <c r="Q543" t="str">
        <f t="shared" si="32"/>
        <v>games</v>
      </c>
      <c r="R543" t="str">
        <f t="shared" si="33"/>
        <v>mobile games</v>
      </c>
      <c r="S543" s="4">
        <f t="shared" si="34"/>
        <v>24.205617977528089</v>
      </c>
      <c r="T543">
        <f t="shared" si="35"/>
        <v>9.1677110894490092E-3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11">
        <f>(((J544/60)/60)/24)+DATE(1970,1,1)</f>
        <v>42391.25</v>
      </c>
      <c r="L544">
        <v>1456034400</v>
      </c>
      <c r="M544" s="11">
        <f>(((L544/60)/60)/24)+DATE(1970,1,1)</f>
        <v>42421.25</v>
      </c>
      <c r="N544" t="b">
        <v>0</v>
      </c>
      <c r="O544" t="b">
        <v>0</v>
      </c>
      <c r="P544" t="s">
        <v>60</v>
      </c>
      <c r="Q544" t="str">
        <f t="shared" si="32"/>
        <v>music</v>
      </c>
      <c r="R544" t="str">
        <f t="shared" si="33"/>
        <v>indie rock</v>
      </c>
      <c r="S544" s="4">
        <f t="shared" si="34"/>
        <v>2.5064935064935066</v>
      </c>
      <c r="T544">
        <f t="shared" si="35"/>
        <v>2.5388601036269429E-2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11">
        <f>(((J545/60)/60)/24)+DATE(1970,1,1)</f>
        <v>41528.208333333336</v>
      </c>
      <c r="L545">
        <v>1380171600</v>
      </c>
      <c r="M545" s="11">
        <f>(((L545/60)/60)/24)+DATE(1970,1,1)</f>
        <v>41543.208333333336</v>
      </c>
      <c r="N545" t="b">
        <v>0</v>
      </c>
      <c r="O545" t="b">
        <v>0</v>
      </c>
      <c r="P545" t="s">
        <v>89</v>
      </c>
      <c r="Q545" t="str">
        <f t="shared" si="32"/>
        <v>games</v>
      </c>
      <c r="R545" t="str">
        <f t="shared" si="33"/>
        <v>video games</v>
      </c>
      <c r="S545" s="4">
        <f t="shared" si="34"/>
        <v>16.329799764428738</v>
      </c>
      <c r="T545">
        <f t="shared" si="35"/>
        <v>1.2983266012694748E-2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11">
        <f>(((J546/60)/60)/24)+DATE(1970,1,1)</f>
        <v>42377.25</v>
      </c>
      <c r="L546">
        <v>1453356000</v>
      </c>
      <c r="M546" s="11">
        <f>(((L546/60)/60)/24)+DATE(1970,1,1)</f>
        <v>42390.25</v>
      </c>
      <c r="N546" t="b">
        <v>0</v>
      </c>
      <c r="O546" t="b">
        <v>0</v>
      </c>
      <c r="P546" t="s">
        <v>23</v>
      </c>
      <c r="Q546" t="str">
        <f t="shared" si="32"/>
        <v>music</v>
      </c>
      <c r="R546" t="str">
        <f t="shared" si="33"/>
        <v>rock</v>
      </c>
      <c r="S546" s="4">
        <f t="shared" si="34"/>
        <v>276.5</v>
      </c>
      <c r="T546">
        <f t="shared" si="35"/>
        <v>1.0849909584086799E-2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11">
        <f>(((J547/60)/60)/24)+DATE(1970,1,1)</f>
        <v>43824.25</v>
      </c>
      <c r="L547">
        <v>1578981600</v>
      </c>
      <c r="M547" s="11">
        <f>(((L547/60)/60)/24)+DATE(1970,1,1)</f>
        <v>43844.25</v>
      </c>
      <c r="N547" t="b">
        <v>0</v>
      </c>
      <c r="O547" t="b">
        <v>0</v>
      </c>
      <c r="P547" t="s">
        <v>33</v>
      </c>
      <c r="Q547" t="str">
        <f t="shared" si="32"/>
        <v>theater</v>
      </c>
      <c r="R547" t="str">
        <f t="shared" si="33"/>
        <v>plays</v>
      </c>
      <c r="S547" s="4">
        <f t="shared" si="34"/>
        <v>88.803571428571431</v>
      </c>
      <c r="T547">
        <f t="shared" si="35"/>
        <v>1.639154464410849E-2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11">
        <f>(((J548/60)/60)/24)+DATE(1970,1,1)</f>
        <v>43360.208333333328</v>
      </c>
      <c r="L548">
        <v>1537419600</v>
      </c>
      <c r="M548" s="11">
        <f>(((L548/60)/60)/24)+DATE(1970,1,1)</f>
        <v>43363.208333333328</v>
      </c>
      <c r="N548" t="b">
        <v>0</v>
      </c>
      <c r="O548" t="b">
        <v>1</v>
      </c>
      <c r="P548" t="s">
        <v>33</v>
      </c>
      <c r="Q548" t="str">
        <f t="shared" si="32"/>
        <v>theater</v>
      </c>
      <c r="R548" t="str">
        <f t="shared" si="33"/>
        <v>plays</v>
      </c>
      <c r="S548" s="4">
        <f t="shared" si="34"/>
        <v>163.57142857142856</v>
      </c>
      <c r="T548">
        <f t="shared" si="35"/>
        <v>1.2809315866084425E-2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11">
        <f>(((J549/60)/60)/24)+DATE(1970,1,1)</f>
        <v>42029.25</v>
      </c>
      <c r="L549">
        <v>1423202400</v>
      </c>
      <c r="M549" s="11">
        <f>(((L549/60)/60)/24)+DATE(1970,1,1)</f>
        <v>42041.25</v>
      </c>
      <c r="N549" t="b">
        <v>0</v>
      </c>
      <c r="O549" t="b">
        <v>0</v>
      </c>
      <c r="P549" t="s">
        <v>53</v>
      </c>
      <c r="Q549" t="str">
        <f t="shared" si="32"/>
        <v>film &amp; video</v>
      </c>
      <c r="R549" t="str">
        <f t="shared" si="33"/>
        <v>drama</v>
      </c>
      <c r="S549" s="4">
        <f t="shared" si="34"/>
        <v>969</v>
      </c>
      <c r="T549">
        <f t="shared" si="35"/>
        <v>1.238390092879257E-2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11">
        <f>(((J550/60)/60)/24)+DATE(1970,1,1)</f>
        <v>42461.208333333328</v>
      </c>
      <c r="L550">
        <v>1460610000</v>
      </c>
      <c r="M550" s="11">
        <f>(((L550/60)/60)/24)+DATE(1970,1,1)</f>
        <v>42474.208333333328</v>
      </c>
      <c r="N550" t="b">
        <v>0</v>
      </c>
      <c r="O550" t="b">
        <v>0</v>
      </c>
      <c r="P550" t="s">
        <v>33</v>
      </c>
      <c r="Q550" t="str">
        <f t="shared" si="32"/>
        <v>theater</v>
      </c>
      <c r="R550" t="str">
        <f t="shared" si="33"/>
        <v>plays</v>
      </c>
      <c r="S550" s="4">
        <f t="shared" si="34"/>
        <v>270.91376701966715</v>
      </c>
      <c r="T550">
        <f t="shared" si="35"/>
        <v>1.6669086522889977E-2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11">
        <f>(((J551/60)/60)/24)+DATE(1970,1,1)</f>
        <v>41422.208333333336</v>
      </c>
      <c r="L551">
        <v>1370494800</v>
      </c>
      <c r="M551" s="11">
        <f>(((L551/60)/60)/24)+DATE(1970,1,1)</f>
        <v>41431.208333333336</v>
      </c>
      <c r="N551" t="b">
        <v>0</v>
      </c>
      <c r="O551" t="b">
        <v>0</v>
      </c>
      <c r="P551" t="s">
        <v>65</v>
      </c>
      <c r="Q551" t="str">
        <f t="shared" si="32"/>
        <v>technology</v>
      </c>
      <c r="R551" t="str">
        <f t="shared" si="33"/>
        <v>wearables</v>
      </c>
      <c r="S551" s="4">
        <f t="shared" si="34"/>
        <v>284.21355932203392</v>
      </c>
      <c r="T551">
        <f t="shared" si="35"/>
        <v>9.0884152523168296E-3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11">
        <f>(((J552/60)/60)/24)+DATE(1970,1,1)</f>
        <v>40968.25</v>
      </c>
      <c r="L552">
        <v>1332306000</v>
      </c>
      <c r="M552" s="11">
        <f>(((L552/60)/60)/24)+DATE(1970,1,1)</f>
        <v>40989.208333333336</v>
      </c>
      <c r="N552" t="b">
        <v>0</v>
      </c>
      <c r="O552" t="b">
        <v>0</v>
      </c>
      <c r="P552" t="s">
        <v>60</v>
      </c>
      <c r="Q552" t="str">
        <f t="shared" si="32"/>
        <v>music</v>
      </c>
      <c r="R552" t="str">
        <f t="shared" si="33"/>
        <v>indie rock</v>
      </c>
      <c r="S552" s="4">
        <f t="shared" si="34"/>
        <v>4</v>
      </c>
      <c r="T552">
        <f t="shared" si="35"/>
        <v>0.25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11">
        <f>(((J553/60)/60)/24)+DATE(1970,1,1)</f>
        <v>41993.25</v>
      </c>
      <c r="L553">
        <v>1422511200</v>
      </c>
      <c r="M553" s="11">
        <f>(((L553/60)/60)/24)+DATE(1970,1,1)</f>
        <v>42033.25</v>
      </c>
      <c r="N553" t="b">
        <v>0</v>
      </c>
      <c r="O553" t="b">
        <v>1</v>
      </c>
      <c r="P553" t="s">
        <v>28</v>
      </c>
      <c r="Q553" t="str">
        <f t="shared" si="32"/>
        <v>technology</v>
      </c>
      <c r="R553" t="str">
        <f t="shared" si="33"/>
        <v>web</v>
      </c>
      <c r="S553" s="4">
        <f t="shared" si="34"/>
        <v>58.6329816768462</v>
      </c>
      <c r="T553">
        <f t="shared" si="35"/>
        <v>2.6316786302770886E-2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11">
        <f>(((J554/60)/60)/24)+DATE(1970,1,1)</f>
        <v>42700.25</v>
      </c>
      <c r="L554">
        <v>1480312800</v>
      </c>
      <c r="M554" s="11">
        <f>(((L554/60)/60)/24)+DATE(1970,1,1)</f>
        <v>42702.25</v>
      </c>
      <c r="N554" t="b">
        <v>0</v>
      </c>
      <c r="O554" t="b">
        <v>0</v>
      </c>
      <c r="P554" t="s">
        <v>33</v>
      </c>
      <c r="Q554" t="str">
        <f t="shared" si="32"/>
        <v>theater</v>
      </c>
      <c r="R554" t="str">
        <f t="shared" si="33"/>
        <v>plays</v>
      </c>
      <c r="S554" s="4">
        <f t="shared" si="34"/>
        <v>98.51111111111112</v>
      </c>
      <c r="T554">
        <f t="shared" si="35"/>
        <v>1.0376720054139409E-2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11">
        <f>(((J555/60)/60)/24)+DATE(1970,1,1)</f>
        <v>40545.25</v>
      </c>
      <c r="L555">
        <v>1294034400</v>
      </c>
      <c r="M555" s="11">
        <f>(((L555/60)/60)/24)+DATE(1970,1,1)</f>
        <v>40546.25</v>
      </c>
      <c r="N555" t="b">
        <v>0</v>
      </c>
      <c r="O555" t="b">
        <v>0</v>
      </c>
      <c r="P555" t="s">
        <v>23</v>
      </c>
      <c r="Q555" t="str">
        <f t="shared" si="32"/>
        <v>music</v>
      </c>
      <c r="R555" t="str">
        <f t="shared" si="33"/>
        <v>rock</v>
      </c>
      <c r="S555" s="4">
        <f t="shared" si="34"/>
        <v>43.975381008206334</v>
      </c>
      <c r="T555">
        <f t="shared" si="35"/>
        <v>1.3702647223481112E-2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11">
        <f>(((J556/60)/60)/24)+DATE(1970,1,1)</f>
        <v>42723.25</v>
      </c>
      <c r="L556">
        <v>1482645600</v>
      </c>
      <c r="M556" s="11">
        <f>(((L556/60)/60)/24)+DATE(1970,1,1)</f>
        <v>42729.25</v>
      </c>
      <c r="N556" t="b">
        <v>0</v>
      </c>
      <c r="O556" t="b">
        <v>0</v>
      </c>
      <c r="P556" t="s">
        <v>60</v>
      </c>
      <c r="Q556" t="str">
        <f t="shared" si="32"/>
        <v>music</v>
      </c>
      <c r="R556" t="str">
        <f t="shared" si="33"/>
        <v>indie rock</v>
      </c>
      <c r="S556" s="4">
        <f t="shared" si="34"/>
        <v>151.66315789473683</v>
      </c>
      <c r="T556">
        <f t="shared" si="35"/>
        <v>3.8450860632981677E-2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11">
        <f>(((J557/60)/60)/24)+DATE(1970,1,1)</f>
        <v>41731.208333333336</v>
      </c>
      <c r="L557">
        <v>1399093200</v>
      </c>
      <c r="M557" s="11">
        <f>(((L557/60)/60)/24)+DATE(1970,1,1)</f>
        <v>41762.208333333336</v>
      </c>
      <c r="N557" t="b">
        <v>0</v>
      </c>
      <c r="O557" t="b">
        <v>0</v>
      </c>
      <c r="P557" t="s">
        <v>23</v>
      </c>
      <c r="Q557" t="str">
        <f t="shared" si="32"/>
        <v>music</v>
      </c>
      <c r="R557" t="str">
        <f t="shared" si="33"/>
        <v>rock</v>
      </c>
      <c r="S557" s="4">
        <f t="shared" si="34"/>
        <v>223.63492063492063</v>
      </c>
      <c r="T557">
        <f t="shared" si="35"/>
        <v>9.5819433600681375E-3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11">
        <f>(((J558/60)/60)/24)+DATE(1970,1,1)</f>
        <v>40792.208333333336</v>
      </c>
      <c r="L558">
        <v>1315890000</v>
      </c>
      <c r="M558" s="11">
        <f>(((L558/60)/60)/24)+DATE(1970,1,1)</f>
        <v>40799.208333333336</v>
      </c>
      <c r="N558" t="b">
        <v>0</v>
      </c>
      <c r="O558" t="b">
        <v>1</v>
      </c>
      <c r="P558" t="s">
        <v>206</v>
      </c>
      <c r="Q558" t="str">
        <f t="shared" si="32"/>
        <v>publishing</v>
      </c>
      <c r="R558" t="str">
        <f t="shared" si="33"/>
        <v>translations</v>
      </c>
      <c r="S558" s="4">
        <f t="shared" si="34"/>
        <v>239.75</v>
      </c>
      <c r="T558">
        <f t="shared" si="35"/>
        <v>9.7858346033528523E-3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11">
        <f>(((J559/60)/60)/24)+DATE(1970,1,1)</f>
        <v>42279.208333333328</v>
      </c>
      <c r="L559">
        <v>1444021200</v>
      </c>
      <c r="M559" s="11">
        <f>(((L559/60)/60)/24)+DATE(1970,1,1)</f>
        <v>42282.208333333328</v>
      </c>
      <c r="N559" t="b">
        <v>0</v>
      </c>
      <c r="O559" t="b">
        <v>1</v>
      </c>
      <c r="P559" t="s">
        <v>474</v>
      </c>
      <c r="Q559" t="str">
        <f t="shared" si="32"/>
        <v>film &amp; video</v>
      </c>
      <c r="R559" t="str">
        <f t="shared" si="33"/>
        <v>science fiction</v>
      </c>
      <c r="S559" s="4">
        <f t="shared" si="34"/>
        <v>199.33333333333334</v>
      </c>
      <c r="T559">
        <f t="shared" si="35"/>
        <v>1.8478260869565218E-2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11">
        <f>(((J560/60)/60)/24)+DATE(1970,1,1)</f>
        <v>42424.25</v>
      </c>
      <c r="L560">
        <v>1460005200</v>
      </c>
      <c r="M560" s="11">
        <f>(((L560/60)/60)/24)+DATE(1970,1,1)</f>
        <v>42467.208333333328</v>
      </c>
      <c r="N560" t="b">
        <v>0</v>
      </c>
      <c r="O560" t="b">
        <v>0</v>
      </c>
      <c r="P560" t="s">
        <v>33</v>
      </c>
      <c r="Q560" t="str">
        <f t="shared" si="32"/>
        <v>theater</v>
      </c>
      <c r="R560" t="str">
        <f t="shared" si="33"/>
        <v>plays</v>
      </c>
      <c r="S560" s="4">
        <f t="shared" si="34"/>
        <v>137.34482758620689</v>
      </c>
      <c r="T560">
        <f t="shared" si="35"/>
        <v>1.5817223198594025E-2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11">
        <f>(((J561/60)/60)/24)+DATE(1970,1,1)</f>
        <v>42584.208333333328</v>
      </c>
      <c r="L561">
        <v>1470718800</v>
      </c>
      <c r="M561" s="11">
        <f>(((L561/60)/60)/24)+DATE(1970,1,1)</f>
        <v>42591.208333333328</v>
      </c>
      <c r="N561" t="b">
        <v>0</v>
      </c>
      <c r="O561" t="b">
        <v>0</v>
      </c>
      <c r="P561" t="s">
        <v>33</v>
      </c>
      <c r="Q561" t="str">
        <f t="shared" si="32"/>
        <v>theater</v>
      </c>
      <c r="R561" t="str">
        <f t="shared" si="33"/>
        <v>plays</v>
      </c>
      <c r="S561" s="4">
        <f t="shared" si="34"/>
        <v>100.9696106362773</v>
      </c>
      <c r="T561">
        <f t="shared" si="35"/>
        <v>9.6124001843474003E-3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11">
        <f>(((J562/60)/60)/24)+DATE(1970,1,1)</f>
        <v>40865.25</v>
      </c>
      <c r="L562">
        <v>1325052000</v>
      </c>
      <c r="M562" s="11">
        <f>(((L562/60)/60)/24)+DATE(1970,1,1)</f>
        <v>40905.25</v>
      </c>
      <c r="N562" t="b">
        <v>0</v>
      </c>
      <c r="O562" t="b">
        <v>0</v>
      </c>
      <c r="P562" t="s">
        <v>71</v>
      </c>
      <c r="Q562" t="str">
        <f t="shared" si="32"/>
        <v>film &amp; video</v>
      </c>
      <c r="R562" t="str">
        <f t="shared" si="33"/>
        <v>animation</v>
      </c>
      <c r="S562" s="4">
        <f t="shared" si="34"/>
        <v>794.16</v>
      </c>
      <c r="T562">
        <f t="shared" si="35"/>
        <v>2.0002266545784225E-2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11">
        <f>(((J563/60)/60)/24)+DATE(1970,1,1)</f>
        <v>40833.208333333336</v>
      </c>
      <c r="L563">
        <v>1319000400</v>
      </c>
      <c r="M563" s="11">
        <f>(((L563/60)/60)/24)+DATE(1970,1,1)</f>
        <v>40835.208333333336</v>
      </c>
      <c r="N563" t="b">
        <v>0</v>
      </c>
      <c r="O563" t="b">
        <v>0</v>
      </c>
      <c r="P563" t="s">
        <v>33</v>
      </c>
      <c r="Q563" t="str">
        <f t="shared" si="32"/>
        <v>theater</v>
      </c>
      <c r="R563" t="str">
        <f t="shared" si="33"/>
        <v>plays</v>
      </c>
      <c r="S563" s="4">
        <f t="shared" si="34"/>
        <v>369.7</v>
      </c>
      <c r="T563">
        <f t="shared" si="35"/>
        <v>1.7852312685961592E-2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11">
        <f>(((J564/60)/60)/24)+DATE(1970,1,1)</f>
        <v>43536.208333333328</v>
      </c>
      <c r="L564">
        <v>1552539600</v>
      </c>
      <c r="M564" s="11">
        <f>(((L564/60)/60)/24)+DATE(1970,1,1)</f>
        <v>43538.208333333328</v>
      </c>
      <c r="N564" t="b">
        <v>0</v>
      </c>
      <c r="O564" t="b">
        <v>0</v>
      </c>
      <c r="P564" t="s">
        <v>23</v>
      </c>
      <c r="Q564" t="str">
        <f t="shared" si="32"/>
        <v>music</v>
      </c>
      <c r="R564" t="str">
        <f t="shared" si="33"/>
        <v>rock</v>
      </c>
      <c r="S564" s="4">
        <f t="shared" si="34"/>
        <v>12.818181818181817</v>
      </c>
      <c r="T564">
        <f t="shared" si="35"/>
        <v>2.048857368006304E-2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11">
        <f>(((J565/60)/60)/24)+DATE(1970,1,1)</f>
        <v>43417.25</v>
      </c>
      <c r="L565">
        <v>1543816800</v>
      </c>
      <c r="M565" s="11">
        <f>(((L565/60)/60)/24)+DATE(1970,1,1)</f>
        <v>43437.25</v>
      </c>
      <c r="N565" t="b">
        <v>0</v>
      </c>
      <c r="O565" t="b">
        <v>0</v>
      </c>
      <c r="P565" t="s">
        <v>42</v>
      </c>
      <c r="Q565" t="str">
        <f t="shared" si="32"/>
        <v>film &amp; video</v>
      </c>
      <c r="R565" t="str">
        <f t="shared" si="33"/>
        <v>documentary</v>
      </c>
      <c r="S565" s="4">
        <f t="shared" si="34"/>
        <v>138.02702702702703</v>
      </c>
      <c r="T565">
        <f t="shared" si="35"/>
        <v>1.6643822204816919E-2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11">
        <f>(((J566/60)/60)/24)+DATE(1970,1,1)</f>
        <v>42078.208333333328</v>
      </c>
      <c r="L566">
        <v>1427086800</v>
      </c>
      <c r="M566" s="11">
        <f>(((L566/60)/60)/24)+DATE(1970,1,1)</f>
        <v>42086.208333333328</v>
      </c>
      <c r="N566" t="b">
        <v>0</v>
      </c>
      <c r="O566" t="b">
        <v>0</v>
      </c>
      <c r="P566" t="s">
        <v>33</v>
      </c>
      <c r="Q566" t="str">
        <f t="shared" si="32"/>
        <v>theater</v>
      </c>
      <c r="R566" t="str">
        <f t="shared" si="33"/>
        <v>plays</v>
      </c>
      <c r="S566" s="4">
        <f t="shared" si="34"/>
        <v>83.813278008298752</v>
      </c>
      <c r="T566">
        <f t="shared" si="35"/>
        <v>1.2659749775448573E-2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11">
        <f>(((J567/60)/60)/24)+DATE(1970,1,1)</f>
        <v>40862.25</v>
      </c>
      <c r="L567">
        <v>1323064800</v>
      </c>
      <c r="M567" s="11">
        <f>(((L567/60)/60)/24)+DATE(1970,1,1)</f>
        <v>40882.25</v>
      </c>
      <c r="N567" t="b">
        <v>0</v>
      </c>
      <c r="O567" t="b">
        <v>0</v>
      </c>
      <c r="P567" t="s">
        <v>33</v>
      </c>
      <c r="Q567" t="str">
        <f t="shared" si="32"/>
        <v>theater</v>
      </c>
      <c r="R567" t="str">
        <f t="shared" si="33"/>
        <v>plays</v>
      </c>
      <c r="S567" s="4">
        <f t="shared" si="34"/>
        <v>204.60063224446787</v>
      </c>
      <c r="T567">
        <f t="shared" si="35"/>
        <v>1.8520235262610343E-2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11">
        <f>(((J568/60)/60)/24)+DATE(1970,1,1)</f>
        <v>42424.25</v>
      </c>
      <c r="L568">
        <v>1458277200</v>
      </c>
      <c r="M568" s="11">
        <f>(((L568/60)/60)/24)+DATE(1970,1,1)</f>
        <v>42447.208333333328</v>
      </c>
      <c r="N568" t="b">
        <v>0</v>
      </c>
      <c r="O568" t="b">
        <v>1</v>
      </c>
      <c r="P568" t="s">
        <v>50</v>
      </c>
      <c r="Q568" t="str">
        <f t="shared" si="32"/>
        <v>music</v>
      </c>
      <c r="R568" t="str">
        <f t="shared" si="33"/>
        <v>electric music</v>
      </c>
      <c r="S568" s="4">
        <f t="shared" si="34"/>
        <v>44.344086021505376</v>
      </c>
      <c r="T568">
        <f t="shared" si="35"/>
        <v>8.971871968962172E-3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11">
        <f>(((J569/60)/60)/24)+DATE(1970,1,1)</f>
        <v>41830.208333333336</v>
      </c>
      <c r="L569">
        <v>1405141200</v>
      </c>
      <c r="M569" s="11">
        <f>(((L569/60)/60)/24)+DATE(1970,1,1)</f>
        <v>41832.208333333336</v>
      </c>
      <c r="N569" t="b">
        <v>0</v>
      </c>
      <c r="O569" t="b">
        <v>0</v>
      </c>
      <c r="P569" t="s">
        <v>23</v>
      </c>
      <c r="Q569" t="str">
        <f t="shared" si="32"/>
        <v>music</v>
      </c>
      <c r="R569" t="str">
        <f t="shared" si="33"/>
        <v>rock</v>
      </c>
      <c r="S569" s="4">
        <f t="shared" si="34"/>
        <v>218.60294117647058</v>
      </c>
      <c r="T569">
        <f t="shared" si="35"/>
        <v>1.641439623276152E-2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11">
        <f>(((J570/60)/60)/24)+DATE(1970,1,1)</f>
        <v>40374.208333333336</v>
      </c>
      <c r="L570">
        <v>1283058000</v>
      </c>
      <c r="M570" s="11">
        <f>(((L570/60)/60)/24)+DATE(1970,1,1)</f>
        <v>40419.208333333336</v>
      </c>
      <c r="N570" t="b">
        <v>0</v>
      </c>
      <c r="O570" t="b">
        <v>0</v>
      </c>
      <c r="P570" t="s">
        <v>33</v>
      </c>
      <c r="Q570" t="str">
        <f t="shared" si="32"/>
        <v>theater</v>
      </c>
      <c r="R570" t="str">
        <f t="shared" si="33"/>
        <v>plays</v>
      </c>
      <c r="S570" s="4">
        <f t="shared" si="34"/>
        <v>186.03314917127071</v>
      </c>
      <c r="T570">
        <f t="shared" si="35"/>
        <v>3.8459253979567593E-2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11">
        <f>(((J571/60)/60)/24)+DATE(1970,1,1)</f>
        <v>40554.25</v>
      </c>
      <c r="L571">
        <v>1295762400</v>
      </c>
      <c r="M571" s="11">
        <f>(((L571/60)/60)/24)+DATE(1970,1,1)</f>
        <v>40566.25</v>
      </c>
      <c r="N571" t="b">
        <v>0</v>
      </c>
      <c r="O571" t="b">
        <v>0</v>
      </c>
      <c r="P571" t="s">
        <v>71</v>
      </c>
      <c r="Q571" t="str">
        <f t="shared" si="32"/>
        <v>film &amp; video</v>
      </c>
      <c r="R571" t="str">
        <f t="shared" si="33"/>
        <v>animation</v>
      </c>
      <c r="S571" s="4">
        <f t="shared" si="34"/>
        <v>237.33830845771143</v>
      </c>
      <c r="T571">
        <f t="shared" si="35"/>
        <v>1.2346714180903469E-2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11">
        <f>(((J572/60)/60)/24)+DATE(1970,1,1)</f>
        <v>41993.25</v>
      </c>
      <c r="L572">
        <v>1419573600</v>
      </c>
      <c r="M572" s="11">
        <f>(((L572/60)/60)/24)+DATE(1970,1,1)</f>
        <v>41999.25</v>
      </c>
      <c r="N572" t="b">
        <v>0</v>
      </c>
      <c r="O572" t="b">
        <v>1</v>
      </c>
      <c r="P572" t="s">
        <v>23</v>
      </c>
      <c r="Q572" t="str">
        <f t="shared" si="32"/>
        <v>music</v>
      </c>
      <c r="R572" t="str">
        <f t="shared" si="33"/>
        <v>rock</v>
      </c>
      <c r="S572" s="4">
        <f t="shared" si="34"/>
        <v>305.65384615384613</v>
      </c>
      <c r="T572">
        <f t="shared" si="35"/>
        <v>2.8574724214588315E-2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11">
        <f>(((J573/60)/60)/24)+DATE(1970,1,1)</f>
        <v>42174.208333333328</v>
      </c>
      <c r="L573">
        <v>1438750800</v>
      </c>
      <c r="M573" s="11">
        <f>(((L573/60)/60)/24)+DATE(1970,1,1)</f>
        <v>42221.208333333328</v>
      </c>
      <c r="N573" t="b">
        <v>0</v>
      </c>
      <c r="O573" t="b">
        <v>0</v>
      </c>
      <c r="P573" t="s">
        <v>100</v>
      </c>
      <c r="Q573" t="str">
        <f t="shared" si="32"/>
        <v>film &amp; video</v>
      </c>
      <c r="R573" t="str">
        <f t="shared" si="33"/>
        <v>shorts</v>
      </c>
      <c r="S573" s="4">
        <f t="shared" si="34"/>
        <v>94.142857142857139</v>
      </c>
      <c r="T573">
        <f t="shared" si="35"/>
        <v>1.0622154779969651E-2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11">
        <f>(((J574/60)/60)/24)+DATE(1970,1,1)</f>
        <v>42275.208333333328</v>
      </c>
      <c r="L574">
        <v>1444798800</v>
      </c>
      <c r="M574" s="11">
        <f>(((L574/60)/60)/24)+DATE(1970,1,1)</f>
        <v>42291.208333333328</v>
      </c>
      <c r="N574" t="b">
        <v>0</v>
      </c>
      <c r="O574" t="b">
        <v>1</v>
      </c>
      <c r="P574" t="s">
        <v>23</v>
      </c>
      <c r="Q574" t="str">
        <f t="shared" si="32"/>
        <v>music</v>
      </c>
      <c r="R574" t="str">
        <f t="shared" si="33"/>
        <v>rock</v>
      </c>
      <c r="S574" s="4">
        <f t="shared" si="34"/>
        <v>54.400000000000006</v>
      </c>
      <c r="T574">
        <f t="shared" si="35"/>
        <v>1.9199346405228759E-2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11">
        <f>(((J575/60)/60)/24)+DATE(1970,1,1)</f>
        <v>41761.208333333336</v>
      </c>
      <c r="L575">
        <v>1399179600</v>
      </c>
      <c r="M575" s="11">
        <f>(((L575/60)/60)/24)+DATE(1970,1,1)</f>
        <v>41763.208333333336</v>
      </c>
      <c r="N575" t="b">
        <v>0</v>
      </c>
      <c r="O575" t="b">
        <v>0</v>
      </c>
      <c r="P575" t="s">
        <v>1029</v>
      </c>
      <c r="Q575" t="str">
        <f t="shared" si="32"/>
        <v>journalism</v>
      </c>
      <c r="R575" t="str">
        <f t="shared" si="33"/>
        <v>audio</v>
      </c>
      <c r="S575" s="4">
        <f t="shared" si="34"/>
        <v>111.88059701492537</v>
      </c>
      <c r="T575">
        <f t="shared" si="35"/>
        <v>4.0021344717182494E-2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11">
        <f>(((J576/60)/60)/24)+DATE(1970,1,1)</f>
        <v>43806.25</v>
      </c>
      <c r="L576">
        <v>1576562400</v>
      </c>
      <c r="M576" s="11">
        <f>(((L576/60)/60)/24)+DATE(1970,1,1)</f>
        <v>43816.25</v>
      </c>
      <c r="N576" t="b">
        <v>0</v>
      </c>
      <c r="O576" t="b">
        <v>1</v>
      </c>
      <c r="P576" t="s">
        <v>17</v>
      </c>
      <c r="Q576" t="str">
        <f t="shared" si="32"/>
        <v>food</v>
      </c>
      <c r="R576" t="str">
        <f t="shared" si="33"/>
        <v>food trucks</v>
      </c>
      <c r="S576" s="4">
        <f t="shared" si="34"/>
        <v>369.14814814814815</v>
      </c>
      <c r="T576">
        <f t="shared" si="35"/>
        <v>1.444767733520618E-2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11">
        <f>(((J577/60)/60)/24)+DATE(1970,1,1)</f>
        <v>41779.208333333336</v>
      </c>
      <c r="L577">
        <v>1400821200</v>
      </c>
      <c r="M577" s="11">
        <f>(((L577/60)/60)/24)+DATE(1970,1,1)</f>
        <v>41782.208333333336</v>
      </c>
      <c r="N577" t="b">
        <v>0</v>
      </c>
      <c r="O577" t="b">
        <v>1</v>
      </c>
      <c r="P577" t="s">
        <v>33</v>
      </c>
      <c r="Q577" t="str">
        <f t="shared" si="32"/>
        <v>theater</v>
      </c>
      <c r="R577" t="str">
        <f t="shared" si="33"/>
        <v>plays</v>
      </c>
      <c r="S577" s="4">
        <f t="shared" si="34"/>
        <v>62.930372148859547</v>
      </c>
      <c r="T577">
        <f t="shared" si="35"/>
        <v>1.0644589000591367E-2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11">
        <f>(((J578/60)/60)/24)+DATE(1970,1,1)</f>
        <v>43040.208333333328</v>
      </c>
      <c r="L578">
        <v>1510984800</v>
      </c>
      <c r="M578" s="11">
        <f>(((L578/60)/60)/24)+DATE(1970,1,1)</f>
        <v>43057.25</v>
      </c>
      <c r="N578" t="b">
        <v>0</v>
      </c>
      <c r="O578" t="b">
        <v>0</v>
      </c>
      <c r="P578" t="s">
        <v>33</v>
      </c>
      <c r="Q578" t="str">
        <f t="shared" ref="Q578:Q641" si="36">LEFT(P578,SEARCH("/",P578,1)-1)</f>
        <v>theater</v>
      </c>
      <c r="R578" t="str">
        <f t="shared" ref="R578:R641" si="37">RIGHT(P578, LEN(P578)-SEARCH("/",P578))</f>
        <v>plays</v>
      </c>
      <c r="S578" s="4">
        <f t="shared" ref="S578:S641" si="38">E578/D578*100</f>
        <v>64.927835051546396</v>
      </c>
      <c r="T578">
        <f t="shared" ref="T578:T641" si="39">IF(G578=0,0,G578/E578)</f>
        <v>1.0161956176563989E-2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11">
        <f>(((J579/60)/60)/24)+DATE(1970,1,1)</f>
        <v>40613.25</v>
      </c>
      <c r="L579">
        <v>1302066000</v>
      </c>
      <c r="M579" s="11">
        <f>(((L579/60)/60)/24)+DATE(1970,1,1)</f>
        <v>40639.208333333336</v>
      </c>
      <c r="N579" t="b">
        <v>0</v>
      </c>
      <c r="O579" t="b">
        <v>0</v>
      </c>
      <c r="P579" t="s">
        <v>159</v>
      </c>
      <c r="Q579" t="str">
        <f t="shared" si="36"/>
        <v>music</v>
      </c>
      <c r="R579" t="str">
        <f t="shared" si="37"/>
        <v>jazz</v>
      </c>
      <c r="S579" s="4">
        <f t="shared" si="38"/>
        <v>18.853658536585368</v>
      </c>
      <c r="T579">
        <f t="shared" si="39"/>
        <v>2.3932729624838292E-2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11">
        <f>(((J580/60)/60)/24)+DATE(1970,1,1)</f>
        <v>40878.25</v>
      </c>
      <c r="L580">
        <v>1322978400</v>
      </c>
      <c r="M580" s="11">
        <f>(((L580/60)/60)/24)+DATE(1970,1,1)</f>
        <v>40881.25</v>
      </c>
      <c r="N580" t="b">
        <v>0</v>
      </c>
      <c r="O580" t="b">
        <v>0</v>
      </c>
      <c r="P580" t="s">
        <v>474</v>
      </c>
      <c r="Q580" t="str">
        <f t="shared" si="36"/>
        <v>film &amp; video</v>
      </c>
      <c r="R580" t="str">
        <f t="shared" si="37"/>
        <v>science fiction</v>
      </c>
      <c r="S580" s="4">
        <f t="shared" si="38"/>
        <v>16.754404145077721</v>
      </c>
      <c r="T580">
        <f t="shared" si="39"/>
        <v>1.5153389411182583E-2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11">
        <f>(((J581/60)/60)/24)+DATE(1970,1,1)</f>
        <v>40762.208333333336</v>
      </c>
      <c r="L581">
        <v>1313730000</v>
      </c>
      <c r="M581" s="11">
        <f>(((L581/60)/60)/24)+DATE(1970,1,1)</f>
        <v>40774.208333333336</v>
      </c>
      <c r="N581" t="b">
        <v>0</v>
      </c>
      <c r="O581" t="b">
        <v>0</v>
      </c>
      <c r="P581" t="s">
        <v>159</v>
      </c>
      <c r="Q581" t="str">
        <f t="shared" si="36"/>
        <v>music</v>
      </c>
      <c r="R581" t="str">
        <f t="shared" si="37"/>
        <v>jazz</v>
      </c>
      <c r="S581" s="4">
        <f t="shared" si="38"/>
        <v>101.11290322580646</v>
      </c>
      <c r="T581">
        <f t="shared" si="39"/>
        <v>1.3877811453182325E-2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11">
        <f>(((J582/60)/60)/24)+DATE(1970,1,1)</f>
        <v>41696.25</v>
      </c>
      <c r="L582">
        <v>1394085600</v>
      </c>
      <c r="M582" s="11">
        <f>(((L582/60)/60)/24)+DATE(1970,1,1)</f>
        <v>41704.25</v>
      </c>
      <c r="N582" t="b">
        <v>0</v>
      </c>
      <c r="O582" t="b">
        <v>0</v>
      </c>
      <c r="P582" t="s">
        <v>33</v>
      </c>
      <c r="Q582" t="str">
        <f t="shared" si="36"/>
        <v>theater</v>
      </c>
      <c r="R582" t="str">
        <f t="shared" si="37"/>
        <v>plays</v>
      </c>
      <c r="S582" s="4">
        <f t="shared" si="38"/>
        <v>341.5022831050228</v>
      </c>
      <c r="T582">
        <f t="shared" si="39"/>
        <v>2.0831940526013185E-2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11">
        <f>(((J583/60)/60)/24)+DATE(1970,1,1)</f>
        <v>40662.208333333336</v>
      </c>
      <c r="L583">
        <v>1305349200</v>
      </c>
      <c r="M583" s="11">
        <f>(((L583/60)/60)/24)+DATE(1970,1,1)</f>
        <v>40677.208333333336</v>
      </c>
      <c r="N583" t="b">
        <v>0</v>
      </c>
      <c r="O583" t="b">
        <v>0</v>
      </c>
      <c r="P583" t="s">
        <v>28</v>
      </c>
      <c r="Q583" t="str">
        <f t="shared" si="36"/>
        <v>technology</v>
      </c>
      <c r="R583" t="str">
        <f t="shared" si="37"/>
        <v>web</v>
      </c>
      <c r="S583" s="4">
        <f t="shared" si="38"/>
        <v>64.016666666666666</v>
      </c>
      <c r="T583">
        <f t="shared" si="39"/>
        <v>1.8484769591252278E-2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11">
        <f>(((J584/60)/60)/24)+DATE(1970,1,1)</f>
        <v>42165.208333333328</v>
      </c>
      <c r="L584">
        <v>1434344400</v>
      </c>
      <c r="M584" s="11">
        <f>(((L584/60)/60)/24)+DATE(1970,1,1)</f>
        <v>42170.208333333328</v>
      </c>
      <c r="N584" t="b">
        <v>0</v>
      </c>
      <c r="O584" t="b">
        <v>1</v>
      </c>
      <c r="P584" t="s">
        <v>89</v>
      </c>
      <c r="Q584" t="str">
        <f t="shared" si="36"/>
        <v>games</v>
      </c>
      <c r="R584" t="str">
        <f t="shared" si="37"/>
        <v>video games</v>
      </c>
      <c r="S584" s="4">
        <f t="shared" si="38"/>
        <v>52.080459770114942</v>
      </c>
      <c r="T584">
        <f t="shared" si="39"/>
        <v>9.2694769366585741E-3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11">
        <f>(((J585/60)/60)/24)+DATE(1970,1,1)</f>
        <v>40959.25</v>
      </c>
      <c r="L585">
        <v>1331186400</v>
      </c>
      <c r="M585" s="11">
        <f>(((L585/60)/60)/24)+DATE(1970,1,1)</f>
        <v>40976.25</v>
      </c>
      <c r="N585" t="b">
        <v>0</v>
      </c>
      <c r="O585" t="b">
        <v>0</v>
      </c>
      <c r="P585" t="s">
        <v>42</v>
      </c>
      <c r="Q585" t="str">
        <f t="shared" si="36"/>
        <v>film &amp; video</v>
      </c>
      <c r="R585" t="str">
        <f t="shared" si="37"/>
        <v>documentary</v>
      </c>
      <c r="S585" s="4">
        <f t="shared" si="38"/>
        <v>322.40211640211641</v>
      </c>
      <c r="T585">
        <f t="shared" si="39"/>
        <v>1.4917779892998983E-2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11">
        <f>(((J586/60)/60)/24)+DATE(1970,1,1)</f>
        <v>41024.208333333336</v>
      </c>
      <c r="L586">
        <v>1336539600</v>
      </c>
      <c r="M586" s="11">
        <f>(((L586/60)/60)/24)+DATE(1970,1,1)</f>
        <v>41038.208333333336</v>
      </c>
      <c r="N586" t="b">
        <v>0</v>
      </c>
      <c r="O586" t="b">
        <v>0</v>
      </c>
      <c r="P586" t="s">
        <v>28</v>
      </c>
      <c r="Q586" t="str">
        <f t="shared" si="36"/>
        <v>technology</v>
      </c>
      <c r="R586" t="str">
        <f t="shared" si="37"/>
        <v>web</v>
      </c>
      <c r="S586" s="4">
        <f t="shared" si="38"/>
        <v>119.50810185185186</v>
      </c>
      <c r="T586">
        <f t="shared" si="39"/>
        <v>1.5621519539005375E-2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11">
        <f>(((J587/60)/60)/24)+DATE(1970,1,1)</f>
        <v>40255.208333333336</v>
      </c>
      <c r="L587">
        <v>1269752400</v>
      </c>
      <c r="M587" s="11">
        <f>(((L587/60)/60)/24)+DATE(1970,1,1)</f>
        <v>40265.208333333336</v>
      </c>
      <c r="N587" t="b">
        <v>0</v>
      </c>
      <c r="O587" t="b">
        <v>0</v>
      </c>
      <c r="P587" t="s">
        <v>206</v>
      </c>
      <c r="Q587" t="str">
        <f t="shared" si="36"/>
        <v>publishing</v>
      </c>
      <c r="R587" t="str">
        <f t="shared" si="37"/>
        <v>translations</v>
      </c>
      <c r="S587" s="4">
        <f t="shared" si="38"/>
        <v>146.79775280898878</v>
      </c>
      <c r="T587">
        <f t="shared" si="39"/>
        <v>1.0409491006505931E-2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11">
        <f>(((J588/60)/60)/24)+DATE(1970,1,1)</f>
        <v>40499.25</v>
      </c>
      <c r="L588">
        <v>1291615200</v>
      </c>
      <c r="M588" s="11">
        <f>(((L588/60)/60)/24)+DATE(1970,1,1)</f>
        <v>40518.25</v>
      </c>
      <c r="N588" t="b">
        <v>0</v>
      </c>
      <c r="O588" t="b">
        <v>0</v>
      </c>
      <c r="P588" t="s">
        <v>23</v>
      </c>
      <c r="Q588" t="str">
        <f t="shared" si="36"/>
        <v>music</v>
      </c>
      <c r="R588" t="str">
        <f t="shared" si="37"/>
        <v>rock</v>
      </c>
      <c r="S588" s="4">
        <f t="shared" si="38"/>
        <v>950.57142857142856</v>
      </c>
      <c r="T588">
        <f t="shared" si="39"/>
        <v>1.9537120529005109E-2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1">
        <f>(((J589/60)/60)/24)+DATE(1970,1,1)</f>
        <v>43484.25</v>
      </c>
      <c r="L589">
        <v>1552366800</v>
      </c>
      <c r="M589" s="11">
        <f>(((L589/60)/60)/24)+DATE(1970,1,1)</f>
        <v>43536.208333333328</v>
      </c>
      <c r="N589" t="b">
        <v>0</v>
      </c>
      <c r="O589" t="b">
        <v>1</v>
      </c>
      <c r="P589" t="s">
        <v>17</v>
      </c>
      <c r="Q589" t="str">
        <f t="shared" si="36"/>
        <v>food</v>
      </c>
      <c r="R589" t="str">
        <f t="shared" si="37"/>
        <v>food trucks</v>
      </c>
      <c r="S589" s="4">
        <f t="shared" si="38"/>
        <v>72.893617021276597</v>
      </c>
      <c r="T589">
        <f t="shared" si="39"/>
        <v>2.276707530647986E-2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11">
        <f>(((J590/60)/60)/24)+DATE(1970,1,1)</f>
        <v>40262.208333333336</v>
      </c>
      <c r="L590">
        <v>1272171600</v>
      </c>
      <c r="M590" s="11">
        <f>(((L590/60)/60)/24)+DATE(1970,1,1)</f>
        <v>40293.208333333336</v>
      </c>
      <c r="N590" t="b">
        <v>0</v>
      </c>
      <c r="O590" t="b">
        <v>0</v>
      </c>
      <c r="P590" t="s">
        <v>33</v>
      </c>
      <c r="Q590" t="str">
        <f t="shared" si="36"/>
        <v>theater</v>
      </c>
      <c r="R590" t="str">
        <f t="shared" si="37"/>
        <v>plays</v>
      </c>
      <c r="S590" s="4">
        <f t="shared" si="38"/>
        <v>79.008248730964468</v>
      </c>
      <c r="T590">
        <f t="shared" si="39"/>
        <v>1.0986451649172403E-2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11">
        <f>(((J591/60)/60)/24)+DATE(1970,1,1)</f>
        <v>42190.208333333328</v>
      </c>
      <c r="L591">
        <v>1436677200</v>
      </c>
      <c r="M591" s="11">
        <f>(((L591/60)/60)/24)+DATE(1970,1,1)</f>
        <v>42197.208333333328</v>
      </c>
      <c r="N591" t="b">
        <v>0</v>
      </c>
      <c r="O591" t="b">
        <v>0</v>
      </c>
      <c r="P591" t="s">
        <v>42</v>
      </c>
      <c r="Q591" t="str">
        <f t="shared" si="36"/>
        <v>film &amp; video</v>
      </c>
      <c r="R591" t="str">
        <f t="shared" si="37"/>
        <v>documentary</v>
      </c>
      <c r="S591" s="4">
        <f t="shared" si="38"/>
        <v>64.721518987341781</v>
      </c>
      <c r="T591">
        <f t="shared" si="39"/>
        <v>1.9949149227459419E-2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11">
        <f>(((J592/60)/60)/24)+DATE(1970,1,1)</f>
        <v>41994.25</v>
      </c>
      <c r="L592">
        <v>1420092000</v>
      </c>
      <c r="M592" s="11">
        <f>(((L592/60)/60)/24)+DATE(1970,1,1)</f>
        <v>42005.25</v>
      </c>
      <c r="N592" t="b">
        <v>0</v>
      </c>
      <c r="O592" t="b">
        <v>0</v>
      </c>
      <c r="P592" t="s">
        <v>133</v>
      </c>
      <c r="Q592" t="str">
        <f t="shared" si="36"/>
        <v>publishing</v>
      </c>
      <c r="R592" t="str">
        <f t="shared" si="37"/>
        <v>radio &amp; podcasts</v>
      </c>
      <c r="S592" s="4">
        <f t="shared" si="38"/>
        <v>82.028169014084511</v>
      </c>
      <c r="T592">
        <f t="shared" si="39"/>
        <v>1.4766483516483516E-2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11">
        <f>(((J593/60)/60)/24)+DATE(1970,1,1)</f>
        <v>40373.208333333336</v>
      </c>
      <c r="L593">
        <v>1279947600</v>
      </c>
      <c r="M593" s="11">
        <f>(((L593/60)/60)/24)+DATE(1970,1,1)</f>
        <v>40383.208333333336</v>
      </c>
      <c r="N593" t="b">
        <v>0</v>
      </c>
      <c r="O593" t="b">
        <v>0</v>
      </c>
      <c r="P593" t="s">
        <v>89</v>
      </c>
      <c r="Q593" t="str">
        <f t="shared" si="36"/>
        <v>games</v>
      </c>
      <c r="R593" t="str">
        <f t="shared" si="37"/>
        <v>video games</v>
      </c>
      <c r="S593" s="4">
        <f t="shared" si="38"/>
        <v>1037.6666666666667</v>
      </c>
      <c r="T593">
        <f t="shared" si="39"/>
        <v>1.6382910375843239E-2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11">
        <f>(((J594/60)/60)/24)+DATE(1970,1,1)</f>
        <v>41789.208333333336</v>
      </c>
      <c r="L594">
        <v>1402203600</v>
      </c>
      <c r="M594" s="11">
        <f>(((L594/60)/60)/24)+DATE(1970,1,1)</f>
        <v>41798.208333333336</v>
      </c>
      <c r="N594" t="b">
        <v>0</v>
      </c>
      <c r="O594" t="b">
        <v>0</v>
      </c>
      <c r="P594" t="s">
        <v>33</v>
      </c>
      <c r="Q594" t="str">
        <f t="shared" si="36"/>
        <v>theater</v>
      </c>
      <c r="R594" t="str">
        <f t="shared" si="37"/>
        <v>plays</v>
      </c>
      <c r="S594" s="4">
        <f t="shared" si="38"/>
        <v>12.910076530612244</v>
      </c>
      <c r="T594">
        <f t="shared" si="39"/>
        <v>1.2498147507780468E-2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11">
        <f>(((J595/60)/60)/24)+DATE(1970,1,1)</f>
        <v>41724.208333333336</v>
      </c>
      <c r="L595">
        <v>1396933200</v>
      </c>
      <c r="M595" s="11">
        <f>(((L595/60)/60)/24)+DATE(1970,1,1)</f>
        <v>41737.208333333336</v>
      </c>
      <c r="N595" t="b">
        <v>0</v>
      </c>
      <c r="O595" t="b">
        <v>0</v>
      </c>
      <c r="P595" t="s">
        <v>71</v>
      </c>
      <c r="Q595" t="str">
        <f t="shared" si="36"/>
        <v>film &amp; video</v>
      </c>
      <c r="R595" t="str">
        <f t="shared" si="37"/>
        <v>animation</v>
      </c>
      <c r="S595" s="4">
        <f t="shared" si="38"/>
        <v>154.84210526315789</v>
      </c>
      <c r="T595">
        <f t="shared" si="39"/>
        <v>2.127591774303195E-2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11">
        <f>(((J596/60)/60)/24)+DATE(1970,1,1)</f>
        <v>42548.208333333328</v>
      </c>
      <c r="L596">
        <v>1467262800</v>
      </c>
      <c r="M596" s="11">
        <f>(((L596/60)/60)/24)+DATE(1970,1,1)</f>
        <v>42551.208333333328</v>
      </c>
      <c r="N596" t="b">
        <v>0</v>
      </c>
      <c r="O596" t="b">
        <v>1</v>
      </c>
      <c r="P596" t="s">
        <v>33</v>
      </c>
      <c r="Q596" t="str">
        <f t="shared" si="36"/>
        <v>theater</v>
      </c>
      <c r="R596" t="str">
        <f t="shared" si="37"/>
        <v>plays</v>
      </c>
      <c r="S596" s="4">
        <f t="shared" si="38"/>
        <v>7.0991735537190088</v>
      </c>
      <c r="T596">
        <f t="shared" si="39"/>
        <v>1.4059281812483209E-2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11">
        <f>(((J597/60)/60)/24)+DATE(1970,1,1)</f>
        <v>40253.208333333336</v>
      </c>
      <c r="L597">
        <v>1270530000</v>
      </c>
      <c r="M597" s="11">
        <f>(((L597/60)/60)/24)+DATE(1970,1,1)</f>
        <v>40274.208333333336</v>
      </c>
      <c r="N597" t="b">
        <v>0</v>
      </c>
      <c r="O597" t="b">
        <v>1</v>
      </c>
      <c r="P597" t="s">
        <v>33</v>
      </c>
      <c r="Q597" t="str">
        <f t="shared" si="36"/>
        <v>theater</v>
      </c>
      <c r="R597" t="str">
        <f t="shared" si="37"/>
        <v>plays</v>
      </c>
      <c r="S597" s="4">
        <f t="shared" si="38"/>
        <v>208.52773826458036</v>
      </c>
      <c r="T597">
        <f t="shared" si="39"/>
        <v>1.1112248030287528E-2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11">
        <f>(((J598/60)/60)/24)+DATE(1970,1,1)</f>
        <v>42434.25</v>
      </c>
      <c r="L598">
        <v>1457762400</v>
      </c>
      <c r="M598" s="11">
        <f>(((L598/60)/60)/24)+DATE(1970,1,1)</f>
        <v>42441.25</v>
      </c>
      <c r="N598" t="b">
        <v>0</v>
      </c>
      <c r="O598" t="b">
        <v>1</v>
      </c>
      <c r="P598" t="s">
        <v>53</v>
      </c>
      <c r="Q598" t="str">
        <f t="shared" si="36"/>
        <v>film &amp; video</v>
      </c>
      <c r="R598" t="str">
        <f t="shared" si="37"/>
        <v>drama</v>
      </c>
      <c r="S598" s="4">
        <f t="shared" si="38"/>
        <v>99.683544303797461</v>
      </c>
      <c r="T598">
        <f t="shared" si="39"/>
        <v>2.3238095238095238E-2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11">
        <f>(((J599/60)/60)/24)+DATE(1970,1,1)</f>
        <v>43786.25</v>
      </c>
      <c r="L599">
        <v>1575525600</v>
      </c>
      <c r="M599" s="11">
        <f>(((L599/60)/60)/24)+DATE(1970,1,1)</f>
        <v>43804.25</v>
      </c>
      <c r="N599" t="b">
        <v>0</v>
      </c>
      <c r="O599" t="b">
        <v>0</v>
      </c>
      <c r="P599" t="s">
        <v>33</v>
      </c>
      <c r="Q599" t="str">
        <f t="shared" si="36"/>
        <v>theater</v>
      </c>
      <c r="R599" t="str">
        <f t="shared" si="37"/>
        <v>plays</v>
      </c>
      <c r="S599" s="4">
        <f t="shared" si="38"/>
        <v>201.59756097560978</v>
      </c>
      <c r="T599">
        <f t="shared" si="39"/>
        <v>1.4706376571962441E-2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11">
        <f>(((J600/60)/60)/24)+DATE(1970,1,1)</f>
        <v>40344.208333333336</v>
      </c>
      <c r="L600">
        <v>1279083600</v>
      </c>
      <c r="M600" s="11">
        <f>(((L600/60)/60)/24)+DATE(1970,1,1)</f>
        <v>40373.208333333336</v>
      </c>
      <c r="N600" t="b">
        <v>0</v>
      </c>
      <c r="O600" t="b">
        <v>0</v>
      </c>
      <c r="P600" t="s">
        <v>23</v>
      </c>
      <c r="Q600" t="str">
        <f t="shared" si="36"/>
        <v>music</v>
      </c>
      <c r="R600" t="str">
        <f t="shared" si="37"/>
        <v>rock</v>
      </c>
      <c r="S600" s="4">
        <f t="shared" si="38"/>
        <v>162.09032258064516</v>
      </c>
      <c r="T600">
        <f t="shared" si="39"/>
        <v>1.3697773329997498E-2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11">
        <f>(((J601/60)/60)/24)+DATE(1970,1,1)</f>
        <v>42047.25</v>
      </c>
      <c r="L601">
        <v>1424412000</v>
      </c>
      <c r="M601" s="11">
        <f>(((L601/60)/60)/24)+DATE(1970,1,1)</f>
        <v>42055.25</v>
      </c>
      <c r="N601" t="b">
        <v>0</v>
      </c>
      <c r="O601" t="b">
        <v>0</v>
      </c>
      <c r="P601" t="s">
        <v>42</v>
      </c>
      <c r="Q601" t="str">
        <f t="shared" si="36"/>
        <v>film &amp; video</v>
      </c>
      <c r="R601" t="str">
        <f t="shared" si="37"/>
        <v>documentary</v>
      </c>
      <c r="S601" s="4">
        <f t="shared" si="38"/>
        <v>3.6436208125445471</v>
      </c>
      <c r="T601">
        <f t="shared" si="39"/>
        <v>1.6040688575899843E-2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11">
        <f>(((J602/60)/60)/24)+DATE(1970,1,1)</f>
        <v>41485.208333333336</v>
      </c>
      <c r="L602">
        <v>1376197200</v>
      </c>
      <c r="M602" s="11">
        <f>(((L602/60)/60)/24)+DATE(1970,1,1)</f>
        <v>41497.208333333336</v>
      </c>
      <c r="N602" t="b">
        <v>0</v>
      </c>
      <c r="O602" t="b">
        <v>0</v>
      </c>
      <c r="P602" t="s">
        <v>17</v>
      </c>
      <c r="Q602" t="str">
        <f t="shared" si="36"/>
        <v>food</v>
      </c>
      <c r="R602" t="str">
        <f t="shared" si="37"/>
        <v>food trucks</v>
      </c>
      <c r="S602" s="4">
        <f t="shared" si="38"/>
        <v>5</v>
      </c>
      <c r="T602">
        <f t="shared" si="39"/>
        <v>0.2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11">
        <f>(((J603/60)/60)/24)+DATE(1970,1,1)</f>
        <v>41789.208333333336</v>
      </c>
      <c r="L603">
        <v>1402894800</v>
      </c>
      <c r="M603" s="11">
        <f>(((L603/60)/60)/24)+DATE(1970,1,1)</f>
        <v>41806.208333333336</v>
      </c>
      <c r="N603" t="b">
        <v>1</v>
      </c>
      <c r="O603" t="b">
        <v>0</v>
      </c>
      <c r="P603" t="s">
        <v>65</v>
      </c>
      <c r="Q603" t="str">
        <f t="shared" si="36"/>
        <v>technology</v>
      </c>
      <c r="R603" t="str">
        <f t="shared" si="37"/>
        <v>wearables</v>
      </c>
      <c r="S603" s="4">
        <f t="shared" si="38"/>
        <v>206.63492063492063</v>
      </c>
      <c r="T603">
        <f t="shared" si="39"/>
        <v>1.4902442771547088E-2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11">
        <f>(((J604/60)/60)/24)+DATE(1970,1,1)</f>
        <v>42160.208333333328</v>
      </c>
      <c r="L604">
        <v>1434430800</v>
      </c>
      <c r="M604" s="11">
        <f>(((L604/60)/60)/24)+DATE(1970,1,1)</f>
        <v>42171.208333333328</v>
      </c>
      <c r="N604" t="b">
        <v>0</v>
      </c>
      <c r="O604" t="b">
        <v>0</v>
      </c>
      <c r="P604" t="s">
        <v>33</v>
      </c>
      <c r="Q604" t="str">
        <f t="shared" si="36"/>
        <v>theater</v>
      </c>
      <c r="R604" t="str">
        <f t="shared" si="37"/>
        <v>plays</v>
      </c>
      <c r="S604" s="4">
        <f t="shared" si="38"/>
        <v>128.23628691983123</v>
      </c>
      <c r="T604">
        <f t="shared" si="39"/>
        <v>1.2503290339563043E-2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11">
        <f>(((J605/60)/60)/24)+DATE(1970,1,1)</f>
        <v>43573.208333333328</v>
      </c>
      <c r="L605">
        <v>1557896400</v>
      </c>
      <c r="M605" s="11">
        <f>(((L605/60)/60)/24)+DATE(1970,1,1)</f>
        <v>43600.208333333328</v>
      </c>
      <c r="N605" t="b">
        <v>0</v>
      </c>
      <c r="O605" t="b">
        <v>0</v>
      </c>
      <c r="P605" t="s">
        <v>33</v>
      </c>
      <c r="Q605" t="str">
        <f t="shared" si="36"/>
        <v>theater</v>
      </c>
      <c r="R605" t="str">
        <f t="shared" si="37"/>
        <v>plays</v>
      </c>
      <c r="S605" s="4">
        <f t="shared" si="38"/>
        <v>119.66037735849055</v>
      </c>
      <c r="T605">
        <f t="shared" si="39"/>
        <v>1.6083254493850521E-2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11">
        <f>(((J606/60)/60)/24)+DATE(1970,1,1)</f>
        <v>40565.25</v>
      </c>
      <c r="L606">
        <v>1297490400</v>
      </c>
      <c r="M606" s="11">
        <f>(((L606/60)/60)/24)+DATE(1970,1,1)</f>
        <v>40586.25</v>
      </c>
      <c r="N606" t="b">
        <v>0</v>
      </c>
      <c r="O606" t="b">
        <v>0</v>
      </c>
      <c r="P606" t="s">
        <v>33</v>
      </c>
      <c r="Q606" t="str">
        <f t="shared" si="36"/>
        <v>theater</v>
      </c>
      <c r="R606" t="str">
        <f t="shared" si="37"/>
        <v>plays</v>
      </c>
      <c r="S606" s="4">
        <f t="shared" si="38"/>
        <v>170.73055242390078</v>
      </c>
      <c r="T606">
        <f t="shared" si="39"/>
        <v>1.8865806468653837E-2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11">
        <f>(((J607/60)/60)/24)+DATE(1970,1,1)</f>
        <v>42280.208333333328</v>
      </c>
      <c r="L607">
        <v>1447394400</v>
      </c>
      <c r="M607" s="11">
        <f>(((L607/60)/60)/24)+DATE(1970,1,1)</f>
        <v>42321.25</v>
      </c>
      <c r="N607" t="b">
        <v>0</v>
      </c>
      <c r="O607" t="b">
        <v>0</v>
      </c>
      <c r="P607" t="s">
        <v>68</v>
      </c>
      <c r="Q607" t="str">
        <f t="shared" si="36"/>
        <v>publishing</v>
      </c>
      <c r="R607" t="str">
        <f t="shared" si="37"/>
        <v>nonfiction</v>
      </c>
      <c r="S607" s="4">
        <f t="shared" si="38"/>
        <v>187.21212121212122</v>
      </c>
      <c r="T607">
        <f t="shared" si="39"/>
        <v>1.7319520880543865E-2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11">
        <f>(((J608/60)/60)/24)+DATE(1970,1,1)</f>
        <v>42436.25</v>
      </c>
      <c r="L608">
        <v>1458277200</v>
      </c>
      <c r="M608" s="11">
        <f>(((L608/60)/60)/24)+DATE(1970,1,1)</f>
        <v>42447.208333333328</v>
      </c>
      <c r="N608" t="b">
        <v>0</v>
      </c>
      <c r="O608" t="b">
        <v>0</v>
      </c>
      <c r="P608" t="s">
        <v>23</v>
      </c>
      <c r="Q608" t="str">
        <f t="shared" si="36"/>
        <v>music</v>
      </c>
      <c r="R608" t="str">
        <f t="shared" si="37"/>
        <v>rock</v>
      </c>
      <c r="S608" s="4">
        <f t="shared" si="38"/>
        <v>188.38235294117646</v>
      </c>
      <c r="T608">
        <f t="shared" si="39"/>
        <v>2.4980483996877439E-2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11">
        <f>(((J609/60)/60)/24)+DATE(1970,1,1)</f>
        <v>41721.208333333336</v>
      </c>
      <c r="L609">
        <v>1395723600</v>
      </c>
      <c r="M609" s="11">
        <f>(((L609/60)/60)/24)+DATE(1970,1,1)</f>
        <v>41723.208333333336</v>
      </c>
      <c r="N609" t="b">
        <v>0</v>
      </c>
      <c r="O609" t="b">
        <v>0</v>
      </c>
      <c r="P609" t="s">
        <v>17</v>
      </c>
      <c r="Q609" t="str">
        <f t="shared" si="36"/>
        <v>food</v>
      </c>
      <c r="R609" t="str">
        <f t="shared" si="37"/>
        <v>food trucks</v>
      </c>
      <c r="S609" s="4">
        <f t="shared" si="38"/>
        <v>131.29869186046511</v>
      </c>
      <c r="T609">
        <f t="shared" si="39"/>
        <v>1.234315065839362E-2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11">
        <f>(((J610/60)/60)/24)+DATE(1970,1,1)</f>
        <v>43530.25</v>
      </c>
      <c r="L610">
        <v>1552197600</v>
      </c>
      <c r="M610" s="11">
        <f>(((L610/60)/60)/24)+DATE(1970,1,1)</f>
        <v>43534.25</v>
      </c>
      <c r="N610" t="b">
        <v>0</v>
      </c>
      <c r="O610" t="b">
        <v>1</v>
      </c>
      <c r="P610" t="s">
        <v>159</v>
      </c>
      <c r="Q610" t="str">
        <f t="shared" si="36"/>
        <v>music</v>
      </c>
      <c r="R610" t="str">
        <f t="shared" si="37"/>
        <v>jazz</v>
      </c>
      <c r="S610" s="4">
        <f t="shared" si="38"/>
        <v>283.97435897435901</v>
      </c>
      <c r="T610">
        <f t="shared" si="39"/>
        <v>2.8532731376975169E-2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11">
        <f>(((J611/60)/60)/24)+DATE(1970,1,1)</f>
        <v>43481.25</v>
      </c>
      <c r="L611">
        <v>1549087200</v>
      </c>
      <c r="M611" s="11">
        <f>(((L611/60)/60)/24)+DATE(1970,1,1)</f>
        <v>43498.25</v>
      </c>
      <c r="N611" t="b">
        <v>0</v>
      </c>
      <c r="O611" t="b">
        <v>0</v>
      </c>
      <c r="P611" t="s">
        <v>474</v>
      </c>
      <c r="Q611" t="str">
        <f t="shared" si="36"/>
        <v>film &amp; video</v>
      </c>
      <c r="R611" t="str">
        <f t="shared" si="37"/>
        <v>science fiction</v>
      </c>
      <c r="S611" s="4">
        <f t="shared" si="38"/>
        <v>120.41999999999999</v>
      </c>
      <c r="T611">
        <f t="shared" si="39"/>
        <v>9.7159940209267555E-3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11">
        <f>(((J612/60)/60)/24)+DATE(1970,1,1)</f>
        <v>41259.25</v>
      </c>
      <c r="L612">
        <v>1356847200</v>
      </c>
      <c r="M612" s="11">
        <f>(((L612/60)/60)/24)+DATE(1970,1,1)</f>
        <v>41273.25</v>
      </c>
      <c r="N612" t="b">
        <v>0</v>
      </c>
      <c r="O612" t="b">
        <v>0</v>
      </c>
      <c r="P612" t="s">
        <v>33</v>
      </c>
      <c r="Q612" t="str">
        <f t="shared" si="36"/>
        <v>theater</v>
      </c>
      <c r="R612" t="str">
        <f t="shared" si="37"/>
        <v>plays</v>
      </c>
      <c r="S612" s="4">
        <f t="shared" si="38"/>
        <v>419.0560747663551</v>
      </c>
      <c r="T612">
        <f t="shared" si="39"/>
        <v>3.5716675215771987E-2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11">
        <f>(((J613/60)/60)/24)+DATE(1970,1,1)</f>
        <v>41480.208333333336</v>
      </c>
      <c r="L613">
        <v>1375765200</v>
      </c>
      <c r="M613" s="11">
        <f>(((L613/60)/60)/24)+DATE(1970,1,1)</f>
        <v>41492.208333333336</v>
      </c>
      <c r="N613" t="b">
        <v>0</v>
      </c>
      <c r="O613" t="b">
        <v>0</v>
      </c>
      <c r="P613" t="s">
        <v>33</v>
      </c>
      <c r="Q613" t="str">
        <f t="shared" si="36"/>
        <v>theater</v>
      </c>
      <c r="R613" t="str">
        <f t="shared" si="37"/>
        <v>plays</v>
      </c>
      <c r="S613" s="4">
        <f t="shared" si="38"/>
        <v>13.853658536585368</v>
      </c>
      <c r="T613">
        <f t="shared" si="39"/>
        <v>1.3204225352112676E-2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11">
        <f>(((J614/60)/60)/24)+DATE(1970,1,1)</f>
        <v>40474.208333333336</v>
      </c>
      <c r="L614">
        <v>1289800800</v>
      </c>
      <c r="M614" s="11">
        <f>(((L614/60)/60)/24)+DATE(1970,1,1)</f>
        <v>40497.25</v>
      </c>
      <c r="N614" t="b">
        <v>0</v>
      </c>
      <c r="O614" t="b">
        <v>0</v>
      </c>
      <c r="P614" t="s">
        <v>50</v>
      </c>
      <c r="Q614" t="str">
        <f t="shared" si="36"/>
        <v>music</v>
      </c>
      <c r="R614" t="str">
        <f t="shared" si="37"/>
        <v>electric music</v>
      </c>
      <c r="S614" s="4">
        <f t="shared" si="38"/>
        <v>139.43548387096774</v>
      </c>
      <c r="T614">
        <f t="shared" si="39"/>
        <v>2.2209369577790631E-2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11">
        <f>(((J615/60)/60)/24)+DATE(1970,1,1)</f>
        <v>42973.208333333328</v>
      </c>
      <c r="L615">
        <v>1504501200</v>
      </c>
      <c r="M615" s="11">
        <f>(((L615/60)/60)/24)+DATE(1970,1,1)</f>
        <v>42982.208333333328</v>
      </c>
      <c r="N615" t="b">
        <v>0</v>
      </c>
      <c r="O615" t="b">
        <v>0</v>
      </c>
      <c r="P615" t="s">
        <v>33</v>
      </c>
      <c r="Q615" t="str">
        <f t="shared" si="36"/>
        <v>theater</v>
      </c>
      <c r="R615" t="str">
        <f t="shared" si="37"/>
        <v>plays</v>
      </c>
      <c r="S615" s="4">
        <f t="shared" si="38"/>
        <v>174</v>
      </c>
      <c r="T615">
        <f t="shared" si="39"/>
        <v>1.3584117032392894E-2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11">
        <f>(((J616/60)/60)/24)+DATE(1970,1,1)</f>
        <v>42746.25</v>
      </c>
      <c r="L616">
        <v>1485669600</v>
      </c>
      <c r="M616" s="11">
        <f>(((L616/60)/60)/24)+DATE(1970,1,1)</f>
        <v>42764.25</v>
      </c>
      <c r="N616" t="b">
        <v>0</v>
      </c>
      <c r="O616" t="b">
        <v>0</v>
      </c>
      <c r="P616" t="s">
        <v>33</v>
      </c>
      <c r="Q616" t="str">
        <f t="shared" si="36"/>
        <v>theater</v>
      </c>
      <c r="R616" t="str">
        <f t="shared" si="37"/>
        <v>plays</v>
      </c>
      <c r="S616" s="4">
        <f t="shared" si="38"/>
        <v>155.49056603773585</v>
      </c>
      <c r="T616">
        <f t="shared" si="39"/>
        <v>1.7546414270112852E-2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11">
        <f>(((J617/60)/60)/24)+DATE(1970,1,1)</f>
        <v>42489.208333333328</v>
      </c>
      <c r="L617">
        <v>1462770000</v>
      </c>
      <c r="M617" s="11">
        <f>(((L617/60)/60)/24)+DATE(1970,1,1)</f>
        <v>42499.208333333328</v>
      </c>
      <c r="N617" t="b">
        <v>0</v>
      </c>
      <c r="O617" t="b">
        <v>0</v>
      </c>
      <c r="P617" t="s">
        <v>33</v>
      </c>
      <c r="Q617" t="str">
        <f t="shared" si="36"/>
        <v>theater</v>
      </c>
      <c r="R617" t="str">
        <f t="shared" si="37"/>
        <v>plays</v>
      </c>
      <c r="S617" s="4">
        <f t="shared" si="38"/>
        <v>170.44705882352943</v>
      </c>
      <c r="T617">
        <f t="shared" si="39"/>
        <v>1.1733848702374379E-2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11">
        <f>(((J618/60)/60)/24)+DATE(1970,1,1)</f>
        <v>41537.208333333336</v>
      </c>
      <c r="L618">
        <v>1379739600</v>
      </c>
      <c r="M618" s="11">
        <f>(((L618/60)/60)/24)+DATE(1970,1,1)</f>
        <v>41538.208333333336</v>
      </c>
      <c r="N618" t="b">
        <v>0</v>
      </c>
      <c r="O618" t="b">
        <v>1</v>
      </c>
      <c r="P618" t="s">
        <v>60</v>
      </c>
      <c r="Q618" t="str">
        <f t="shared" si="36"/>
        <v>music</v>
      </c>
      <c r="R618" t="str">
        <f t="shared" si="37"/>
        <v>indie rock</v>
      </c>
      <c r="S618" s="4">
        <f t="shared" si="38"/>
        <v>189.515625</v>
      </c>
      <c r="T618">
        <f t="shared" si="39"/>
        <v>1.9622392612746311E-2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11">
        <f>(((J619/60)/60)/24)+DATE(1970,1,1)</f>
        <v>41794.208333333336</v>
      </c>
      <c r="L619">
        <v>1402722000</v>
      </c>
      <c r="M619" s="11">
        <f>(((L619/60)/60)/24)+DATE(1970,1,1)</f>
        <v>41804.208333333336</v>
      </c>
      <c r="N619" t="b">
        <v>0</v>
      </c>
      <c r="O619" t="b">
        <v>0</v>
      </c>
      <c r="P619" t="s">
        <v>33</v>
      </c>
      <c r="Q619" t="str">
        <f t="shared" si="36"/>
        <v>theater</v>
      </c>
      <c r="R619" t="str">
        <f t="shared" si="37"/>
        <v>plays</v>
      </c>
      <c r="S619" s="4">
        <f t="shared" si="38"/>
        <v>249.71428571428572</v>
      </c>
      <c r="T619">
        <f t="shared" si="39"/>
        <v>1.5732265446224258E-2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11">
        <f>(((J620/60)/60)/24)+DATE(1970,1,1)</f>
        <v>41396.208333333336</v>
      </c>
      <c r="L620">
        <v>1369285200</v>
      </c>
      <c r="M620" s="11">
        <f>(((L620/60)/60)/24)+DATE(1970,1,1)</f>
        <v>41417.208333333336</v>
      </c>
      <c r="N620" t="b">
        <v>0</v>
      </c>
      <c r="O620" t="b">
        <v>0</v>
      </c>
      <c r="P620" t="s">
        <v>68</v>
      </c>
      <c r="Q620" t="str">
        <f t="shared" si="36"/>
        <v>publishing</v>
      </c>
      <c r="R620" t="str">
        <f t="shared" si="37"/>
        <v>nonfiction</v>
      </c>
      <c r="S620" s="4">
        <f t="shared" si="38"/>
        <v>48.860523665659613</v>
      </c>
      <c r="T620">
        <f t="shared" si="39"/>
        <v>1.2345806238857343E-2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11">
        <f>(((J621/60)/60)/24)+DATE(1970,1,1)</f>
        <v>40669.208333333336</v>
      </c>
      <c r="L621">
        <v>1304744400</v>
      </c>
      <c r="M621" s="11">
        <f>(((L621/60)/60)/24)+DATE(1970,1,1)</f>
        <v>40670.208333333336</v>
      </c>
      <c r="N621" t="b">
        <v>1</v>
      </c>
      <c r="O621" t="b">
        <v>1</v>
      </c>
      <c r="P621" t="s">
        <v>33</v>
      </c>
      <c r="Q621" t="str">
        <f t="shared" si="36"/>
        <v>theater</v>
      </c>
      <c r="R621" t="str">
        <f t="shared" si="37"/>
        <v>plays</v>
      </c>
      <c r="S621" s="4">
        <f t="shared" si="38"/>
        <v>28.461970393057683</v>
      </c>
      <c r="T621">
        <f t="shared" si="39"/>
        <v>1.1621859138762847E-2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11">
        <f>(((J622/60)/60)/24)+DATE(1970,1,1)</f>
        <v>42559.208333333328</v>
      </c>
      <c r="L622">
        <v>1468299600</v>
      </c>
      <c r="M622" s="11">
        <f>(((L622/60)/60)/24)+DATE(1970,1,1)</f>
        <v>42563.208333333328</v>
      </c>
      <c r="N622" t="b">
        <v>0</v>
      </c>
      <c r="O622" t="b">
        <v>0</v>
      </c>
      <c r="P622" t="s">
        <v>122</v>
      </c>
      <c r="Q622" t="str">
        <f t="shared" si="36"/>
        <v>photography</v>
      </c>
      <c r="R622" t="str">
        <f t="shared" si="37"/>
        <v>photography books</v>
      </c>
      <c r="S622" s="4">
        <f t="shared" si="38"/>
        <v>268.02325581395348</v>
      </c>
      <c r="T622">
        <f t="shared" si="39"/>
        <v>1.1106290672451193E-2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11">
        <f>(((J623/60)/60)/24)+DATE(1970,1,1)</f>
        <v>42626.208333333328</v>
      </c>
      <c r="L623">
        <v>1474174800</v>
      </c>
      <c r="M623" s="11">
        <f>(((L623/60)/60)/24)+DATE(1970,1,1)</f>
        <v>42631.208333333328</v>
      </c>
      <c r="N623" t="b">
        <v>0</v>
      </c>
      <c r="O623" t="b">
        <v>0</v>
      </c>
      <c r="P623" t="s">
        <v>33</v>
      </c>
      <c r="Q623" t="str">
        <f t="shared" si="36"/>
        <v>theater</v>
      </c>
      <c r="R623" t="str">
        <f t="shared" si="37"/>
        <v>plays</v>
      </c>
      <c r="S623" s="4">
        <f t="shared" si="38"/>
        <v>619.80078125</v>
      </c>
      <c r="T623">
        <f t="shared" si="39"/>
        <v>1.3512406330159011E-2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11">
        <f>(((J624/60)/60)/24)+DATE(1970,1,1)</f>
        <v>43205.208333333328</v>
      </c>
      <c r="L624">
        <v>1526014800</v>
      </c>
      <c r="M624" s="11">
        <f>(((L624/60)/60)/24)+DATE(1970,1,1)</f>
        <v>43231.208333333328</v>
      </c>
      <c r="N624" t="b">
        <v>0</v>
      </c>
      <c r="O624" t="b">
        <v>0</v>
      </c>
      <c r="P624" t="s">
        <v>60</v>
      </c>
      <c r="Q624" t="str">
        <f t="shared" si="36"/>
        <v>music</v>
      </c>
      <c r="R624" t="str">
        <f t="shared" si="37"/>
        <v>indie rock</v>
      </c>
      <c r="S624" s="4">
        <f t="shared" si="38"/>
        <v>3.1301587301587301</v>
      </c>
      <c r="T624">
        <f t="shared" si="39"/>
        <v>1.0818120351588911E-2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11">
        <f>(((J625/60)/60)/24)+DATE(1970,1,1)</f>
        <v>42201.208333333328</v>
      </c>
      <c r="L625">
        <v>1437454800</v>
      </c>
      <c r="M625" s="11">
        <f>(((L625/60)/60)/24)+DATE(1970,1,1)</f>
        <v>42206.208333333328</v>
      </c>
      <c r="N625" t="b">
        <v>0</v>
      </c>
      <c r="O625" t="b">
        <v>0</v>
      </c>
      <c r="P625" t="s">
        <v>33</v>
      </c>
      <c r="Q625" t="str">
        <f t="shared" si="36"/>
        <v>theater</v>
      </c>
      <c r="R625" t="str">
        <f t="shared" si="37"/>
        <v>plays</v>
      </c>
      <c r="S625" s="4">
        <f t="shared" si="38"/>
        <v>159.92152704135739</v>
      </c>
      <c r="T625">
        <f t="shared" si="39"/>
        <v>1.7857379679853586E-2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11">
        <f>(((J626/60)/60)/24)+DATE(1970,1,1)</f>
        <v>42029.25</v>
      </c>
      <c r="L626">
        <v>1422684000</v>
      </c>
      <c r="M626" s="11">
        <f>(((L626/60)/60)/24)+DATE(1970,1,1)</f>
        <v>42035.25</v>
      </c>
      <c r="N626" t="b">
        <v>0</v>
      </c>
      <c r="O626" t="b">
        <v>0</v>
      </c>
      <c r="P626" t="s">
        <v>122</v>
      </c>
      <c r="Q626" t="str">
        <f t="shared" si="36"/>
        <v>photography</v>
      </c>
      <c r="R626" t="str">
        <f t="shared" si="37"/>
        <v>photography books</v>
      </c>
      <c r="S626" s="4">
        <f t="shared" si="38"/>
        <v>279.39215686274508</v>
      </c>
      <c r="T626">
        <f t="shared" si="39"/>
        <v>3.0317917046810302E-2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11">
        <f>(((J627/60)/60)/24)+DATE(1970,1,1)</f>
        <v>43857.25</v>
      </c>
      <c r="L627">
        <v>1581314400</v>
      </c>
      <c r="M627" s="11">
        <f>(((L627/60)/60)/24)+DATE(1970,1,1)</f>
        <v>43871.25</v>
      </c>
      <c r="N627" t="b">
        <v>0</v>
      </c>
      <c r="O627" t="b">
        <v>0</v>
      </c>
      <c r="P627" t="s">
        <v>33</v>
      </c>
      <c r="Q627" t="str">
        <f t="shared" si="36"/>
        <v>theater</v>
      </c>
      <c r="R627" t="str">
        <f t="shared" si="37"/>
        <v>plays</v>
      </c>
      <c r="S627" s="4">
        <f t="shared" si="38"/>
        <v>77.373333333333335</v>
      </c>
      <c r="T627">
        <f t="shared" si="39"/>
        <v>1.0684128898845425E-2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11">
        <f>(((J628/60)/60)/24)+DATE(1970,1,1)</f>
        <v>40449.208333333336</v>
      </c>
      <c r="L628">
        <v>1286427600</v>
      </c>
      <c r="M628" s="11">
        <f>(((L628/60)/60)/24)+DATE(1970,1,1)</f>
        <v>40458.208333333336</v>
      </c>
      <c r="N628" t="b">
        <v>0</v>
      </c>
      <c r="O628" t="b">
        <v>1</v>
      </c>
      <c r="P628" t="s">
        <v>33</v>
      </c>
      <c r="Q628" t="str">
        <f t="shared" si="36"/>
        <v>theater</v>
      </c>
      <c r="R628" t="str">
        <f t="shared" si="37"/>
        <v>plays</v>
      </c>
      <c r="S628" s="4">
        <f t="shared" si="38"/>
        <v>206.32812500000003</v>
      </c>
      <c r="T628">
        <f t="shared" si="39"/>
        <v>1.431276031806134E-2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11">
        <f>(((J629/60)/60)/24)+DATE(1970,1,1)</f>
        <v>40345.208333333336</v>
      </c>
      <c r="L629">
        <v>1278738000</v>
      </c>
      <c r="M629" s="11">
        <f>(((L629/60)/60)/24)+DATE(1970,1,1)</f>
        <v>40369.208333333336</v>
      </c>
      <c r="N629" t="b">
        <v>1</v>
      </c>
      <c r="O629" t="b">
        <v>0</v>
      </c>
      <c r="P629" t="s">
        <v>17</v>
      </c>
      <c r="Q629" t="str">
        <f t="shared" si="36"/>
        <v>food</v>
      </c>
      <c r="R629" t="str">
        <f t="shared" si="37"/>
        <v>food trucks</v>
      </c>
      <c r="S629" s="4">
        <f t="shared" si="38"/>
        <v>694.25</v>
      </c>
      <c r="T629">
        <f t="shared" si="39"/>
        <v>1.386388188692834E-2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11">
        <f>(((J630/60)/60)/24)+DATE(1970,1,1)</f>
        <v>40455.208333333336</v>
      </c>
      <c r="L630">
        <v>1286427600</v>
      </c>
      <c r="M630" s="11">
        <f>(((L630/60)/60)/24)+DATE(1970,1,1)</f>
        <v>40458.208333333336</v>
      </c>
      <c r="N630" t="b">
        <v>0</v>
      </c>
      <c r="O630" t="b">
        <v>0</v>
      </c>
      <c r="P630" t="s">
        <v>60</v>
      </c>
      <c r="Q630" t="str">
        <f t="shared" si="36"/>
        <v>music</v>
      </c>
      <c r="R630" t="str">
        <f t="shared" si="37"/>
        <v>indie rock</v>
      </c>
      <c r="S630" s="4">
        <f t="shared" si="38"/>
        <v>151.78947368421052</v>
      </c>
      <c r="T630">
        <f t="shared" si="39"/>
        <v>3.3287101248266296E-2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11">
        <f>(((J631/60)/60)/24)+DATE(1970,1,1)</f>
        <v>42557.208333333328</v>
      </c>
      <c r="L631">
        <v>1467954000</v>
      </c>
      <c r="M631" s="11">
        <f>(((L631/60)/60)/24)+DATE(1970,1,1)</f>
        <v>42559.208333333328</v>
      </c>
      <c r="N631" t="b">
        <v>0</v>
      </c>
      <c r="O631" t="b">
        <v>1</v>
      </c>
      <c r="P631" t="s">
        <v>33</v>
      </c>
      <c r="Q631" t="str">
        <f t="shared" si="36"/>
        <v>theater</v>
      </c>
      <c r="R631" t="str">
        <f t="shared" si="37"/>
        <v>plays</v>
      </c>
      <c r="S631" s="4">
        <f t="shared" si="38"/>
        <v>64.58207217694995</v>
      </c>
      <c r="T631">
        <f t="shared" si="39"/>
        <v>1.3519359723123512E-2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11">
        <f>(((J632/60)/60)/24)+DATE(1970,1,1)</f>
        <v>43586.208333333328</v>
      </c>
      <c r="L632">
        <v>1557637200</v>
      </c>
      <c r="M632" s="11">
        <f>(((L632/60)/60)/24)+DATE(1970,1,1)</f>
        <v>43597.208333333328</v>
      </c>
      <c r="N632" t="b">
        <v>0</v>
      </c>
      <c r="O632" t="b">
        <v>1</v>
      </c>
      <c r="P632" t="s">
        <v>33</v>
      </c>
      <c r="Q632" t="str">
        <f t="shared" si="36"/>
        <v>theater</v>
      </c>
      <c r="R632" t="str">
        <f t="shared" si="37"/>
        <v>plays</v>
      </c>
      <c r="S632" s="4">
        <f t="shared" si="38"/>
        <v>62.873684210526314</v>
      </c>
      <c r="T632">
        <f t="shared" si="39"/>
        <v>1.4565544952285283E-2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11">
        <f>(((J633/60)/60)/24)+DATE(1970,1,1)</f>
        <v>43550.208333333328</v>
      </c>
      <c r="L633">
        <v>1553922000</v>
      </c>
      <c r="M633" s="11">
        <f>(((L633/60)/60)/24)+DATE(1970,1,1)</f>
        <v>43554.208333333328</v>
      </c>
      <c r="N633" t="b">
        <v>0</v>
      </c>
      <c r="O633" t="b">
        <v>0</v>
      </c>
      <c r="P633" t="s">
        <v>33</v>
      </c>
      <c r="Q633" t="str">
        <f t="shared" si="36"/>
        <v>theater</v>
      </c>
      <c r="R633" t="str">
        <f t="shared" si="37"/>
        <v>plays</v>
      </c>
      <c r="S633" s="4">
        <f t="shared" si="38"/>
        <v>310.39864864864865</v>
      </c>
      <c r="T633">
        <f t="shared" si="39"/>
        <v>1.6668843466335792E-2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11">
        <f>(((J634/60)/60)/24)+DATE(1970,1,1)</f>
        <v>41945.208333333336</v>
      </c>
      <c r="L634">
        <v>1416463200</v>
      </c>
      <c r="M634" s="11">
        <f>(((L634/60)/60)/24)+DATE(1970,1,1)</f>
        <v>41963.25</v>
      </c>
      <c r="N634" t="b">
        <v>0</v>
      </c>
      <c r="O634" t="b">
        <v>0</v>
      </c>
      <c r="P634" t="s">
        <v>33</v>
      </c>
      <c r="Q634" t="str">
        <f t="shared" si="36"/>
        <v>theater</v>
      </c>
      <c r="R634" t="str">
        <f t="shared" si="37"/>
        <v>plays</v>
      </c>
      <c r="S634" s="4">
        <f t="shared" si="38"/>
        <v>42.859916782246884</v>
      </c>
      <c r="T634">
        <f t="shared" si="39"/>
        <v>8.9961814769270593E-3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11">
        <f>(((J635/60)/60)/24)+DATE(1970,1,1)</f>
        <v>42315.25</v>
      </c>
      <c r="L635">
        <v>1447221600</v>
      </c>
      <c r="M635" s="11">
        <f>(((L635/60)/60)/24)+DATE(1970,1,1)</f>
        <v>42319.25</v>
      </c>
      <c r="N635" t="b">
        <v>0</v>
      </c>
      <c r="O635" t="b">
        <v>0</v>
      </c>
      <c r="P635" t="s">
        <v>71</v>
      </c>
      <c r="Q635" t="str">
        <f t="shared" si="36"/>
        <v>film &amp; video</v>
      </c>
      <c r="R635" t="str">
        <f t="shared" si="37"/>
        <v>animation</v>
      </c>
      <c r="S635" s="4">
        <f t="shared" si="38"/>
        <v>83.119402985074629</v>
      </c>
      <c r="T635">
        <f t="shared" si="39"/>
        <v>1.8854372418746632E-2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11">
        <f>(((J636/60)/60)/24)+DATE(1970,1,1)</f>
        <v>42819.208333333328</v>
      </c>
      <c r="L636">
        <v>1491627600</v>
      </c>
      <c r="M636" s="11">
        <f>(((L636/60)/60)/24)+DATE(1970,1,1)</f>
        <v>42833.208333333328</v>
      </c>
      <c r="N636" t="b">
        <v>0</v>
      </c>
      <c r="O636" t="b">
        <v>0</v>
      </c>
      <c r="P636" t="s">
        <v>269</v>
      </c>
      <c r="Q636" t="str">
        <f t="shared" si="36"/>
        <v>film &amp; video</v>
      </c>
      <c r="R636" t="str">
        <f t="shared" si="37"/>
        <v>television</v>
      </c>
      <c r="S636" s="4">
        <f t="shared" si="38"/>
        <v>78.531302876480552</v>
      </c>
      <c r="T636">
        <f t="shared" si="39"/>
        <v>1.7861759889683703E-2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11">
        <f>(((J637/60)/60)/24)+DATE(1970,1,1)</f>
        <v>41314.25</v>
      </c>
      <c r="L637">
        <v>1363150800</v>
      </c>
      <c r="M637" s="11">
        <f>(((L637/60)/60)/24)+DATE(1970,1,1)</f>
        <v>41346.208333333336</v>
      </c>
      <c r="N637" t="b">
        <v>0</v>
      </c>
      <c r="O637" t="b">
        <v>0</v>
      </c>
      <c r="P637" t="s">
        <v>269</v>
      </c>
      <c r="Q637" t="str">
        <f t="shared" si="36"/>
        <v>film &amp; video</v>
      </c>
      <c r="R637" t="str">
        <f t="shared" si="37"/>
        <v>television</v>
      </c>
      <c r="S637" s="4">
        <f t="shared" si="38"/>
        <v>114.09352517985612</v>
      </c>
      <c r="T637">
        <f t="shared" si="39"/>
        <v>1.4288416671921307E-2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11">
        <f>(((J638/60)/60)/24)+DATE(1970,1,1)</f>
        <v>40926.25</v>
      </c>
      <c r="L638">
        <v>1330754400</v>
      </c>
      <c r="M638" s="11">
        <f>(((L638/60)/60)/24)+DATE(1970,1,1)</f>
        <v>40971.25</v>
      </c>
      <c r="N638" t="b">
        <v>0</v>
      </c>
      <c r="O638" t="b">
        <v>1</v>
      </c>
      <c r="P638" t="s">
        <v>71</v>
      </c>
      <c r="Q638" t="str">
        <f t="shared" si="36"/>
        <v>film &amp; video</v>
      </c>
      <c r="R638" t="str">
        <f t="shared" si="37"/>
        <v>animation</v>
      </c>
      <c r="S638" s="4">
        <f t="shared" si="38"/>
        <v>64.537683358624179</v>
      </c>
      <c r="T638">
        <f t="shared" si="39"/>
        <v>2.0408963014632693E-2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11">
        <f>(((J639/60)/60)/24)+DATE(1970,1,1)</f>
        <v>42688.25</v>
      </c>
      <c r="L639">
        <v>1479794400</v>
      </c>
      <c r="M639" s="11">
        <f>(((L639/60)/60)/24)+DATE(1970,1,1)</f>
        <v>42696.25</v>
      </c>
      <c r="N639" t="b">
        <v>0</v>
      </c>
      <c r="O639" t="b">
        <v>0</v>
      </c>
      <c r="P639" t="s">
        <v>33</v>
      </c>
      <c r="Q639" t="str">
        <f t="shared" si="36"/>
        <v>theater</v>
      </c>
      <c r="R639" t="str">
        <f t="shared" si="37"/>
        <v>plays</v>
      </c>
      <c r="S639" s="4">
        <f t="shared" si="38"/>
        <v>79.411764705882348</v>
      </c>
      <c r="T639">
        <f t="shared" si="39"/>
        <v>9.6296296296296303E-3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11">
        <f>(((J640/60)/60)/24)+DATE(1970,1,1)</f>
        <v>40386.208333333336</v>
      </c>
      <c r="L640">
        <v>1281243600</v>
      </c>
      <c r="M640" s="11">
        <f>(((L640/60)/60)/24)+DATE(1970,1,1)</f>
        <v>40398.208333333336</v>
      </c>
      <c r="N640" t="b">
        <v>0</v>
      </c>
      <c r="O640" t="b">
        <v>1</v>
      </c>
      <c r="P640" t="s">
        <v>33</v>
      </c>
      <c r="Q640" t="str">
        <f t="shared" si="36"/>
        <v>theater</v>
      </c>
      <c r="R640" t="str">
        <f t="shared" si="37"/>
        <v>plays</v>
      </c>
      <c r="S640" s="4">
        <f t="shared" si="38"/>
        <v>11.419117647058824</v>
      </c>
      <c r="T640">
        <f t="shared" si="39"/>
        <v>1.0088001717106675E-2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11">
        <f>(((J641/60)/60)/24)+DATE(1970,1,1)</f>
        <v>43309.208333333328</v>
      </c>
      <c r="L641">
        <v>1532754000</v>
      </c>
      <c r="M641" s="11">
        <f>(((L641/60)/60)/24)+DATE(1970,1,1)</f>
        <v>43309.208333333328</v>
      </c>
      <c r="N641" t="b">
        <v>0</v>
      </c>
      <c r="O641" t="b">
        <v>1</v>
      </c>
      <c r="P641" t="s">
        <v>53</v>
      </c>
      <c r="Q641" t="str">
        <f t="shared" si="36"/>
        <v>film &amp; video</v>
      </c>
      <c r="R641" t="str">
        <f t="shared" si="37"/>
        <v>drama</v>
      </c>
      <c r="S641" s="4">
        <f t="shared" si="38"/>
        <v>56.186046511627907</v>
      </c>
      <c r="T641">
        <f t="shared" si="39"/>
        <v>9.3129139072847689E-3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11">
        <f>(((J642/60)/60)/24)+DATE(1970,1,1)</f>
        <v>42387.25</v>
      </c>
      <c r="L642">
        <v>1453356000</v>
      </c>
      <c r="M642" s="11">
        <f>(((L642/60)/60)/24)+DATE(1970,1,1)</f>
        <v>42390.25</v>
      </c>
      <c r="N642" t="b">
        <v>0</v>
      </c>
      <c r="O642" t="b">
        <v>0</v>
      </c>
      <c r="P642" t="s">
        <v>33</v>
      </c>
      <c r="Q642" t="str">
        <f t="shared" ref="Q642:Q705" si="40">LEFT(P642,SEARCH("/",P642,1)-1)</f>
        <v>theater</v>
      </c>
      <c r="R642" t="str">
        <f t="shared" ref="R642:R705" si="41">RIGHT(P642, LEN(P642)-SEARCH("/",P642))</f>
        <v>plays</v>
      </c>
      <c r="S642" s="4">
        <f t="shared" ref="S642:S705" si="42">E642/D642*100</f>
        <v>16.501669449081803</v>
      </c>
      <c r="T642">
        <f t="shared" ref="T642:T705" si="43">IF(G642=0,0,G642/E642)</f>
        <v>1.3000151752744195E-2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11">
        <f>(((J643/60)/60)/24)+DATE(1970,1,1)</f>
        <v>42786.25</v>
      </c>
      <c r="L643">
        <v>1489986000</v>
      </c>
      <c r="M643" s="11">
        <f>(((L643/60)/60)/24)+DATE(1970,1,1)</f>
        <v>42814.208333333328</v>
      </c>
      <c r="N643" t="b">
        <v>0</v>
      </c>
      <c r="O643" t="b">
        <v>0</v>
      </c>
      <c r="P643" t="s">
        <v>33</v>
      </c>
      <c r="Q643" t="str">
        <f t="shared" si="40"/>
        <v>theater</v>
      </c>
      <c r="R643" t="str">
        <f t="shared" si="41"/>
        <v>plays</v>
      </c>
      <c r="S643" s="4">
        <f t="shared" si="42"/>
        <v>119.96808510638297</v>
      </c>
      <c r="T643">
        <f t="shared" si="43"/>
        <v>1.7203156867961339E-2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11">
        <f>(((J644/60)/60)/24)+DATE(1970,1,1)</f>
        <v>43451.25</v>
      </c>
      <c r="L644">
        <v>1545804000</v>
      </c>
      <c r="M644" s="11">
        <f>(((L644/60)/60)/24)+DATE(1970,1,1)</f>
        <v>43460.25</v>
      </c>
      <c r="N644" t="b">
        <v>0</v>
      </c>
      <c r="O644" t="b">
        <v>0</v>
      </c>
      <c r="P644" t="s">
        <v>65</v>
      </c>
      <c r="Q644" t="str">
        <f t="shared" si="40"/>
        <v>technology</v>
      </c>
      <c r="R644" t="str">
        <f t="shared" si="41"/>
        <v>wearables</v>
      </c>
      <c r="S644" s="4">
        <f t="shared" si="42"/>
        <v>145.45652173913044</v>
      </c>
      <c r="T644">
        <f t="shared" si="43"/>
        <v>9.6398146764310275E-3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11">
        <f>(((J645/60)/60)/24)+DATE(1970,1,1)</f>
        <v>42795.25</v>
      </c>
      <c r="L645">
        <v>1489899600</v>
      </c>
      <c r="M645" s="11">
        <f>(((L645/60)/60)/24)+DATE(1970,1,1)</f>
        <v>42813.208333333328</v>
      </c>
      <c r="N645" t="b">
        <v>0</v>
      </c>
      <c r="O645" t="b">
        <v>0</v>
      </c>
      <c r="P645" t="s">
        <v>33</v>
      </c>
      <c r="Q645" t="str">
        <f t="shared" si="40"/>
        <v>theater</v>
      </c>
      <c r="R645" t="str">
        <f t="shared" si="41"/>
        <v>plays</v>
      </c>
      <c r="S645" s="4">
        <f t="shared" si="42"/>
        <v>221.38255033557047</v>
      </c>
      <c r="T645">
        <f t="shared" si="43"/>
        <v>1.1368459346389378E-2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1">
        <f>(((J646/60)/60)/24)+DATE(1970,1,1)</f>
        <v>43452.25</v>
      </c>
      <c r="L646">
        <v>1546495200</v>
      </c>
      <c r="M646" s="11">
        <f>(((L646/60)/60)/24)+DATE(1970,1,1)</f>
        <v>43468.25</v>
      </c>
      <c r="N646" t="b">
        <v>0</v>
      </c>
      <c r="O646" t="b">
        <v>0</v>
      </c>
      <c r="P646" t="s">
        <v>33</v>
      </c>
      <c r="Q646" t="str">
        <f t="shared" si="40"/>
        <v>theater</v>
      </c>
      <c r="R646" t="str">
        <f t="shared" si="41"/>
        <v>plays</v>
      </c>
      <c r="S646" s="4">
        <f t="shared" si="42"/>
        <v>48.396694214876035</v>
      </c>
      <c r="T646">
        <f t="shared" si="43"/>
        <v>3.5714285714285712E-2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11">
        <f>(((J647/60)/60)/24)+DATE(1970,1,1)</f>
        <v>43369.208333333328</v>
      </c>
      <c r="L647">
        <v>1539752400</v>
      </c>
      <c r="M647" s="11">
        <f>(((L647/60)/60)/24)+DATE(1970,1,1)</f>
        <v>43390.208333333328</v>
      </c>
      <c r="N647" t="b">
        <v>0</v>
      </c>
      <c r="O647" t="b">
        <v>1</v>
      </c>
      <c r="P647" t="s">
        <v>23</v>
      </c>
      <c r="Q647" t="str">
        <f t="shared" si="40"/>
        <v>music</v>
      </c>
      <c r="R647" t="str">
        <f t="shared" si="41"/>
        <v>rock</v>
      </c>
      <c r="S647" s="4">
        <f t="shared" si="42"/>
        <v>92.911504424778755</v>
      </c>
      <c r="T647">
        <f t="shared" si="43"/>
        <v>2.6316231797986363E-2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11">
        <f>(((J648/60)/60)/24)+DATE(1970,1,1)</f>
        <v>41346.208333333336</v>
      </c>
      <c r="L648">
        <v>1364101200</v>
      </c>
      <c r="M648" s="11">
        <f>(((L648/60)/60)/24)+DATE(1970,1,1)</f>
        <v>41357.208333333336</v>
      </c>
      <c r="N648" t="b">
        <v>0</v>
      </c>
      <c r="O648" t="b">
        <v>0</v>
      </c>
      <c r="P648" t="s">
        <v>89</v>
      </c>
      <c r="Q648" t="str">
        <f t="shared" si="40"/>
        <v>games</v>
      </c>
      <c r="R648" t="str">
        <f t="shared" si="41"/>
        <v>video games</v>
      </c>
      <c r="S648" s="4">
        <f t="shared" si="42"/>
        <v>88.599797365754824</v>
      </c>
      <c r="T648">
        <f t="shared" si="43"/>
        <v>3.3334095691153601E-2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11">
        <f>(((J649/60)/60)/24)+DATE(1970,1,1)</f>
        <v>43199.208333333328</v>
      </c>
      <c r="L649">
        <v>1525323600</v>
      </c>
      <c r="M649" s="11">
        <f>(((L649/60)/60)/24)+DATE(1970,1,1)</f>
        <v>43223.208333333328</v>
      </c>
      <c r="N649" t="b">
        <v>0</v>
      </c>
      <c r="O649" t="b">
        <v>0</v>
      </c>
      <c r="P649" t="s">
        <v>206</v>
      </c>
      <c r="Q649" t="str">
        <f t="shared" si="40"/>
        <v>publishing</v>
      </c>
      <c r="R649" t="str">
        <f t="shared" si="41"/>
        <v>translations</v>
      </c>
      <c r="S649" s="4">
        <f t="shared" si="42"/>
        <v>41.4</v>
      </c>
      <c r="T649">
        <f t="shared" si="43"/>
        <v>9.6618357487922701E-3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11">
        <f>(((J650/60)/60)/24)+DATE(1970,1,1)</f>
        <v>42922.208333333328</v>
      </c>
      <c r="L650">
        <v>1500872400</v>
      </c>
      <c r="M650" s="11">
        <f>(((L650/60)/60)/24)+DATE(1970,1,1)</f>
        <v>42940.208333333328</v>
      </c>
      <c r="N650" t="b">
        <v>1</v>
      </c>
      <c r="O650" t="b">
        <v>0</v>
      </c>
      <c r="P650" t="s">
        <v>17</v>
      </c>
      <c r="Q650" t="str">
        <f t="shared" si="40"/>
        <v>food</v>
      </c>
      <c r="R650" t="str">
        <f t="shared" si="41"/>
        <v>food trucks</v>
      </c>
      <c r="S650" s="4">
        <f t="shared" si="42"/>
        <v>63.056795131845846</v>
      </c>
      <c r="T650">
        <f t="shared" si="43"/>
        <v>1.1628655064818092E-2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11">
        <f>(((J651/60)/60)/24)+DATE(1970,1,1)</f>
        <v>40471.208333333336</v>
      </c>
      <c r="L651">
        <v>1288501200</v>
      </c>
      <c r="M651" s="11">
        <f>(((L651/60)/60)/24)+DATE(1970,1,1)</f>
        <v>40482.208333333336</v>
      </c>
      <c r="N651" t="b">
        <v>1</v>
      </c>
      <c r="O651" t="b">
        <v>1</v>
      </c>
      <c r="P651" t="s">
        <v>33</v>
      </c>
      <c r="Q651" t="str">
        <f t="shared" si="40"/>
        <v>theater</v>
      </c>
      <c r="R651" t="str">
        <f t="shared" si="41"/>
        <v>plays</v>
      </c>
      <c r="S651" s="4">
        <f t="shared" si="42"/>
        <v>48.482333607230892</v>
      </c>
      <c r="T651">
        <f t="shared" si="43"/>
        <v>1.020287104045557E-2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11">
        <f>(((J652/60)/60)/24)+DATE(1970,1,1)</f>
        <v>41828.208333333336</v>
      </c>
      <c r="L652">
        <v>1407128400</v>
      </c>
      <c r="M652" s="11">
        <f>(((L652/60)/60)/24)+DATE(1970,1,1)</f>
        <v>41855.208333333336</v>
      </c>
      <c r="N652" t="b">
        <v>0</v>
      </c>
      <c r="O652" t="b">
        <v>0</v>
      </c>
      <c r="P652" t="s">
        <v>159</v>
      </c>
      <c r="Q652" t="str">
        <f t="shared" si="40"/>
        <v>music</v>
      </c>
      <c r="R652" t="str">
        <f t="shared" si="41"/>
        <v>jazz</v>
      </c>
      <c r="S652" s="4">
        <f t="shared" si="42"/>
        <v>2</v>
      </c>
      <c r="T652">
        <f t="shared" si="43"/>
        <v>0.5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11">
        <f>(((J653/60)/60)/24)+DATE(1970,1,1)</f>
        <v>41692.25</v>
      </c>
      <c r="L653">
        <v>1394344800</v>
      </c>
      <c r="M653" s="11">
        <f>(((L653/60)/60)/24)+DATE(1970,1,1)</f>
        <v>41707.25</v>
      </c>
      <c r="N653" t="b">
        <v>0</v>
      </c>
      <c r="O653" t="b">
        <v>0</v>
      </c>
      <c r="P653" t="s">
        <v>100</v>
      </c>
      <c r="Q653" t="str">
        <f t="shared" si="40"/>
        <v>film &amp; video</v>
      </c>
      <c r="R653" t="str">
        <f t="shared" si="41"/>
        <v>shorts</v>
      </c>
      <c r="S653" s="4">
        <f t="shared" si="42"/>
        <v>88.47941026944585</v>
      </c>
      <c r="T653">
        <f t="shared" si="43"/>
        <v>2.2224903613557882E-2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11">
        <f>(((J654/60)/60)/24)+DATE(1970,1,1)</f>
        <v>42587.208333333328</v>
      </c>
      <c r="L654">
        <v>1474088400</v>
      </c>
      <c r="M654" s="11">
        <f>(((L654/60)/60)/24)+DATE(1970,1,1)</f>
        <v>42630.208333333328</v>
      </c>
      <c r="N654" t="b">
        <v>0</v>
      </c>
      <c r="O654" t="b">
        <v>0</v>
      </c>
      <c r="P654" t="s">
        <v>28</v>
      </c>
      <c r="Q654" t="str">
        <f t="shared" si="40"/>
        <v>technology</v>
      </c>
      <c r="R654" t="str">
        <f t="shared" si="41"/>
        <v>web</v>
      </c>
      <c r="S654" s="4">
        <f t="shared" si="42"/>
        <v>126.84</v>
      </c>
      <c r="T654">
        <f t="shared" si="43"/>
        <v>3.2245348470514031E-2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11">
        <f>(((J655/60)/60)/24)+DATE(1970,1,1)</f>
        <v>42468.208333333328</v>
      </c>
      <c r="L655">
        <v>1460264400</v>
      </c>
      <c r="M655" s="11">
        <f>(((L655/60)/60)/24)+DATE(1970,1,1)</f>
        <v>42470.208333333328</v>
      </c>
      <c r="N655" t="b">
        <v>0</v>
      </c>
      <c r="O655" t="b">
        <v>0</v>
      </c>
      <c r="P655" t="s">
        <v>28</v>
      </c>
      <c r="Q655" t="str">
        <f t="shared" si="40"/>
        <v>technology</v>
      </c>
      <c r="R655" t="str">
        <f t="shared" si="41"/>
        <v>web</v>
      </c>
      <c r="S655" s="4">
        <f t="shared" si="42"/>
        <v>2338.833333333333</v>
      </c>
      <c r="T655">
        <f t="shared" si="43"/>
        <v>1.6674980403334996E-2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11">
        <f>(((J656/60)/60)/24)+DATE(1970,1,1)</f>
        <v>42240.208333333328</v>
      </c>
      <c r="L656">
        <v>1440824400</v>
      </c>
      <c r="M656" s="11">
        <f>(((L656/60)/60)/24)+DATE(1970,1,1)</f>
        <v>42245.208333333328</v>
      </c>
      <c r="N656" t="b">
        <v>0</v>
      </c>
      <c r="O656" t="b">
        <v>0</v>
      </c>
      <c r="P656" t="s">
        <v>148</v>
      </c>
      <c r="Q656" t="str">
        <f t="shared" si="40"/>
        <v>music</v>
      </c>
      <c r="R656" t="str">
        <f t="shared" si="41"/>
        <v>metal</v>
      </c>
      <c r="S656" s="4">
        <f t="shared" si="42"/>
        <v>508.38857142857148</v>
      </c>
      <c r="T656">
        <f t="shared" si="43"/>
        <v>1.6949914576027337E-2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11">
        <f>(((J657/60)/60)/24)+DATE(1970,1,1)</f>
        <v>42796.25</v>
      </c>
      <c r="L657">
        <v>1489554000</v>
      </c>
      <c r="M657" s="11">
        <f>(((L657/60)/60)/24)+DATE(1970,1,1)</f>
        <v>42809.208333333328</v>
      </c>
      <c r="N657" t="b">
        <v>1</v>
      </c>
      <c r="O657" t="b">
        <v>0</v>
      </c>
      <c r="P657" t="s">
        <v>122</v>
      </c>
      <c r="Q657" t="str">
        <f t="shared" si="40"/>
        <v>photography</v>
      </c>
      <c r="R657" t="str">
        <f t="shared" si="41"/>
        <v>photography books</v>
      </c>
      <c r="S657" s="4">
        <f t="shared" si="42"/>
        <v>191.47826086956522</v>
      </c>
      <c r="T657">
        <f t="shared" si="43"/>
        <v>1.9981834695731154E-2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11">
        <f>(((J658/60)/60)/24)+DATE(1970,1,1)</f>
        <v>43097.25</v>
      </c>
      <c r="L658">
        <v>1514872800</v>
      </c>
      <c r="M658" s="11">
        <f>(((L658/60)/60)/24)+DATE(1970,1,1)</f>
        <v>43102.25</v>
      </c>
      <c r="N658" t="b">
        <v>0</v>
      </c>
      <c r="O658" t="b">
        <v>0</v>
      </c>
      <c r="P658" t="s">
        <v>17</v>
      </c>
      <c r="Q658" t="str">
        <f t="shared" si="40"/>
        <v>food</v>
      </c>
      <c r="R658" t="str">
        <f t="shared" si="41"/>
        <v>food trucks</v>
      </c>
      <c r="S658" s="4">
        <f t="shared" si="42"/>
        <v>42.127533783783782</v>
      </c>
      <c r="T658">
        <f t="shared" si="43"/>
        <v>1.0104452775717235E-2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11">
        <f>(((J659/60)/60)/24)+DATE(1970,1,1)</f>
        <v>43096.25</v>
      </c>
      <c r="L659">
        <v>1515736800</v>
      </c>
      <c r="M659" s="11">
        <f>(((L659/60)/60)/24)+DATE(1970,1,1)</f>
        <v>43112.25</v>
      </c>
      <c r="N659" t="b">
        <v>0</v>
      </c>
      <c r="O659" t="b">
        <v>0</v>
      </c>
      <c r="P659" t="s">
        <v>474</v>
      </c>
      <c r="Q659" t="str">
        <f t="shared" si="40"/>
        <v>film &amp; video</v>
      </c>
      <c r="R659" t="str">
        <f t="shared" si="41"/>
        <v>science fiction</v>
      </c>
      <c r="S659" s="4">
        <f t="shared" si="42"/>
        <v>8.24</v>
      </c>
      <c r="T659">
        <f t="shared" si="43"/>
        <v>1.6990291262135922E-2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11">
        <f>(((J660/60)/60)/24)+DATE(1970,1,1)</f>
        <v>42246.208333333328</v>
      </c>
      <c r="L660">
        <v>1442898000</v>
      </c>
      <c r="M660" s="11">
        <f>(((L660/60)/60)/24)+DATE(1970,1,1)</f>
        <v>42269.208333333328</v>
      </c>
      <c r="N660" t="b">
        <v>0</v>
      </c>
      <c r="O660" t="b">
        <v>0</v>
      </c>
      <c r="P660" t="s">
        <v>23</v>
      </c>
      <c r="Q660" t="str">
        <f t="shared" si="40"/>
        <v>music</v>
      </c>
      <c r="R660" t="str">
        <f t="shared" si="41"/>
        <v>rock</v>
      </c>
      <c r="S660" s="4">
        <f t="shared" si="42"/>
        <v>60.064638783269963</v>
      </c>
      <c r="T660">
        <f t="shared" si="43"/>
        <v>1.2344115971386972E-2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11">
        <f>(((J661/60)/60)/24)+DATE(1970,1,1)</f>
        <v>40570.25</v>
      </c>
      <c r="L661">
        <v>1296194400</v>
      </c>
      <c r="M661" s="11">
        <f>(((L661/60)/60)/24)+DATE(1970,1,1)</f>
        <v>40571.25</v>
      </c>
      <c r="N661" t="b">
        <v>0</v>
      </c>
      <c r="O661" t="b">
        <v>0</v>
      </c>
      <c r="P661" t="s">
        <v>42</v>
      </c>
      <c r="Q661" t="str">
        <f t="shared" si="40"/>
        <v>film &amp; video</v>
      </c>
      <c r="R661" t="str">
        <f t="shared" si="41"/>
        <v>documentary</v>
      </c>
      <c r="S661" s="4">
        <f t="shared" si="42"/>
        <v>47.232808616404313</v>
      </c>
      <c r="T661">
        <f t="shared" si="43"/>
        <v>1.3155586739168567E-2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11">
        <f>(((J662/60)/60)/24)+DATE(1970,1,1)</f>
        <v>42237.208333333328</v>
      </c>
      <c r="L662">
        <v>1440910800</v>
      </c>
      <c r="M662" s="11">
        <f>(((L662/60)/60)/24)+DATE(1970,1,1)</f>
        <v>42246.208333333328</v>
      </c>
      <c r="N662" t="b">
        <v>1</v>
      </c>
      <c r="O662" t="b">
        <v>0</v>
      </c>
      <c r="P662" t="s">
        <v>33</v>
      </c>
      <c r="Q662" t="str">
        <f t="shared" si="40"/>
        <v>theater</v>
      </c>
      <c r="R662" t="str">
        <f t="shared" si="41"/>
        <v>plays</v>
      </c>
      <c r="S662" s="4">
        <f t="shared" si="42"/>
        <v>81.736263736263737</v>
      </c>
      <c r="T662">
        <f t="shared" si="43"/>
        <v>1.0352245227211615E-2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11">
        <f>(((J663/60)/60)/24)+DATE(1970,1,1)</f>
        <v>40996.208333333336</v>
      </c>
      <c r="L663">
        <v>1335502800</v>
      </c>
      <c r="M663" s="11">
        <f>(((L663/60)/60)/24)+DATE(1970,1,1)</f>
        <v>41026.208333333336</v>
      </c>
      <c r="N663" t="b">
        <v>0</v>
      </c>
      <c r="O663" t="b">
        <v>0</v>
      </c>
      <c r="P663" t="s">
        <v>159</v>
      </c>
      <c r="Q663" t="str">
        <f t="shared" si="40"/>
        <v>music</v>
      </c>
      <c r="R663" t="str">
        <f t="shared" si="41"/>
        <v>jazz</v>
      </c>
      <c r="S663" s="4">
        <f t="shared" si="42"/>
        <v>54.187265917603</v>
      </c>
      <c r="T663">
        <f t="shared" si="43"/>
        <v>1.2994194083494609E-2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11">
        <f>(((J664/60)/60)/24)+DATE(1970,1,1)</f>
        <v>43443.25</v>
      </c>
      <c r="L664">
        <v>1544680800</v>
      </c>
      <c r="M664" s="11">
        <f>(((L664/60)/60)/24)+DATE(1970,1,1)</f>
        <v>43447.25</v>
      </c>
      <c r="N664" t="b">
        <v>0</v>
      </c>
      <c r="O664" t="b">
        <v>0</v>
      </c>
      <c r="P664" t="s">
        <v>33</v>
      </c>
      <c r="Q664" t="str">
        <f t="shared" si="40"/>
        <v>theater</v>
      </c>
      <c r="R664" t="str">
        <f t="shared" si="41"/>
        <v>plays</v>
      </c>
      <c r="S664" s="4">
        <f t="shared" si="42"/>
        <v>97.868131868131869</v>
      </c>
      <c r="T664">
        <f t="shared" si="43"/>
        <v>1.4709184819222995E-2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11">
        <f>(((J665/60)/60)/24)+DATE(1970,1,1)</f>
        <v>40458.208333333336</v>
      </c>
      <c r="L665">
        <v>1288414800</v>
      </c>
      <c r="M665" s="11">
        <f>(((L665/60)/60)/24)+DATE(1970,1,1)</f>
        <v>40481.208333333336</v>
      </c>
      <c r="N665" t="b">
        <v>0</v>
      </c>
      <c r="O665" t="b">
        <v>0</v>
      </c>
      <c r="P665" t="s">
        <v>33</v>
      </c>
      <c r="Q665" t="str">
        <f t="shared" si="40"/>
        <v>theater</v>
      </c>
      <c r="R665" t="str">
        <f t="shared" si="41"/>
        <v>plays</v>
      </c>
      <c r="S665" s="4">
        <f t="shared" si="42"/>
        <v>77.239999999999995</v>
      </c>
      <c r="T665">
        <f t="shared" si="43"/>
        <v>1.1263593992749871E-2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11">
        <f>(((J666/60)/60)/24)+DATE(1970,1,1)</f>
        <v>40959.25</v>
      </c>
      <c r="L666">
        <v>1330581600</v>
      </c>
      <c r="M666" s="11">
        <f>(((L666/60)/60)/24)+DATE(1970,1,1)</f>
        <v>40969.25</v>
      </c>
      <c r="N666" t="b">
        <v>0</v>
      </c>
      <c r="O666" t="b">
        <v>0</v>
      </c>
      <c r="P666" t="s">
        <v>159</v>
      </c>
      <c r="Q666" t="str">
        <f t="shared" si="40"/>
        <v>music</v>
      </c>
      <c r="R666" t="str">
        <f t="shared" si="41"/>
        <v>jazz</v>
      </c>
      <c r="S666" s="4">
        <f t="shared" si="42"/>
        <v>33.464735516372798</v>
      </c>
      <c r="T666">
        <f t="shared" si="43"/>
        <v>4.0006021602498963E-2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11">
        <f>(((J667/60)/60)/24)+DATE(1970,1,1)</f>
        <v>40733.208333333336</v>
      </c>
      <c r="L667">
        <v>1311397200</v>
      </c>
      <c r="M667" s="11">
        <f>(((L667/60)/60)/24)+DATE(1970,1,1)</f>
        <v>40747.208333333336</v>
      </c>
      <c r="N667" t="b">
        <v>0</v>
      </c>
      <c r="O667" t="b">
        <v>1</v>
      </c>
      <c r="P667" t="s">
        <v>42</v>
      </c>
      <c r="Q667" t="str">
        <f t="shared" si="40"/>
        <v>film &amp; video</v>
      </c>
      <c r="R667" t="str">
        <f t="shared" si="41"/>
        <v>documentary</v>
      </c>
      <c r="S667" s="4">
        <f t="shared" si="42"/>
        <v>239.58823529411765</v>
      </c>
      <c r="T667">
        <f t="shared" si="43"/>
        <v>2.2260414109174238E-2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11">
        <f>(((J668/60)/60)/24)+DATE(1970,1,1)</f>
        <v>41516.208333333336</v>
      </c>
      <c r="L668">
        <v>1378357200</v>
      </c>
      <c r="M668" s="11">
        <f>(((L668/60)/60)/24)+DATE(1970,1,1)</f>
        <v>41522.208333333336</v>
      </c>
      <c r="N668" t="b">
        <v>0</v>
      </c>
      <c r="O668" t="b">
        <v>1</v>
      </c>
      <c r="P668" t="s">
        <v>33</v>
      </c>
      <c r="Q668" t="str">
        <f t="shared" si="40"/>
        <v>theater</v>
      </c>
      <c r="R668" t="str">
        <f t="shared" si="41"/>
        <v>plays</v>
      </c>
      <c r="S668" s="4">
        <f t="shared" si="42"/>
        <v>64.032258064516128</v>
      </c>
      <c r="T668">
        <f t="shared" si="43"/>
        <v>1.2594458438287154E-2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11">
        <f>(((J669/60)/60)/24)+DATE(1970,1,1)</f>
        <v>41892.208333333336</v>
      </c>
      <c r="L669">
        <v>1411102800</v>
      </c>
      <c r="M669" s="11">
        <f>(((L669/60)/60)/24)+DATE(1970,1,1)</f>
        <v>41901.208333333336</v>
      </c>
      <c r="N669" t="b">
        <v>0</v>
      </c>
      <c r="O669" t="b">
        <v>0</v>
      </c>
      <c r="P669" t="s">
        <v>1029</v>
      </c>
      <c r="Q669" t="str">
        <f t="shared" si="40"/>
        <v>journalism</v>
      </c>
      <c r="R669" t="str">
        <f t="shared" si="41"/>
        <v>audio</v>
      </c>
      <c r="S669" s="4">
        <f t="shared" si="42"/>
        <v>176.15942028985506</v>
      </c>
      <c r="T669">
        <f t="shared" si="43"/>
        <v>3.4471410941999174E-2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11">
        <f>(((J670/60)/60)/24)+DATE(1970,1,1)</f>
        <v>41122.208333333336</v>
      </c>
      <c r="L670">
        <v>1344834000</v>
      </c>
      <c r="M670" s="11">
        <f>(((L670/60)/60)/24)+DATE(1970,1,1)</f>
        <v>41134.208333333336</v>
      </c>
      <c r="N670" t="b">
        <v>0</v>
      </c>
      <c r="O670" t="b">
        <v>0</v>
      </c>
      <c r="P670" t="s">
        <v>33</v>
      </c>
      <c r="Q670" t="str">
        <f t="shared" si="40"/>
        <v>theater</v>
      </c>
      <c r="R670" t="str">
        <f t="shared" si="41"/>
        <v>plays</v>
      </c>
      <c r="S670" s="4">
        <f t="shared" si="42"/>
        <v>20.33818181818182</v>
      </c>
      <c r="T670">
        <f t="shared" si="43"/>
        <v>1.3588414089039871E-2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11">
        <f>(((J671/60)/60)/24)+DATE(1970,1,1)</f>
        <v>42912.208333333328</v>
      </c>
      <c r="L671">
        <v>1499230800</v>
      </c>
      <c r="M671" s="11">
        <f>(((L671/60)/60)/24)+DATE(1970,1,1)</f>
        <v>42921.208333333328</v>
      </c>
      <c r="N671" t="b">
        <v>0</v>
      </c>
      <c r="O671" t="b">
        <v>0</v>
      </c>
      <c r="P671" t="s">
        <v>33</v>
      </c>
      <c r="Q671" t="str">
        <f t="shared" si="40"/>
        <v>theater</v>
      </c>
      <c r="R671" t="str">
        <f t="shared" si="41"/>
        <v>plays</v>
      </c>
      <c r="S671" s="4">
        <f t="shared" si="42"/>
        <v>358.64754098360658</v>
      </c>
      <c r="T671">
        <f t="shared" si="43"/>
        <v>9.2617986515826766E-3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11">
        <f>(((J672/60)/60)/24)+DATE(1970,1,1)</f>
        <v>42425.25</v>
      </c>
      <c r="L672">
        <v>1457416800</v>
      </c>
      <c r="M672" s="11">
        <f>(((L672/60)/60)/24)+DATE(1970,1,1)</f>
        <v>42437.25</v>
      </c>
      <c r="N672" t="b">
        <v>0</v>
      </c>
      <c r="O672" t="b">
        <v>0</v>
      </c>
      <c r="P672" t="s">
        <v>60</v>
      </c>
      <c r="Q672" t="str">
        <f t="shared" si="40"/>
        <v>music</v>
      </c>
      <c r="R672" t="str">
        <f t="shared" si="41"/>
        <v>indie rock</v>
      </c>
      <c r="S672" s="4">
        <f t="shared" si="42"/>
        <v>468.85802469135803</v>
      </c>
      <c r="T672">
        <f t="shared" si="43"/>
        <v>1.449542492265157E-2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11">
        <f>(((J673/60)/60)/24)+DATE(1970,1,1)</f>
        <v>40390.208333333336</v>
      </c>
      <c r="L673">
        <v>1280898000</v>
      </c>
      <c r="M673" s="11">
        <f>(((L673/60)/60)/24)+DATE(1970,1,1)</f>
        <v>40394.208333333336</v>
      </c>
      <c r="N673" t="b">
        <v>0</v>
      </c>
      <c r="O673" t="b">
        <v>1</v>
      </c>
      <c r="P673" t="s">
        <v>33</v>
      </c>
      <c r="Q673" t="str">
        <f t="shared" si="40"/>
        <v>theater</v>
      </c>
      <c r="R673" t="str">
        <f t="shared" si="41"/>
        <v>plays</v>
      </c>
      <c r="S673" s="4">
        <f t="shared" si="42"/>
        <v>122.05635245901641</v>
      </c>
      <c r="T673">
        <f t="shared" si="43"/>
        <v>9.0071940030387737E-3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11">
        <f>(((J674/60)/60)/24)+DATE(1970,1,1)</f>
        <v>43180.208333333328</v>
      </c>
      <c r="L674">
        <v>1522472400</v>
      </c>
      <c r="M674" s="11">
        <f>(((L674/60)/60)/24)+DATE(1970,1,1)</f>
        <v>43190.208333333328</v>
      </c>
      <c r="N674" t="b">
        <v>0</v>
      </c>
      <c r="O674" t="b">
        <v>0</v>
      </c>
      <c r="P674" t="s">
        <v>33</v>
      </c>
      <c r="Q674" t="str">
        <f t="shared" si="40"/>
        <v>theater</v>
      </c>
      <c r="R674" t="str">
        <f t="shared" si="41"/>
        <v>plays</v>
      </c>
      <c r="S674" s="4">
        <f t="shared" si="42"/>
        <v>55.931783729156137</v>
      </c>
      <c r="T674">
        <f t="shared" si="43"/>
        <v>4.0003975101410259E-2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11">
        <f>(((J675/60)/60)/24)+DATE(1970,1,1)</f>
        <v>42475.208333333328</v>
      </c>
      <c r="L675">
        <v>1462510800</v>
      </c>
      <c r="M675" s="11">
        <f>(((L675/60)/60)/24)+DATE(1970,1,1)</f>
        <v>42496.208333333328</v>
      </c>
      <c r="N675" t="b">
        <v>0</v>
      </c>
      <c r="O675" t="b">
        <v>0</v>
      </c>
      <c r="P675" t="s">
        <v>60</v>
      </c>
      <c r="Q675" t="str">
        <f t="shared" si="40"/>
        <v>music</v>
      </c>
      <c r="R675" t="str">
        <f t="shared" si="41"/>
        <v>indie rock</v>
      </c>
      <c r="S675" s="4">
        <f t="shared" si="42"/>
        <v>43.660714285714285</v>
      </c>
      <c r="T675">
        <f t="shared" si="43"/>
        <v>2.3721881390593048E-2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11">
        <f>(((J676/60)/60)/24)+DATE(1970,1,1)</f>
        <v>40774.208333333336</v>
      </c>
      <c r="L676">
        <v>1317790800</v>
      </c>
      <c r="M676" s="11">
        <f>(((L676/60)/60)/24)+DATE(1970,1,1)</f>
        <v>40821.208333333336</v>
      </c>
      <c r="N676" t="b">
        <v>0</v>
      </c>
      <c r="O676" t="b">
        <v>0</v>
      </c>
      <c r="P676" t="s">
        <v>122</v>
      </c>
      <c r="Q676" t="str">
        <f t="shared" si="40"/>
        <v>photography</v>
      </c>
      <c r="R676" t="str">
        <f t="shared" si="41"/>
        <v>photography books</v>
      </c>
      <c r="S676" s="4">
        <f t="shared" si="42"/>
        <v>33.53837141183363</v>
      </c>
      <c r="T676">
        <f t="shared" si="43"/>
        <v>2.1275109170305676E-2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11">
        <f>(((J677/60)/60)/24)+DATE(1970,1,1)</f>
        <v>43719.208333333328</v>
      </c>
      <c r="L677">
        <v>1568782800</v>
      </c>
      <c r="M677" s="11">
        <f>(((L677/60)/60)/24)+DATE(1970,1,1)</f>
        <v>43726.208333333328</v>
      </c>
      <c r="N677" t="b">
        <v>0</v>
      </c>
      <c r="O677" t="b">
        <v>0</v>
      </c>
      <c r="P677" t="s">
        <v>1029</v>
      </c>
      <c r="Q677" t="str">
        <f t="shared" si="40"/>
        <v>journalism</v>
      </c>
      <c r="R677" t="str">
        <f t="shared" si="41"/>
        <v>audio</v>
      </c>
      <c r="S677" s="4">
        <f t="shared" si="42"/>
        <v>122.97938144329896</v>
      </c>
      <c r="T677">
        <f t="shared" si="43"/>
        <v>2.7747506077625952E-2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11">
        <f>(((J678/60)/60)/24)+DATE(1970,1,1)</f>
        <v>41178.208333333336</v>
      </c>
      <c r="L678">
        <v>1349413200</v>
      </c>
      <c r="M678" s="11">
        <f>(((L678/60)/60)/24)+DATE(1970,1,1)</f>
        <v>41187.208333333336</v>
      </c>
      <c r="N678" t="b">
        <v>0</v>
      </c>
      <c r="O678" t="b">
        <v>0</v>
      </c>
      <c r="P678" t="s">
        <v>122</v>
      </c>
      <c r="Q678" t="str">
        <f t="shared" si="40"/>
        <v>photography</v>
      </c>
      <c r="R678" t="str">
        <f t="shared" si="41"/>
        <v>photography books</v>
      </c>
      <c r="S678" s="4">
        <f t="shared" si="42"/>
        <v>189.74959871589084</v>
      </c>
      <c r="T678">
        <f t="shared" si="43"/>
        <v>9.8973048877459523E-3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11">
        <f>(((J679/60)/60)/24)+DATE(1970,1,1)</f>
        <v>42561.208333333328</v>
      </c>
      <c r="L679">
        <v>1472446800</v>
      </c>
      <c r="M679" s="11">
        <f>(((L679/60)/60)/24)+DATE(1970,1,1)</f>
        <v>42611.208333333328</v>
      </c>
      <c r="N679" t="b">
        <v>0</v>
      </c>
      <c r="O679" t="b">
        <v>0</v>
      </c>
      <c r="P679" t="s">
        <v>119</v>
      </c>
      <c r="Q679" t="str">
        <f t="shared" si="40"/>
        <v>publishing</v>
      </c>
      <c r="R679" t="str">
        <f t="shared" si="41"/>
        <v>fiction</v>
      </c>
      <c r="S679" s="4">
        <f t="shared" si="42"/>
        <v>83.622641509433961</v>
      </c>
      <c r="T679">
        <f t="shared" si="43"/>
        <v>2.5045126353790612E-2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11">
        <f>(((J680/60)/60)/24)+DATE(1970,1,1)</f>
        <v>43484.25</v>
      </c>
      <c r="L680">
        <v>1548050400</v>
      </c>
      <c r="M680" s="11">
        <f>(((L680/60)/60)/24)+DATE(1970,1,1)</f>
        <v>43486.25</v>
      </c>
      <c r="N680" t="b">
        <v>0</v>
      </c>
      <c r="O680" t="b">
        <v>0</v>
      </c>
      <c r="P680" t="s">
        <v>53</v>
      </c>
      <c r="Q680" t="str">
        <f t="shared" si="40"/>
        <v>film &amp; video</v>
      </c>
      <c r="R680" t="str">
        <f t="shared" si="41"/>
        <v>drama</v>
      </c>
      <c r="S680" s="4">
        <f t="shared" si="42"/>
        <v>17.968844221105527</v>
      </c>
      <c r="T680">
        <f t="shared" si="43"/>
        <v>1.2025281055987472E-2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11">
        <f>(((J681/60)/60)/24)+DATE(1970,1,1)</f>
        <v>43756.208333333328</v>
      </c>
      <c r="L681">
        <v>1571806800</v>
      </c>
      <c r="M681" s="11">
        <f>(((L681/60)/60)/24)+DATE(1970,1,1)</f>
        <v>43761.208333333328</v>
      </c>
      <c r="N681" t="b">
        <v>0</v>
      </c>
      <c r="O681" t="b">
        <v>1</v>
      </c>
      <c r="P681" t="s">
        <v>17</v>
      </c>
      <c r="Q681" t="str">
        <f t="shared" si="40"/>
        <v>food</v>
      </c>
      <c r="R681" t="str">
        <f t="shared" si="41"/>
        <v>food trucks</v>
      </c>
      <c r="S681" s="4">
        <f t="shared" si="42"/>
        <v>1036.5</v>
      </c>
      <c r="T681">
        <f t="shared" si="43"/>
        <v>2.5015505478602439E-2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11">
        <f>(((J682/60)/60)/24)+DATE(1970,1,1)</f>
        <v>43813.25</v>
      </c>
      <c r="L682">
        <v>1576476000</v>
      </c>
      <c r="M682" s="11">
        <f>(((L682/60)/60)/24)+DATE(1970,1,1)</f>
        <v>43815.25</v>
      </c>
      <c r="N682" t="b">
        <v>0</v>
      </c>
      <c r="O682" t="b">
        <v>1</v>
      </c>
      <c r="P682" t="s">
        <v>292</v>
      </c>
      <c r="Q682" t="str">
        <f t="shared" si="40"/>
        <v>games</v>
      </c>
      <c r="R682" t="str">
        <f t="shared" si="41"/>
        <v>mobile games</v>
      </c>
      <c r="S682" s="4">
        <f t="shared" si="42"/>
        <v>97.405219780219781</v>
      </c>
      <c r="T682">
        <f t="shared" si="43"/>
        <v>2.0835977492913653E-2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11">
        <f>(((J683/60)/60)/24)+DATE(1970,1,1)</f>
        <v>40898.25</v>
      </c>
      <c r="L683">
        <v>1324965600</v>
      </c>
      <c r="M683" s="11">
        <f>(((L683/60)/60)/24)+DATE(1970,1,1)</f>
        <v>40904.25</v>
      </c>
      <c r="N683" t="b">
        <v>0</v>
      </c>
      <c r="O683" t="b">
        <v>0</v>
      </c>
      <c r="P683" t="s">
        <v>33</v>
      </c>
      <c r="Q683" t="str">
        <f t="shared" si="40"/>
        <v>theater</v>
      </c>
      <c r="R683" t="str">
        <f t="shared" si="41"/>
        <v>plays</v>
      </c>
      <c r="S683" s="4">
        <f t="shared" si="42"/>
        <v>86.386203150461711</v>
      </c>
      <c r="T683">
        <f t="shared" si="43"/>
        <v>1.041895911014418E-2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11">
        <f>(((J684/60)/60)/24)+DATE(1970,1,1)</f>
        <v>41619.25</v>
      </c>
      <c r="L684">
        <v>1387519200</v>
      </c>
      <c r="M684" s="11">
        <f>(((L684/60)/60)/24)+DATE(1970,1,1)</f>
        <v>41628.25</v>
      </c>
      <c r="N684" t="b">
        <v>0</v>
      </c>
      <c r="O684" t="b">
        <v>0</v>
      </c>
      <c r="P684" t="s">
        <v>33</v>
      </c>
      <c r="Q684" t="str">
        <f t="shared" si="40"/>
        <v>theater</v>
      </c>
      <c r="R684" t="str">
        <f t="shared" si="41"/>
        <v>plays</v>
      </c>
      <c r="S684" s="4">
        <f t="shared" si="42"/>
        <v>150.16666666666666</v>
      </c>
      <c r="T684">
        <f t="shared" si="43"/>
        <v>1.2701936120360094E-2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11">
        <f>(((J685/60)/60)/24)+DATE(1970,1,1)</f>
        <v>43359.208333333328</v>
      </c>
      <c r="L685">
        <v>1537246800</v>
      </c>
      <c r="M685" s="11">
        <f>(((L685/60)/60)/24)+DATE(1970,1,1)</f>
        <v>43361.208333333328</v>
      </c>
      <c r="N685" t="b">
        <v>0</v>
      </c>
      <c r="O685" t="b">
        <v>0</v>
      </c>
      <c r="P685" t="s">
        <v>33</v>
      </c>
      <c r="Q685" t="str">
        <f t="shared" si="40"/>
        <v>theater</v>
      </c>
      <c r="R685" t="str">
        <f t="shared" si="41"/>
        <v>plays</v>
      </c>
      <c r="S685" s="4">
        <f t="shared" si="42"/>
        <v>358.43478260869563</v>
      </c>
      <c r="T685">
        <f t="shared" si="43"/>
        <v>1.7831149927219795E-2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11">
        <f>(((J686/60)/60)/24)+DATE(1970,1,1)</f>
        <v>40358.208333333336</v>
      </c>
      <c r="L686">
        <v>1279515600</v>
      </c>
      <c r="M686" s="11">
        <f>(((L686/60)/60)/24)+DATE(1970,1,1)</f>
        <v>40378.208333333336</v>
      </c>
      <c r="N686" t="b">
        <v>0</v>
      </c>
      <c r="O686" t="b">
        <v>0</v>
      </c>
      <c r="P686" t="s">
        <v>68</v>
      </c>
      <c r="Q686" t="str">
        <f t="shared" si="40"/>
        <v>publishing</v>
      </c>
      <c r="R686" t="str">
        <f t="shared" si="41"/>
        <v>nonfiction</v>
      </c>
      <c r="S686" s="4">
        <f t="shared" si="42"/>
        <v>542.85714285714289</v>
      </c>
      <c r="T686">
        <f t="shared" si="43"/>
        <v>1.4473684210526316E-2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1">
        <f>(((J687/60)/60)/24)+DATE(1970,1,1)</f>
        <v>42239.208333333328</v>
      </c>
      <c r="L687">
        <v>1442379600</v>
      </c>
      <c r="M687" s="11">
        <f>(((L687/60)/60)/24)+DATE(1970,1,1)</f>
        <v>42263.208333333328</v>
      </c>
      <c r="N687" t="b">
        <v>0</v>
      </c>
      <c r="O687" t="b">
        <v>0</v>
      </c>
      <c r="P687" t="s">
        <v>33</v>
      </c>
      <c r="Q687" t="str">
        <f t="shared" si="40"/>
        <v>theater</v>
      </c>
      <c r="R687" t="str">
        <f t="shared" si="41"/>
        <v>plays</v>
      </c>
      <c r="S687" s="4">
        <f t="shared" si="42"/>
        <v>67.500714285714281</v>
      </c>
      <c r="T687">
        <f t="shared" si="43"/>
        <v>9.7988381075332538E-3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11">
        <f>(((J688/60)/60)/24)+DATE(1970,1,1)</f>
        <v>43186.208333333328</v>
      </c>
      <c r="L688">
        <v>1523077200</v>
      </c>
      <c r="M688" s="11">
        <f>(((L688/60)/60)/24)+DATE(1970,1,1)</f>
        <v>43197.208333333328</v>
      </c>
      <c r="N688" t="b">
        <v>0</v>
      </c>
      <c r="O688" t="b">
        <v>0</v>
      </c>
      <c r="P688" t="s">
        <v>65</v>
      </c>
      <c r="Q688" t="str">
        <f t="shared" si="40"/>
        <v>technology</v>
      </c>
      <c r="R688" t="str">
        <f t="shared" si="41"/>
        <v>wearables</v>
      </c>
      <c r="S688" s="4">
        <f t="shared" si="42"/>
        <v>191.74666666666667</v>
      </c>
      <c r="T688">
        <f t="shared" si="43"/>
        <v>9.3178499408942354E-3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11">
        <f>(((J689/60)/60)/24)+DATE(1970,1,1)</f>
        <v>42806.25</v>
      </c>
      <c r="L689">
        <v>1489554000</v>
      </c>
      <c r="M689" s="11">
        <f>(((L689/60)/60)/24)+DATE(1970,1,1)</f>
        <v>42809.208333333328</v>
      </c>
      <c r="N689" t="b">
        <v>0</v>
      </c>
      <c r="O689" t="b">
        <v>0</v>
      </c>
      <c r="P689" t="s">
        <v>33</v>
      </c>
      <c r="Q689" t="str">
        <f t="shared" si="40"/>
        <v>theater</v>
      </c>
      <c r="R689" t="str">
        <f t="shared" si="41"/>
        <v>plays</v>
      </c>
      <c r="S689" s="4">
        <f t="shared" si="42"/>
        <v>932</v>
      </c>
      <c r="T689">
        <f t="shared" si="43"/>
        <v>1.9241773962804007E-2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11">
        <f>(((J690/60)/60)/24)+DATE(1970,1,1)</f>
        <v>43475.25</v>
      </c>
      <c r="L690">
        <v>1548482400</v>
      </c>
      <c r="M690" s="11">
        <f>(((L690/60)/60)/24)+DATE(1970,1,1)</f>
        <v>43491.25</v>
      </c>
      <c r="N690" t="b">
        <v>0</v>
      </c>
      <c r="O690" t="b">
        <v>1</v>
      </c>
      <c r="P690" t="s">
        <v>269</v>
      </c>
      <c r="Q690" t="str">
        <f t="shared" si="40"/>
        <v>film &amp; video</v>
      </c>
      <c r="R690" t="str">
        <f t="shared" si="41"/>
        <v>television</v>
      </c>
      <c r="S690" s="4">
        <f t="shared" si="42"/>
        <v>429.27586206896552</v>
      </c>
      <c r="T690">
        <f t="shared" si="43"/>
        <v>1.4057354004337698E-2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11">
        <f>(((J691/60)/60)/24)+DATE(1970,1,1)</f>
        <v>41576.208333333336</v>
      </c>
      <c r="L691">
        <v>1384063200</v>
      </c>
      <c r="M691" s="11">
        <f>(((L691/60)/60)/24)+DATE(1970,1,1)</f>
        <v>41588.25</v>
      </c>
      <c r="N691" t="b">
        <v>0</v>
      </c>
      <c r="O691" t="b">
        <v>0</v>
      </c>
      <c r="P691" t="s">
        <v>28</v>
      </c>
      <c r="Q691" t="str">
        <f t="shared" si="40"/>
        <v>technology</v>
      </c>
      <c r="R691" t="str">
        <f t="shared" si="41"/>
        <v>web</v>
      </c>
      <c r="S691" s="4">
        <f t="shared" si="42"/>
        <v>100.65753424657535</v>
      </c>
      <c r="T691">
        <f t="shared" si="43"/>
        <v>9.3903102885138819E-3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11">
        <f>(((J692/60)/60)/24)+DATE(1970,1,1)</f>
        <v>40874.25</v>
      </c>
      <c r="L692">
        <v>1322892000</v>
      </c>
      <c r="M692" s="11">
        <f>(((L692/60)/60)/24)+DATE(1970,1,1)</f>
        <v>40880.25</v>
      </c>
      <c r="N692" t="b">
        <v>0</v>
      </c>
      <c r="O692" t="b">
        <v>1</v>
      </c>
      <c r="P692" t="s">
        <v>42</v>
      </c>
      <c r="Q692" t="str">
        <f t="shared" si="40"/>
        <v>film &amp; video</v>
      </c>
      <c r="R692" t="str">
        <f t="shared" si="41"/>
        <v>documentary</v>
      </c>
      <c r="S692" s="4">
        <f t="shared" si="42"/>
        <v>226.61111111111109</v>
      </c>
      <c r="T692">
        <f t="shared" si="43"/>
        <v>2.329002206423143E-2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11">
        <f>(((J693/60)/60)/24)+DATE(1970,1,1)</f>
        <v>41185.208333333336</v>
      </c>
      <c r="L693">
        <v>1350709200</v>
      </c>
      <c r="M693" s="11">
        <f>(((L693/60)/60)/24)+DATE(1970,1,1)</f>
        <v>41202.208333333336</v>
      </c>
      <c r="N693" t="b">
        <v>1</v>
      </c>
      <c r="O693" t="b">
        <v>1</v>
      </c>
      <c r="P693" t="s">
        <v>42</v>
      </c>
      <c r="Q693" t="str">
        <f t="shared" si="40"/>
        <v>film &amp; video</v>
      </c>
      <c r="R693" t="str">
        <f t="shared" si="41"/>
        <v>documentary</v>
      </c>
      <c r="S693" s="4">
        <f t="shared" si="42"/>
        <v>142.38</v>
      </c>
      <c r="T693">
        <f t="shared" si="43"/>
        <v>3.3291192583227984E-2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11">
        <f>(((J694/60)/60)/24)+DATE(1970,1,1)</f>
        <v>43655.208333333328</v>
      </c>
      <c r="L694">
        <v>1564203600</v>
      </c>
      <c r="M694" s="11">
        <f>(((L694/60)/60)/24)+DATE(1970,1,1)</f>
        <v>43673.208333333328</v>
      </c>
      <c r="N694" t="b">
        <v>0</v>
      </c>
      <c r="O694" t="b">
        <v>0</v>
      </c>
      <c r="P694" t="s">
        <v>23</v>
      </c>
      <c r="Q694" t="str">
        <f t="shared" si="40"/>
        <v>music</v>
      </c>
      <c r="R694" t="str">
        <f t="shared" si="41"/>
        <v>rock</v>
      </c>
      <c r="S694" s="4">
        <f t="shared" si="42"/>
        <v>90.633333333333326</v>
      </c>
      <c r="T694">
        <f t="shared" si="43"/>
        <v>1.4159617506436189E-2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11">
        <f>(((J695/60)/60)/24)+DATE(1970,1,1)</f>
        <v>43025.208333333328</v>
      </c>
      <c r="L695">
        <v>1509685200</v>
      </c>
      <c r="M695" s="11">
        <f>(((L695/60)/60)/24)+DATE(1970,1,1)</f>
        <v>43042.208333333328</v>
      </c>
      <c r="N695" t="b">
        <v>0</v>
      </c>
      <c r="O695" t="b">
        <v>0</v>
      </c>
      <c r="P695" t="s">
        <v>33</v>
      </c>
      <c r="Q695" t="str">
        <f t="shared" si="40"/>
        <v>theater</v>
      </c>
      <c r="R695" t="str">
        <f t="shared" si="41"/>
        <v>plays</v>
      </c>
      <c r="S695" s="4">
        <f t="shared" si="42"/>
        <v>63.966740576496676</v>
      </c>
      <c r="T695">
        <f t="shared" si="43"/>
        <v>1.5147838746577004E-2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11">
        <f>(((J696/60)/60)/24)+DATE(1970,1,1)</f>
        <v>43066.25</v>
      </c>
      <c r="L696">
        <v>1514959200</v>
      </c>
      <c r="M696" s="11">
        <f>(((L696/60)/60)/24)+DATE(1970,1,1)</f>
        <v>43103.25</v>
      </c>
      <c r="N696" t="b">
        <v>0</v>
      </c>
      <c r="O696" t="b">
        <v>0</v>
      </c>
      <c r="P696" t="s">
        <v>33</v>
      </c>
      <c r="Q696" t="str">
        <f t="shared" si="40"/>
        <v>theater</v>
      </c>
      <c r="R696" t="str">
        <f t="shared" si="41"/>
        <v>plays</v>
      </c>
      <c r="S696" s="4">
        <f t="shared" si="42"/>
        <v>84.131868131868131</v>
      </c>
      <c r="T696">
        <f t="shared" si="43"/>
        <v>1.0318704284221526E-2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11">
        <f>(((J697/60)/60)/24)+DATE(1970,1,1)</f>
        <v>42322.25</v>
      </c>
      <c r="L697">
        <v>1448863200</v>
      </c>
      <c r="M697" s="11">
        <f>(((L697/60)/60)/24)+DATE(1970,1,1)</f>
        <v>42338.25</v>
      </c>
      <c r="N697" t="b">
        <v>1</v>
      </c>
      <c r="O697" t="b">
        <v>0</v>
      </c>
      <c r="P697" t="s">
        <v>23</v>
      </c>
      <c r="Q697" t="str">
        <f t="shared" si="40"/>
        <v>music</v>
      </c>
      <c r="R697" t="str">
        <f t="shared" si="41"/>
        <v>rock</v>
      </c>
      <c r="S697" s="4">
        <f t="shared" si="42"/>
        <v>133.93478260869566</v>
      </c>
      <c r="T697">
        <f t="shared" si="43"/>
        <v>1.590650868365525E-2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11">
        <f>(((J698/60)/60)/24)+DATE(1970,1,1)</f>
        <v>42114.208333333328</v>
      </c>
      <c r="L698">
        <v>1429592400</v>
      </c>
      <c r="M698" s="11">
        <f>(((L698/60)/60)/24)+DATE(1970,1,1)</f>
        <v>42115.208333333328</v>
      </c>
      <c r="N698" t="b">
        <v>0</v>
      </c>
      <c r="O698" t="b">
        <v>1</v>
      </c>
      <c r="P698" t="s">
        <v>33</v>
      </c>
      <c r="Q698" t="str">
        <f t="shared" si="40"/>
        <v>theater</v>
      </c>
      <c r="R698" t="str">
        <f t="shared" si="41"/>
        <v>plays</v>
      </c>
      <c r="S698" s="4">
        <f t="shared" si="42"/>
        <v>59.042047531992694</v>
      </c>
      <c r="T698">
        <f t="shared" si="43"/>
        <v>9.1755428948889443E-3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11">
        <f>(((J699/60)/60)/24)+DATE(1970,1,1)</f>
        <v>43190.208333333328</v>
      </c>
      <c r="L699">
        <v>1522645200</v>
      </c>
      <c r="M699" s="11">
        <f>(((L699/60)/60)/24)+DATE(1970,1,1)</f>
        <v>43192.208333333328</v>
      </c>
      <c r="N699" t="b">
        <v>0</v>
      </c>
      <c r="O699" t="b">
        <v>0</v>
      </c>
      <c r="P699" t="s">
        <v>50</v>
      </c>
      <c r="Q699" t="str">
        <f t="shared" si="40"/>
        <v>music</v>
      </c>
      <c r="R699" t="str">
        <f t="shared" si="41"/>
        <v>electric music</v>
      </c>
      <c r="S699" s="4">
        <f t="shared" si="42"/>
        <v>152.80062063615205</v>
      </c>
      <c r="T699">
        <f t="shared" si="43"/>
        <v>3.7037977254264824E-2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11">
        <f>(((J700/60)/60)/24)+DATE(1970,1,1)</f>
        <v>40871.25</v>
      </c>
      <c r="L700">
        <v>1323324000</v>
      </c>
      <c r="M700" s="11">
        <f>(((L700/60)/60)/24)+DATE(1970,1,1)</f>
        <v>40885.25</v>
      </c>
      <c r="N700" t="b">
        <v>0</v>
      </c>
      <c r="O700" t="b">
        <v>0</v>
      </c>
      <c r="P700" t="s">
        <v>65</v>
      </c>
      <c r="Q700" t="str">
        <f t="shared" si="40"/>
        <v>technology</v>
      </c>
      <c r="R700" t="str">
        <f t="shared" si="41"/>
        <v>wearables</v>
      </c>
      <c r="S700" s="4">
        <f t="shared" si="42"/>
        <v>446.69121140142522</v>
      </c>
      <c r="T700">
        <f t="shared" si="43"/>
        <v>1.5383633685531514E-2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11">
        <f>(((J701/60)/60)/24)+DATE(1970,1,1)</f>
        <v>43641.208333333328</v>
      </c>
      <c r="L701">
        <v>1561525200</v>
      </c>
      <c r="M701" s="11">
        <f>(((L701/60)/60)/24)+DATE(1970,1,1)</f>
        <v>43642.208333333328</v>
      </c>
      <c r="N701" t="b">
        <v>0</v>
      </c>
      <c r="O701" t="b">
        <v>0</v>
      </c>
      <c r="P701" t="s">
        <v>53</v>
      </c>
      <c r="Q701" t="str">
        <f t="shared" si="40"/>
        <v>film &amp; video</v>
      </c>
      <c r="R701" t="str">
        <f t="shared" si="41"/>
        <v>drama</v>
      </c>
      <c r="S701" s="4">
        <f t="shared" si="42"/>
        <v>84.391891891891888</v>
      </c>
      <c r="T701">
        <f t="shared" si="43"/>
        <v>8.967173738991193E-3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11">
        <f>(((J702/60)/60)/24)+DATE(1970,1,1)</f>
        <v>40203.25</v>
      </c>
      <c r="L702">
        <v>1265695200</v>
      </c>
      <c r="M702" s="11">
        <f>(((L702/60)/60)/24)+DATE(1970,1,1)</f>
        <v>40218.25</v>
      </c>
      <c r="N702" t="b">
        <v>0</v>
      </c>
      <c r="O702" t="b">
        <v>0</v>
      </c>
      <c r="P702" t="s">
        <v>65</v>
      </c>
      <c r="Q702" t="str">
        <f t="shared" si="40"/>
        <v>technology</v>
      </c>
      <c r="R702" t="str">
        <f t="shared" si="41"/>
        <v>wearables</v>
      </c>
      <c r="S702" s="4">
        <f t="shared" si="42"/>
        <v>3</v>
      </c>
      <c r="T702">
        <f t="shared" si="43"/>
        <v>0.33333333333333331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11">
        <f>(((J703/60)/60)/24)+DATE(1970,1,1)</f>
        <v>40629.208333333336</v>
      </c>
      <c r="L703">
        <v>1301806800</v>
      </c>
      <c r="M703" s="11">
        <f>(((L703/60)/60)/24)+DATE(1970,1,1)</f>
        <v>40636.208333333336</v>
      </c>
      <c r="N703" t="b">
        <v>1</v>
      </c>
      <c r="O703" t="b">
        <v>0</v>
      </c>
      <c r="P703" t="s">
        <v>33</v>
      </c>
      <c r="Q703" t="str">
        <f t="shared" si="40"/>
        <v>theater</v>
      </c>
      <c r="R703" t="str">
        <f t="shared" si="41"/>
        <v>plays</v>
      </c>
      <c r="S703" s="4">
        <f t="shared" si="42"/>
        <v>175.02692307692308</v>
      </c>
      <c r="T703">
        <f t="shared" si="43"/>
        <v>9.0096029182323602E-3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11">
        <f>(((J704/60)/60)/24)+DATE(1970,1,1)</f>
        <v>41477.208333333336</v>
      </c>
      <c r="L704">
        <v>1374901200</v>
      </c>
      <c r="M704" s="11">
        <f>(((L704/60)/60)/24)+DATE(1970,1,1)</f>
        <v>41482.208333333336</v>
      </c>
      <c r="N704" t="b">
        <v>0</v>
      </c>
      <c r="O704" t="b">
        <v>0</v>
      </c>
      <c r="P704" t="s">
        <v>65</v>
      </c>
      <c r="Q704" t="str">
        <f t="shared" si="40"/>
        <v>technology</v>
      </c>
      <c r="R704" t="str">
        <f t="shared" si="41"/>
        <v>wearables</v>
      </c>
      <c r="S704" s="4">
        <f t="shared" si="42"/>
        <v>54.137931034482754</v>
      </c>
      <c r="T704">
        <f t="shared" si="43"/>
        <v>1.762208067940552E-2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11">
        <f>(((J705/60)/60)/24)+DATE(1970,1,1)</f>
        <v>41020.208333333336</v>
      </c>
      <c r="L705">
        <v>1336453200</v>
      </c>
      <c r="M705" s="11">
        <f>(((L705/60)/60)/24)+DATE(1970,1,1)</f>
        <v>41037.208333333336</v>
      </c>
      <c r="N705" t="b">
        <v>1</v>
      </c>
      <c r="O705" t="b">
        <v>1</v>
      </c>
      <c r="P705" t="s">
        <v>206</v>
      </c>
      <c r="Q705" t="str">
        <f t="shared" si="40"/>
        <v>publishing</v>
      </c>
      <c r="R705" t="str">
        <f t="shared" si="41"/>
        <v>translations</v>
      </c>
      <c r="S705" s="4">
        <f t="shared" si="42"/>
        <v>311.87381703470032</v>
      </c>
      <c r="T705">
        <f t="shared" si="43"/>
        <v>1.03070885256514E-2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11">
        <f>(((J706/60)/60)/24)+DATE(1970,1,1)</f>
        <v>42555.208333333328</v>
      </c>
      <c r="L706">
        <v>1468904400</v>
      </c>
      <c r="M706" s="11">
        <f>(((L706/60)/60)/24)+DATE(1970,1,1)</f>
        <v>42570.208333333328</v>
      </c>
      <c r="N706" t="b">
        <v>0</v>
      </c>
      <c r="O706" t="b">
        <v>0</v>
      </c>
      <c r="P706" t="s">
        <v>71</v>
      </c>
      <c r="Q706" t="str">
        <f t="shared" ref="Q706:Q769" si="44">LEFT(P706,SEARCH("/",P706,1)-1)</f>
        <v>film &amp; video</v>
      </c>
      <c r="R706" t="str">
        <f t="shared" ref="R706:R769" si="45">RIGHT(P706, LEN(P706)-SEARCH("/",P706))</f>
        <v>animation</v>
      </c>
      <c r="S706" s="4">
        <f t="shared" ref="S706:S769" si="46">E706/D706*100</f>
        <v>122.78160919540231</v>
      </c>
      <c r="T706">
        <f t="shared" ref="T706:T769" si="47">IF(G706=0,0,G706/E706)</f>
        <v>1.0859389627410598E-2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11">
        <f>(((J707/60)/60)/24)+DATE(1970,1,1)</f>
        <v>41619.25</v>
      </c>
      <c r="L707">
        <v>1387087200</v>
      </c>
      <c r="M707" s="11">
        <f>(((L707/60)/60)/24)+DATE(1970,1,1)</f>
        <v>41623.25</v>
      </c>
      <c r="N707" t="b">
        <v>0</v>
      </c>
      <c r="O707" t="b">
        <v>0</v>
      </c>
      <c r="P707" t="s">
        <v>68</v>
      </c>
      <c r="Q707" t="str">
        <f t="shared" si="44"/>
        <v>publishing</v>
      </c>
      <c r="R707" t="str">
        <f t="shared" si="45"/>
        <v>nonfiction</v>
      </c>
      <c r="S707" s="4">
        <f t="shared" si="46"/>
        <v>99.026517383618156</v>
      </c>
      <c r="T707">
        <f t="shared" si="47"/>
        <v>1.205012853470437E-2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11">
        <f>(((J708/60)/60)/24)+DATE(1970,1,1)</f>
        <v>43471.25</v>
      </c>
      <c r="L708">
        <v>1547445600</v>
      </c>
      <c r="M708" s="11">
        <f>(((L708/60)/60)/24)+DATE(1970,1,1)</f>
        <v>43479.25</v>
      </c>
      <c r="N708" t="b">
        <v>0</v>
      </c>
      <c r="O708" t="b">
        <v>1</v>
      </c>
      <c r="P708" t="s">
        <v>28</v>
      </c>
      <c r="Q708" t="str">
        <f t="shared" si="44"/>
        <v>technology</v>
      </c>
      <c r="R708" t="str">
        <f t="shared" si="45"/>
        <v>web</v>
      </c>
      <c r="S708" s="4">
        <f t="shared" si="46"/>
        <v>127.84686346863469</v>
      </c>
      <c r="T708">
        <f t="shared" si="47"/>
        <v>9.7051650238840857E-3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11">
        <f>(((J709/60)/60)/24)+DATE(1970,1,1)</f>
        <v>43442.25</v>
      </c>
      <c r="L709">
        <v>1547359200</v>
      </c>
      <c r="M709" s="11">
        <f>(((L709/60)/60)/24)+DATE(1970,1,1)</f>
        <v>43478.25</v>
      </c>
      <c r="N709" t="b">
        <v>0</v>
      </c>
      <c r="O709" t="b">
        <v>0</v>
      </c>
      <c r="P709" t="s">
        <v>53</v>
      </c>
      <c r="Q709" t="str">
        <f t="shared" si="44"/>
        <v>film &amp; video</v>
      </c>
      <c r="R709" t="str">
        <f t="shared" si="45"/>
        <v>drama</v>
      </c>
      <c r="S709" s="4">
        <f t="shared" si="46"/>
        <v>158.61643835616439</v>
      </c>
      <c r="T709">
        <f t="shared" si="47"/>
        <v>1.4509024958977459E-2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11">
        <f>(((J710/60)/60)/24)+DATE(1970,1,1)</f>
        <v>42877.208333333328</v>
      </c>
      <c r="L710">
        <v>1496293200</v>
      </c>
      <c r="M710" s="11">
        <f>(((L710/60)/60)/24)+DATE(1970,1,1)</f>
        <v>42887.208333333328</v>
      </c>
      <c r="N710" t="b">
        <v>0</v>
      </c>
      <c r="O710" t="b">
        <v>0</v>
      </c>
      <c r="P710" t="s">
        <v>33</v>
      </c>
      <c r="Q710" t="str">
        <f t="shared" si="44"/>
        <v>theater</v>
      </c>
      <c r="R710" t="str">
        <f t="shared" si="45"/>
        <v>plays</v>
      </c>
      <c r="S710" s="4">
        <f t="shared" si="46"/>
        <v>707.05882352941171</v>
      </c>
      <c r="T710">
        <f t="shared" si="47"/>
        <v>1.1397670549084858E-2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11">
        <f>(((J711/60)/60)/24)+DATE(1970,1,1)</f>
        <v>41018.208333333336</v>
      </c>
      <c r="L711">
        <v>1335416400</v>
      </c>
      <c r="M711" s="11">
        <f>(((L711/60)/60)/24)+DATE(1970,1,1)</f>
        <v>41025.208333333336</v>
      </c>
      <c r="N711" t="b">
        <v>0</v>
      </c>
      <c r="O711" t="b">
        <v>0</v>
      </c>
      <c r="P711" t="s">
        <v>33</v>
      </c>
      <c r="Q711" t="str">
        <f t="shared" si="44"/>
        <v>theater</v>
      </c>
      <c r="R711" t="str">
        <f t="shared" si="45"/>
        <v>plays</v>
      </c>
      <c r="S711" s="4">
        <f t="shared" si="46"/>
        <v>142.38775510204081</v>
      </c>
      <c r="T711">
        <f t="shared" si="47"/>
        <v>1.332951125125412E-2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11">
        <f>(((J712/60)/60)/24)+DATE(1970,1,1)</f>
        <v>43295.208333333328</v>
      </c>
      <c r="L712">
        <v>1532149200</v>
      </c>
      <c r="M712" s="11">
        <f>(((L712/60)/60)/24)+DATE(1970,1,1)</f>
        <v>43302.208333333328</v>
      </c>
      <c r="N712" t="b">
        <v>0</v>
      </c>
      <c r="O712" t="b">
        <v>1</v>
      </c>
      <c r="P712" t="s">
        <v>33</v>
      </c>
      <c r="Q712" t="str">
        <f t="shared" si="44"/>
        <v>theater</v>
      </c>
      <c r="R712" t="str">
        <f t="shared" si="45"/>
        <v>plays</v>
      </c>
      <c r="S712" s="4">
        <f t="shared" si="46"/>
        <v>147.86046511627907</v>
      </c>
      <c r="T712">
        <f t="shared" si="47"/>
        <v>1.9660270525322428E-2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11">
        <f>(((J713/60)/60)/24)+DATE(1970,1,1)</f>
        <v>42393.25</v>
      </c>
      <c r="L713">
        <v>1453788000</v>
      </c>
      <c r="M713" s="11">
        <f>(((L713/60)/60)/24)+DATE(1970,1,1)</f>
        <v>42395.25</v>
      </c>
      <c r="N713" t="b">
        <v>1</v>
      </c>
      <c r="O713" t="b">
        <v>1</v>
      </c>
      <c r="P713" t="s">
        <v>33</v>
      </c>
      <c r="Q713" t="str">
        <f t="shared" si="44"/>
        <v>theater</v>
      </c>
      <c r="R713" t="str">
        <f t="shared" si="45"/>
        <v>plays</v>
      </c>
      <c r="S713" s="4">
        <f t="shared" si="46"/>
        <v>20.322580645161288</v>
      </c>
      <c r="T713">
        <f t="shared" si="47"/>
        <v>1.1111111111111112E-2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11">
        <f>(((J714/60)/60)/24)+DATE(1970,1,1)</f>
        <v>42559.208333333328</v>
      </c>
      <c r="L714">
        <v>1471496400</v>
      </c>
      <c r="M714" s="11">
        <f>(((L714/60)/60)/24)+DATE(1970,1,1)</f>
        <v>42600.208333333328</v>
      </c>
      <c r="N714" t="b">
        <v>0</v>
      </c>
      <c r="O714" t="b">
        <v>0</v>
      </c>
      <c r="P714" t="s">
        <v>33</v>
      </c>
      <c r="Q714" t="str">
        <f t="shared" si="44"/>
        <v>theater</v>
      </c>
      <c r="R714" t="str">
        <f t="shared" si="45"/>
        <v>plays</v>
      </c>
      <c r="S714" s="4">
        <f t="shared" si="46"/>
        <v>1840.625</v>
      </c>
      <c r="T714">
        <f t="shared" si="47"/>
        <v>1.3718166383701189E-2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11">
        <f>(((J715/60)/60)/24)+DATE(1970,1,1)</f>
        <v>42604.208333333328</v>
      </c>
      <c r="L715">
        <v>1472878800</v>
      </c>
      <c r="M715" s="11">
        <f>(((L715/60)/60)/24)+DATE(1970,1,1)</f>
        <v>42616.208333333328</v>
      </c>
      <c r="N715" t="b">
        <v>0</v>
      </c>
      <c r="O715" t="b">
        <v>0</v>
      </c>
      <c r="P715" t="s">
        <v>133</v>
      </c>
      <c r="Q715" t="str">
        <f t="shared" si="44"/>
        <v>publishing</v>
      </c>
      <c r="R715" t="str">
        <f t="shared" si="45"/>
        <v>radio &amp; podcasts</v>
      </c>
      <c r="S715" s="4">
        <f t="shared" si="46"/>
        <v>161.94202898550725</v>
      </c>
      <c r="T715">
        <f t="shared" si="47"/>
        <v>9.2178270986218013E-3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11">
        <f>(((J716/60)/60)/24)+DATE(1970,1,1)</f>
        <v>41870.208333333336</v>
      </c>
      <c r="L716">
        <v>1408510800</v>
      </c>
      <c r="M716" s="11">
        <f>(((L716/60)/60)/24)+DATE(1970,1,1)</f>
        <v>41871.208333333336</v>
      </c>
      <c r="N716" t="b">
        <v>0</v>
      </c>
      <c r="O716" t="b">
        <v>0</v>
      </c>
      <c r="P716" t="s">
        <v>23</v>
      </c>
      <c r="Q716" t="str">
        <f t="shared" si="44"/>
        <v>music</v>
      </c>
      <c r="R716" t="str">
        <f t="shared" si="45"/>
        <v>rock</v>
      </c>
      <c r="S716" s="4">
        <f t="shared" si="46"/>
        <v>472.82077922077923</v>
      </c>
      <c r="T716">
        <f t="shared" si="47"/>
        <v>9.8057527082555107E-3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11">
        <f>(((J717/60)/60)/24)+DATE(1970,1,1)</f>
        <v>40397.208333333336</v>
      </c>
      <c r="L717">
        <v>1281589200</v>
      </c>
      <c r="M717" s="11">
        <f>(((L717/60)/60)/24)+DATE(1970,1,1)</f>
        <v>40402.208333333336</v>
      </c>
      <c r="N717" t="b">
        <v>0</v>
      </c>
      <c r="O717" t="b">
        <v>0</v>
      </c>
      <c r="P717" t="s">
        <v>292</v>
      </c>
      <c r="Q717" t="str">
        <f t="shared" si="44"/>
        <v>games</v>
      </c>
      <c r="R717" t="str">
        <f t="shared" si="45"/>
        <v>mobile games</v>
      </c>
      <c r="S717" s="4">
        <f t="shared" si="46"/>
        <v>24.466101694915253</v>
      </c>
      <c r="T717">
        <f t="shared" si="47"/>
        <v>2.2722549359196396E-2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11">
        <f>(((J718/60)/60)/24)+DATE(1970,1,1)</f>
        <v>41465.208333333336</v>
      </c>
      <c r="L718">
        <v>1375851600</v>
      </c>
      <c r="M718" s="11">
        <f>(((L718/60)/60)/24)+DATE(1970,1,1)</f>
        <v>41493.208333333336</v>
      </c>
      <c r="N718" t="b">
        <v>0</v>
      </c>
      <c r="O718" t="b">
        <v>1</v>
      </c>
      <c r="P718" t="s">
        <v>33</v>
      </c>
      <c r="Q718" t="str">
        <f t="shared" si="44"/>
        <v>theater</v>
      </c>
      <c r="R718" t="str">
        <f t="shared" si="45"/>
        <v>plays</v>
      </c>
      <c r="S718" s="4">
        <f t="shared" si="46"/>
        <v>517.65</v>
      </c>
      <c r="T718">
        <f t="shared" si="47"/>
        <v>1.5164686564280884E-2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11">
        <f>(((J719/60)/60)/24)+DATE(1970,1,1)</f>
        <v>40777.208333333336</v>
      </c>
      <c r="L719">
        <v>1315803600</v>
      </c>
      <c r="M719" s="11">
        <f>(((L719/60)/60)/24)+DATE(1970,1,1)</f>
        <v>40798.208333333336</v>
      </c>
      <c r="N719" t="b">
        <v>0</v>
      </c>
      <c r="O719" t="b">
        <v>0</v>
      </c>
      <c r="P719" t="s">
        <v>42</v>
      </c>
      <c r="Q719" t="str">
        <f t="shared" si="44"/>
        <v>film &amp; video</v>
      </c>
      <c r="R719" t="str">
        <f t="shared" si="45"/>
        <v>documentary</v>
      </c>
      <c r="S719" s="4">
        <f t="shared" si="46"/>
        <v>247.64285714285714</v>
      </c>
      <c r="T719">
        <f t="shared" si="47"/>
        <v>4.002019036631093E-2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11">
        <f>(((J720/60)/60)/24)+DATE(1970,1,1)</f>
        <v>41442.208333333336</v>
      </c>
      <c r="L720">
        <v>1373691600</v>
      </c>
      <c r="M720" s="11">
        <f>(((L720/60)/60)/24)+DATE(1970,1,1)</f>
        <v>41468.208333333336</v>
      </c>
      <c r="N720" t="b">
        <v>0</v>
      </c>
      <c r="O720" t="b">
        <v>0</v>
      </c>
      <c r="P720" t="s">
        <v>65</v>
      </c>
      <c r="Q720" t="str">
        <f t="shared" si="44"/>
        <v>technology</v>
      </c>
      <c r="R720" t="str">
        <f t="shared" si="45"/>
        <v>wearables</v>
      </c>
      <c r="S720" s="4">
        <f t="shared" si="46"/>
        <v>100.20481927710843</v>
      </c>
      <c r="T720">
        <f t="shared" si="47"/>
        <v>3.5709991583503665E-2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11">
        <f>(((J721/60)/60)/24)+DATE(1970,1,1)</f>
        <v>41058.208333333336</v>
      </c>
      <c r="L721">
        <v>1339218000</v>
      </c>
      <c r="M721" s="11">
        <f>(((L721/60)/60)/24)+DATE(1970,1,1)</f>
        <v>41069.208333333336</v>
      </c>
      <c r="N721" t="b">
        <v>0</v>
      </c>
      <c r="O721" t="b">
        <v>0</v>
      </c>
      <c r="P721" t="s">
        <v>119</v>
      </c>
      <c r="Q721" t="str">
        <f t="shared" si="44"/>
        <v>publishing</v>
      </c>
      <c r="R721" t="str">
        <f t="shared" si="45"/>
        <v>fiction</v>
      </c>
      <c r="S721" s="4">
        <f t="shared" si="46"/>
        <v>153</v>
      </c>
      <c r="T721">
        <f t="shared" si="47"/>
        <v>1.1651037226484797E-2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11">
        <f>(((J722/60)/60)/24)+DATE(1970,1,1)</f>
        <v>43152.25</v>
      </c>
      <c r="L722">
        <v>1520402400</v>
      </c>
      <c r="M722" s="11">
        <f>(((L722/60)/60)/24)+DATE(1970,1,1)</f>
        <v>43166.25</v>
      </c>
      <c r="N722" t="b">
        <v>0</v>
      </c>
      <c r="O722" t="b">
        <v>1</v>
      </c>
      <c r="P722" t="s">
        <v>33</v>
      </c>
      <c r="Q722" t="str">
        <f t="shared" si="44"/>
        <v>theater</v>
      </c>
      <c r="R722" t="str">
        <f t="shared" si="45"/>
        <v>plays</v>
      </c>
      <c r="S722" s="4">
        <f t="shared" si="46"/>
        <v>37.091954022988503</v>
      </c>
      <c r="T722">
        <f t="shared" si="47"/>
        <v>1.1775643012085528E-2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11">
        <f>(((J723/60)/60)/24)+DATE(1970,1,1)</f>
        <v>43194.208333333328</v>
      </c>
      <c r="L723">
        <v>1523336400</v>
      </c>
      <c r="M723" s="11">
        <f>(((L723/60)/60)/24)+DATE(1970,1,1)</f>
        <v>43200.208333333328</v>
      </c>
      <c r="N723" t="b">
        <v>0</v>
      </c>
      <c r="O723" t="b">
        <v>0</v>
      </c>
      <c r="P723" t="s">
        <v>23</v>
      </c>
      <c r="Q723" t="str">
        <f t="shared" si="44"/>
        <v>music</v>
      </c>
      <c r="R723" t="str">
        <f t="shared" si="45"/>
        <v>rock</v>
      </c>
      <c r="S723" s="4">
        <f t="shared" si="46"/>
        <v>4.392394822006473</v>
      </c>
      <c r="T723">
        <f t="shared" si="47"/>
        <v>1.1051759071652238E-2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11">
        <f>(((J724/60)/60)/24)+DATE(1970,1,1)</f>
        <v>43045.25</v>
      </c>
      <c r="L724">
        <v>1512280800</v>
      </c>
      <c r="M724" s="11">
        <f>(((L724/60)/60)/24)+DATE(1970,1,1)</f>
        <v>43072.25</v>
      </c>
      <c r="N724" t="b">
        <v>0</v>
      </c>
      <c r="O724" t="b">
        <v>0</v>
      </c>
      <c r="P724" t="s">
        <v>42</v>
      </c>
      <c r="Q724" t="str">
        <f t="shared" si="44"/>
        <v>film &amp; video</v>
      </c>
      <c r="R724" t="str">
        <f t="shared" si="45"/>
        <v>documentary</v>
      </c>
      <c r="S724" s="4">
        <f t="shared" si="46"/>
        <v>156.50721649484535</v>
      </c>
      <c r="T724">
        <f t="shared" si="47"/>
        <v>3.999683819460912E-2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11">
        <f>(((J725/60)/60)/24)+DATE(1970,1,1)</f>
        <v>42431.25</v>
      </c>
      <c r="L725">
        <v>1458709200</v>
      </c>
      <c r="M725" s="11">
        <f>(((L725/60)/60)/24)+DATE(1970,1,1)</f>
        <v>42452.208333333328</v>
      </c>
      <c r="N725" t="b">
        <v>0</v>
      </c>
      <c r="O725" t="b">
        <v>0</v>
      </c>
      <c r="P725" t="s">
        <v>33</v>
      </c>
      <c r="Q725" t="str">
        <f t="shared" si="44"/>
        <v>theater</v>
      </c>
      <c r="R725" t="str">
        <f t="shared" si="45"/>
        <v>plays</v>
      </c>
      <c r="S725" s="4">
        <f t="shared" si="46"/>
        <v>270.40816326530609</v>
      </c>
      <c r="T725">
        <f t="shared" si="47"/>
        <v>1.0867924528301888E-2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11">
        <f>(((J726/60)/60)/24)+DATE(1970,1,1)</f>
        <v>41934.208333333336</v>
      </c>
      <c r="L726">
        <v>1414126800</v>
      </c>
      <c r="M726" s="11">
        <f>(((L726/60)/60)/24)+DATE(1970,1,1)</f>
        <v>41936.208333333336</v>
      </c>
      <c r="N726" t="b">
        <v>0</v>
      </c>
      <c r="O726" t="b">
        <v>1</v>
      </c>
      <c r="P726" t="s">
        <v>33</v>
      </c>
      <c r="Q726" t="str">
        <f t="shared" si="44"/>
        <v>theater</v>
      </c>
      <c r="R726" t="str">
        <f t="shared" si="45"/>
        <v>plays</v>
      </c>
      <c r="S726" s="4">
        <f t="shared" si="46"/>
        <v>134.05952380952382</v>
      </c>
      <c r="T726">
        <f t="shared" si="47"/>
        <v>1.0745049285143415E-2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11">
        <f>(((J727/60)/60)/24)+DATE(1970,1,1)</f>
        <v>41958.25</v>
      </c>
      <c r="L727">
        <v>1416204000</v>
      </c>
      <c r="M727" s="11">
        <f>(((L727/60)/60)/24)+DATE(1970,1,1)</f>
        <v>41960.25</v>
      </c>
      <c r="N727" t="b">
        <v>0</v>
      </c>
      <c r="O727" t="b">
        <v>0</v>
      </c>
      <c r="P727" t="s">
        <v>292</v>
      </c>
      <c r="Q727" t="str">
        <f t="shared" si="44"/>
        <v>games</v>
      </c>
      <c r="R727" t="str">
        <f t="shared" si="45"/>
        <v>mobile games</v>
      </c>
      <c r="S727" s="4">
        <f t="shared" si="46"/>
        <v>50.398033126293996</v>
      </c>
      <c r="T727">
        <f t="shared" si="47"/>
        <v>1.6391253889841736E-2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11">
        <f>(((J728/60)/60)/24)+DATE(1970,1,1)</f>
        <v>40476.208333333336</v>
      </c>
      <c r="L728">
        <v>1288501200</v>
      </c>
      <c r="M728" s="11">
        <f>(((L728/60)/60)/24)+DATE(1970,1,1)</f>
        <v>40482.208333333336</v>
      </c>
      <c r="N728" t="b">
        <v>0</v>
      </c>
      <c r="O728" t="b">
        <v>1</v>
      </c>
      <c r="P728" t="s">
        <v>33</v>
      </c>
      <c r="Q728" t="str">
        <f t="shared" si="44"/>
        <v>theater</v>
      </c>
      <c r="R728" t="str">
        <f t="shared" si="45"/>
        <v>plays</v>
      </c>
      <c r="S728" s="4">
        <f t="shared" si="46"/>
        <v>88.815837937384899</v>
      </c>
      <c r="T728">
        <f t="shared" si="47"/>
        <v>1.0865282932796981E-2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11">
        <f>(((J729/60)/60)/24)+DATE(1970,1,1)</f>
        <v>43485.25</v>
      </c>
      <c r="L729">
        <v>1552971600</v>
      </c>
      <c r="M729" s="11">
        <f>(((L729/60)/60)/24)+DATE(1970,1,1)</f>
        <v>43543.208333333328</v>
      </c>
      <c r="N729" t="b">
        <v>0</v>
      </c>
      <c r="O729" t="b">
        <v>0</v>
      </c>
      <c r="P729" t="s">
        <v>28</v>
      </c>
      <c r="Q729" t="str">
        <f t="shared" si="44"/>
        <v>technology</v>
      </c>
      <c r="R729" t="str">
        <f t="shared" si="45"/>
        <v>web</v>
      </c>
      <c r="S729" s="4">
        <f t="shared" si="46"/>
        <v>165</v>
      </c>
      <c r="T729">
        <f t="shared" si="47"/>
        <v>1.2325502213142662E-2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11">
        <f>(((J730/60)/60)/24)+DATE(1970,1,1)</f>
        <v>42515.208333333328</v>
      </c>
      <c r="L730">
        <v>1465102800</v>
      </c>
      <c r="M730" s="11">
        <f>(((L730/60)/60)/24)+DATE(1970,1,1)</f>
        <v>42526.208333333328</v>
      </c>
      <c r="N730" t="b">
        <v>0</v>
      </c>
      <c r="O730" t="b">
        <v>0</v>
      </c>
      <c r="P730" t="s">
        <v>33</v>
      </c>
      <c r="Q730" t="str">
        <f t="shared" si="44"/>
        <v>theater</v>
      </c>
      <c r="R730" t="str">
        <f t="shared" si="45"/>
        <v>plays</v>
      </c>
      <c r="S730" s="4">
        <f t="shared" si="46"/>
        <v>17.5</v>
      </c>
      <c r="T730">
        <f t="shared" si="47"/>
        <v>1.3605442176870748E-2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11">
        <f>(((J731/60)/60)/24)+DATE(1970,1,1)</f>
        <v>41309.25</v>
      </c>
      <c r="L731">
        <v>1360130400</v>
      </c>
      <c r="M731" s="11">
        <f>(((L731/60)/60)/24)+DATE(1970,1,1)</f>
        <v>41311.25</v>
      </c>
      <c r="N731" t="b">
        <v>0</v>
      </c>
      <c r="O731" t="b">
        <v>0</v>
      </c>
      <c r="P731" t="s">
        <v>53</v>
      </c>
      <c r="Q731" t="str">
        <f t="shared" si="44"/>
        <v>film &amp; video</v>
      </c>
      <c r="R731" t="str">
        <f t="shared" si="45"/>
        <v>drama</v>
      </c>
      <c r="S731" s="4">
        <f t="shared" si="46"/>
        <v>185.66071428571428</v>
      </c>
      <c r="T731">
        <f t="shared" si="47"/>
        <v>1.1734154082908531E-2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11">
        <f>(((J732/60)/60)/24)+DATE(1970,1,1)</f>
        <v>42147.208333333328</v>
      </c>
      <c r="L732">
        <v>1432875600</v>
      </c>
      <c r="M732" s="11">
        <f>(((L732/60)/60)/24)+DATE(1970,1,1)</f>
        <v>42153.208333333328</v>
      </c>
      <c r="N732" t="b">
        <v>0</v>
      </c>
      <c r="O732" t="b">
        <v>0</v>
      </c>
      <c r="P732" t="s">
        <v>65</v>
      </c>
      <c r="Q732" t="str">
        <f t="shared" si="44"/>
        <v>technology</v>
      </c>
      <c r="R732" t="str">
        <f t="shared" si="45"/>
        <v>wearables</v>
      </c>
      <c r="S732" s="4">
        <f t="shared" si="46"/>
        <v>412.6631944444444</v>
      </c>
      <c r="T732">
        <f t="shared" si="47"/>
        <v>9.0115863252753538E-3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11">
        <f>(((J733/60)/60)/24)+DATE(1970,1,1)</f>
        <v>42939.208333333328</v>
      </c>
      <c r="L733">
        <v>1500872400</v>
      </c>
      <c r="M733" s="11">
        <f>(((L733/60)/60)/24)+DATE(1970,1,1)</f>
        <v>42940.208333333328</v>
      </c>
      <c r="N733" t="b">
        <v>0</v>
      </c>
      <c r="O733" t="b">
        <v>0</v>
      </c>
      <c r="P733" t="s">
        <v>28</v>
      </c>
      <c r="Q733" t="str">
        <f t="shared" si="44"/>
        <v>technology</v>
      </c>
      <c r="R733" t="str">
        <f t="shared" si="45"/>
        <v>web</v>
      </c>
      <c r="S733" s="4">
        <f t="shared" si="46"/>
        <v>90.25</v>
      </c>
      <c r="T733">
        <f t="shared" si="47"/>
        <v>3.0332409972299169E-2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11">
        <f>(((J734/60)/60)/24)+DATE(1970,1,1)</f>
        <v>42816.208333333328</v>
      </c>
      <c r="L734">
        <v>1492146000</v>
      </c>
      <c r="M734" s="11">
        <f>(((L734/60)/60)/24)+DATE(1970,1,1)</f>
        <v>42839.208333333328</v>
      </c>
      <c r="N734" t="b">
        <v>0</v>
      </c>
      <c r="O734" t="b">
        <v>1</v>
      </c>
      <c r="P734" t="s">
        <v>23</v>
      </c>
      <c r="Q734" t="str">
        <f t="shared" si="44"/>
        <v>music</v>
      </c>
      <c r="R734" t="str">
        <f t="shared" si="45"/>
        <v>rock</v>
      </c>
      <c r="S734" s="4">
        <f t="shared" si="46"/>
        <v>91.984615384615381</v>
      </c>
      <c r="T734">
        <f t="shared" si="47"/>
        <v>1.041608593038598E-2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11">
        <f>(((J735/60)/60)/24)+DATE(1970,1,1)</f>
        <v>41844.208333333336</v>
      </c>
      <c r="L735">
        <v>1407301200</v>
      </c>
      <c r="M735" s="11">
        <f>(((L735/60)/60)/24)+DATE(1970,1,1)</f>
        <v>41857.208333333336</v>
      </c>
      <c r="N735" t="b">
        <v>0</v>
      </c>
      <c r="O735" t="b">
        <v>0</v>
      </c>
      <c r="P735" t="s">
        <v>148</v>
      </c>
      <c r="Q735" t="str">
        <f t="shared" si="44"/>
        <v>music</v>
      </c>
      <c r="R735" t="str">
        <f t="shared" si="45"/>
        <v>metal</v>
      </c>
      <c r="S735" s="4">
        <f t="shared" si="46"/>
        <v>527.00632911392404</v>
      </c>
      <c r="T735">
        <f t="shared" si="47"/>
        <v>1.1769368417260138E-2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11">
        <f>(((J736/60)/60)/24)+DATE(1970,1,1)</f>
        <v>42763.25</v>
      </c>
      <c r="L736">
        <v>1486620000</v>
      </c>
      <c r="M736" s="11">
        <f>(((L736/60)/60)/24)+DATE(1970,1,1)</f>
        <v>42775.25</v>
      </c>
      <c r="N736" t="b">
        <v>0</v>
      </c>
      <c r="O736" t="b">
        <v>1</v>
      </c>
      <c r="P736" t="s">
        <v>33</v>
      </c>
      <c r="Q736" t="str">
        <f t="shared" si="44"/>
        <v>theater</v>
      </c>
      <c r="R736" t="str">
        <f t="shared" si="45"/>
        <v>plays</v>
      </c>
      <c r="S736" s="4">
        <f t="shared" si="46"/>
        <v>319.14285714285711</v>
      </c>
      <c r="T736">
        <f t="shared" si="47"/>
        <v>3.9988063264697109E-2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11">
        <f>(((J737/60)/60)/24)+DATE(1970,1,1)</f>
        <v>42459.208333333328</v>
      </c>
      <c r="L737">
        <v>1459918800</v>
      </c>
      <c r="M737" s="11">
        <f>(((L737/60)/60)/24)+DATE(1970,1,1)</f>
        <v>42466.208333333328</v>
      </c>
      <c r="N737" t="b">
        <v>0</v>
      </c>
      <c r="O737" t="b">
        <v>0</v>
      </c>
      <c r="P737" t="s">
        <v>122</v>
      </c>
      <c r="Q737" t="str">
        <f t="shared" si="44"/>
        <v>photography</v>
      </c>
      <c r="R737" t="str">
        <f t="shared" si="45"/>
        <v>photography books</v>
      </c>
      <c r="S737" s="4">
        <f t="shared" si="46"/>
        <v>354.18867924528303</v>
      </c>
      <c r="T737">
        <f t="shared" si="47"/>
        <v>1.5151745761164044E-2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11">
        <f>(((J738/60)/60)/24)+DATE(1970,1,1)</f>
        <v>42055.25</v>
      </c>
      <c r="L738">
        <v>1424757600</v>
      </c>
      <c r="M738" s="11">
        <f>(((L738/60)/60)/24)+DATE(1970,1,1)</f>
        <v>42059.25</v>
      </c>
      <c r="N738" t="b">
        <v>0</v>
      </c>
      <c r="O738" t="b">
        <v>0</v>
      </c>
      <c r="P738" t="s">
        <v>68</v>
      </c>
      <c r="Q738" t="str">
        <f t="shared" si="44"/>
        <v>publishing</v>
      </c>
      <c r="R738" t="str">
        <f t="shared" si="45"/>
        <v>nonfiction</v>
      </c>
      <c r="S738" s="4">
        <f t="shared" si="46"/>
        <v>32.896103896103895</v>
      </c>
      <c r="T738">
        <f t="shared" si="47"/>
        <v>1.1448874851954205E-2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11">
        <f>(((J739/60)/60)/24)+DATE(1970,1,1)</f>
        <v>42685.25</v>
      </c>
      <c r="L739">
        <v>1479880800</v>
      </c>
      <c r="M739" s="11">
        <f>(((L739/60)/60)/24)+DATE(1970,1,1)</f>
        <v>42697.25</v>
      </c>
      <c r="N739" t="b">
        <v>0</v>
      </c>
      <c r="O739" t="b">
        <v>0</v>
      </c>
      <c r="P739" t="s">
        <v>60</v>
      </c>
      <c r="Q739" t="str">
        <f t="shared" si="44"/>
        <v>music</v>
      </c>
      <c r="R739" t="str">
        <f t="shared" si="45"/>
        <v>indie rock</v>
      </c>
      <c r="S739" s="4">
        <f t="shared" si="46"/>
        <v>135.8918918918919</v>
      </c>
      <c r="T739">
        <f t="shared" si="47"/>
        <v>3.5799522673031027E-2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11">
        <f>(((J740/60)/60)/24)+DATE(1970,1,1)</f>
        <v>41959.25</v>
      </c>
      <c r="L740">
        <v>1418018400</v>
      </c>
      <c r="M740" s="11">
        <f>(((L740/60)/60)/24)+DATE(1970,1,1)</f>
        <v>41981.25</v>
      </c>
      <c r="N740" t="b">
        <v>0</v>
      </c>
      <c r="O740" t="b">
        <v>1</v>
      </c>
      <c r="P740" t="s">
        <v>33</v>
      </c>
      <c r="Q740" t="str">
        <f t="shared" si="44"/>
        <v>theater</v>
      </c>
      <c r="R740" t="str">
        <f t="shared" si="45"/>
        <v>plays</v>
      </c>
      <c r="S740" s="4">
        <f t="shared" si="46"/>
        <v>2.0843373493975905</v>
      </c>
      <c r="T740">
        <f t="shared" si="47"/>
        <v>9.6339113680154135E-3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11">
        <f>(((J741/60)/60)/24)+DATE(1970,1,1)</f>
        <v>41089.208333333336</v>
      </c>
      <c r="L741">
        <v>1341032400</v>
      </c>
      <c r="M741" s="11">
        <f>(((L741/60)/60)/24)+DATE(1970,1,1)</f>
        <v>41090.208333333336</v>
      </c>
      <c r="N741" t="b">
        <v>0</v>
      </c>
      <c r="O741" t="b">
        <v>0</v>
      </c>
      <c r="P741" t="s">
        <v>60</v>
      </c>
      <c r="Q741" t="str">
        <f t="shared" si="44"/>
        <v>music</v>
      </c>
      <c r="R741" t="str">
        <f t="shared" si="45"/>
        <v>indie rock</v>
      </c>
      <c r="S741" s="4">
        <f t="shared" si="46"/>
        <v>61</v>
      </c>
      <c r="T741">
        <f t="shared" si="47"/>
        <v>3.1311475409836066E-2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11">
        <f>(((J742/60)/60)/24)+DATE(1970,1,1)</f>
        <v>42769.25</v>
      </c>
      <c r="L742">
        <v>1486360800</v>
      </c>
      <c r="M742" s="11">
        <f>(((L742/60)/60)/24)+DATE(1970,1,1)</f>
        <v>42772.25</v>
      </c>
      <c r="N742" t="b">
        <v>0</v>
      </c>
      <c r="O742" t="b">
        <v>0</v>
      </c>
      <c r="P742" t="s">
        <v>33</v>
      </c>
      <c r="Q742" t="str">
        <f t="shared" si="44"/>
        <v>theater</v>
      </c>
      <c r="R742" t="str">
        <f t="shared" si="45"/>
        <v>plays</v>
      </c>
      <c r="S742" s="4">
        <f t="shared" si="46"/>
        <v>30.037735849056602</v>
      </c>
      <c r="T742">
        <f t="shared" si="47"/>
        <v>1.0050251256281407E-2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11">
        <f>(((J743/60)/60)/24)+DATE(1970,1,1)</f>
        <v>40321.208333333336</v>
      </c>
      <c r="L743">
        <v>1274677200</v>
      </c>
      <c r="M743" s="11">
        <f>(((L743/60)/60)/24)+DATE(1970,1,1)</f>
        <v>40322.208333333336</v>
      </c>
      <c r="N743" t="b">
        <v>0</v>
      </c>
      <c r="O743" t="b">
        <v>0</v>
      </c>
      <c r="P743" t="s">
        <v>33</v>
      </c>
      <c r="Q743" t="str">
        <f t="shared" si="44"/>
        <v>theater</v>
      </c>
      <c r="R743" t="str">
        <f t="shared" si="45"/>
        <v>plays</v>
      </c>
      <c r="S743" s="4">
        <f t="shared" si="46"/>
        <v>1179.1666666666665</v>
      </c>
      <c r="T743">
        <f t="shared" si="47"/>
        <v>9.1872791519434626E-3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11">
        <f>(((J744/60)/60)/24)+DATE(1970,1,1)</f>
        <v>40197.25</v>
      </c>
      <c r="L744">
        <v>1267509600</v>
      </c>
      <c r="M744" s="11">
        <f>(((L744/60)/60)/24)+DATE(1970,1,1)</f>
        <v>40239.25</v>
      </c>
      <c r="N744" t="b">
        <v>0</v>
      </c>
      <c r="O744" t="b">
        <v>0</v>
      </c>
      <c r="P744" t="s">
        <v>50</v>
      </c>
      <c r="Q744" t="str">
        <f t="shared" si="44"/>
        <v>music</v>
      </c>
      <c r="R744" t="str">
        <f t="shared" si="45"/>
        <v>electric music</v>
      </c>
      <c r="S744" s="4">
        <f t="shared" si="46"/>
        <v>1126.0833333333335</v>
      </c>
      <c r="T744">
        <f t="shared" si="47"/>
        <v>9.0283430770369266E-3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11">
        <f>(((J745/60)/60)/24)+DATE(1970,1,1)</f>
        <v>42298.208333333328</v>
      </c>
      <c r="L745">
        <v>1445922000</v>
      </c>
      <c r="M745" s="11">
        <f>(((L745/60)/60)/24)+DATE(1970,1,1)</f>
        <v>42304.208333333328</v>
      </c>
      <c r="N745" t="b">
        <v>0</v>
      </c>
      <c r="O745" t="b">
        <v>1</v>
      </c>
      <c r="P745" t="s">
        <v>33</v>
      </c>
      <c r="Q745" t="str">
        <f t="shared" si="44"/>
        <v>theater</v>
      </c>
      <c r="R745" t="str">
        <f t="shared" si="45"/>
        <v>plays</v>
      </c>
      <c r="S745" s="4">
        <f t="shared" si="46"/>
        <v>12.923076923076923</v>
      </c>
      <c r="T745">
        <f t="shared" si="47"/>
        <v>3.3730158730158728E-2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11">
        <f>(((J746/60)/60)/24)+DATE(1970,1,1)</f>
        <v>43322.208333333328</v>
      </c>
      <c r="L746">
        <v>1534050000</v>
      </c>
      <c r="M746" s="11">
        <f>(((L746/60)/60)/24)+DATE(1970,1,1)</f>
        <v>43324.208333333328</v>
      </c>
      <c r="N746" t="b">
        <v>0</v>
      </c>
      <c r="O746" t="b">
        <v>1</v>
      </c>
      <c r="P746" t="s">
        <v>33</v>
      </c>
      <c r="Q746" t="str">
        <f t="shared" si="44"/>
        <v>theater</v>
      </c>
      <c r="R746" t="str">
        <f t="shared" si="45"/>
        <v>plays</v>
      </c>
      <c r="S746" s="4">
        <f t="shared" si="46"/>
        <v>712</v>
      </c>
      <c r="T746">
        <f t="shared" si="47"/>
        <v>9.8314606741573031E-3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11">
        <f>(((J747/60)/60)/24)+DATE(1970,1,1)</f>
        <v>40328.208333333336</v>
      </c>
      <c r="L747">
        <v>1277528400</v>
      </c>
      <c r="M747" s="11">
        <f>(((L747/60)/60)/24)+DATE(1970,1,1)</f>
        <v>40355.208333333336</v>
      </c>
      <c r="N747" t="b">
        <v>0</v>
      </c>
      <c r="O747" t="b">
        <v>0</v>
      </c>
      <c r="P747" t="s">
        <v>65</v>
      </c>
      <c r="Q747" t="str">
        <f t="shared" si="44"/>
        <v>technology</v>
      </c>
      <c r="R747" t="str">
        <f t="shared" si="45"/>
        <v>wearables</v>
      </c>
      <c r="S747" s="4">
        <f t="shared" si="46"/>
        <v>30.304347826086957</v>
      </c>
      <c r="T747">
        <f t="shared" si="47"/>
        <v>1.6260162601626018E-2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11">
        <f>(((J748/60)/60)/24)+DATE(1970,1,1)</f>
        <v>40825.208333333336</v>
      </c>
      <c r="L748">
        <v>1318568400</v>
      </c>
      <c r="M748" s="11">
        <f>(((L748/60)/60)/24)+DATE(1970,1,1)</f>
        <v>40830.208333333336</v>
      </c>
      <c r="N748" t="b">
        <v>0</v>
      </c>
      <c r="O748" t="b">
        <v>0</v>
      </c>
      <c r="P748" t="s">
        <v>28</v>
      </c>
      <c r="Q748" t="str">
        <f t="shared" si="44"/>
        <v>technology</v>
      </c>
      <c r="R748" t="str">
        <f t="shared" si="45"/>
        <v>web</v>
      </c>
      <c r="S748" s="4">
        <f t="shared" si="46"/>
        <v>212.50896057347671</v>
      </c>
      <c r="T748">
        <f t="shared" si="47"/>
        <v>2.8571428571428571E-2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11">
        <f>(((J749/60)/60)/24)+DATE(1970,1,1)</f>
        <v>40423.208333333336</v>
      </c>
      <c r="L749">
        <v>1284354000</v>
      </c>
      <c r="M749" s="11">
        <f>(((L749/60)/60)/24)+DATE(1970,1,1)</f>
        <v>40434.208333333336</v>
      </c>
      <c r="N749" t="b">
        <v>0</v>
      </c>
      <c r="O749" t="b">
        <v>0</v>
      </c>
      <c r="P749" t="s">
        <v>33</v>
      </c>
      <c r="Q749" t="str">
        <f t="shared" si="44"/>
        <v>theater</v>
      </c>
      <c r="R749" t="str">
        <f t="shared" si="45"/>
        <v>plays</v>
      </c>
      <c r="S749" s="4">
        <f t="shared" si="46"/>
        <v>228.85714285714286</v>
      </c>
      <c r="T749">
        <f t="shared" si="47"/>
        <v>2.4968789013732832E-2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11">
        <f>(((J750/60)/60)/24)+DATE(1970,1,1)</f>
        <v>40238.25</v>
      </c>
      <c r="L750">
        <v>1269579600</v>
      </c>
      <c r="M750" s="11">
        <f>(((L750/60)/60)/24)+DATE(1970,1,1)</f>
        <v>40263.208333333336</v>
      </c>
      <c r="N750" t="b">
        <v>0</v>
      </c>
      <c r="O750" t="b">
        <v>1</v>
      </c>
      <c r="P750" t="s">
        <v>71</v>
      </c>
      <c r="Q750" t="str">
        <f t="shared" si="44"/>
        <v>film &amp; video</v>
      </c>
      <c r="R750" t="str">
        <f t="shared" si="45"/>
        <v>animation</v>
      </c>
      <c r="S750" s="4">
        <f t="shared" si="46"/>
        <v>34.959979476654695</v>
      </c>
      <c r="T750">
        <f t="shared" si="47"/>
        <v>9.0112567327589998E-3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11">
        <f>(((J751/60)/60)/24)+DATE(1970,1,1)</f>
        <v>41920.208333333336</v>
      </c>
      <c r="L751">
        <v>1413781200</v>
      </c>
      <c r="M751" s="11">
        <f>(((L751/60)/60)/24)+DATE(1970,1,1)</f>
        <v>41932.208333333336</v>
      </c>
      <c r="N751" t="b">
        <v>0</v>
      </c>
      <c r="O751" t="b">
        <v>1</v>
      </c>
      <c r="P751" t="s">
        <v>65</v>
      </c>
      <c r="Q751" t="str">
        <f t="shared" si="44"/>
        <v>technology</v>
      </c>
      <c r="R751" t="str">
        <f t="shared" si="45"/>
        <v>wearables</v>
      </c>
      <c r="S751" s="4">
        <f t="shared" si="46"/>
        <v>157.29069767441862</v>
      </c>
      <c r="T751">
        <f t="shared" si="47"/>
        <v>2.7056997116877358E-2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11">
        <f>(((J752/60)/60)/24)+DATE(1970,1,1)</f>
        <v>40360.208333333336</v>
      </c>
      <c r="L752">
        <v>1280120400</v>
      </c>
      <c r="M752" s="11">
        <f>(((L752/60)/60)/24)+DATE(1970,1,1)</f>
        <v>40385.208333333336</v>
      </c>
      <c r="N752" t="b">
        <v>0</v>
      </c>
      <c r="O752" t="b">
        <v>0</v>
      </c>
      <c r="P752" t="s">
        <v>50</v>
      </c>
      <c r="Q752" t="str">
        <f t="shared" si="44"/>
        <v>music</v>
      </c>
      <c r="R752" t="str">
        <f t="shared" si="45"/>
        <v>electric music</v>
      </c>
      <c r="S752" s="4">
        <f t="shared" si="46"/>
        <v>1</v>
      </c>
      <c r="T752">
        <f t="shared" si="47"/>
        <v>1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11">
        <f>(((J753/60)/60)/24)+DATE(1970,1,1)</f>
        <v>42446.208333333328</v>
      </c>
      <c r="L753">
        <v>1459486800</v>
      </c>
      <c r="M753" s="11">
        <f>(((L753/60)/60)/24)+DATE(1970,1,1)</f>
        <v>42461.208333333328</v>
      </c>
      <c r="N753" t="b">
        <v>1</v>
      </c>
      <c r="O753" t="b">
        <v>1</v>
      </c>
      <c r="P753" t="s">
        <v>68</v>
      </c>
      <c r="Q753" t="str">
        <f t="shared" si="44"/>
        <v>publishing</v>
      </c>
      <c r="R753" t="str">
        <f t="shared" si="45"/>
        <v>nonfiction</v>
      </c>
      <c r="S753" s="4">
        <f t="shared" si="46"/>
        <v>232.30555555555554</v>
      </c>
      <c r="T753">
        <f t="shared" si="47"/>
        <v>3.2285065168001913E-2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11">
        <f>(((J754/60)/60)/24)+DATE(1970,1,1)</f>
        <v>40395.208333333336</v>
      </c>
      <c r="L754">
        <v>1282539600</v>
      </c>
      <c r="M754" s="11">
        <f>(((L754/60)/60)/24)+DATE(1970,1,1)</f>
        <v>40413.208333333336</v>
      </c>
      <c r="N754" t="b">
        <v>0</v>
      </c>
      <c r="O754" t="b">
        <v>1</v>
      </c>
      <c r="P754" t="s">
        <v>33</v>
      </c>
      <c r="Q754" t="str">
        <f t="shared" si="44"/>
        <v>theater</v>
      </c>
      <c r="R754" t="str">
        <f t="shared" si="45"/>
        <v>plays</v>
      </c>
      <c r="S754" s="4">
        <f t="shared" si="46"/>
        <v>92.448275862068968</v>
      </c>
      <c r="T754">
        <f t="shared" si="47"/>
        <v>2.1260723610593061E-2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11">
        <f>(((J755/60)/60)/24)+DATE(1970,1,1)</f>
        <v>40321.208333333336</v>
      </c>
      <c r="L755">
        <v>1275886800</v>
      </c>
      <c r="M755" s="11">
        <f>(((L755/60)/60)/24)+DATE(1970,1,1)</f>
        <v>40336.208333333336</v>
      </c>
      <c r="N755" t="b">
        <v>0</v>
      </c>
      <c r="O755" t="b">
        <v>0</v>
      </c>
      <c r="P755" t="s">
        <v>122</v>
      </c>
      <c r="Q755" t="str">
        <f t="shared" si="44"/>
        <v>photography</v>
      </c>
      <c r="R755" t="str">
        <f t="shared" si="45"/>
        <v>photography books</v>
      </c>
      <c r="S755" s="4">
        <f t="shared" si="46"/>
        <v>256.70212765957444</v>
      </c>
      <c r="T755">
        <f t="shared" si="47"/>
        <v>1.1355159552424368E-2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11">
        <f>(((J756/60)/60)/24)+DATE(1970,1,1)</f>
        <v>41210.208333333336</v>
      </c>
      <c r="L756">
        <v>1355983200</v>
      </c>
      <c r="M756" s="11">
        <f>(((L756/60)/60)/24)+DATE(1970,1,1)</f>
        <v>41263.25</v>
      </c>
      <c r="N756" t="b">
        <v>0</v>
      </c>
      <c r="O756" t="b">
        <v>0</v>
      </c>
      <c r="P756" t="s">
        <v>33</v>
      </c>
      <c r="Q756" t="str">
        <f t="shared" si="44"/>
        <v>theater</v>
      </c>
      <c r="R756" t="str">
        <f t="shared" si="45"/>
        <v>plays</v>
      </c>
      <c r="S756" s="4">
        <f t="shared" si="46"/>
        <v>168.47017045454547</v>
      </c>
      <c r="T756">
        <f t="shared" si="47"/>
        <v>2.7022925221115823E-2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11">
        <f>(((J757/60)/60)/24)+DATE(1970,1,1)</f>
        <v>43096.25</v>
      </c>
      <c r="L757">
        <v>1515391200</v>
      </c>
      <c r="M757" s="11">
        <f>(((L757/60)/60)/24)+DATE(1970,1,1)</f>
        <v>43108.25</v>
      </c>
      <c r="N757" t="b">
        <v>0</v>
      </c>
      <c r="O757" t="b">
        <v>1</v>
      </c>
      <c r="P757" t="s">
        <v>33</v>
      </c>
      <c r="Q757" t="str">
        <f t="shared" si="44"/>
        <v>theater</v>
      </c>
      <c r="R757" t="str">
        <f t="shared" si="45"/>
        <v>plays</v>
      </c>
      <c r="S757" s="4">
        <f t="shared" si="46"/>
        <v>166.57777777777778</v>
      </c>
      <c r="T757">
        <f t="shared" si="47"/>
        <v>3.8420490928495199E-2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11">
        <f>(((J758/60)/60)/24)+DATE(1970,1,1)</f>
        <v>42024.25</v>
      </c>
      <c r="L758">
        <v>1422252000</v>
      </c>
      <c r="M758" s="11">
        <f>(((L758/60)/60)/24)+DATE(1970,1,1)</f>
        <v>42030.25</v>
      </c>
      <c r="N758" t="b">
        <v>0</v>
      </c>
      <c r="O758" t="b">
        <v>0</v>
      </c>
      <c r="P758" t="s">
        <v>33</v>
      </c>
      <c r="Q758" t="str">
        <f t="shared" si="44"/>
        <v>theater</v>
      </c>
      <c r="R758" t="str">
        <f t="shared" si="45"/>
        <v>plays</v>
      </c>
      <c r="S758" s="4">
        <f t="shared" si="46"/>
        <v>772.07692307692309</v>
      </c>
      <c r="T758">
        <f t="shared" si="47"/>
        <v>1.4745441865099133E-2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11">
        <f>(((J759/60)/60)/24)+DATE(1970,1,1)</f>
        <v>40675.208333333336</v>
      </c>
      <c r="L759">
        <v>1305522000</v>
      </c>
      <c r="M759" s="11">
        <f>(((L759/60)/60)/24)+DATE(1970,1,1)</f>
        <v>40679.208333333336</v>
      </c>
      <c r="N759" t="b">
        <v>0</v>
      </c>
      <c r="O759" t="b">
        <v>0</v>
      </c>
      <c r="P759" t="s">
        <v>53</v>
      </c>
      <c r="Q759" t="str">
        <f t="shared" si="44"/>
        <v>film &amp; video</v>
      </c>
      <c r="R759" t="str">
        <f t="shared" si="45"/>
        <v>drama</v>
      </c>
      <c r="S759" s="4">
        <f t="shared" si="46"/>
        <v>406.85714285714283</v>
      </c>
      <c r="T759">
        <f t="shared" si="47"/>
        <v>2.0014044943820225E-2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11">
        <f>(((J760/60)/60)/24)+DATE(1970,1,1)</f>
        <v>41936.208333333336</v>
      </c>
      <c r="L760">
        <v>1414904400</v>
      </c>
      <c r="M760" s="11">
        <f>(((L760/60)/60)/24)+DATE(1970,1,1)</f>
        <v>41945.208333333336</v>
      </c>
      <c r="N760" t="b">
        <v>0</v>
      </c>
      <c r="O760" t="b">
        <v>0</v>
      </c>
      <c r="P760" t="s">
        <v>23</v>
      </c>
      <c r="Q760" t="str">
        <f t="shared" si="44"/>
        <v>music</v>
      </c>
      <c r="R760" t="str">
        <f t="shared" si="45"/>
        <v>rock</v>
      </c>
      <c r="S760" s="4">
        <f t="shared" si="46"/>
        <v>564.20608108108115</v>
      </c>
      <c r="T760">
        <f t="shared" si="47"/>
        <v>9.0895482171192473E-3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11">
        <f>(((J761/60)/60)/24)+DATE(1970,1,1)</f>
        <v>43136.25</v>
      </c>
      <c r="L761">
        <v>1520402400</v>
      </c>
      <c r="M761" s="11">
        <f>(((L761/60)/60)/24)+DATE(1970,1,1)</f>
        <v>43166.25</v>
      </c>
      <c r="N761" t="b">
        <v>0</v>
      </c>
      <c r="O761" t="b">
        <v>0</v>
      </c>
      <c r="P761" t="s">
        <v>50</v>
      </c>
      <c r="Q761" t="str">
        <f t="shared" si="44"/>
        <v>music</v>
      </c>
      <c r="R761" t="str">
        <f t="shared" si="45"/>
        <v>electric music</v>
      </c>
      <c r="S761" s="4">
        <f t="shared" si="46"/>
        <v>68.426865671641792</v>
      </c>
      <c r="T761">
        <f t="shared" si="47"/>
        <v>1.1115473541857523E-2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11">
        <f>(((J762/60)/60)/24)+DATE(1970,1,1)</f>
        <v>43678.208333333328</v>
      </c>
      <c r="L762">
        <v>1567141200</v>
      </c>
      <c r="M762" s="11">
        <f>(((L762/60)/60)/24)+DATE(1970,1,1)</f>
        <v>43707.208333333328</v>
      </c>
      <c r="N762" t="b">
        <v>0</v>
      </c>
      <c r="O762" t="b">
        <v>1</v>
      </c>
      <c r="P762" t="s">
        <v>89</v>
      </c>
      <c r="Q762" t="str">
        <f t="shared" si="44"/>
        <v>games</v>
      </c>
      <c r="R762" t="str">
        <f t="shared" si="45"/>
        <v>video games</v>
      </c>
      <c r="S762" s="4">
        <f t="shared" si="46"/>
        <v>34.351966873706004</v>
      </c>
      <c r="T762">
        <f t="shared" si="47"/>
        <v>1.2656702025072323E-2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11">
        <f>(((J763/60)/60)/24)+DATE(1970,1,1)</f>
        <v>42938.208333333328</v>
      </c>
      <c r="L763">
        <v>1501131600</v>
      </c>
      <c r="M763" s="11">
        <f>(((L763/60)/60)/24)+DATE(1970,1,1)</f>
        <v>42943.208333333328</v>
      </c>
      <c r="N763" t="b">
        <v>0</v>
      </c>
      <c r="O763" t="b">
        <v>0</v>
      </c>
      <c r="P763" t="s">
        <v>23</v>
      </c>
      <c r="Q763" t="str">
        <f t="shared" si="44"/>
        <v>music</v>
      </c>
      <c r="R763" t="str">
        <f t="shared" si="45"/>
        <v>rock</v>
      </c>
      <c r="S763" s="4">
        <f t="shared" si="46"/>
        <v>655.4545454545455</v>
      </c>
      <c r="T763">
        <f t="shared" si="47"/>
        <v>1.1511789181692095E-2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11">
        <f>(((J764/60)/60)/24)+DATE(1970,1,1)</f>
        <v>41241.25</v>
      </c>
      <c r="L764">
        <v>1355032800</v>
      </c>
      <c r="M764" s="11">
        <f>(((L764/60)/60)/24)+DATE(1970,1,1)</f>
        <v>41252.25</v>
      </c>
      <c r="N764" t="b">
        <v>0</v>
      </c>
      <c r="O764" t="b">
        <v>0</v>
      </c>
      <c r="P764" t="s">
        <v>159</v>
      </c>
      <c r="Q764" t="str">
        <f t="shared" si="44"/>
        <v>music</v>
      </c>
      <c r="R764" t="str">
        <f t="shared" si="45"/>
        <v>jazz</v>
      </c>
      <c r="S764" s="4">
        <f t="shared" si="46"/>
        <v>177.25714285714284</v>
      </c>
      <c r="T764">
        <f t="shared" si="47"/>
        <v>1.6118633139909737E-2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11">
        <f>(((J765/60)/60)/24)+DATE(1970,1,1)</f>
        <v>41037.208333333336</v>
      </c>
      <c r="L765">
        <v>1339477200</v>
      </c>
      <c r="M765" s="11">
        <f>(((L765/60)/60)/24)+DATE(1970,1,1)</f>
        <v>41072.208333333336</v>
      </c>
      <c r="N765" t="b">
        <v>0</v>
      </c>
      <c r="O765" t="b">
        <v>1</v>
      </c>
      <c r="P765" t="s">
        <v>33</v>
      </c>
      <c r="Q765" t="str">
        <f t="shared" si="44"/>
        <v>theater</v>
      </c>
      <c r="R765" t="str">
        <f t="shared" si="45"/>
        <v>plays</v>
      </c>
      <c r="S765" s="4">
        <f t="shared" si="46"/>
        <v>113.17857142857144</v>
      </c>
      <c r="T765">
        <f t="shared" si="47"/>
        <v>3.7077942568633636E-2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11">
        <f>(((J766/60)/60)/24)+DATE(1970,1,1)</f>
        <v>40676.208333333336</v>
      </c>
      <c r="L766">
        <v>1305954000</v>
      </c>
      <c r="M766" s="11">
        <f>(((L766/60)/60)/24)+DATE(1970,1,1)</f>
        <v>40684.208333333336</v>
      </c>
      <c r="N766" t="b">
        <v>0</v>
      </c>
      <c r="O766" t="b">
        <v>0</v>
      </c>
      <c r="P766" t="s">
        <v>23</v>
      </c>
      <c r="Q766" t="str">
        <f t="shared" si="44"/>
        <v>music</v>
      </c>
      <c r="R766" t="str">
        <f t="shared" si="45"/>
        <v>rock</v>
      </c>
      <c r="S766" s="4">
        <f t="shared" si="46"/>
        <v>728.18181818181824</v>
      </c>
      <c r="T766">
        <f t="shared" si="47"/>
        <v>1.8476903870162296E-2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11">
        <f>(((J767/60)/60)/24)+DATE(1970,1,1)</f>
        <v>42840.208333333328</v>
      </c>
      <c r="L767">
        <v>1494392400</v>
      </c>
      <c r="M767" s="11">
        <f>(((L767/60)/60)/24)+DATE(1970,1,1)</f>
        <v>42865.208333333328</v>
      </c>
      <c r="N767" t="b">
        <v>1</v>
      </c>
      <c r="O767" t="b">
        <v>1</v>
      </c>
      <c r="P767" t="s">
        <v>60</v>
      </c>
      <c r="Q767" t="str">
        <f t="shared" si="44"/>
        <v>music</v>
      </c>
      <c r="R767" t="str">
        <f t="shared" si="45"/>
        <v>indie rock</v>
      </c>
      <c r="S767" s="4">
        <f t="shared" si="46"/>
        <v>208.33333333333334</v>
      </c>
      <c r="T767">
        <f t="shared" si="47"/>
        <v>2.4369230769230768E-2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11">
        <f>(((J768/60)/60)/24)+DATE(1970,1,1)</f>
        <v>43362.208333333328</v>
      </c>
      <c r="L768">
        <v>1537419600</v>
      </c>
      <c r="M768" s="11">
        <f>(((L768/60)/60)/24)+DATE(1970,1,1)</f>
        <v>43363.208333333328</v>
      </c>
      <c r="N768" t="b">
        <v>0</v>
      </c>
      <c r="O768" t="b">
        <v>0</v>
      </c>
      <c r="P768" t="s">
        <v>474</v>
      </c>
      <c r="Q768" t="str">
        <f t="shared" si="44"/>
        <v>film &amp; video</v>
      </c>
      <c r="R768" t="str">
        <f t="shared" si="45"/>
        <v>science fiction</v>
      </c>
      <c r="S768" s="4">
        <f t="shared" si="46"/>
        <v>31.171232876712331</v>
      </c>
      <c r="T768">
        <f t="shared" si="47"/>
        <v>1.8164505969384018E-2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11">
        <f>(((J769/60)/60)/24)+DATE(1970,1,1)</f>
        <v>42283.208333333328</v>
      </c>
      <c r="L769">
        <v>1447999200</v>
      </c>
      <c r="M769" s="11">
        <f>(((L769/60)/60)/24)+DATE(1970,1,1)</f>
        <v>42328.25</v>
      </c>
      <c r="N769" t="b">
        <v>0</v>
      </c>
      <c r="O769" t="b">
        <v>0</v>
      </c>
      <c r="P769" t="s">
        <v>206</v>
      </c>
      <c r="Q769" t="str">
        <f t="shared" si="44"/>
        <v>publishing</v>
      </c>
      <c r="R769" t="str">
        <f t="shared" si="45"/>
        <v>translations</v>
      </c>
      <c r="S769" s="4">
        <f t="shared" si="46"/>
        <v>56.967078189300416</v>
      </c>
      <c r="T769">
        <f t="shared" si="47"/>
        <v>9.2646102723398099E-3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11">
        <f>(((J770/60)/60)/24)+DATE(1970,1,1)</f>
        <v>41619.25</v>
      </c>
      <c r="L770">
        <v>1388037600</v>
      </c>
      <c r="M770" s="11">
        <f>(((L770/60)/60)/24)+DATE(1970,1,1)</f>
        <v>41634.25</v>
      </c>
      <c r="N770" t="b">
        <v>0</v>
      </c>
      <c r="O770" t="b">
        <v>0</v>
      </c>
      <c r="P770" t="s">
        <v>33</v>
      </c>
      <c r="Q770" t="str">
        <f t="shared" ref="Q770:Q833" si="48">LEFT(P770,SEARCH("/",P770,1)-1)</f>
        <v>theater</v>
      </c>
      <c r="R770" t="str">
        <f t="shared" ref="R770:R833" si="49">RIGHT(P770, LEN(P770)-SEARCH("/",P770))</f>
        <v>plays</v>
      </c>
      <c r="S770" s="4">
        <f t="shared" ref="S770:S833" si="50">E770/D770*100</f>
        <v>231</v>
      </c>
      <c r="T770">
        <f t="shared" ref="T770:T833" si="51">IF(G770=0,0,G770/E770)</f>
        <v>1.3528138528138528E-2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11">
        <f>(((J771/60)/60)/24)+DATE(1970,1,1)</f>
        <v>41501.208333333336</v>
      </c>
      <c r="L771">
        <v>1378789200</v>
      </c>
      <c r="M771" s="11">
        <f>(((L771/60)/60)/24)+DATE(1970,1,1)</f>
        <v>41527.208333333336</v>
      </c>
      <c r="N771" t="b">
        <v>0</v>
      </c>
      <c r="O771" t="b">
        <v>0</v>
      </c>
      <c r="P771" t="s">
        <v>89</v>
      </c>
      <c r="Q771" t="str">
        <f t="shared" si="48"/>
        <v>games</v>
      </c>
      <c r="R771" t="str">
        <f t="shared" si="49"/>
        <v>video games</v>
      </c>
      <c r="S771" s="4">
        <f t="shared" si="50"/>
        <v>86.867834394904463</v>
      </c>
      <c r="T771">
        <f t="shared" si="51"/>
        <v>3.1254009861969093E-2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11">
        <f>(((J772/60)/60)/24)+DATE(1970,1,1)</f>
        <v>41743.208333333336</v>
      </c>
      <c r="L772">
        <v>1398056400</v>
      </c>
      <c r="M772" s="11">
        <f>(((L772/60)/60)/24)+DATE(1970,1,1)</f>
        <v>41750.208333333336</v>
      </c>
      <c r="N772" t="b">
        <v>0</v>
      </c>
      <c r="O772" t="b">
        <v>1</v>
      </c>
      <c r="P772" t="s">
        <v>33</v>
      </c>
      <c r="Q772" t="str">
        <f t="shared" si="48"/>
        <v>theater</v>
      </c>
      <c r="R772" t="str">
        <f t="shared" si="49"/>
        <v>plays</v>
      </c>
      <c r="S772" s="4">
        <f t="shared" si="50"/>
        <v>270.74418604651163</v>
      </c>
      <c r="T772">
        <f t="shared" si="51"/>
        <v>1.855351314207181E-2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11">
        <f>(((J773/60)/60)/24)+DATE(1970,1,1)</f>
        <v>43491.25</v>
      </c>
      <c r="L773">
        <v>1550815200</v>
      </c>
      <c r="M773" s="11">
        <f>(((L773/60)/60)/24)+DATE(1970,1,1)</f>
        <v>43518.25</v>
      </c>
      <c r="N773" t="b">
        <v>0</v>
      </c>
      <c r="O773" t="b">
        <v>0</v>
      </c>
      <c r="P773" t="s">
        <v>33</v>
      </c>
      <c r="Q773" t="str">
        <f t="shared" si="48"/>
        <v>theater</v>
      </c>
      <c r="R773" t="str">
        <f t="shared" si="49"/>
        <v>plays</v>
      </c>
      <c r="S773" s="4">
        <f t="shared" si="50"/>
        <v>49.446428571428569</v>
      </c>
      <c r="T773">
        <f t="shared" si="51"/>
        <v>9.3896713615023476E-3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11">
        <f>(((J774/60)/60)/24)+DATE(1970,1,1)</f>
        <v>43505.25</v>
      </c>
      <c r="L774">
        <v>1550037600</v>
      </c>
      <c r="M774" s="11">
        <f>(((L774/60)/60)/24)+DATE(1970,1,1)</f>
        <v>43509.25</v>
      </c>
      <c r="N774" t="b">
        <v>0</v>
      </c>
      <c r="O774" t="b">
        <v>0</v>
      </c>
      <c r="P774" t="s">
        <v>60</v>
      </c>
      <c r="Q774" t="str">
        <f t="shared" si="48"/>
        <v>music</v>
      </c>
      <c r="R774" t="str">
        <f t="shared" si="49"/>
        <v>indie rock</v>
      </c>
      <c r="S774" s="4">
        <f t="shared" si="50"/>
        <v>113.3596256684492</v>
      </c>
      <c r="T774">
        <f t="shared" si="51"/>
        <v>3.0303208991308245E-2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11">
        <f>(((J775/60)/60)/24)+DATE(1970,1,1)</f>
        <v>42838.208333333328</v>
      </c>
      <c r="L775">
        <v>1492923600</v>
      </c>
      <c r="M775" s="11">
        <f>(((L775/60)/60)/24)+DATE(1970,1,1)</f>
        <v>42848.208333333328</v>
      </c>
      <c r="N775" t="b">
        <v>0</v>
      </c>
      <c r="O775" t="b">
        <v>0</v>
      </c>
      <c r="P775" t="s">
        <v>33</v>
      </c>
      <c r="Q775" t="str">
        <f t="shared" si="48"/>
        <v>theater</v>
      </c>
      <c r="R775" t="str">
        <f t="shared" si="49"/>
        <v>plays</v>
      </c>
      <c r="S775" s="4">
        <f t="shared" si="50"/>
        <v>190.55555555555554</v>
      </c>
      <c r="T775">
        <f t="shared" si="51"/>
        <v>2.3254434945891189E-2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11">
        <f>(((J776/60)/60)/24)+DATE(1970,1,1)</f>
        <v>42513.208333333328</v>
      </c>
      <c r="L776">
        <v>1467522000</v>
      </c>
      <c r="M776" s="11">
        <f>(((L776/60)/60)/24)+DATE(1970,1,1)</f>
        <v>42554.208333333328</v>
      </c>
      <c r="N776" t="b">
        <v>0</v>
      </c>
      <c r="O776" t="b">
        <v>0</v>
      </c>
      <c r="P776" t="s">
        <v>28</v>
      </c>
      <c r="Q776" t="str">
        <f t="shared" si="48"/>
        <v>technology</v>
      </c>
      <c r="R776" t="str">
        <f t="shared" si="49"/>
        <v>web</v>
      </c>
      <c r="S776" s="4">
        <f t="shared" si="50"/>
        <v>135.5</v>
      </c>
      <c r="T776">
        <f t="shared" si="51"/>
        <v>1.1512915129151291E-2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11">
        <f>(((J777/60)/60)/24)+DATE(1970,1,1)</f>
        <v>41949.25</v>
      </c>
      <c r="L777">
        <v>1416117600</v>
      </c>
      <c r="M777" s="11">
        <f>(((L777/60)/60)/24)+DATE(1970,1,1)</f>
        <v>41959.25</v>
      </c>
      <c r="N777" t="b">
        <v>0</v>
      </c>
      <c r="O777" t="b">
        <v>0</v>
      </c>
      <c r="P777" t="s">
        <v>23</v>
      </c>
      <c r="Q777" t="str">
        <f t="shared" si="48"/>
        <v>music</v>
      </c>
      <c r="R777" t="str">
        <f t="shared" si="49"/>
        <v>rock</v>
      </c>
      <c r="S777" s="4">
        <f t="shared" si="50"/>
        <v>10.297872340425531</v>
      </c>
      <c r="T777">
        <f t="shared" si="51"/>
        <v>1.0330578512396695E-2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11">
        <f>(((J778/60)/60)/24)+DATE(1970,1,1)</f>
        <v>43650.208333333328</v>
      </c>
      <c r="L778">
        <v>1563771600</v>
      </c>
      <c r="M778" s="11">
        <f>(((L778/60)/60)/24)+DATE(1970,1,1)</f>
        <v>43668.208333333328</v>
      </c>
      <c r="N778" t="b">
        <v>0</v>
      </c>
      <c r="O778" t="b">
        <v>0</v>
      </c>
      <c r="P778" t="s">
        <v>33</v>
      </c>
      <c r="Q778" t="str">
        <f t="shared" si="48"/>
        <v>theater</v>
      </c>
      <c r="R778" t="str">
        <f t="shared" si="49"/>
        <v>plays</v>
      </c>
      <c r="S778" s="4">
        <f t="shared" si="50"/>
        <v>65.544223826714799</v>
      </c>
      <c r="T778">
        <f t="shared" si="51"/>
        <v>3.0307202952232763E-2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11">
        <f>(((J779/60)/60)/24)+DATE(1970,1,1)</f>
        <v>40809.208333333336</v>
      </c>
      <c r="L779">
        <v>1319259600</v>
      </c>
      <c r="M779" s="11">
        <f>(((L779/60)/60)/24)+DATE(1970,1,1)</f>
        <v>40838.208333333336</v>
      </c>
      <c r="N779" t="b">
        <v>0</v>
      </c>
      <c r="O779" t="b">
        <v>0</v>
      </c>
      <c r="P779" t="s">
        <v>33</v>
      </c>
      <c r="Q779" t="str">
        <f t="shared" si="48"/>
        <v>theater</v>
      </c>
      <c r="R779" t="str">
        <f t="shared" si="49"/>
        <v>plays</v>
      </c>
      <c r="S779" s="4">
        <f t="shared" si="50"/>
        <v>49.026652452025587</v>
      </c>
      <c r="T779">
        <f t="shared" si="51"/>
        <v>1.4699806467045034E-2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11">
        <f>(((J780/60)/60)/24)+DATE(1970,1,1)</f>
        <v>40768.208333333336</v>
      </c>
      <c r="L780">
        <v>1313643600</v>
      </c>
      <c r="M780" s="11">
        <f>(((L780/60)/60)/24)+DATE(1970,1,1)</f>
        <v>40773.208333333336</v>
      </c>
      <c r="N780" t="b">
        <v>0</v>
      </c>
      <c r="O780" t="b">
        <v>0</v>
      </c>
      <c r="P780" t="s">
        <v>71</v>
      </c>
      <c r="Q780" t="str">
        <f t="shared" si="48"/>
        <v>film &amp; video</v>
      </c>
      <c r="R780" t="str">
        <f t="shared" si="49"/>
        <v>animation</v>
      </c>
      <c r="S780" s="4">
        <f t="shared" si="50"/>
        <v>787.92307692307691</v>
      </c>
      <c r="T780">
        <f t="shared" si="51"/>
        <v>1.6987210778092357E-2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11">
        <f>(((J781/60)/60)/24)+DATE(1970,1,1)</f>
        <v>42230.208333333328</v>
      </c>
      <c r="L781">
        <v>1440306000</v>
      </c>
      <c r="M781" s="11">
        <f>(((L781/60)/60)/24)+DATE(1970,1,1)</f>
        <v>42239.208333333328</v>
      </c>
      <c r="N781" t="b">
        <v>0</v>
      </c>
      <c r="O781" t="b">
        <v>1</v>
      </c>
      <c r="P781" t="s">
        <v>33</v>
      </c>
      <c r="Q781" t="str">
        <f t="shared" si="48"/>
        <v>theater</v>
      </c>
      <c r="R781" t="str">
        <f t="shared" si="49"/>
        <v>plays</v>
      </c>
      <c r="S781" s="4">
        <f t="shared" si="50"/>
        <v>80.306347746090154</v>
      </c>
      <c r="T781">
        <f t="shared" si="51"/>
        <v>9.5196636614619731E-3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11">
        <f>(((J782/60)/60)/24)+DATE(1970,1,1)</f>
        <v>42573.208333333328</v>
      </c>
      <c r="L782">
        <v>1470805200</v>
      </c>
      <c r="M782" s="11">
        <f>(((L782/60)/60)/24)+DATE(1970,1,1)</f>
        <v>42592.208333333328</v>
      </c>
      <c r="N782" t="b">
        <v>0</v>
      </c>
      <c r="O782" t="b">
        <v>1</v>
      </c>
      <c r="P782" t="s">
        <v>53</v>
      </c>
      <c r="Q782" t="str">
        <f t="shared" si="48"/>
        <v>film &amp; video</v>
      </c>
      <c r="R782" t="str">
        <f t="shared" si="49"/>
        <v>drama</v>
      </c>
      <c r="S782" s="4">
        <f t="shared" si="50"/>
        <v>106.29411764705883</v>
      </c>
      <c r="T782">
        <f t="shared" si="51"/>
        <v>3.0252720900202916E-2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11">
        <f>(((J783/60)/60)/24)+DATE(1970,1,1)</f>
        <v>40482.208333333336</v>
      </c>
      <c r="L783">
        <v>1292911200</v>
      </c>
      <c r="M783" s="11">
        <f>(((L783/60)/60)/24)+DATE(1970,1,1)</f>
        <v>40533.25</v>
      </c>
      <c r="N783" t="b">
        <v>0</v>
      </c>
      <c r="O783" t="b">
        <v>0</v>
      </c>
      <c r="P783" t="s">
        <v>33</v>
      </c>
      <c r="Q783" t="str">
        <f t="shared" si="48"/>
        <v>theater</v>
      </c>
      <c r="R783" t="str">
        <f t="shared" si="49"/>
        <v>plays</v>
      </c>
      <c r="S783" s="4">
        <f t="shared" si="50"/>
        <v>50.735632183908038</v>
      </c>
      <c r="T783">
        <f t="shared" si="51"/>
        <v>1.2686905301314002E-2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11">
        <f>(((J784/60)/60)/24)+DATE(1970,1,1)</f>
        <v>40603.25</v>
      </c>
      <c r="L784">
        <v>1301374800</v>
      </c>
      <c r="M784" s="11">
        <f>(((L784/60)/60)/24)+DATE(1970,1,1)</f>
        <v>40631.208333333336</v>
      </c>
      <c r="N784" t="b">
        <v>0</v>
      </c>
      <c r="O784" t="b">
        <v>1</v>
      </c>
      <c r="P784" t="s">
        <v>71</v>
      </c>
      <c r="Q784" t="str">
        <f t="shared" si="48"/>
        <v>film &amp; video</v>
      </c>
      <c r="R784" t="str">
        <f t="shared" si="49"/>
        <v>animation</v>
      </c>
      <c r="S784" s="4">
        <f t="shared" si="50"/>
        <v>215.31372549019611</v>
      </c>
      <c r="T784">
        <f t="shared" si="51"/>
        <v>1.466168837082233E-2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11">
        <f>(((J785/60)/60)/24)+DATE(1970,1,1)</f>
        <v>41625.25</v>
      </c>
      <c r="L785">
        <v>1387864800</v>
      </c>
      <c r="M785" s="11">
        <f>(((L785/60)/60)/24)+DATE(1970,1,1)</f>
        <v>41632.25</v>
      </c>
      <c r="N785" t="b">
        <v>0</v>
      </c>
      <c r="O785" t="b">
        <v>0</v>
      </c>
      <c r="P785" t="s">
        <v>23</v>
      </c>
      <c r="Q785" t="str">
        <f t="shared" si="48"/>
        <v>music</v>
      </c>
      <c r="R785" t="str">
        <f t="shared" si="49"/>
        <v>rock</v>
      </c>
      <c r="S785" s="4">
        <f t="shared" si="50"/>
        <v>141.22972972972974</v>
      </c>
      <c r="T785">
        <f t="shared" si="51"/>
        <v>1.3204478040378911E-2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11">
        <f>(((J786/60)/60)/24)+DATE(1970,1,1)</f>
        <v>42435.25</v>
      </c>
      <c r="L786">
        <v>1458190800</v>
      </c>
      <c r="M786" s="11">
        <f>(((L786/60)/60)/24)+DATE(1970,1,1)</f>
        <v>42446.208333333328</v>
      </c>
      <c r="N786" t="b">
        <v>0</v>
      </c>
      <c r="O786" t="b">
        <v>0</v>
      </c>
      <c r="P786" t="s">
        <v>28</v>
      </c>
      <c r="Q786" t="str">
        <f t="shared" si="48"/>
        <v>technology</v>
      </c>
      <c r="R786" t="str">
        <f t="shared" si="49"/>
        <v>web</v>
      </c>
      <c r="S786" s="4">
        <f t="shared" si="50"/>
        <v>115.33745781777279</v>
      </c>
      <c r="T786">
        <f t="shared" si="51"/>
        <v>3.2262154386307113E-2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11">
        <f>(((J787/60)/60)/24)+DATE(1970,1,1)</f>
        <v>43582.208333333328</v>
      </c>
      <c r="L787">
        <v>1559278800</v>
      </c>
      <c r="M787" s="11">
        <f>(((L787/60)/60)/24)+DATE(1970,1,1)</f>
        <v>43616.208333333328</v>
      </c>
      <c r="N787" t="b">
        <v>0</v>
      </c>
      <c r="O787" t="b">
        <v>1</v>
      </c>
      <c r="P787" t="s">
        <v>71</v>
      </c>
      <c r="Q787" t="str">
        <f t="shared" si="48"/>
        <v>film &amp; video</v>
      </c>
      <c r="R787" t="str">
        <f t="shared" si="49"/>
        <v>animation</v>
      </c>
      <c r="S787" s="4">
        <f t="shared" si="50"/>
        <v>193.11940298507463</v>
      </c>
      <c r="T787">
        <f t="shared" si="51"/>
        <v>9.8152871164695881E-3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11">
        <f>(((J788/60)/60)/24)+DATE(1970,1,1)</f>
        <v>43186.208333333328</v>
      </c>
      <c r="L788">
        <v>1522731600</v>
      </c>
      <c r="M788" s="11">
        <f>(((L788/60)/60)/24)+DATE(1970,1,1)</f>
        <v>43193.208333333328</v>
      </c>
      <c r="N788" t="b">
        <v>0</v>
      </c>
      <c r="O788" t="b">
        <v>1</v>
      </c>
      <c r="P788" t="s">
        <v>159</v>
      </c>
      <c r="Q788" t="str">
        <f t="shared" si="48"/>
        <v>music</v>
      </c>
      <c r="R788" t="str">
        <f t="shared" si="49"/>
        <v>jazz</v>
      </c>
      <c r="S788" s="4">
        <f t="shared" si="50"/>
        <v>729.73333333333335</v>
      </c>
      <c r="T788">
        <f t="shared" si="51"/>
        <v>1.8911017723369266E-2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1">
        <f>(((J789/60)/60)/24)+DATE(1970,1,1)</f>
        <v>40684.208333333336</v>
      </c>
      <c r="L789">
        <v>1306731600</v>
      </c>
      <c r="M789" s="11">
        <f>(((L789/60)/60)/24)+DATE(1970,1,1)</f>
        <v>40693.208333333336</v>
      </c>
      <c r="N789" t="b">
        <v>0</v>
      </c>
      <c r="O789" t="b">
        <v>0</v>
      </c>
      <c r="P789" t="s">
        <v>23</v>
      </c>
      <c r="Q789" t="str">
        <f t="shared" si="48"/>
        <v>music</v>
      </c>
      <c r="R789" t="str">
        <f t="shared" si="49"/>
        <v>rock</v>
      </c>
      <c r="S789" s="4">
        <f t="shared" si="50"/>
        <v>99.66339869281046</v>
      </c>
      <c r="T789">
        <f t="shared" si="51"/>
        <v>1.4083352460897793E-2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11">
        <f>(((J790/60)/60)/24)+DATE(1970,1,1)</f>
        <v>41202.208333333336</v>
      </c>
      <c r="L790">
        <v>1352527200</v>
      </c>
      <c r="M790" s="11">
        <f>(((L790/60)/60)/24)+DATE(1970,1,1)</f>
        <v>41223.25</v>
      </c>
      <c r="N790" t="b">
        <v>0</v>
      </c>
      <c r="O790" t="b">
        <v>0</v>
      </c>
      <c r="P790" t="s">
        <v>71</v>
      </c>
      <c r="Q790" t="str">
        <f t="shared" si="48"/>
        <v>film &amp; video</v>
      </c>
      <c r="R790" t="str">
        <f t="shared" si="49"/>
        <v>animation</v>
      </c>
      <c r="S790" s="4">
        <f t="shared" si="50"/>
        <v>88.166666666666671</v>
      </c>
      <c r="T790">
        <f t="shared" si="51"/>
        <v>9.766855702583491E-3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11">
        <f>(((J791/60)/60)/24)+DATE(1970,1,1)</f>
        <v>41786.208333333336</v>
      </c>
      <c r="L791">
        <v>1404363600</v>
      </c>
      <c r="M791" s="11">
        <f>(((L791/60)/60)/24)+DATE(1970,1,1)</f>
        <v>41823.208333333336</v>
      </c>
      <c r="N791" t="b">
        <v>0</v>
      </c>
      <c r="O791" t="b">
        <v>0</v>
      </c>
      <c r="P791" t="s">
        <v>33</v>
      </c>
      <c r="Q791" t="str">
        <f t="shared" si="48"/>
        <v>theater</v>
      </c>
      <c r="R791" t="str">
        <f t="shared" si="49"/>
        <v>plays</v>
      </c>
      <c r="S791" s="4">
        <f t="shared" si="50"/>
        <v>37.233333333333334</v>
      </c>
      <c r="T791">
        <f t="shared" si="51"/>
        <v>1.342882721575649E-2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11">
        <f>(((J792/60)/60)/24)+DATE(1970,1,1)</f>
        <v>40223.25</v>
      </c>
      <c r="L792">
        <v>1266645600</v>
      </c>
      <c r="M792" s="11">
        <f>(((L792/60)/60)/24)+DATE(1970,1,1)</f>
        <v>40229.25</v>
      </c>
      <c r="N792" t="b">
        <v>0</v>
      </c>
      <c r="O792" t="b">
        <v>0</v>
      </c>
      <c r="P792" t="s">
        <v>33</v>
      </c>
      <c r="Q792" t="str">
        <f t="shared" si="48"/>
        <v>theater</v>
      </c>
      <c r="R792" t="str">
        <f t="shared" si="49"/>
        <v>plays</v>
      </c>
      <c r="S792" s="4">
        <f t="shared" si="50"/>
        <v>30.540075309306079</v>
      </c>
      <c r="T792">
        <f t="shared" si="51"/>
        <v>1.9604044104695812E-2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11">
        <f>(((J793/60)/60)/24)+DATE(1970,1,1)</f>
        <v>42715.25</v>
      </c>
      <c r="L793">
        <v>1482818400</v>
      </c>
      <c r="M793" s="11">
        <f>(((L793/60)/60)/24)+DATE(1970,1,1)</f>
        <v>42731.25</v>
      </c>
      <c r="N793" t="b">
        <v>0</v>
      </c>
      <c r="O793" t="b">
        <v>0</v>
      </c>
      <c r="P793" t="s">
        <v>17</v>
      </c>
      <c r="Q793" t="str">
        <f t="shared" si="48"/>
        <v>food</v>
      </c>
      <c r="R793" t="str">
        <f t="shared" si="49"/>
        <v>food trucks</v>
      </c>
      <c r="S793" s="4">
        <f t="shared" si="50"/>
        <v>25.714285714285712</v>
      </c>
      <c r="T793">
        <f t="shared" si="51"/>
        <v>1.1111111111111112E-2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11">
        <f>(((J794/60)/60)/24)+DATE(1970,1,1)</f>
        <v>41451.208333333336</v>
      </c>
      <c r="L794">
        <v>1374642000</v>
      </c>
      <c r="M794" s="11">
        <f>(((L794/60)/60)/24)+DATE(1970,1,1)</f>
        <v>41479.208333333336</v>
      </c>
      <c r="N794" t="b">
        <v>0</v>
      </c>
      <c r="O794" t="b">
        <v>1</v>
      </c>
      <c r="P794" t="s">
        <v>33</v>
      </c>
      <c r="Q794" t="str">
        <f t="shared" si="48"/>
        <v>theater</v>
      </c>
      <c r="R794" t="str">
        <f t="shared" si="49"/>
        <v>plays</v>
      </c>
      <c r="S794" s="4">
        <f t="shared" si="50"/>
        <v>34</v>
      </c>
      <c r="T794">
        <f t="shared" si="51"/>
        <v>1.0294117647058823E-2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11">
        <f>(((J795/60)/60)/24)+DATE(1970,1,1)</f>
        <v>41450.208333333336</v>
      </c>
      <c r="L795">
        <v>1372482000</v>
      </c>
      <c r="M795" s="11">
        <f>(((L795/60)/60)/24)+DATE(1970,1,1)</f>
        <v>41454.208333333336</v>
      </c>
      <c r="N795" t="b">
        <v>0</v>
      </c>
      <c r="O795" t="b">
        <v>0</v>
      </c>
      <c r="P795" t="s">
        <v>68</v>
      </c>
      <c r="Q795" t="str">
        <f t="shared" si="48"/>
        <v>publishing</v>
      </c>
      <c r="R795" t="str">
        <f t="shared" si="49"/>
        <v>nonfiction</v>
      </c>
      <c r="S795" s="4">
        <f t="shared" si="50"/>
        <v>1185.909090909091</v>
      </c>
      <c r="T795">
        <f t="shared" si="51"/>
        <v>1.3875047911077042E-2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11">
        <f>(((J796/60)/60)/24)+DATE(1970,1,1)</f>
        <v>43091.25</v>
      </c>
      <c r="L796">
        <v>1514959200</v>
      </c>
      <c r="M796" s="11">
        <f>(((L796/60)/60)/24)+DATE(1970,1,1)</f>
        <v>43103.25</v>
      </c>
      <c r="N796" t="b">
        <v>0</v>
      </c>
      <c r="O796" t="b">
        <v>0</v>
      </c>
      <c r="P796" t="s">
        <v>23</v>
      </c>
      <c r="Q796" t="str">
        <f t="shared" si="48"/>
        <v>music</v>
      </c>
      <c r="R796" t="str">
        <f t="shared" si="49"/>
        <v>rock</v>
      </c>
      <c r="S796" s="4">
        <f t="shared" si="50"/>
        <v>125.39393939393939</v>
      </c>
      <c r="T796">
        <f t="shared" si="51"/>
        <v>1.3291445142580956E-2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11">
        <f>(((J797/60)/60)/24)+DATE(1970,1,1)</f>
        <v>42675.208333333328</v>
      </c>
      <c r="L797">
        <v>1478235600</v>
      </c>
      <c r="M797" s="11">
        <f>(((L797/60)/60)/24)+DATE(1970,1,1)</f>
        <v>42678.208333333328</v>
      </c>
      <c r="N797" t="b">
        <v>0</v>
      </c>
      <c r="O797" t="b">
        <v>0</v>
      </c>
      <c r="P797" t="s">
        <v>53</v>
      </c>
      <c r="Q797" t="str">
        <f t="shared" si="48"/>
        <v>film &amp; video</v>
      </c>
      <c r="R797" t="str">
        <f t="shared" si="49"/>
        <v>drama</v>
      </c>
      <c r="S797" s="4">
        <f t="shared" si="50"/>
        <v>14.394366197183098</v>
      </c>
      <c r="T797">
        <f t="shared" si="51"/>
        <v>3.0332681017612523E-2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11">
        <f>(((J798/60)/60)/24)+DATE(1970,1,1)</f>
        <v>41859.208333333336</v>
      </c>
      <c r="L798">
        <v>1408078800</v>
      </c>
      <c r="M798" s="11">
        <f>(((L798/60)/60)/24)+DATE(1970,1,1)</f>
        <v>41866.208333333336</v>
      </c>
      <c r="N798" t="b">
        <v>0</v>
      </c>
      <c r="O798" t="b">
        <v>1</v>
      </c>
      <c r="P798" t="s">
        <v>292</v>
      </c>
      <c r="Q798" t="str">
        <f t="shared" si="48"/>
        <v>games</v>
      </c>
      <c r="R798" t="str">
        <f t="shared" si="49"/>
        <v>mobile games</v>
      </c>
      <c r="S798" s="4">
        <f t="shared" si="50"/>
        <v>54.807692307692314</v>
      </c>
      <c r="T798">
        <f t="shared" si="51"/>
        <v>1.8245614035087718E-2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11">
        <f>(((J799/60)/60)/24)+DATE(1970,1,1)</f>
        <v>43464.25</v>
      </c>
      <c r="L799">
        <v>1548136800</v>
      </c>
      <c r="M799" s="11">
        <f>(((L799/60)/60)/24)+DATE(1970,1,1)</f>
        <v>43487.25</v>
      </c>
      <c r="N799" t="b">
        <v>0</v>
      </c>
      <c r="O799" t="b">
        <v>0</v>
      </c>
      <c r="P799" t="s">
        <v>28</v>
      </c>
      <c r="Q799" t="str">
        <f t="shared" si="48"/>
        <v>technology</v>
      </c>
      <c r="R799" t="str">
        <f t="shared" si="49"/>
        <v>web</v>
      </c>
      <c r="S799" s="4">
        <f t="shared" si="50"/>
        <v>109.63157894736841</v>
      </c>
      <c r="T799">
        <f t="shared" si="51"/>
        <v>2.2203552568410945E-2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11">
        <f>(((J800/60)/60)/24)+DATE(1970,1,1)</f>
        <v>41060.208333333336</v>
      </c>
      <c r="L800">
        <v>1340859600</v>
      </c>
      <c r="M800" s="11">
        <f>(((L800/60)/60)/24)+DATE(1970,1,1)</f>
        <v>41088.208333333336</v>
      </c>
      <c r="N800" t="b">
        <v>0</v>
      </c>
      <c r="O800" t="b">
        <v>1</v>
      </c>
      <c r="P800" t="s">
        <v>33</v>
      </c>
      <c r="Q800" t="str">
        <f t="shared" si="48"/>
        <v>theater</v>
      </c>
      <c r="R800" t="str">
        <f t="shared" si="49"/>
        <v>plays</v>
      </c>
      <c r="S800" s="4">
        <f t="shared" si="50"/>
        <v>188.47058823529412</v>
      </c>
      <c r="T800">
        <f t="shared" si="51"/>
        <v>1.8882646691635457E-2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11">
        <f>(((J801/60)/60)/24)+DATE(1970,1,1)</f>
        <v>42399.25</v>
      </c>
      <c r="L801">
        <v>1454479200</v>
      </c>
      <c r="M801" s="11">
        <f>(((L801/60)/60)/24)+DATE(1970,1,1)</f>
        <v>42403.25</v>
      </c>
      <c r="N801" t="b">
        <v>0</v>
      </c>
      <c r="O801" t="b">
        <v>0</v>
      </c>
      <c r="P801" t="s">
        <v>33</v>
      </c>
      <c r="Q801" t="str">
        <f t="shared" si="48"/>
        <v>theater</v>
      </c>
      <c r="R801" t="str">
        <f t="shared" si="49"/>
        <v>plays</v>
      </c>
      <c r="S801" s="4">
        <f t="shared" si="50"/>
        <v>87.008284023668637</v>
      </c>
      <c r="T801">
        <f t="shared" si="51"/>
        <v>1.6661679497293327E-2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11">
        <f>(((J802/60)/60)/24)+DATE(1970,1,1)</f>
        <v>42167.208333333328</v>
      </c>
      <c r="L802">
        <v>1434430800</v>
      </c>
      <c r="M802" s="11">
        <f>(((L802/60)/60)/24)+DATE(1970,1,1)</f>
        <v>42171.208333333328</v>
      </c>
      <c r="N802" t="b">
        <v>0</v>
      </c>
      <c r="O802" t="b">
        <v>0</v>
      </c>
      <c r="P802" t="s">
        <v>23</v>
      </c>
      <c r="Q802" t="str">
        <f t="shared" si="48"/>
        <v>music</v>
      </c>
      <c r="R802" t="str">
        <f t="shared" si="49"/>
        <v>rock</v>
      </c>
      <c r="S802" s="4">
        <f t="shared" si="50"/>
        <v>1</v>
      </c>
      <c r="T802">
        <f t="shared" si="51"/>
        <v>1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11">
        <f>(((J803/60)/60)/24)+DATE(1970,1,1)</f>
        <v>43830.25</v>
      </c>
      <c r="L803">
        <v>1579672800</v>
      </c>
      <c r="M803" s="11">
        <f>(((L803/60)/60)/24)+DATE(1970,1,1)</f>
        <v>43852.25</v>
      </c>
      <c r="N803" t="b">
        <v>0</v>
      </c>
      <c r="O803" t="b">
        <v>1</v>
      </c>
      <c r="P803" t="s">
        <v>122</v>
      </c>
      <c r="Q803" t="str">
        <f t="shared" si="48"/>
        <v>photography</v>
      </c>
      <c r="R803" t="str">
        <f t="shared" si="49"/>
        <v>photography books</v>
      </c>
      <c r="S803" s="4">
        <f t="shared" si="50"/>
        <v>202.9130434782609</v>
      </c>
      <c r="T803">
        <f t="shared" si="51"/>
        <v>2.2712663381187059E-2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11">
        <f>(((J804/60)/60)/24)+DATE(1970,1,1)</f>
        <v>43650.208333333328</v>
      </c>
      <c r="L804">
        <v>1562389200</v>
      </c>
      <c r="M804" s="11">
        <f>(((L804/60)/60)/24)+DATE(1970,1,1)</f>
        <v>43652.208333333328</v>
      </c>
      <c r="N804" t="b">
        <v>0</v>
      </c>
      <c r="O804" t="b">
        <v>0</v>
      </c>
      <c r="P804" t="s">
        <v>122</v>
      </c>
      <c r="Q804" t="str">
        <f t="shared" si="48"/>
        <v>photography</v>
      </c>
      <c r="R804" t="str">
        <f t="shared" si="49"/>
        <v>photography books</v>
      </c>
      <c r="S804" s="4">
        <f t="shared" si="50"/>
        <v>197.03225806451613</v>
      </c>
      <c r="T804">
        <f t="shared" si="51"/>
        <v>1.1624099541584807E-2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11">
        <f>(((J805/60)/60)/24)+DATE(1970,1,1)</f>
        <v>43492.25</v>
      </c>
      <c r="L805">
        <v>1551506400</v>
      </c>
      <c r="M805" s="11">
        <f>(((L805/60)/60)/24)+DATE(1970,1,1)</f>
        <v>43526.25</v>
      </c>
      <c r="N805" t="b">
        <v>0</v>
      </c>
      <c r="O805" t="b">
        <v>0</v>
      </c>
      <c r="P805" t="s">
        <v>33</v>
      </c>
      <c r="Q805" t="str">
        <f t="shared" si="48"/>
        <v>theater</v>
      </c>
      <c r="R805" t="str">
        <f t="shared" si="49"/>
        <v>plays</v>
      </c>
      <c r="S805" s="4">
        <f t="shared" si="50"/>
        <v>107</v>
      </c>
      <c r="T805">
        <f t="shared" si="51"/>
        <v>3.5697870384556456E-2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11">
        <f>(((J806/60)/60)/24)+DATE(1970,1,1)</f>
        <v>43102.25</v>
      </c>
      <c r="L806">
        <v>1516600800</v>
      </c>
      <c r="M806" s="11">
        <f>(((L806/60)/60)/24)+DATE(1970,1,1)</f>
        <v>43122.25</v>
      </c>
      <c r="N806" t="b">
        <v>0</v>
      </c>
      <c r="O806" t="b">
        <v>0</v>
      </c>
      <c r="P806" t="s">
        <v>23</v>
      </c>
      <c r="Q806" t="str">
        <f t="shared" si="48"/>
        <v>music</v>
      </c>
      <c r="R806" t="str">
        <f t="shared" si="49"/>
        <v>rock</v>
      </c>
      <c r="S806" s="4">
        <f t="shared" si="50"/>
        <v>268.73076923076923</v>
      </c>
      <c r="T806">
        <f t="shared" si="51"/>
        <v>3.1200801488478602E-2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11">
        <f>(((J807/60)/60)/24)+DATE(1970,1,1)</f>
        <v>41958.25</v>
      </c>
      <c r="L807">
        <v>1420437600</v>
      </c>
      <c r="M807" s="11">
        <f>(((L807/60)/60)/24)+DATE(1970,1,1)</f>
        <v>42009.25</v>
      </c>
      <c r="N807" t="b">
        <v>0</v>
      </c>
      <c r="O807" t="b">
        <v>0</v>
      </c>
      <c r="P807" t="s">
        <v>42</v>
      </c>
      <c r="Q807" t="str">
        <f t="shared" si="48"/>
        <v>film &amp; video</v>
      </c>
      <c r="R807" t="str">
        <f t="shared" si="49"/>
        <v>documentary</v>
      </c>
      <c r="S807" s="4">
        <f t="shared" si="50"/>
        <v>50.845360824742272</v>
      </c>
      <c r="T807">
        <f t="shared" si="51"/>
        <v>1.3584752635847526E-2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11">
        <f>(((J808/60)/60)/24)+DATE(1970,1,1)</f>
        <v>40973.25</v>
      </c>
      <c r="L808">
        <v>1332997200</v>
      </c>
      <c r="M808" s="11">
        <f>(((L808/60)/60)/24)+DATE(1970,1,1)</f>
        <v>40997.208333333336</v>
      </c>
      <c r="N808" t="b">
        <v>0</v>
      </c>
      <c r="O808" t="b">
        <v>1</v>
      </c>
      <c r="P808" t="s">
        <v>53</v>
      </c>
      <c r="Q808" t="str">
        <f t="shared" si="48"/>
        <v>film &amp; video</v>
      </c>
      <c r="R808" t="str">
        <f t="shared" si="49"/>
        <v>drama</v>
      </c>
      <c r="S808" s="4">
        <f t="shared" si="50"/>
        <v>1180.2857142857142</v>
      </c>
      <c r="T808">
        <f t="shared" si="51"/>
        <v>9.198741224885015E-3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11">
        <f>(((J809/60)/60)/24)+DATE(1970,1,1)</f>
        <v>43753.208333333328</v>
      </c>
      <c r="L809">
        <v>1574920800</v>
      </c>
      <c r="M809" s="11">
        <f>(((L809/60)/60)/24)+DATE(1970,1,1)</f>
        <v>43797.25</v>
      </c>
      <c r="N809" t="b">
        <v>0</v>
      </c>
      <c r="O809" t="b">
        <v>1</v>
      </c>
      <c r="P809" t="s">
        <v>33</v>
      </c>
      <c r="Q809" t="str">
        <f t="shared" si="48"/>
        <v>theater</v>
      </c>
      <c r="R809" t="str">
        <f t="shared" si="49"/>
        <v>plays</v>
      </c>
      <c r="S809" s="4">
        <f t="shared" si="50"/>
        <v>264</v>
      </c>
      <c r="T809">
        <f t="shared" si="51"/>
        <v>2.3268398268398268E-2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11">
        <f>(((J810/60)/60)/24)+DATE(1970,1,1)</f>
        <v>42507.208333333328</v>
      </c>
      <c r="L810">
        <v>1464930000</v>
      </c>
      <c r="M810" s="11">
        <f>(((L810/60)/60)/24)+DATE(1970,1,1)</f>
        <v>42524.208333333328</v>
      </c>
      <c r="N810" t="b">
        <v>0</v>
      </c>
      <c r="O810" t="b">
        <v>0</v>
      </c>
      <c r="P810" t="s">
        <v>17</v>
      </c>
      <c r="Q810" t="str">
        <f t="shared" si="48"/>
        <v>food</v>
      </c>
      <c r="R810" t="str">
        <f t="shared" si="49"/>
        <v>food trucks</v>
      </c>
      <c r="S810" s="4">
        <f t="shared" si="50"/>
        <v>30.44230769230769</v>
      </c>
      <c r="T810">
        <f t="shared" si="51"/>
        <v>1.2002526847757423E-2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11">
        <f>(((J811/60)/60)/24)+DATE(1970,1,1)</f>
        <v>41135.208333333336</v>
      </c>
      <c r="L811">
        <v>1345006800</v>
      </c>
      <c r="M811" s="11">
        <f>(((L811/60)/60)/24)+DATE(1970,1,1)</f>
        <v>41136.208333333336</v>
      </c>
      <c r="N811" t="b">
        <v>0</v>
      </c>
      <c r="O811" t="b">
        <v>0</v>
      </c>
      <c r="P811" t="s">
        <v>42</v>
      </c>
      <c r="Q811" t="str">
        <f t="shared" si="48"/>
        <v>film &amp; video</v>
      </c>
      <c r="R811" t="str">
        <f t="shared" si="49"/>
        <v>documentary</v>
      </c>
      <c r="S811" s="4">
        <f t="shared" si="50"/>
        <v>62.880681818181813</v>
      </c>
      <c r="T811">
        <f t="shared" si="51"/>
        <v>2.3809523809523808E-2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11">
        <f>(((J812/60)/60)/24)+DATE(1970,1,1)</f>
        <v>43067.25</v>
      </c>
      <c r="L812">
        <v>1512712800</v>
      </c>
      <c r="M812" s="11">
        <f>(((L812/60)/60)/24)+DATE(1970,1,1)</f>
        <v>43077.25</v>
      </c>
      <c r="N812" t="b">
        <v>0</v>
      </c>
      <c r="O812" t="b">
        <v>1</v>
      </c>
      <c r="P812" t="s">
        <v>33</v>
      </c>
      <c r="Q812" t="str">
        <f t="shared" si="48"/>
        <v>theater</v>
      </c>
      <c r="R812" t="str">
        <f t="shared" si="49"/>
        <v>plays</v>
      </c>
      <c r="S812" s="4">
        <f t="shared" si="50"/>
        <v>193.125</v>
      </c>
      <c r="T812">
        <f t="shared" si="51"/>
        <v>1.7880258899676375E-2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11">
        <f>(((J813/60)/60)/24)+DATE(1970,1,1)</f>
        <v>42378.25</v>
      </c>
      <c r="L813">
        <v>1452492000</v>
      </c>
      <c r="M813" s="11">
        <f>(((L813/60)/60)/24)+DATE(1970,1,1)</f>
        <v>42380.25</v>
      </c>
      <c r="N813" t="b">
        <v>0</v>
      </c>
      <c r="O813" t="b">
        <v>1</v>
      </c>
      <c r="P813" t="s">
        <v>89</v>
      </c>
      <c r="Q813" t="str">
        <f t="shared" si="48"/>
        <v>games</v>
      </c>
      <c r="R813" t="str">
        <f t="shared" si="49"/>
        <v>video games</v>
      </c>
      <c r="S813" s="4">
        <f t="shared" si="50"/>
        <v>77.102702702702715</v>
      </c>
      <c r="T813">
        <f t="shared" si="51"/>
        <v>9.5204711160964666E-3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11">
        <f>(((J814/60)/60)/24)+DATE(1970,1,1)</f>
        <v>43206.208333333328</v>
      </c>
      <c r="L814">
        <v>1524286800</v>
      </c>
      <c r="M814" s="11">
        <f>(((L814/60)/60)/24)+DATE(1970,1,1)</f>
        <v>43211.208333333328</v>
      </c>
      <c r="N814" t="b">
        <v>0</v>
      </c>
      <c r="O814" t="b">
        <v>0</v>
      </c>
      <c r="P814" t="s">
        <v>68</v>
      </c>
      <c r="Q814" t="str">
        <f t="shared" si="48"/>
        <v>publishing</v>
      </c>
      <c r="R814" t="str">
        <f t="shared" si="49"/>
        <v>nonfiction</v>
      </c>
      <c r="S814" s="4">
        <f t="shared" si="50"/>
        <v>225.52763819095478</v>
      </c>
      <c r="T814">
        <f t="shared" si="51"/>
        <v>2.0833333333333332E-2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11">
        <f>(((J815/60)/60)/24)+DATE(1970,1,1)</f>
        <v>41148.208333333336</v>
      </c>
      <c r="L815">
        <v>1346907600</v>
      </c>
      <c r="M815" s="11">
        <f>(((L815/60)/60)/24)+DATE(1970,1,1)</f>
        <v>41158.208333333336</v>
      </c>
      <c r="N815" t="b">
        <v>0</v>
      </c>
      <c r="O815" t="b">
        <v>0</v>
      </c>
      <c r="P815" t="s">
        <v>89</v>
      </c>
      <c r="Q815" t="str">
        <f t="shared" si="48"/>
        <v>games</v>
      </c>
      <c r="R815" t="str">
        <f t="shared" si="49"/>
        <v>video games</v>
      </c>
      <c r="S815" s="4">
        <f t="shared" si="50"/>
        <v>239.40625</v>
      </c>
      <c r="T815">
        <f t="shared" si="51"/>
        <v>8.8761258321367973E-3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11">
        <f>(((J816/60)/60)/24)+DATE(1970,1,1)</f>
        <v>42517.208333333328</v>
      </c>
      <c r="L816">
        <v>1464498000</v>
      </c>
      <c r="M816" s="11">
        <f>(((L816/60)/60)/24)+DATE(1970,1,1)</f>
        <v>42519.208333333328</v>
      </c>
      <c r="N816" t="b">
        <v>0</v>
      </c>
      <c r="O816" t="b">
        <v>1</v>
      </c>
      <c r="P816" t="s">
        <v>23</v>
      </c>
      <c r="Q816" t="str">
        <f t="shared" si="48"/>
        <v>music</v>
      </c>
      <c r="R816" t="str">
        <f t="shared" si="49"/>
        <v>rock</v>
      </c>
      <c r="S816" s="4">
        <f t="shared" si="50"/>
        <v>92.1875</v>
      </c>
      <c r="T816">
        <f t="shared" si="51"/>
        <v>1.2203389830508475E-2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11">
        <f>(((J817/60)/60)/24)+DATE(1970,1,1)</f>
        <v>43068.25</v>
      </c>
      <c r="L817">
        <v>1514181600</v>
      </c>
      <c r="M817" s="11">
        <f>(((L817/60)/60)/24)+DATE(1970,1,1)</f>
        <v>43094.25</v>
      </c>
      <c r="N817" t="b">
        <v>0</v>
      </c>
      <c r="O817" t="b">
        <v>0</v>
      </c>
      <c r="P817" t="s">
        <v>23</v>
      </c>
      <c r="Q817" t="str">
        <f t="shared" si="48"/>
        <v>music</v>
      </c>
      <c r="R817" t="str">
        <f t="shared" si="49"/>
        <v>rock</v>
      </c>
      <c r="S817" s="4">
        <f t="shared" si="50"/>
        <v>130.23333333333335</v>
      </c>
      <c r="T817">
        <f t="shared" si="51"/>
        <v>1.5613002303557716E-2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11">
        <f>(((J818/60)/60)/24)+DATE(1970,1,1)</f>
        <v>41680.25</v>
      </c>
      <c r="L818">
        <v>1392184800</v>
      </c>
      <c r="M818" s="11">
        <f>(((L818/60)/60)/24)+DATE(1970,1,1)</f>
        <v>41682.25</v>
      </c>
      <c r="N818" t="b">
        <v>1</v>
      </c>
      <c r="O818" t="b">
        <v>1</v>
      </c>
      <c r="P818" t="s">
        <v>33</v>
      </c>
      <c r="Q818" t="str">
        <f t="shared" si="48"/>
        <v>theater</v>
      </c>
      <c r="R818" t="str">
        <f t="shared" si="49"/>
        <v>plays</v>
      </c>
      <c r="S818" s="4">
        <f t="shared" si="50"/>
        <v>615.21739130434787</v>
      </c>
      <c r="T818">
        <f t="shared" si="51"/>
        <v>9.399293286219081E-3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11">
        <f>(((J819/60)/60)/24)+DATE(1970,1,1)</f>
        <v>43589.208333333328</v>
      </c>
      <c r="L819">
        <v>1559365200</v>
      </c>
      <c r="M819" s="11">
        <f>(((L819/60)/60)/24)+DATE(1970,1,1)</f>
        <v>43617.208333333328</v>
      </c>
      <c r="N819" t="b">
        <v>0</v>
      </c>
      <c r="O819" t="b">
        <v>1</v>
      </c>
      <c r="P819" t="s">
        <v>68</v>
      </c>
      <c r="Q819" t="str">
        <f t="shared" si="48"/>
        <v>publishing</v>
      </c>
      <c r="R819" t="str">
        <f t="shared" si="49"/>
        <v>nonfiction</v>
      </c>
      <c r="S819" s="4">
        <f t="shared" si="50"/>
        <v>368.79532163742692</v>
      </c>
      <c r="T819">
        <f t="shared" si="51"/>
        <v>1.3155947397352954E-2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11">
        <f>(((J820/60)/60)/24)+DATE(1970,1,1)</f>
        <v>43486.25</v>
      </c>
      <c r="L820">
        <v>1549173600</v>
      </c>
      <c r="M820" s="11">
        <f>(((L820/60)/60)/24)+DATE(1970,1,1)</f>
        <v>43499.25</v>
      </c>
      <c r="N820" t="b">
        <v>0</v>
      </c>
      <c r="O820" t="b">
        <v>1</v>
      </c>
      <c r="P820" t="s">
        <v>33</v>
      </c>
      <c r="Q820" t="str">
        <f t="shared" si="48"/>
        <v>theater</v>
      </c>
      <c r="R820" t="str">
        <f t="shared" si="49"/>
        <v>plays</v>
      </c>
      <c r="S820" s="4">
        <f t="shared" si="50"/>
        <v>1094.8571428571429</v>
      </c>
      <c r="T820">
        <f t="shared" si="51"/>
        <v>9.0031315240083499E-3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11">
        <f>(((J821/60)/60)/24)+DATE(1970,1,1)</f>
        <v>41237.25</v>
      </c>
      <c r="L821">
        <v>1355032800</v>
      </c>
      <c r="M821" s="11">
        <f>(((L821/60)/60)/24)+DATE(1970,1,1)</f>
        <v>41252.25</v>
      </c>
      <c r="N821" t="b">
        <v>1</v>
      </c>
      <c r="O821" t="b">
        <v>0</v>
      </c>
      <c r="P821" t="s">
        <v>89</v>
      </c>
      <c r="Q821" t="str">
        <f t="shared" si="48"/>
        <v>games</v>
      </c>
      <c r="R821" t="str">
        <f t="shared" si="49"/>
        <v>video games</v>
      </c>
      <c r="S821" s="4">
        <f t="shared" si="50"/>
        <v>50.662921348314605</v>
      </c>
      <c r="T821">
        <f t="shared" si="51"/>
        <v>1.0423597249944556E-2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11">
        <f>(((J822/60)/60)/24)+DATE(1970,1,1)</f>
        <v>43310.208333333328</v>
      </c>
      <c r="L822">
        <v>1533963600</v>
      </c>
      <c r="M822" s="11">
        <f>(((L822/60)/60)/24)+DATE(1970,1,1)</f>
        <v>43323.208333333328</v>
      </c>
      <c r="N822" t="b">
        <v>0</v>
      </c>
      <c r="O822" t="b">
        <v>1</v>
      </c>
      <c r="P822" t="s">
        <v>23</v>
      </c>
      <c r="Q822" t="str">
        <f t="shared" si="48"/>
        <v>music</v>
      </c>
      <c r="R822" t="str">
        <f t="shared" si="49"/>
        <v>rock</v>
      </c>
      <c r="S822" s="4">
        <f t="shared" si="50"/>
        <v>800.6</v>
      </c>
      <c r="T822">
        <f t="shared" si="51"/>
        <v>2.3232575568323758E-2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11">
        <f>(((J823/60)/60)/24)+DATE(1970,1,1)</f>
        <v>42794.25</v>
      </c>
      <c r="L823">
        <v>1489381200</v>
      </c>
      <c r="M823" s="11">
        <f>(((L823/60)/60)/24)+DATE(1970,1,1)</f>
        <v>42807.208333333328</v>
      </c>
      <c r="N823" t="b">
        <v>0</v>
      </c>
      <c r="O823" t="b">
        <v>0</v>
      </c>
      <c r="P823" t="s">
        <v>42</v>
      </c>
      <c r="Q823" t="str">
        <f t="shared" si="48"/>
        <v>film &amp; video</v>
      </c>
      <c r="R823" t="str">
        <f t="shared" si="49"/>
        <v>documentary</v>
      </c>
      <c r="S823" s="4">
        <f t="shared" si="50"/>
        <v>291.28571428571428</v>
      </c>
      <c r="T823">
        <f t="shared" si="51"/>
        <v>1.4713094654242276E-2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11">
        <f>(((J824/60)/60)/24)+DATE(1970,1,1)</f>
        <v>41698.25</v>
      </c>
      <c r="L824">
        <v>1395032400</v>
      </c>
      <c r="M824" s="11">
        <f>(((L824/60)/60)/24)+DATE(1970,1,1)</f>
        <v>41715.208333333336</v>
      </c>
      <c r="N824" t="b">
        <v>0</v>
      </c>
      <c r="O824" t="b">
        <v>0</v>
      </c>
      <c r="P824" t="s">
        <v>23</v>
      </c>
      <c r="Q824" t="str">
        <f t="shared" si="48"/>
        <v>music</v>
      </c>
      <c r="R824" t="str">
        <f t="shared" si="49"/>
        <v>rock</v>
      </c>
      <c r="S824" s="4">
        <f t="shared" si="50"/>
        <v>349.9666666666667</v>
      </c>
      <c r="T824">
        <f t="shared" si="51"/>
        <v>1.1112169412959965E-2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11">
        <f>(((J825/60)/60)/24)+DATE(1970,1,1)</f>
        <v>41892.208333333336</v>
      </c>
      <c r="L825">
        <v>1412485200</v>
      </c>
      <c r="M825" s="11">
        <f>(((L825/60)/60)/24)+DATE(1970,1,1)</f>
        <v>41917.208333333336</v>
      </c>
      <c r="N825" t="b">
        <v>1</v>
      </c>
      <c r="O825" t="b">
        <v>1</v>
      </c>
      <c r="P825" t="s">
        <v>23</v>
      </c>
      <c r="Q825" t="str">
        <f t="shared" si="48"/>
        <v>music</v>
      </c>
      <c r="R825" t="str">
        <f t="shared" si="49"/>
        <v>rock</v>
      </c>
      <c r="S825" s="4">
        <f t="shared" si="50"/>
        <v>357.07317073170731</v>
      </c>
      <c r="T825">
        <f t="shared" si="51"/>
        <v>1.7213114754098362E-2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11">
        <f>(((J826/60)/60)/24)+DATE(1970,1,1)</f>
        <v>40348.208333333336</v>
      </c>
      <c r="L826">
        <v>1279688400</v>
      </c>
      <c r="M826" s="11">
        <f>(((L826/60)/60)/24)+DATE(1970,1,1)</f>
        <v>40380.208333333336</v>
      </c>
      <c r="N826" t="b">
        <v>0</v>
      </c>
      <c r="O826" t="b">
        <v>1</v>
      </c>
      <c r="P826" t="s">
        <v>68</v>
      </c>
      <c r="Q826" t="str">
        <f t="shared" si="48"/>
        <v>publishing</v>
      </c>
      <c r="R826" t="str">
        <f t="shared" si="49"/>
        <v>nonfiction</v>
      </c>
      <c r="S826" s="4">
        <f t="shared" si="50"/>
        <v>126.48941176470588</v>
      </c>
      <c r="T826">
        <f t="shared" si="51"/>
        <v>1.190520480672644E-2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11">
        <f>(((J827/60)/60)/24)+DATE(1970,1,1)</f>
        <v>42941.208333333328</v>
      </c>
      <c r="L827">
        <v>1501995600</v>
      </c>
      <c r="M827" s="11">
        <f>(((L827/60)/60)/24)+DATE(1970,1,1)</f>
        <v>42953.208333333328</v>
      </c>
      <c r="N827" t="b">
        <v>0</v>
      </c>
      <c r="O827" t="b">
        <v>0</v>
      </c>
      <c r="P827" t="s">
        <v>100</v>
      </c>
      <c r="Q827" t="str">
        <f t="shared" si="48"/>
        <v>film &amp; video</v>
      </c>
      <c r="R827" t="str">
        <f t="shared" si="49"/>
        <v>shorts</v>
      </c>
      <c r="S827" s="4">
        <f t="shared" si="50"/>
        <v>387.5</v>
      </c>
      <c r="T827">
        <f t="shared" si="51"/>
        <v>1.1254480286738351E-2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11">
        <f>(((J828/60)/60)/24)+DATE(1970,1,1)</f>
        <v>40525.25</v>
      </c>
      <c r="L828">
        <v>1294639200</v>
      </c>
      <c r="M828" s="11">
        <f>(((L828/60)/60)/24)+DATE(1970,1,1)</f>
        <v>40553.25</v>
      </c>
      <c r="N828" t="b">
        <v>0</v>
      </c>
      <c r="O828" t="b">
        <v>1</v>
      </c>
      <c r="P828" t="s">
        <v>33</v>
      </c>
      <c r="Q828" t="str">
        <f t="shared" si="48"/>
        <v>theater</v>
      </c>
      <c r="R828" t="str">
        <f t="shared" si="49"/>
        <v>plays</v>
      </c>
      <c r="S828" s="4">
        <f t="shared" si="50"/>
        <v>457.03571428571428</v>
      </c>
      <c r="T828">
        <f t="shared" si="51"/>
        <v>1.5159803078846604E-2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11">
        <f>(((J829/60)/60)/24)+DATE(1970,1,1)</f>
        <v>40666.208333333336</v>
      </c>
      <c r="L829">
        <v>1305435600</v>
      </c>
      <c r="M829" s="11">
        <f>(((L829/60)/60)/24)+DATE(1970,1,1)</f>
        <v>40678.208333333336</v>
      </c>
      <c r="N829" t="b">
        <v>0</v>
      </c>
      <c r="O829" t="b">
        <v>1</v>
      </c>
      <c r="P829" t="s">
        <v>53</v>
      </c>
      <c r="Q829" t="str">
        <f t="shared" si="48"/>
        <v>film &amp; video</v>
      </c>
      <c r="R829" t="str">
        <f t="shared" si="49"/>
        <v>drama</v>
      </c>
      <c r="S829" s="4">
        <f t="shared" si="50"/>
        <v>266.69565217391306</v>
      </c>
      <c r="T829">
        <f t="shared" si="51"/>
        <v>1.3368112161721553E-2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11">
        <f>(((J830/60)/60)/24)+DATE(1970,1,1)</f>
        <v>43340.208333333328</v>
      </c>
      <c r="L830">
        <v>1537592400</v>
      </c>
      <c r="M830" s="11">
        <f>(((L830/60)/60)/24)+DATE(1970,1,1)</f>
        <v>43365.208333333328</v>
      </c>
      <c r="N830" t="b">
        <v>0</v>
      </c>
      <c r="O830" t="b">
        <v>0</v>
      </c>
      <c r="P830" t="s">
        <v>33</v>
      </c>
      <c r="Q830" t="str">
        <f t="shared" si="48"/>
        <v>theater</v>
      </c>
      <c r="R830" t="str">
        <f t="shared" si="49"/>
        <v>plays</v>
      </c>
      <c r="S830" s="4">
        <f t="shared" si="50"/>
        <v>69</v>
      </c>
      <c r="T830">
        <f t="shared" si="51"/>
        <v>1.4288630332720964E-2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11">
        <f>(((J831/60)/60)/24)+DATE(1970,1,1)</f>
        <v>42164.208333333328</v>
      </c>
      <c r="L831">
        <v>1435122000</v>
      </c>
      <c r="M831" s="11">
        <f>(((L831/60)/60)/24)+DATE(1970,1,1)</f>
        <v>42179.208333333328</v>
      </c>
      <c r="N831" t="b">
        <v>0</v>
      </c>
      <c r="O831" t="b">
        <v>0</v>
      </c>
      <c r="P831" t="s">
        <v>33</v>
      </c>
      <c r="Q831" t="str">
        <f t="shared" si="48"/>
        <v>theater</v>
      </c>
      <c r="R831" t="str">
        <f t="shared" si="49"/>
        <v>plays</v>
      </c>
      <c r="S831" s="4">
        <f t="shared" si="50"/>
        <v>51.34375</v>
      </c>
      <c r="T831">
        <f t="shared" si="51"/>
        <v>3.1243659971596671E-2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11">
        <f>(((J832/60)/60)/24)+DATE(1970,1,1)</f>
        <v>43103.25</v>
      </c>
      <c r="L832">
        <v>1520056800</v>
      </c>
      <c r="M832" s="11">
        <f>(((L832/60)/60)/24)+DATE(1970,1,1)</f>
        <v>43162.25</v>
      </c>
      <c r="N832" t="b">
        <v>0</v>
      </c>
      <c r="O832" t="b">
        <v>0</v>
      </c>
      <c r="P832" t="s">
        <v>33</v>
      </c>
      <c r="Q832" t="str">
        <f t="shared" si="48"/>
        <v>theater</v>
      </c>
      <c r="R832" t="str">
        <f t="shared" si="49"/>
        <v>plays</v>
      </c>
      <c r="S832" s="4">
        <f t="shared" si="50"/>
        <v>1.1710526315789473</v>
      </c>
      <c r="T832">
        <f t="shared" si="51"/>
        <v>1.5449438202247191E-2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11">
        <f>(((J833/60)/60)/24)+DATE(1970,1,1)</f>
        <v>40994.208333333336</v>
      </c>
      <c r="L833">
        <v>1335675600</v>
      </c>
      <c r="M833" s="11">
        <f>(((L833/60)/60)/24)+DATE(1970,1,1)</f>
        <v>41028.208333333336</v>
      </c>
      <c r="N833" t="b">
        <v>0</v>
      </c>
      <c r="O833" t="b">
        <v>0</v>
      </c>
      <c r="P833" t="s">
        <v>122</v>
      </c>
      <c r="Q833" t="str">
        <f t="shared" si="48"/>
        <v>photography</v>
      </c>
      <c r="R833" t="str">
        <f t="shared" si="49"/>
        <v>photography books</v>
      </c>
      <c r="S833" s="4">
        <f t="shared" si="50"/>
        <v>108.97734294541709</v>
      </c>
      <c r="T833">
        <f t="shared" si="51"/>
        <v>4.0003024088757007E-2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11">
        <f>(((J834/60)/60)/24)+DATE(1970,1,1)</f>
        <v>42299.208333333328</v>
      </c>
      <c r="L834">
        <v>1448431200</v>
      </c>
      <c r="M834" s="11">
        <f>(((L834/60)/60)/24)+DATE(1970,1,1)</f>
        <v>42333.25</v>
      </c>
      <c r="N834" t="b">
        <v>1</v>
      </c>
      <c r="O834" t="b">
        <v>0</v>
      </c>
      <c r="P834" t="s">
        <v>206</v>
      </c>
      <c r="Q834" t="str">
        <f t="shared" ref="Q834:Q897" si="52">LEFT(P834,SEARCH("/",P834,1)-1)</f>
        <v>publishing</v>
      </c>
      <c r="R834" t="str">
        <f t="shared" ref="R834:R897" si="53">RIGHT(P834, LEN(P834)-SEARCH("/",P834))</f>
        <v>translations</v>
      </c>
      <c r="S834" s="4">
        <f t="shared" ref="S834:S897" si="54">E834/D834*100</f>
        <v>315.17592592592592</v>
      </c>
      <c r="T834">
        <f t="shared" ref="T834:T897" si="55">IF(G834=0,0,G834/E834)</f>
        <v>9.5258380093422249E-3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11">
        <f>(((J835/60)/60)/24)+DATE(1970,1,1)</f>
        <v>40588.25</v>
      </c>
      <c r="L835">
        <v>1298613600</v>
      </c>
      <c r="M835" s="11">
        <f>(((L835/60)/60)/24)+DATE(1970,1,1)</f>
        <v>40599.25</v>
      </c>
      <c r="N835" t="b">
        <v>0</v>
      </c>
      <c r="O835" t="b">
        <v>0</v>
      </c>
      <c r="P835" t="s">
        <v>206</v>
      </c>
      <c r="Q835" t="str">
        <f t="shared" si="52"/>
        <v>publishing</v>
      </c>
      <c r="R835" t="str">
        <f t="shared" si="53"/>
        <v>translations</v>
      </c>
      <c r="S835" s="4">
        <f t="shared" si="54"/>
        <v>157.69117647058823</v>
      </c>
      <c r="T835">
        <f t="shared" si="55"/>
        <v>1.5387484845658864E-2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11">
        <f>(((J836/60)/60)/24)+DATE(1970,1,1)</f>
        <v>41448.208333333336</v>
      </c>
      <c r="L836">
        <v>1372482000</v>
      </c>
      <c r="M836" s="11">
        <f>(((L836/60)/60)/24)+DATE(1970,1,1)</f>
        <v>41454.208333333336</v>
      </c>
      <c r="N836" t="b">
        <v>0</v>
      </c>
      <c r="O836" t="b">
        <v>0</v>
      </c>
      <c r="P836" t="s">
        <v>33</v>
      </c>
      <c r="Q836" t="str">
        <f t="shared" si="52"/>
        <v>theater</v>
      </c>
      <c r="R836" t="str">
        <f t="shared" si="53"/>
        <v>plays</v>
      </c>
      <c r="S836" s="4">
        <f t="shared" si="54"/>
        <v>153.8082191780822</v>
      </c>
      <c r="T836">
        <f t="shared" si="55"/>
        <v>1.059850374064838E-2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11">
        <f>(((J837/60)/60)/24)+DATE(1970,1,1)</f>
        <v>42063.25</v>
      </c>
      <c r="L837">
        <v>1425621600</v>
      </c>
      <c r="M837" s="11">
        <f>(((L837/60)/60)/24)+DATE(1970,1,1)</f>
        <v>42069.25</v>
      </c>
      <c r="N837" t="b">
        <v>0</v>
      </c>
      <c r="O837" t="b">
        <v>0</v>
      </c>
      <c r="P837" t="s">
        <v>28</v>
      </c>
      <c r="Q837" t="str">
        <f t="shared" si="52"/>
        <v>technology</v>
      </c>
      <c r="R837" t="str">
        <f t="shared" si="53"/>
        <v>web</v>
      </c>
      <c r="S837" s="4">
        <f t="shared" si="54"/>
        <v>89.738979118329468</v>
      </c>
      <c r="T837">
        <f t="shared" si="55"/>
        <v>2.2726391312778746E-2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11">
        <f>(((J838/60)/60)/24)+DATE(1970,1,1)</f>
        <v>40214.25</v>
      </c>
      <c r="L838">
        <v>1266300000</v>
      </c>
      <c r="M838" s="11">
        <f>(((L838/60)/60)/24)+DATE(1970,1,1)</f>
        <v>40225.25</v>
      </c>
      <c r="N838" t="b">
        <v>0</v>
      </c>
      <c r="O838" t="b">
        <v>0</v>
      </c>
      <c r="P838" t="s">
        <v>60</v>
      </c>
      <c r="Q838" t="str">
        <f t="shared" si="52"/>
        <v>music</v>
      </c>
      <c r="R838" t="str">
        <f t="shared" si="53"/>
        <v>indie rock</v>
      </c>
      <c r="S838" s="4">
        <f t="shared" si="54"/>
        <v>75.135802469135797</v>
      </c>
      <c r="T838">
        <f t="shared" si="55"/>
        <v>1.5445284258954979E-2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11">
        <f>(((J839/60)/60)/24)+DATE(1970,1,1)</f>
        <v>40629.208333333336</v>
      </c>
      <c r="L839">
        <v>1305867600</v>
      </c>
      <c r="M839" s="11">
        <f>(((L839/60)/60)/24)+DATE(1970,1,1)</f>
        <v>40683.208333333336</v>
      </c>
      <c r="N839" t="b">
        <v>0</v>
      </c>
      <c r="O839" t="b">
        <v>0</v>
      </c>
      <c r="P839" t="s">
        <v>159</v>
      </c>
      <c r="Q839" t="str">
        <f t="shared" si="52"/>
        <v>music</v>
      </c>
      <c r="R839" t="str">
        <f t="shared" si="53"/>
        <v>jazz</v>
      </c>
      <c r="S839" s="4">
        <f t="shared" si="54"/>
        <v>852.88135593220341</v>
      </c>
      <c r="T839">
        <f t="shared" si="55"/>
        <v>1.1903815580286168E-2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11">
        <f>(((J840/60)/60)/24)+DATE(1970,1,1)</f>
        <v>43370.208333333328</v>
      </c>
      <c r="L840">
        <v>1538802000</v>
      </c>
      <c r="M840" s="11">
        <f>(((L840/60)/60)/24)+DATE(1970,1,1)</f>
        <v>43379.208333333328</v>
      </c>
      <c r="N840" t="b">
        <v>0</v>
      </c>
      <c r="O840" t="b">
        <v>0</v>
      </c>
      <c r="P840" t="s">
        <v>33</v>
      </c>
      <c r="Q840" t="str">
        <f t="shared" si="52"/>
        <v>theater</v>
      </c>
      <c r="R840" t="str">
        <f t="shared" si="53"/>
        <v>plays</v>
      </c>
      <c r="S840" s="4">
        <f t="shared" si="54"/>
        <v>138.90625</v>
      </c>
      <c r="T840">
        <f t="shared" si="55"/>
        <v>2.935883014623172E-2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11">
        <f>(((J841/60)/60)/24)+DATE(1970,1,1)</f>
        <v>41715.208333333336</v>
      </c>
      <c r="L841">
        <v>1398920400</v>
      </c>
      <c r="M841" s="11">
        <f>(((L841/60)/60)/24)+DATE(1970,1,1)</f>
        <v>41760.208333333336</v>
      </c>
      <c r="N841" t="b">
        <v>0</v>
      </c>
      <c r="O841" t="b">
        <v>1</v>
      </c>
      <c r="P841" t="s">
        <v>42</v>
      </c>
      <c r="Q841" t="str">
        <f t="shared" si="52"/>
        <v>film &amp; video</v>
      </c>
      <c r="R841" t="str">
        <f t="shared" si="53"/>
        <v>documentary</v>
      </c>
      <c r="S841" s="4">
        <f t="shared" si="54"/>
        <v>190.18181818181819</v>
      </c>
      <c r="T841">
        <f t="shared" si="55"/>
        <v>1.0721114449603933E-2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11">
        <f>(((J842/60)/60)/24)+DATE(1970,1,1)</f>
        <v>41836.208333333336</v>
      </c>
      <c r="L842">
        <v>1405659600</v>
      </c>
      <c r="M842" s="11">
        <f>(((L842/60)/60)/24)+DATE(1970,1,1)</f>
        <v>41838.208333333336</v>
      </c>
      <c r="N842" t="b">
        <v>0</v>
      </c>
      <c r="O842" t="b">
        <v>1</v>
      </c>
      <c r="P842" t="s">
        <v>33</v>
      </c>
      <c r="Q842" t="str">
        <f t="shared" si="52"/>
        <v>theater</v>
      </c>
      <c r="R842" t="str">
        <f t="shared" si="53"/>
        <v>plays</v>
      </c>
      <c r="S842" s="4">
        <f t="shared" si="54"/>
        <v>100.24333619948409</v>
      </c>
      <c r="T842">
        <f t="shared" si="55"/>
        <v>3.0304589863016047E-2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11">
        <f>(((J843/60)/60)/24)+DATE(1970,1,1)</f>
        <v>42419.25</v>
      </c>
      <c r="L843">
        <v>1457244000</v>
      </c>
      <c r="M843" s="11">
        <f>(((L843/60)/60)/24)+DATE(1970,1,1)</f>
        <v>42435.25</v>
      </c>
      <c r="N843" t="b">
        <v>0</v>
      </c>
      <c r="O843" t="b">
        <v>0</v>
      </c>
      <c r="P843" t="s">
        <v>28</v>
      </c>
      <c r="Q843" t="str">
        <f t="shared" si="52"/>
        <v>technology</v>
      </c>
      <c r="R843" t="str">
        <f t="shared" si="53"/>
        <v>web</v>
      </c>
      <c r="S843" s="4">
        <f t="shared" si="54"/>
        <v>142.75824175824175</v>
      </c>
      <c r="T843">
        <f t="shared" si="55"/>
        <v>1.1931337079516588E-2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11">
        <f>(((J844/60)/60)/24)+DATE(1970,1,1)</f>
        <v>43266.208333333328</v>
      </c>
      <c r="L844">
        <v>1529298000</v>
      </c>
      <c r="M844" s="11">
        <f>(((L844/60)/60)/24)+DATE(1970,1,1)</f>
        <v>43269.208333333328</v>
      </c>
      <c r="N844" t="b">
        <v>0</v>
      </c>
      <c r="O844" t="b">
        <v>0</v>
      </c>
      <c r="P844" t="s">
        <v>65</v>
      </c>
      <c r="Q844" t="str">
        <f t="shared" si="52"/>
        <v>technology</v>
      </c>
      <c r="R844" t="str">
        <f t="shared" si="53"/>
        <v>wearables</v>
      </c>
      <c r="S844" s="4">
        <f t="shared" si="54"/>
        <v>563.13333333333333</v>
      </c>
      <c r="T844">
        <f t="shared" si="55"/>
        <v>1.5626849769148809E-2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11">
        <f>(((J845/60)/60)/24)+DATE(1970,1,1)</f>
        <v>43338.208333333328</v>
      </c>
      <c r="L845">
        <v>1535778000</v>
      </c>
      <c r="M845" s="11">
        <f>(((L845/60)/60)/24)+DATE(1970,1,1)</f>
        <v>43344.208333333328</v>
      </c>
      <c r="N845" t="b">
        <v>0</v>
      </c>
      <c r="O845" t="b">
        <v>0</v>
      </c>
      <c r="P845" t="s">
        <v>122</v>
      </c>
      <c r="Q845" t="str">
        <f t="shared" si="52"/>
        <v>photography</v>
      </c>
      <c r="R845" t="str">
        <f t="shared" si="53"/>
        <v>photography books</v>
      </c>
      <c r="S845" s="4">
        <f t="shared" si="54"/>
        <v>30.715909090909086</v>
      </c>
      <c r="T845">
        <f t="shared" si="55"/>
        <v>1.2208657047724751E-2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11">
        <f>(((J846/60)/60)/24)+DATE(1970,1,1)</f>
        <v>40930.25</v>
      </c>
      <c r="L846">
        <v>1327471200</v>
      </c>
      <c r="M846" s="11">
        <f>(((L846/60)/60)/24)+DATE(1970,1,1)</f>
        <v>40933.25</v>
      </c>
      <c r="N846" t="b">
        <v>0</v>
      </c>
      <c r="O846" t="b">
        <v>0</v>
      </c>
      <c r="P846" t="s">
        <v>42</v>
      </c>
      <c r="Q846" t="str">
        <f t="shared" si="52"/>
        <v>film &amp; video</v>
      </c>
      <c r="R846" t="str">
        <f t="shared" si="53"/>
        <v>documentary</v>
      </c>
      <c r="S846" s="4">
        <f t="shared" si="54"/>
        <v>99.39772727272728</v>
      </c>
      <c r="T846">
        <f t="shared" si="55"/>
        <v>1.0746541671430205E-2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11">
        <f>(((J847/60)/60)/24)+DATE(1970,1,1)</f>
        <v>43235.208333333328</v>
      </c>
      <c r="L847">
        <v>1529557200</v>
      </c>
      <c r="M847" s="11">
        <f>(((L847/60)/60)/24)+DATE(1970,1,1)</f>
        <v>43272.208333333328</v>
      </c>
      <c r="N847" t="b">
        <v>0</v>
      </c>
      <c r="O847" t="b">
        <v>0</v>
      </c>
      <c r="P847" t="s">
        <v>28</v>
      </c>
      <c r="Q847" t="str">
        <f t="shared" si="52"/>
        <v>technology</v>
      </c>
      <c r="R847" t="str">
        <f t="shared" si="53"/>
        <v>web</v>
      </c>
      <c r="S847" s="4">
        <f t="shared" si="54"/>
        <v>197.54935622317598</v>
      </c>
      <c r="T847">
        <f t="shared" si="55"/>
        <v>9.8054125297819487E-3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11">
        <f>(((J848/60)/60)/24)+DATE(1970,1,1)</f>
        <v>43302.208333333328</v>
      </c>
      <c r="L848">
        <v>1535259600</v>
      </c>
      <c r="M848" s="11">
        <f>(((L848/60)/60)/24)+DATE(1970,1,1)</f>
        <v>43338.208333333328</v>
      </c>
      <c r="N848" t="b">
        <v>1</v>
      </c>
      <c r="O848" t="b">
        <v>1</v>
      </c>
      <c r="P848" t="s">
        <v>28</v>
      </c>
      <c r="Q848" t="str">
        <f t="shared" si="52"/>
        <v>technology</v>
      </c>
      <c r="R848" t="str">
        <f t="shared" si="53"/>
        <v>web</v>
      </c>
      <c r="S848" s="4">
        <f t="shared" si="54"/>
        <v>508.5</v>
      </c>
      <c r="T848">
        <f t="shared" si="55"/>
        <v>9.4395280235988199E-3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11">
        <f>(((J849/60)/60)/24)+DATE(1970,1,1)</f>
        <v>43107.25</v>
      </c>
      <c r="L849">
        <v>1515564000</v>
      </c>
      <c r="M849" s="11">
        <f>(((L849/60)/60)/24)+DATE(1970,1,1)</f>
        <v>43110.25</v>
      </c>
      <c r="N849" t="b">
        <v>0</v>
      </c>
      <c r="O849" t="b">
        <v>0</v>
      </c>
      <c r="P849" t="s">
        <v>17</v>
      </c>
      <c r="Q849" t="str">
        <f t="shared" si="52"/>
        <v>food</v>
      </c>
      <c r="R849" t="str">
        <f t="shared" si="53"/>
        <v>food trucks</v>
      </c>
      <c r="S849" s="4">
        <f t="shared" si="54"/>
        <v>237.74468085106383</v>
      </c>
      <c r="T849">
        <f t="shared" si="55"/>
        <v>9.844281367460175E-3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11">
        <f>(((J850/60)/60)/24)+DATE(1970,1,1)</f>
        <v>40341.208333333336</v>
      </c>
      <c r="L850">
        <v>1277096400</v>
      </c>
      <c r="M850" s="11">
        <f>(((L850/60)/60)/24)+DATE(1970,1,1)</f>
        <v>40350.208333333336</v>
      </c>
      <c r="N850" t="b">
        <v>0</v>
      </c>
      <c r="O850" t="b">
        <v>0</v>
      </c>
      <c r="P850" t="s">
        <v>53</v>
      </c>
      <c r="Q850" t="str">
        <f t="shared" si="52"/>
        <v>film &amp; video</v>
      </c>
      <c r="R850" t="str">
        <f t="shared" si="53"/>
        <v>drama</v>
      </c>
      <c r="S850" s="4">
        <f t="shared" si="54"/>
        <v>338.46875</v>
      </c>
      <c r="T850">
        <f t="shared" si="55"/>
        <v>1.588034345859108E-2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11">
        <f>(((J851/60)/60)/24)+DATE(1970,1,1)</f>
        <v>40948.25</v>
      </c>
      <c r="L851">
        <v>1329026400</v>
      </c>
      <c r="M851" s="11">
        <f>(((L851/60)/60)/24)+DATE(1970,1,1)</f>
        <v>40951.25</v>
      </c>
      <c r="N851" t="b">
        <v>0</v>
      </c>
      <c r="O851" t="b">
        <v>1</v>
      </c>
      <c r="P851" t="s">
        <v>60</v>
      </c>
      <c r="Q851" t="str">
        <f t="shared" si="52"/>
        <v>music</v>
      </c>
      <c r="R851" t="str">
        <f t="shared" si="53"/>
        <v>indie rock</v>
      </c>
      <c r="S851" s="4">
        <f t="shared" si="54"/>
        <v>133.08955223880596</v>
      </c>
      <c r="T851">
        <f t="shared" si="55"/>
        <v>3.4428619490860152E-2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11">
        <f>(((J852/60)/60)/24)+DATE(1970,1,1)</f>
        <v>40866.25</v>
      </c>
      <c r="L852">
        <v>1322978400</v>
      </c>
      <c r="M852" s="11">
        <f>(((L852/60)/60)/24)+DATE(1970,1,1)</f>
        <v>40881.25</v>
      </c>
      <c r="N852" t="b">
        <v>1</v>
      </c>
      <c r="O852" t="b">
        <v>0</v>
      </c>
      <c r="P852" t="s">
        <v>23</v>
      </c>
      <c r="Q852" t="str">
        <f t="shared" si="52"/>
        <v>music</v>
      </c>
      <c r="R852" t="str">
        <f t="shared" si="53"/>
        <v>rock</v>
      </c>
      <c r="S852" s="4">
        <f t="shared" si="54"/>
        <v>1</v>
      </c>
      <c r="T852">
        <f t="shared" si="55"/>
        <v>1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11">
        <f>(((J853/60)/60)/24)+DATE(1970,1,1)</f>
        <v>41031.208333333336</v>
      </c>
      <c r="L853">
        <v>1338786000</v>
      </c>
      <c r="M853" s="11">
        <f>(((L853/60)/60)/24)+DATE(1970,1,1)</f>
        <v>41064.208333333336</v>
      </c>
      <c r="N853" t="b">
        <v>0</v>
      </c>
      <c r="O853" t="b">
        <v>0</v>
      </c>
      <c r="P853" t="s">
        <v>50</v>
      </c>
      <c r="Q853" t="str">
        <f t="shared" si="52"/>
        <v>music</v>
      </c>
      <c r="R853" t="str">
        <f t="shared" si="53"/>
        <v>electric music</v>
      </c>
      <c r="S853" s="4">
        <f t="shared" si="54"/>
        <v>207.79999999999998</v>
      </c>
      <c r="T853">
        <f t="shared" si="55"/>
        <v>1.2832852101379532E-2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11">
        <f>(((J854/60)/60)/24)+DATE(1970,1,1)</f>
        <v>40740.208333333336</v>
      </c>
      <c r="L854">
        <v>1311656400</v>
      </c>
      <c r="M854" s="11">
        <f>(((L854/60)/60)/24)+DATE(1970,1,1)</f>
        <v>40750.208333333336</v>
      </c>
      <c r="N854" t="b">
        <v>0</v>
      </c>
      <c r="O854" t="b">
        <v>1</v>
      </c>
      <c r="P854" t="s">
        <v>89</v>
      </c>
      <c r="Q854" t="str">
        <f t="shared" si="52"/>
        <v>games</v>
      </c>
      <c r="R854" t="str">
        <f t="shared" si="53"/>
        <v>video games</v>
      </c>
      <c r="S854" s="4">
        <f t="shared" si="54"/>
        <v>51.122448979591837</v>
      </c>
      <c r="T854">
        <f t="shared" si="55"/>
        <v>1.2375249500998005E-2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11">
        <f>(((J855/60)/60)/24)+DATE(1970,1,1)</f>
        <v>40714.208333333336</v>
      </c>
      <c r="L855">
        <v>1308978000</v>
      </c>
      <c r="M855" s="11">
        <f>(((L855/60)/60)/24)+DATE(1970,1,1)</f>
        <v>40719.208333333336</v>
      </c>
      <c r="N855" t="b">
        <v>0</v>
      </c>
      <c r="O855" t="b">
        <v>1</v>
      </c>
      <c r="P855" t="s">
        <v>60</v>
      </c>
      <c r="Q855" t="str">
        <f t="shared" si="52"/>
        <v>music</v>
      </c>
      <c r="R855" t="str">
        <f t="shared" si="53"/>
        <v>indie rock</v>
      </c>
      <c r="S855" s="4">
        <f t="shared" si="54"/>
        <v>652.05847953216369</v>
      </c>
      <c r="T855">
        <f t="shared" si="55"/>
        <v>1.3156714677763628E-2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11">
        <f>(((J856/60)/60)/24)+DATE(1970,1,1)</f>
        <v>43787.25</v>
      </c>
      <c r="L856">
        <v>1576389600</v>
      </c>
      <c r="M856" s="11">
        <f>(((L856/60)/60)/24)+DATE(1970,1,1)</f>
        <v>43814.25</v>
      </c>
      <c r="N856" t="b">
        <v>0</v>
      </c>
      <c r="O856" t="b">
        <v>0</v>
      </c>
      <c r="P856" t="s">
        <v>119</v>
      </c>
      <c r="Q856" t="str">
        <f t="shared" si="52"/>
        <v>publishing</v>
      </c>
      <c r="R856" t="str">
        <f t="shared" si="53"/>
        <v>fiction</v>
      </c>
      <c r="S856" s="4">
        <f t="shared" si="54"/>
        <v>113.63099415204678</v>
      </c>
      <c r="T856">
        <f t="shared" si="55"/>
        <v>1.3699828623481156E-2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11">
        <f>(((J857/60)/60)/24)+DATE(1970,1,1)</f>
        <v>40712.208333333336</v>
      </c>
      <c r="L857">
        <v>1311051600</v>
      </c>
      <c r="M857" s="11">
        <f>(((L857/60)/60)/24)+DATE(1970,1,1)</f>
        <v>40743.208333333336</v>
      </c>
      <c r="N857" t="b">
        <v>0</v>
      </c>
      <c r="O857" t="b">
        <v>0</v>
      </c>
      <c r="P857" t="s">
        <v>33</v>
      </c>
      <c r="Q857" t="str">
        <f t="shared" si="52"/>
        <v>theater</v>
      </c>
      <c r="R857" t="str">
        <f t="shared" si="53"/>
        <v>plays</v>
      </c>
      <c r="S857" s="4">
        <f t="shared" si="54"/>
        <v>102.37606837606839</v>
      </c>
      <c r="T857">
        <f t="shared" si="55"/>
        <v>1.8867924528301886E-2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11">
        <f>(((J858/60)/60)/24)+DATE(1970,1,1)</f>
        <v>41023.208333333336</v>
      </c>
      <c r="L858">
        <v>1336712400</v>
      </c>
      <c r="M858" s="11">
        <f>(((L858/60)/60)/24)+DATE(1970,1,1)</f>
        <v>41040.208333333336</v>
      </c>
      <c r="N858" t="b">
        <v>0</v>
      </c>
      <c r="O858" t="b">
        <v>0</v>
      </c>
      <c r="P858" t="s">
        <v>17</v>
      </c>
      <c r="Q858" t="str">
        <f t="shared" si="52"/>
        <v>food</v>
      </c>
      <c r="R858" t="str">
        <f t="shared" si="53"/>
        <v>food trucks</v>
      </c>
      <c r="S858" s="4">
        <f t="shared" si="54"/>
        <v>356.58333333333331</v>
      </c>
      <c r="T858">
        <f t="shared" si="55"/>
        <v>1.8462257536807667E-2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11">
        <f>(((J859/60)/60)/24)+DATE(1970,1,1)</f>
        <v>40944.25</v>
      </c>
      <c r="L859">
        <v>1330408800</v>
      </c>
      <c r="M859" s="11">
        <f>(((L859/60)/60)/24)+DATE(1970,1,1)</f>
        <v>40967.25</v>
      </c>
      <c r="N859" t="b">
        <v>1</v>
      </c>
      <c r="O859" t="b">
        <v>0</v>
      </c>
      <c r="P859" t="s">
        <v>100</v>
      </c>
      <c r="Q859" t="str">
        <f t="shared" si="52"/>
        <v>film &amp; video</v>
      </c>
      <c r="R859" t="str">
        <f t="shared" si="53"/>
        <v>shorts</v>
      </c>
      <c r="S859" s="4">
        <f t="shared" si="54"/>
        <v>139.86792452830187</v>
      </c>
      <c r="T859">
        <f t="shared" si="55"/>
        <v>3.0352084176446782E-2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11">
        <f>(((J860/60)/60)/24)+DATE(1970,1,1)</f>
        <v>43211.208333333328</v>
      </c>
      <c r="L860">
        <v>1524891600</v>
      </c>
      <c r="M860" s="11">
        <f>(((L860/60)/60)/24)+DATE(1970,1,1)</f>
        <v>43218.208333333328</v>
      </c>
      <c r="N860" t="b">
        <v>1</v>
      </c>
      <c r="O860" t="b">
        <v>0</v>
      </c>
      <c r="P860" t="s">
        <v>17</v>
      </c>
      <c r="Q860" t="str">
        <f t="shared" si="52"/>
        <v>food</v>
      </c>
      <c r="R860" t="str">
        <f t="shared" si="53"/>
        <v>food trucks</v>
      </c>
      <c r="S860" s="4">
        <f t="shared" si="54"/>
        <v>69.45</v>
      </c>
      <c r="T860">
        <f t="shared" si="55"/>
        <v>1.259899208063355E-2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11">
        <f>(((J861/60)/60)/24)+DATE(1970,1,1)</f>
        <v>41334.25</v>
      </c>
      <c r="L861">
        <v>1363669200</v>
      </c>
      <c r="M861" s="11">
        <f>(((L861/60)/60)/24)+DATE(1970,1,1)</f>
        <v>41352.208333333336</v>
      </c>
      <c r="N861" t="b">
        <v>0</v>
      </c>
      <c r="O861" t="b">
        <v>1</v>
      </c>
      <c r="P861" t="s">
        <v>33</v>
      </c>
      <c r="Q861" t="str">
        <f t="shared" si="52"/>
        <v>theater</v>
      </c>
      <c r="R861" t="str">
        <f t="shared" si="53"/>
        <v>plays</v>
      </c>
      <c r="S861" s="4">
        <f t="shared" si="54"/>
        <v>35.534246575342465</v>
      </c>
      <c r="T861">
        <f t="shared" si="55"/>
        <v>2.4286815728604472E-2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11">
        <f>(((J862/60)/60)/24)+DATE(1970,1,1)</f>
        <v>43515.25</v>
      </c>
      <c r="L862">
        <v>1551420000</v>
      </c>
      <c r="M862" s="11">
        <f>(((L862/60)/60)/24)+DATE(1970,1,1)</f>
        <v>43525.25</v>
      </c>
      <c r="N862" t="b">
        <v>0</v>
      </c>
      <c r="O862" t="b">
        <v>1</v>
      </c>
      <c r="P862" t="s">
        <v>65</v>
      </c>
      <c r="Q862" t="str">
        <f t="shared" si="52"/>
        <v>technology</v>
      </c>
      <c r="R862" t="str">
        <f t="shared" si="53"/>
        <v>wearables</v>
      </c>
      <c r="S862" s="4">
        <f t="shared" si="54"/>
        <v>251.65</v>
      </c>
      <c r="T862">
        <f t="shared" si="55"/>
        <v>1.2914762567057422E-2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11">
        <f>(((J863/60)/60)/24)+DATE(1970,1,1)</f>
        <v>40258.208333333336</v>
      </c>
      <c r="L863">
        <v>1269838800</v>
      </c>
      <c r="M863" s="11">
        <f>(((L863/60)/60)/24)+DATE(1970,1,1)</f>
        <v>40266.208333333336</v>
      </c>
      <c r="N863" t="b">
        <v>0</v>
      </c>
      <c r="O863" t="b">
        <v>0</v>
      </c>
      <c r="P863" t="s">
        <v>33</v>
      </c>
      <c r="Q863" t="str">
        <f t="shared" si="52"/>
        <v>theater</v>
      </c>
      <c r="R863" t="str">
        <f t="shared" si="53"/>
        <v>plays</v>
      </c>
      <c r="S863" s="4">
        <f t="shared" si="54"/>
        <v>105.87500000000001</v>
      </c>
      <c r="T863">
        <f t="shared" si="55"/>
        <v>1.7494901792422454E-2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11">
        <f>(((J864/60)/60)/24)+DATE(1970,1,1)</f>
        <v>40756.208333333336</v>
      </c>
      <c r="L864">
        <v>1312520400</v>
      </c>
      <c r="M864" s="11">
        <f>(((L864/60)/60)/24)+DATE(1970,1,1)</f>
        <v>40760.208333333336</v>
      </c>
      <c r="N864" t="b">
        <v>0</v>
      </c>
      <c r="O864" t="b">
        <v>0</v>
      </c>
      <c r="P864" t="s">
        <v>33</v>
      </c>
      <c r="Q864" t="str">
        <f t="shared" si="52"/>
        <v>theater</v>
      </c>
      <c r="R864" t="str">
        <f t="shared" si="53"/>
        <v>plays</v>
      </c>
      <c r="S864" s="4">
        <f t="shared" si="54"/>
        <v>187.42857142857144</v>
      </c>
      <c r="T864">
        <f t="shared" si="55"/>
        <v>1.2957317073170731E-2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11">
        <f>(((J865/60)/60)/24)+DATE(1970,1,1)</f>
        <v>42172.208333333328</v>
      </c>
      <c r="L865">
        <v>1436504400</v>
      </c>
      <c r="M865" s="11">
        <f>(((L865/60)/60)/24)+DATE(1970,1,1)</f>
        <v>42195.208333333328</v>
      </c>
      <c r="N865" t="b">
        <v>0</v>
      </c>
      <c r="O865" t="b">
        <v>1</v>
      </c>
      <c r="P865" t="s">
        <v>269</v>
      </c>
      <c r="Q865" t="str">
        <f t="shared" si="52"/>
        <v>film &amp; video</v>
      </c>
      <c r="R865" t="str">
        <f t="shared" si="53"/>
        <v>television</v>
      </c>
      <c r="S865" s="4">
        <f t="shared" si="54"/>
        <v>386.78571428571428</v>
      </c>
      <c r="T865">
        <f t="shared" si="55"/>
        <v>4.0073868882733149E-2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11">
        <f>(((J866/60)/60)/24)+DATE(1970,1,1)</f>
        <v>42601.208333333328</v>
      </c>
      <c r="L866">
        <v>1472014800</v>
      </c>
      <c r="M866" s="11">
        <f>(((L866/60)/60)/24)+DATE(1970,1,1)</f>
        <v>42606.208333333328</v>
      </c>
      <c r="N866" t="b">
        <v>0</v>
      </c>
      <c r="O866" t="b">
        <v>0</v>
      </c>
      <c r="P866" t="s">
        <v>100</v>
      </c>
      <c r="Q866" t="str">
        <f t="shared" si="52"/>
        <v>film &amp; video</v>
      </c>
      <c r="R866" t="str">
        <f t="shared" si="53"/>
        <v>shorts</v>
      </c>
      <c r="S866" s="4">
        <f t="shared" si="54"/>
        <v>347.07142857142856</v>
      </c>
      <c r="T866">
        <f t="shared" si="55"/>
        <v>1.0290183165260341E-2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11">
        <f>(((J867/60)/60)/24)+DATE(1970,1,1)</f>
        <v>41897.208333333336</v>
      </c>
      <c r="L867">
        <v>1411534800</v>
      </c>
      <c r="M867" s="11">
        <f>(((L867/60)/60)/24)+DATE(1970,1,1)</f>
        <v>41906.208333333336</v>
      </c>
      <c r="N867" t="b">
        <v>0</v>
      </c>
      <c r="O867" t="b">
        <v>0</v>
      </c>
      <c r="P867" t="s">
        <v>33</v>
      </c>
      <c r="Q867" t="str">
        <f t="shared" si="52"/>
        <v>theater</v>
      </c>
      <c r="R867" t="str">
        <f t="shared" si="53"/>
        <v>plays</v>
      </c>
      <c r="S867" s="4">
        <f t="shared" si="54"/>
        <v>185.82098765432099</v>
      </c>
      <c r="T867">
        <f t="shared" si="55"/>
        <v>2.1738697139819952E-2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11">
        <f>(((J868/60)/60)/24)+DATE(1970,1,1)</f>
        <v>40671.208333333336</v>
      </c>
      <c r="L868">
        <v>1304917200</v>
      </c>
      <c r="M868" s="11">
        <f>(((L868/60)/60)/24)+DATE(1970,1,1)</f>
        <v>40672.208333333336</v>
      </c>
      <c r="N868" t="b">
        <v>0</v>
      </c>
      <c r="O868" t="b">
        <v>0</v>
      </c>
      <c r="P868" t="s">
        <v>122</v>
      </c>
      <c r="Q868" t="str">
        <f t="shared" si="52"/>
        <v>photography</v>
      </c>
      <c r="R868" t="str">
        <f t="shared" si="53"/>
        <v>photography books</v>
      </c>
      <c r="S868" s="4">
        <f t="shared" si="54"/>
        <v>43.241247264770237</v>
      </c>
      <c r="T868">
        <f t="shared" si="55"/>
        <v>1.1360617369852615E-2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11">
        <f>(((J869/60)/60)/24)+DATE(1970,1,1)</f>
        <v>43382.208333333328</v>
      </c>
      <c r="L869">
        <v>1539579600</v>
      </c>
      <c r="M869" s="11">
        <f>(((L869/60)/60)/24)+DATE(1970,1,1)</f>
        <v>43388.208333333328</v>
      </c>
      <c r="N869" t="b">
        <v>0</v>
      </c>
      <c r="O869" t="b">
        <v>0</v>
      </c>
      <c r="P869" t="s">
        <v>17</v>
      </c>
      <c r="Q869" t="str">
        <f t="shared" si="52"/>
        <v>food</v>
      </c>
      <c r="R869" t="str">
        <f t="shared" si="53"/>
        <v>food trucks</v>
      </c>
      <c r="S869" s="4">
        <f t="shared" si="54"/>
        <v>162.4375</v>
      </c>
      <c r="T869">
        <f t="shared" si="55"/>
        <v>3.8476337052712584E-2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11">
        <f>(((J870/60)/60)/24)+DATE(1970,1,1)</f>
        <v>41559.208333333336</v>
      </c>
      <c r="L870">
        <v>1382504400</v>
      </c>
      <c r="M870" s="11">
        <f>(((L870/60)/60)/24)+DATE(1970,1,1)</f>
        <v>41570.208333333336</v>
      </c>
      <c r="N870" t="b">
        <v>0</v>
      </c>
      <c r="O870" t="b">
        <v>0</v>
      </c>
      <c r="P870" t="s">
        <v>33</v>
      </c>
      <c r="Q870" t="str">
        <f t="shared" si="52"/>
        <v>theater</v>
      </c>
      <c r="R870" t="str">
        <f t="shared" si="53"/>
        <v>plays</v>
      </c>
      <c r="S870" s="4">
        <f t="shared" si="54"/>
        <v>184.84285714285716</v>
      </c>
      <c r="T870">
        <f t="shared" si="55"/>
        <v>9.738001391143055E-3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11">
        <f>(((J871/60)/60)/24)+DATE(1970,1,1)</f>
        <v>40350.208333333336</v>
      </c>
      <c r="L871">
        <v>1278306000</v>
      </c>
      <c r="M871" s="11">
        <f>(((L871/60)/60)/24)+DATE(1970,1,1)</f>
        <v>40364.208333333336</v>
      </c>
      <c r="N871" t="b">
        <v>0</v>
      </c>
      <c r="O871" t="b">
        <v>0</v>
      </c>
      <c r="P871" t="s">
        <v>53</v>
      </c>
      <c r="Q871" t="str">
        <f t="shared" si="52"/>
        <v>film &amp; video</v>
      </c>
      <c r="R871" t="str">
        <f t="shared" si="53"/>
        <v>drama</v>
      </c>
      <c r="S871" s="4">
        <f t="shared" si="54"/>
        <v>23.703520691785052</v>
      </c>
      <c r="T871">
        <f t="shared" si="55"/>
        <v>1.3706483218678341E-2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11">
        <f>(((J872/60)/60)/24)+DATE(1970,1,1)</f>
        <v>42240.208333333328</v>
      </c>
      <c r="L872">
        <v>1442552400</v>
      </c>
      <c r="M872" s="11">
        <f>(((L872/60)/60)/24)+DATE(1970,1,1)</f>
        <v>42265.208333333328</v>
      </c>
      <c r="N872" t="b">
        <v>0</v>
      </c>
      <c r="O872" t="b">
        <v>0</v>
      </c>
      <c r="P872" t="s">
        <v>33</v>
      </c>
      <c r="Q872" t="str">
        <f t="shared" si="52"/>
        <v>theater</v>
      </c>
      <c r="R872" t="str">
        <f t="shared" si="53"/>
        <v>plays</v>
      </c>
      <c r="S872" s="4">
        <f t="shared" si="54"/>
        <v>89.870129870129873</v>
      </c>
      <c r="T872">
        <f t="shared" si="55"/>
        <v>1.7485549132947979E-2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11">
        <f>(((J873/60)/60)/24)+DATE(1970,1,1)</f>
        <v>43040.208333333328</v>
      </c>
      <c r="L873">
        <v>1511071200</v>
      </c>
      <c r="M873" s="11">
        <f>(((L873/60)/60)/24)+DATE(1970,1,1)</f>
        <v>43058.25</v>
      </c>
      <c r="N873" t="b">
        <v>0</v>
      </c>
      <c r="O873" t="b">
        <v>1</v>
      </c>
      <c r="P873" t="s">
        <v>33</v>
      </c>
      <c r="Q873" t="str">
        <f t="shared" si="52"/>
        <v>theater</v>
      </c>
      <c r="R873" t="str">
        <f t="shared" si="53"/>
        <v>plays</v>
      </c>
      <c r="S873" s="4">
        <f t="shared" si="54"/>
        <v>272.6041958041958</v>
      </c>
      <c r="T873">
        <f t="shared" si="55"/>
        <v>1.1902807420784764E-2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11">
        <f>(((J874/60)/60)/24)+DATE(1970,1,1)</f>
        <v>43346.208333333328</v>
      </c>
      <c r="L874">
        <v>1536382800</v>
      </c>
      <c r="M874" s="11">
        <f>(((L874/60)/60)/24)+DATE(1970,1,1)</f>
        <v>43351.208333333328</v>
      </c>
      <c r="N874" t="b">
        <v>0</v>
      </c>
      <c r="O874" t="b">
        <v>0</v>
      </c>
      <c r="P874" t="s">
        <v>474</v>
      </c>
      <c r="Q874" t="str">
        <f t="shared" si="52"/>
        <v>film &amp; video</v>
      </c>
      <c r="R874" t="str">
        <f t="shared" si="53"/>
        <v>science fiction</v>
      </c>
      <c r="S874" s="4">
        <f t="shared" si="54"/>
        <v>170.04255319148936</v>
      </c>
      <c r="T874">
        <f t="shared" si="55"/>
        <v>1.0135135135135136E-2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11">
        <f>(((J875/60)/60)/24)+DATE(1970,1,1)</f>
        <v>41647.25</v>
      </c>
      <c r="L875">
        <v>1389592800</v>
      </c>
      <c r="M875" s="11">
        <f>(((L875/60)/60)/24)+DATE(1970,1,1)</f>
        <v>41652.25</v>
      </c>
      <c r="N875" t="b">
        <v>0</v>
      </c>
      <c r="O875" t="b">
        <v>0</v>
      </c>
      <c r="P875" t="s">
        <v>122</v>
      </c>
      <c r="Q875" t="str">
        <f t="shared" si="52"/>
        <v>photography</v>
      </c>
      <c r="R875" t="str">
        <f t="shared" si="53"/>
        <v>photography books</v>
      </c>
      <c r="S875" s="4">
        <f t="shared" si="54"/>
        <v>188.28503562945369</v>
      </c>
      <c r="T875">
        <f t="shared" si="55"/>
        <v>2.3805318665791997E-2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11">
        <f>(((J876/60)/60)/24)+DATE(1970,1,1)</f>
        <v>40291.208333333336</v>
      </c>
      <c r="L876">
        <v>1275282000</v>
      </c>
      <c r="M876" s="11">
        <f>(((L876/60)/60)/24)+DATE(1970,1,1)</f>
        <v>40329.208333333336</v>
      </c>
      <c r="N876" t="b">
        <v>0</v>
      </c>
      <c r="O876" t="b">
        <v>1</v>
      </c>
      <c r="P876" t="s">
        <v>122</v>
      </c>
      <c r="Q876" t="str">
        <f t="shared" si="52"/>
        <v>photography</v>
      </c>
      <c r="R876" t="str">
        <f t="shared" si="53"/>
        <v>photography books</v>
      </c>
      <c r="S876" s="4">
        <f t="shared" si="54"/>
        <v>346.93532338308455</v>
      </c>
      <c r="T876">
        <f t="shared" si="55"/>
        <v>3.1247311211173891E-2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11">
        <f>(((J877/60)/60)/24)+DATE(1970,1,1)</f>
        <v>40556.25</v>
      </c>
      <c r="L877">
        <v>1294984800</v>
      </c>
      <c r="M877" s="11">
        <f>(((L877/60)/60)/24)+DATE(1970,1,1)</f>
        <v>40557.25</v>
      </c>
      <c r="N877" t="b">
        <v>0</v>
      </c>
      <c r="O877" t="b">
        <v>0</v>
      </c>
      <c r="P877" t="s">
        <v>23</v>
      </c>
      <c r="Q877" t="str">
        <f t="shared" si="52"/>
        <v>music</v>
      </c>
      <c r="R877" t="str">
        <f t="shared" si="53"/>
        <v>rock</v>
      </c>
      <c r="S877" s="4">
        <f t="shared" si="54"/>
        <v>69.177215189873422</v>
      </c>
      <c r="T877">
        <f t="shared" si="55"/>
        <v>1.2259835315645014E-2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1">
        <f>(((J878/60)/60)/24)+DATE(1970,1,1)</f>
        <v>43624.208333333328</v>
      </c>
      <c r="L878">
        <v>1562043600</v>
      </c>
      <c r="M878" s="11">
        <f>(((L878/60)/60)/24)+DATE(1970,1,1)</f>
        <v>43648.208333333328</v>
      </c>
      <c r="N878" t="b">
        <v>0</v>
      </c>
      <c r="O878" t="b">
        <v>0</v>
      </c>
      <c r="P878" t="s">
        <v>122</v>
      </c>
      <c r="Q878" t="str">
        <f t="shared" si="52"/>
        <v>photography</v>
      </c>
      <c r="R878" t="str">
        <f t="shared" si="53"/>
        <v>photography books</v>
      </c>
      <c r="S878" s="4">
        <f t="shared" si="54"/>
        <v>25.433734939759034</v>
      </c>
      <c r="T878">
        <f t="shared" si="55"/>
        <v>2.700142112742776E-2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11">
        <f>(((J879/60)/60)/24)+DATE(1970,1,1)</f>
        <v>42577.208333333328</v>
      </c>
      <c r="L879">
        <v>1469595600</v>
      </c>
      <c r="M879" s="11">
        <f>(((L879/60)/60)/24)+DATE(1970,1,1)</f>
        <v>42578.208333333328</v>
      </c>
      <c r="N879" t="b">
        <v>0</v>
      </c>
      <c r="O879" t="b">
        <v>0</v>
      </c>
      <c r="P879" t="s">
        <v>17</v>
      </c>
      <c r="Q879" t="str">
        <f t="shared" si="52"/>
        <v>food</v>
      </c>
      <c r="R879" t="str">
        <f t="shared" si="53"/>
        <v>food trucks</v>
      </c>
      <c r="S879" s="4">
        <f t="shared" si="54"/>
        <v>77.400977995110026</v>
      </c>
      <c r="T879">
        <f t="shared" si="55"/>
        <v>9.7055943393246358E-3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11">
        <f>(((J880/60)/60)/24)+DATE(1970,1,1)</f>
        <v>43845.25</v>
      </c>
      <c r="L880">
        <v>1581141600</v>
      </c>
      <c r="M880" s="11">
        <f>(((L880/60)/60)/24)+DATE(1970,1,1)</f>
        <v>43869.25</v>
      </c>
      <c r="N880" t="b">
        <v>0</v>
      </c>
      <c r="O880" t="b">
        <v>0</v>
      </c>
      <c r="P880" t="s">
        <v>148</v>
      </c>
      <c r="Q880" t="str">
        <f t="shared" si="52"/>
        <v>music</v>
      </c>
      <c r="R880" t="str">
        <f t="shared" si="53"/>
        <v>metal</v>
      </c>
      <c r="S880" s="4">
        <f t="shared" si="54"/>
        <v>37.481481481481481</v>
      </c>
      <c r="T880">
        <f t="shared" si="55"/>
        <v>1.1857707509881422E-2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11">
        <f>(((J881/60)/60)/24)+DATE(1970,1,1)</f>
        <v>42788.25</v>
      </c>
      <c r="L881">
        <v>1488520800</v>
      </c>
      <c r="M881" s="11">
        <f>(((L881/60)/60)/24)+DATE(1970,1,1)</f>
        <v>42797.25</v>
      </c>
      <c r="N881" t="b">
        <v>0</v>
      </c>
      <c r="O881" t="b">
        <v>0</v>
      </c>
      <c r="P881" t="s">
        <v>68</v>
      </c>
      <c r="Q881" t="str">
        <f t="shared" si="52"/>
        <v>publishing</v>
      </c>
      <c r="R881" t="str">
        <f t="shared" si="53"/>
        <v>nonfiction</v>
      </c>
      <c r="S881" s="4">
        <f t="shared" si="54"/>
        <v>543.79999999999995</v>
      </c>
      <c r="T881">
        <f t="shared" si="55"/>
        <v>9.7462302317028321E-3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11">
        <f>(((J882/60)/60)/24)+DATE(1970,1,1)</f>
        <v>43667.208333333328</v>
      </c>
      <c r="L882">
        <v>1563858000</v>
      </c>
      <c r="M882" s="11">
        <f>(((L882/60)/60)/24)+DATE(1970,1,1)</f>
        <v>43669.208333333328</v>
      </c>
      <c r="N882" t="b">
        <v>0</v>
      </c>
      <c r="O882" t="b">
        <v>0</v>
      </c>
      <c r="P882" t="s">
        <v>50</v>
      </c>
      <c r="Q882" t="str">
        <f t="shared" si="52"/>
        <v>music</v>
      </c>
      <c r="R882" t="str">
        <f t="shared" si="53"/>
        <v>electric music</v>
      </c>
      <c r="S882" s="4">
        <f t="shared" si="54"/>
        <v>228.52189349112427</v>
      </c>
      <c r="T882">
        <f t="shared" si="55"/>
        <v>1.2501229926307995E-2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11">
        <f>(((J883/60)/60)/24)+DATE(1970,1,1)</f>
        <v>42194.208333333328</v>
      </c>
      <c r="L883">
        <v>1438923600</v>
      </c>
      <c r="M883" s="11">
        <f>(((L883/60)/60)/24)+DATE(1970,1,1)</f>
        <v>42223.208333333328</v>
      </c>
      <c r="N883" t="b">
        <v>0</v>
      </c>
      <c r="O883" t="b">
        <v>1</v>
      </c>
      <c r="P883" t="s">
        <v>33</v>
      </c>
      <c r="Q883" t="str">
        <f t="shared" si="52"/>
        <v>theater</v>
      </c>
      <c r="R883" t="str">
        <f t="shared" si="53"/>
        <v>plays</v>
      </c>
      <c r="S883" s="4">
        <f t="shared" si="54"/>
        <v>38.948339483394832</v>
      </c>
      <c r="T883">
        <f t="shared" si="55"/>
        <v>1.4274435496605084E-2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11">
        <f>(((J884/60)/60)/24)+DATE(1970,1,1)</f>
        <v>42025.25</v>
      </c>
      <c r="L884">
        <v>1422165600</v>
      </c>
      <c r="M884" s="11">
        <f>(((L884/60)/60)/24)+DATE(1970,1,1)</f>
        <v>42029.25</v>
      </c>
      <c r="N884" t="b">
        <v>0</v>
      </c>
      <c r="O884" t="b">
        <v>0</v>
      </c>
      <c r="P884" t="s">
        <v>33</v>
      </c>
      <c r="Q884" t="str">
        <f t="shared" si="52"/>
        <v>theater</v>
      </c>
      <c r="R884" t="str">
        <f t="shared" si="53"/>
        <v>plays</v>
      </c>
      <c r="S884" s="4">
        <f t="shared" si="54"/>
        <v>370</v>
      </c>
      <c r="T884">
        <f t="shared" si="55"/>
        <v>2.7027027027027029E-2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11">
        <f>(((J885/60)/60)/24)+DATE(1970,1,1)</f>
        <v>40323.208333333336</v>
      </c>
      <c r="L885">
        <v>1277874000</v>
      </c>
      <c r="M885" s="11">
        <f>(((L885/60)/60)/24)+DATE(1970,1,1)</f>
        <v>40359.208333333336</v>
      </c>
      <c r="N885" t="b">
        <v>0</v>
      </c>
      <c r="O885" t="b">
        <v>0</v>
      </c>
      <c r="P885" t="s">
        <v>100</v>
      </c>
      <c r="Q885" t="str">
        <f t="shared" si="52"/>
        <v>film &amp; video</v>
      </c>
      <c r="R885" t="str">
        <f t="shared" si="53"/>
        <v>shorts</v>
      </c>
      <c r="S885" s="4">
        <f t="shared" si="54"/>
        <v>237.91176470588232</v>
      </c>
      <c r="T885">
        <f t="shared" si="55"/>
        <v>2.3859562368648782E-2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11">
        <f>(((J886/60)/60)/24)+DATE(1970,1,1)</f>
        <v>41763.208333333336</v>
      </c>
      <c r="L886">
        <v>1399352400</v>
      </c>
      <c r="M886" s="11">
        <f>(((L886/60)/60)/24)+DATE(1970,1,1)</f>
        <v>41765.208333333336</v>
      </c>
      <c r="N886" t="b">
        <v>0</v>
      </c>
      <c r="O886" t="b">
        <v>1</v>
      </c>
      <c r="P886" t="s">
        <v>33</v>
      </c>
      <c r="Q886" t="str">
        <f t="shared" si="52"/>
        <v>theater</v>
      </c>
      <c r="R886" t="str">
        <f t="shared" si="53"/>
        <v>plays</v>
      </c>
      <c r="S886" s="4">
        <f t="shared" si="54"/>
        <v>64.036299765807954</v>
      </c>
      <c r="T886">
        <f t="shared" si="55"/>
        <v>1.7243586227074077E-2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11">
        <f>(((J887/60)/60)/24)+DATE(1970,1,1)</f>
        <v>40335.208333333336</v>
      </c>
      <c r="L887">
        <v>1279083600</v>
      </c>
      <c r="M887" s="11">
        <f>(((L887/60)/60)/24)+DATE(1970,1,1)</f>
        <v>40373.208333333336</v>
      </c>
      <c r="N887" t="b">
        <v>0</v>
      </c>
      <c r="O887" t="b">
        <v>0</v>
      </c>
      <c r="P887" t="s">
        <v>33</v>
      </c>
      <c r="Q887" t="str">
        <f t="shared" si="52"/>
        <v>theater</v>
      </c>
      <c r="R887" t="str">
        <f t="shared" si="53"/>
        <v>plays</v>
      </c>
      <c r="S887" s="4">
        <f t="shared" si="54"/>
        <v>118.27777777777777</v>
      </c>
      <c r="T887">
        <f t="shared" si="55"/>
        <v>2.4424612494128698E-2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11">
        <f>(((J888/60)/60)/24)+DATE(1970,1,1)</f>
        <v>40416.208333333336</v>
      </c>
      <c r="L888">
        <v>1284354000</v>
      </c>
      <c r="M888" s="11">
        <f>(((L888/60)/60)/24)+DATE(1970,1,1)</f>
        <v>40434.208333333336</v>
      </c>
      <c r="N888" t="b">
        <v>0</v>
      </c>
      <c r="O888" t="b">
        <v>0</v>
      </c>
      <c r="P888" t="s">
        <v>60</v>
      </c>
      <c r="Q888" t="str">
        <f t="shared" si="52"/>
        <v>music</v>
      </c>
      <c r="R888" t="str">
        <f t="shared" si="53"/>
        <v>indie rock</v>
      </c>
      <c r="S888" s="4">
        <f t="shared" si="54"/>
        <v>84.824037184594957</v>
      </c>
      <c r="T888">
        <f t="shared" si="55"/>
        <v>1.4286273435359506E-2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11">
        <f>(((J889/60)/60)/24)+DATE(1970,1,1)</f>
        <v>42202.208333333328</v>
      </c>
      <c r="L889">
        <v>1441170000</v>
      </c>
      <c r="M889" s="11">
        <f>(((L889/60)/60)/24)+DATE(1970,1,1)</f>
        <v>42249.208333333328</v>
      </c>
      <c r="N889" t="b">
        <v>0</v>
      </c>
      <c r="O889" t="b">
        <v>1</v>
      </c>
      <c r="P889" t="s">
        <v>33</v>
      </c>
      <c r="Q889" t="str">
        <f t="shared" si="52"/>
        <v>theater</v>
      </c>
      <c r="R889" t="str">
        <f t="shared" si="53"/>
        <v>plays</v>
      </c>
      <c r="S889" s="4">
        <f t="shared" si="54"/>
        <v>29.346153846153843</v>
      </c>
      <c r="T889">
        <f t="shared" si="55"/>
        <v>1.3543031891655745E-2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11">
        <f>(((J890/60)/60)/24)+DATE(1970,1,1)</f>
        <v>42836.208333333328</v>
      </c>
      <c r="L890">
        <v>1493528400</v>
      </c>
      <c r="M890" s="11">
        <f>(((L890/60)/60)/24)+DATE(1970,1,1)</f>
        <v>42855.208333333328</v>
      </c>
      <c r="N890" t="b">
        <v>0</v>
      </c>
      <c r="O890" t="b">
        <v>0</v>
      </c>
      <c r="P890" t="s">
        <v>33</v>
      </c>
      <c r="Q890" t="str">
        <f t="shared" si="52"/>
        <v>theater</v>
      </c>
      <c r="R890" t="str">
        <f t="shared" si="53"/>
        <v>plays</v>
      </c>
      <c r="S890" s="4">
        <f t="shared" si="54"/>
        <v>209.89655172413794</v>
      </c>
      <c r="T890">
        <f t="shared" si="55"/>
        <v>2.3821258419582717E-2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11">
        <f>(((J891/60)/60)/24)+DATE(1970,1,1)</f>
        <v>41710.208333333336</v>
      </c>
      <c r="L891">
        <v>1395205200</v>
      </c>
      <c r="M891" s="11">
        <f>(((L891/60)/60)/24)+DATE(1970,1,1)</f>
        <v>41717.208333333336</v>
      </c>
      <c r="N891" t="b">
        <v>0</v>
      </c>
      <c r="O891" t="b">
        <v>1</v>
      </c>
      <c r="P891" t="s">
        <v>50</v>
      </c>
      <c r="Q891" t="str">
        <f t="shared" si="52"/>
        <v>music</v>
      </c>
      <c r="R891" t="str">
        <f t="shared" si="53"/>
        <v>electric music</v>
      </c>
      <c r="S891" s="4">
        <f t="shared" si="54"/>
        <v>169.78571428571431</v>
      </c>
      <c r="T891">
        <f t="shared" si="55"/>
        <v>1.2831299957930165E-2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11">
        <f>(((J892/60)/60)/24)+DATE(1970,1,1)</f>
        <v>43640.208333333328</v>
      </c>
      <c r="L892">
        <v>1561438800</v>
      </c>
      <c r="M892" s="11">
        <f>(((L892/60)/60)/24)+DATE(1970,1,1)</f>
        <v>43641.208333333328</v>
      </c>
      <c r="N892" t="b">
        <v>0</v>
      </c>
      <c r="O892" t="b">
        <v>0</v>
      </c>
      <c r="P892" t="s">
        <v>60</v>
      </c>
      <c r="Q892" t="str">
        <f t="shared" si="52"/>
        <v>music</v>
      </c>
      <c r="R892" t="str">
        <f t="shared" si="53"/>
        <v>indie rock</v>
      </c>
      <c r="S892" s="4">
        <f t="shared" si="54"/>
        <v>115.95907738095239</v>
      </c>
      <c r="T892">
        <f t="shared" si="55"/>
        <v>9.4322068155714821E-3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11">
        <f>(((J893/60)/60)/24)+DATE(1970,1,1)</f>
        <v>40880.25</v>
      </c>
      <c r="L893">
        <v>1326693600</v>
      </c>
      <c r="M893" s="11">
        <f>(((L893/60)/60)/24)+DATE(1970,1,1)</f>
        <v>40924.25</v>
      </c>
      <c r="N893" t="b">
        <v>0</v>
      </c>
      <c r="O893" t="b">
        <v>0</v>
      </c>
      <c r="P893" t="s">
        <v>42</v>
      </c>
      <c r="Q893" t="str">
        <f t="shared" si="52"/>
        <v>film &amp; video</v>
      </c>
      <c r="R893" t="str">
        <f t="shared" si="53"/>
        <v>documentary</v>
      </c>
      <c r="S893" s="4">
        <f t="shared" si="54"/>
        <v>258.59999999999997</v>
      </c>
      <c r="T893">
        <f t="shared" si="55"/>
        <v>2.1268368136117557E-2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11">
        <f>(((J894/60)/60)/24)+DATE(1970,1,1)</f>
        <v>40319.208333333336</v>
      </c>
      <c r="L894">
        <v>1277960400</v>
      </c>
      <c r="M894" s="11">
        <f>(((L894/60)/60)/24)+DATE(1970,1,1)</f>
        <v>40360.208333333336</v>
      </c>
      <c r="N894" t="b">
        <v>0</v>
      </c>
      <c r="O894" t="b">
        <v>0</v>
      </c>
      <c r="P894" t="s">
        <v>206</v>
      </c>
      <c r="Q894" t="str">
        <f t="shared" si="52"/>
        <v>publishing</v>
      </c>
      <c r="R894" t="str">
        <f t="shared" si="53"/>
        <v>translations</v>
      </c>
      <c r="S894" s="4">
        <f t="shared" si="54"/>
        <v>230.58333333333331</v>
      </c>
      <c r="T894">
        <f t="shared" si="55"/>
        <v>1.315504156125768E-2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11">
        <f>(((J895/60)/60)/24)+DATE(1970,1,1)</f>
        <v>42170.208333333328</v>
      </c>
      <c r="L895">
        <v>1434690000</v>
      </c>
      <c r="M895" s="11">
        <f>(((L895/60)/60)/24)+DATE(1970,1,1)</f>
        <v>42174.208333333328</v>
      </c>
      <c r="N895" t="b">
        <v>0</v>
      </c>
      <c r="O895" t="b">
        <v>1</v>
      </c>
      <c r="P895" t="s">
        <v>42</v>
      </c>
      <c r="Q895" t="str">
        <f t="shared" si="52"/>
        <v>film &amp; video</v>
      </c>
      <c r="R895" t="str">
        <f t="shared" si="53"/>
        <v>documentary</v>
      </c>
      <c r="S895" s="4">
        <f t="shared" si="54"/>
        <v>128.21428571428572</v>
      </c>
      <c r="T895">
        <f t="shared" si="55"/>
        <v>1.8477251624883936E-2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11">
        <f>(((J896/60)/60)/24)+DATE(1970,1,1)</f>
        <v>41466.208333333336</v>
      </c>
      <c r="L896">
        <v>1376110800</v>
      </c>
      <c r="M896" s="11">
        <f>(((L896/60)/60)/24)+DATE(1970,1,1)</f>
        <v>41496.208333333336</v>
      </c>
      <c r="N896" t="b">
        <v>0</v>
      </c>
      <c r="O896" t="b">
        <v>1</v>
      </c>
      <c r="P896" t="s">
        <v>269</v>
      </c>
      <c r="Q896" t="str">
        <f t="shared" si="52"/>
        <v>film &amp; video</v>
      </c>
      <c r="R896" t="str">
        <f t="shared" si="53"/>
        <v>television</v>
      </c>
      <c r="S896" s="4">
        <f t="shared" si="54"/>
        <v>188.70588235294116</v>
      </c>
      <c r="T896">
        <f t="shared" si="55"/>
        <v>1.7456359102244388E-2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11">
        <f>(((J897/60)/60)/24)+DATE(1970,1,1)</f>
        <v>43134.25</v>
      </c>
      <c r="L897">
        <v>1518415200</v>
      </c>
      <c r="M897" s="11">
        <f>(((L897/60)/60)/24)+DATE(1970,1,1)</f>
        <v>43143.25</v>
      </c>
      <c r="N897" t="b">
        <v>0</v>
      </c>
      <c r="O897" t="b">
        <v>0</v>
      </c>
      <c r="P897" t="s">
        <v>33</v>
      </c>
      <c r="Q897" t="str">
        <f t="shared" si="52"/>
        <v>theater</v>
      </c>
      <c r="R897" t="str">
        <f t="shared" si="53"/>
        <v>plays</v>
      </c>
      <c r="S897" s="4">
        <f t="shared" si="54"/>
        <v>6.9511889862327907</v>
      </c>
      <c r="T897">
        <f t="shared" si="55"/>
        <v>9.6326971552034568E-3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11">
        <f>(((J898/60)/60)/24)+DATE(1970,1,1)</f>
        <v>40738.208333333336</v>
      </c>
      <c r="L898">
        <v>1310878800</v>
      </c>
      <c r="M898" s="11">
        <f>(((L898/60)/60)/24)+DATE(1970,1,1)</f>
        <v>40741.208333333336</v>
      </c>
      <c r="N898" t="b">
        <v>0</v>
      </c>
      <c r="O898" t="b">
        <v>1</v>
      </c>
      <c r="P898" t="s">
        <v>17</v>
      </c>
      <c r="Q898" t="str">
        <f t="shared" ref="Q898:Q961" si="56">LEFT(P898,SEARCH("/",P898,1)-1)</f>
        <v>food</v>
      </c>
      <c r="R898" t="str">
        <f t="shared" ref="R898:R961" si="57">RIGHT(P898, LEN(P898)-SEARCH("/",P898))</f>
        <v>food trucks</v>
      </c>
      <c r="S898" s="4">
        <f t="shared" ref="S898:S961" si="58">E898/D898*100</f>
        <v>774.43434343434342</v>
      </c>
      <c r="T898">
        <f t="shared" ref="T898:T961" si="59">IF(G898=0,0,G898/E898)</f>
        <v>9.5214493471937802E-3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11">
        <f>(((J899/60)/60)/24)+DATE(1970,1,1)</f>
        <v>43583.208333333328</v>
      </c>
      <c r="L899">
        <v>1556600400</v>
      </c>
      <c r="M899" s="11">
        <f>(((L899/60)/60)/24)+DATE(1970,1,1)</f>
        <v>43585.208333333328</v>
      </c>
      <c r="N899" t="b">
        <v>0</v>
      </c>
      <c r="O899" t="b">
        <v>0</v>
      </c>
      <c r="P899" t="s">
        <v>33</v>
      </c>
      <c r="Q899" t="str">
        <f t="shared" si="56"/>
        <v>theater</v>
      </c>
      <c r="R899" t="str">
        <f t="shared" si="57"/>
        <v>plays</v>
      </c>
      <c r="S899" s="4">
        <f t="shared" si="58"/>
        <v>27.693181818181817</v>
      </c>
      <c r="T899">
        <f t="shared" si="59"/>
        <v>1.107919573245794E-2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11">
        <f>(((J900/60)/60)/24)+DATE(1970,1,1)</f>
        <v>43815.25</v>
      </c>
      <c r="L900">
        <v>1576994400</v>
      </c>
      <c r="M900" s="11">
        <f>(((L900/60)/60)/24)+DATE(1970,1,1)</f>
        <v>43821.25</v>
      </c>
      <c r="N900" t="b">
        <v>0</v>
      </c>
      <c r="O900" t="b">
        <v>0</v>
      </c>
      <c r="P900" t="s">
        <v>42</v>
      </c>
      <c r="Q900" t="str">
        <f t="shared" si="56"/>
        <v>film &amp; video</v>
      </c>
      <c r="R900" t="str">
        <f t="shared" si="57"/>
        <v>documentary</v>
      </c>
      <c r="S900" s="4">
        <f t="shared" si="58"/>
        <v>52.479620323841424</v>
      </c>
      <c r="T900">
        <f t="shared" si="59"/>
        <v>1.2990605483503739E-2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11">
        <f>(((J901/60)/60)/24)+DATE(1970,1,1)</f>
        <v>41554.208333333336</v>
      </c>
      <c r="L901">
        <v>1382677200</v>
      </c>
      <c r="M901" s="11">
        <f>(((L901/60)/60)/24)+DATE(1970,1,1)</f>
        <v>41572.208333333336</v>
      </c>
      <c r="N901" t="b">
        <v>0</v>
      </c>
      <c r="O901" t="b">
        <v>0</v>
      </c>
      <c r="P901" t="s">
        <v>159</v>
      </c>
      <c r="Q901" t="str">
        <f t="shared" si="56"/>
        <v>music</v>
      </c>
      <c r="R901" t="str">
        <f t="shared" si="57"/>
        <v>jazz</v>
      </c>
      <c r="S901" s="4">
        <f t="shared" si="58"/>
        <v>407.09677419354841</v>
      </c>
      <c r="T901">
        <f t="shared" si="59"/>
        <v>9.7464342313787634E-3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11">
        <f>(((J902/60)/60)/24)+DATE(1970,1,1)</f>
        <v>41901.208333333336</v>
      </c>
      <c r="L902">
        <v>1411189200</v>
      </c>
      <c r="M902" s="11">
        <f>(((L902/60)/60)/24)+DATE(1970,1,1)</f>
        <v>41902.208333333336</v>
      </c>
      <c r="N902" t="b">
        <v>0</v>
      </c>
      <c r="O902" t="b">
        <v>1</v>
      </c>
      <c r="P902" t="s">
        <v>28</v>
      </c>
      <c r="Q902" t="str">
        <f t="shared" si="56"/>
        <v>technology</v>
      </c>
      <c r="R902" t="str">
        <f t="shared" si="57"/>
        <v>web</v>
      </c>
      <c r="S902" s="4">
        <f t="shared" si="58"/>
        <v>2</v>
      </c>
      <c r="T902">
        <f t="shared" si="59"/>
        <v>0.5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11">
        <f>(((J903/60)/60)/24)+DATE(1970,1,1)</f>
        <v>43298.208333333328</v>
      </c>
      <c r="L903">
        <v>1534654800</v>
      </c>
      <c r="M903" s="11">
        <f>(((L903/60)/60)/24)+DATE(1970,1,1)</f>
        <v>43331.208333333328</v>
      </c>
      <c r="N903" t="b">
        <v>0</v>
      </c>
      <c r="O903" t="b">
        <v>1</v>
      </c>
      <c r="P903" t="s">
        <v>23</v>
      </c>
      <c r="Q903" t="str">
        <f t="shared" si="56"/>
        <v>music</v>
      </c>
      <c r="R903" t="str">
        <f t="shared" si="57"/>
        <v>rock</v>
      </c>
      <c r="S903" s="4">
        <f t="shared" si="58"/>
        <v>156.17857142857144</v>
      </c>
      <c r="T903">
        <f t="shared" si="59"/>
        <v>1.8179739309398583E-2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11">
        <f>(((J904/60)/60)/24)+DATE(1970,1,1)</f>
        <v>42399.25</v>
      </c>
      <c r="L904">
        <v>1457762400</v>
      </c>
      <c r="M904" s="11">
        <f>(((L904/60)/60)/24)+DATE(1970,1,1)</f>
        <v>42441.25</v>
      </c>
      <c r="N904" t="b">
        <v>0</v>
      </c>
      <c r="O904" t="b">
        <v>0</v>
      </c>
      <c r="P904" t="s">
        <v>28</v>
      </c>
      <c r="Q904" t="str">
        <f t="shared" si="56"/>
        <v>technology</v>
      </c>
      <c r="R904" t="str">
        <f t="shared" si="57"/>
        <v>web</v>
      </c>
      <c r="S904" s="4">
        <f t="shared" si="58"/>
        <v>252.42857142857144</v>
      </c>
      <c r="T904">
        <f t="shared" si="59"/>
        <v>3.1126202603282398E-2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11">
        <f>(((J905/60)/60)/24)+DATE(1970,1,1)</f>
        <v>41034.208333333336</v>
      </c>
      <c r="L905">
        <v>1337490000</v>
      </c>
      <c r="M905" s="11">
        <f>(((L905/60)/60)/24)+DATE(1970,1,1)</f>
        <v>41049.208333333336</v>
      </c>
      <c r="N905" t="b">
        <v>0</v>
      </c>
      <c r="O905" t="b">
        <v>1</v>
      </c>
      <c r="P905" t="s">
        <v>68</v>
      </c>
      <c r="Q905" t="str">
        <f t="shared" si="56"/>
        <v>publishing</v>
      </c>
      <c r="R905" t="str">
        <f t="shared" si="57"/>
        <v>nonfiction</v>
      </c>
      <c r="S905" s="4">
        <f t="shared" si="58"/>
        <v>1.729268292682927</v>
      </c>
      <c r="T905">
        <f t="shared" si="59"/>
        <v>1.9746121297602257E-2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11">
        <f>(((J906/60)/60)/24)+DATE(1970,1,1)</f>
        <v>41186.208333333336</v>
      </c>
      <c r="L906">
        <v>1349672400</v>
      </c>
      <c r="M906" s="11">
        <f>(((L906/60)/60)/24)+DATE(1970,1,1)</f>
        <v>41190.208333333336</v>
      </c>
      <c r="N906" t="b">
        <v>0</v>
      </c>
      <c r="O906" t="b">
        <v>0</v>
      </c>
      <c r="P906" t="s">
        <v>133</v>
      </c>
      <c r="Q906" t="str">
        <f t="shared" si="56"/>
        <v>publishing</v>
      </c>
      <c r="R906" t="str">
        <f t="shared" si="57"/>
        <v>radio &amp; podcasts</v>
      </c>
      <c r="S906" s="4">
        <f t="shared" si="58"/>
        <v>12.230769230769232</v>
      </c>
      <c r="T906">
        <f t="shared" si="59"/>
        <v>2.0125786163522012E-2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11">
        <f>(((J907/60)/60)/24)+DATE(1970,1,1)</f>
        <v>41536.208333333336</v>
      </c>
      <c r="L907">
        <v>1379826000</v>
      </c>
      <c r="M907" s="11">
        <f>(((L907/60)/60)/24)+DATE(1970,1,1)</f>
        <v>41539.208333333336</v>
      </c>
      <c r="N907" t="b">
        <v>0</v>
      </c>
      <c r="O907" t="b">
        <v>0</v>
      </c>
      <c r="P907" t="s">
        <v>33</v>
      </c>
      <c r="Q907" t="str">
        <f t="shared" si="56"/>
        <v>theater</v>
      </c>
      <c r="R907" t="str">
        <f t="shared" si="57"/>
        <v>plays</v>
      </c>
      <c r="S907" s="4">
        <f t="shared" si="58"/>
        <v>163.98734177215189</v>
      </c>
      <c r="T907">
        <f t="shared" si="59"/>
        <v>1.821690467001158E-2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11">
        <f>(((J908/60)/60)/24)+DATE(1970,1,1)</f>
        <v>42868.208333333328</v>
      </c>
      <c r="L908">
        <v>1497762000</v>
      </c>
      <c r="M908" s="11">
        <f>(((L908/60)/60)/24)+DATE(1970,1,1)</f>
        <v>42904.208333333328</v>
      </c>
      <c r="N908" t="b">
        <v>1</v>
      </c>
      <c r="O908" t="b">
        <v>1</v>
      </c>
      <c r="P908" t="s">
        <v>42</v>
      </c>
      <c r="Q908" t="str">
        <f t="shared" si="56"/>
        <v>film &amp; video</v>
      </c>
      <c r="R908" t="str">
        <f t="shared" si="57"/>
        <v>documentary</v>
      </c>
      <c r="S908" s="4">
        <f t="shared" si="58"/>
        <v>162.98181818181817</v>
      </c>
      <c r="T908">
        <f t="shared" si="59"/>
        <v>2.1307452030343597E-2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11">
        <f>(((J909/60)/60)/24)+DATE(1970,1,1)</f>
        <v>40660.208333333336</v>
      </c>
      <c r="L909">
        <v>1304485200</v>
      </c>
      <c r="M909" s="11">
        <f>(((L909/60)/60)/24)+DATE(1970,1,1)</f>
        <v>40667.208333333336</v>
      </c>
      <c r="N909" t="b">
        <v>0</v>
      </c>
      <c r="O909" t="b">
        <v>0</v>
      </c>
      <c r="P909" t="s">
        <v>33</v>
      </c>
      <c r="Q909" t="str">
        <f t="shared" si="56"/>
        <v>theater</v>
      </c>
      <c r="R909" t="str">
        <f t="shared" si="57"/>
        <v>plays</v>
      </c>
      <c r="S909" s="4">
        <f t="shared" si="58"/>
        <v>20.252747252747252</v>
      </c>
      <c r="T909">
        <f t="shared" si="59"/>
        <v>2.2246337493217579E-2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11">
        <f>(((J910/60)/60)/24)+DATE(1970,1,1)</f>
        <v>41031.208333333336</v>
      </c>
      <c r="L910">
        <v>1336885200</v>
      </c>
      <c r="M910" s="11">
        <f>(((L910/60)/60)/24)+DATE(1970,1,1)</f>
        <v>41042.208333333336</v>
      </c>
      <c r="N910" t="b">
        <v>0</v>
      </c>
      <c r="O910" t="b">
        <v>0</v>
      </c>
      <c r="P910" t="s">
        <v>89</v>
      </c>
      <c r="Q910" t="str">
        <f t="shared" si="56"/>
        <v>games</v>
      </c>
      <c r="R910" t="str">
        <f t="shared" si="57"/>
        <v>video games</v>
      </c>
      <c r="S910" s="4">
        <f t="shared" si="58"/>
        <v>319.24083769633506</v>
      </c>
      <c r="T910">
        <f t="shared" si="59"/>
        <v>3.225912259122591E-2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11">
        <f>(((J911/60)/60)/24)+DATE(1970,1,1)</f>
        <v>43255.208333333328</v>
      </c>
      <c r="L911">
        <v>1530421200</v>
      </c>
      <c r="M911" s="11">
        <f>(((L911/60)/60)/24)+DATE(1970,1,1)</f>
        <v>43282.208333333328</v>
      </c>
      <c r="N911" t="b">
        <v>0</v>
      </c>
      <c r="O911" t="b">
        <v>1</v>
      </c>
      <c r="P911" t="s">
        <v>33</v>
      </c>
      <c r="Q911" t="str">
        <f t="shared" si="56"/>
        <v>theater</v>
      </c>
      <c r="R911" t="str">
        <f t="shared" si="57"/>
        <v>plays</v>
      </c>
      <c r="S911" s="4">
        <f t="shared" si="58"/>
        <v>478.94444444444446</v>
      </c>
      <c r="T911">
        <f t="shared" si="59"/>
        <v>9.2796659320264468E-3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11">
        <f>(((J912/60)/60)/24)+DATE(1970,1,1)</f>
        <v>42026.25</v>
      </c>
      <c r="L912">
        <v>1421992800</v>
      </c>
      <c r="M912" s="11">
        <f>(((L912/60)/60)/24)+DATE(1970,1,1)</f>
        <v>42027.25</v>
      </c>
      <c r="N912" t="b">
        <v>0</v>
      </c>
      <c r="O912" t="b">
        <v>0</v>
      </c>
      <c r="P912" t="s">
        <v>33</v>
      </c>
      <c r="Q912" t="str">
        <f t="shared" si="56"/>
        <v>theater</v>
      </c>
      <c r="R912" t="str">
        <f t="shared" si="57"/>
        <v>plays</v>
      </c>
      <c r="S912" s="4">
        <f t="shared" si="58"/>
        <v>19.556634304207122</v>
      </c>
      <c r="T912">
        <f t="shared" si="59"/>
        <v>9.7964587125599859E-3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11">
        <f>(((J913/60)/60)/24)+DATE(1970,1,1)</f>
        <v>43717.208333333328</v>
      </c>
      <c r="L913">
        <v>1568178000</v>
      </c>
      <c r="M913" s="11">
        <f>(((L913/60)/60)/24)+DATE(1970,1,1)</f>
        <v>43719.208333333328</v>
      </c>
      <c r="N913" t="b">
        <v>1</v>
      </c>
      <c r="O913" t="b">
        <v>0</v>
      </c>
      <c r="P913" t="s">
        <v>28</v>
      </c>
      <c r="Q913" t="str">
        <f t="shared" si="56"/>
        <v>technology</v>
      </c>
      <c r="R913" t="str">
        <f t="shared" si="57"/>
        <v>web</v>
      </c>
      <c r="S913" s="4">
        <f t="shared" si="58"/>
        <v>198.94827586206895</v>
      </c>
      <c r="T913">
        <f t="shared" si="59"/>
        <v>4.0038131553860823E-2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11">
        <f>(((J914/60)/60)/24)+DATE(1970,1,1)</f>
        <v>41157.208333333336</v>
      </c>
      <c r="L914">
        <v>1347944400</v>
      </c>
      <c r="M914" s="11">
        <f>(((L914/60)/60)/24)+DATE(1970,1,1)</f>
        <v>41170.208333333336</v>
      </c>
      <c r="N914" t="b">
        <v>1</v>
      </c>
      <c r="O914" t="b">
        <v>0</v>
      </c>
      <c r="P914" t="s">
        <v>53</v>
      </c>
      <c r="Q914" t="str">
        <f t="shared" si="56"/>
        <v>film &amp; video</v>
      </c>
      <c r="R914" t="str">
        <f t="shared" si="57"/>
        <v>drama</v>
      </c>
      <c r="S914" s="4">
        <f t="shared" si="58"/>
        <v>795</v>
      </c>
      <c r="T914">
        <f t="shared" si="59"/>
        <v>1.2508735150244584E-2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11">
        <f>(((J915/60)/60)/24)+DATE(1970,1,1)</f>
        <v>43597.208333333328</v>
      </c>
      <c r="L915">
        <v>1558760400</v>
      </c>
      <c r="M915" s="11">
        <f>(((L915/60)/60)/24)+DATE(1970,1,1)</f>
        <v>43610.208333333328</v>
      </c>
      <c r="N915" t="b">
        <v>0</v>
      </c>
      <c r="O915" t="b">
        <v>0</v>
      </c>
      <c r="P915" t="s">
        <v>53</v>
      </c>
      <c r="Q915" t="str">
        <f t="shared" si="56"/>
        <v>film &amp; video</v>
      </c>
      <c r="R915" t="str">
        <f t="shared" si="57"/>
        <v>drama</v>
      </c>
      <c r="S915" s="4">
        <f t="shared" si="58"/>
        <v>50.621082621082621</v>
      </c>
      <c r="T915">
        <f t="shared" si="59"/>
        <v>1.4717469608284557E-2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11">
        <f>(((J916/60)/60)/24)+DATE(1970,1,1)</f>
        <v>41490.208333333336</v>
      </c>
      <c r="L916">
        <v>1376629200</v>
      </c>
      <c r="M916" s="11">
        <f>(((L916/60)/60)/24)+DATE(1970,1,1)</f>
        <v>41502.208333333336</v>
      </c>
      <c r="N916" t="b">
        <v>0</v>
      </c>
      <c r="O916" t="b">
        <v>0</v>
      </c>
      <c r="P916" t="s">
        <v>33</v>
      </c>
      <c r="Q916" t="str">
        <f t="shared" si="56"/>
        <v>theater</v>
      </c>
      <c r="R916" t="str">
        <f t="shared" si="57"/>
        <v>plays</v>
      </c>
      <c r="S916" s="4">
        <f t="shared" si="58"/>
        <v>57.4375</v>
      </c>
      <c r="T916">
        <f t="shared" si="59"/>
        <v>3.8356909684439611E-2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11">
        <f>(((J917/60)/60)/24)+DATE(1970,1,1)</f>
        <v>42976.208333333328</v>
      </c>
      <c r="L917">
        <v>1504760400</v>
      </c>
      <c r="M917" s="11">
        <f>(((L917/60)/60)/24)+DATE(1970,1,1)</f>
        <v>42985.208333333328</v>
      </c>
      <c r="N917" t="b">
        <v>0</v>
      </c>
      <c r="O917" t="b">
        <v>0</v>
      </c>
      <c r="P917" t="s">
        <v>269</v>
      </c>
      <c r="Q917" t="str">
        <f t="shared" si="56"/>
        <v>film &amp; video</v>
      </c>
      <c r="R917" t="str">
        <f t="shared" si="57"/>
        <v>television</v>
      </c>
      <c r="S917" s="4">
        <f t="shared" si="58"/>
        <v>155.62827640984909</v>
      </c>
      <c r="T917">
        <f t="shared" si="59"/>
        <v>9.5235178833904949E-3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11">
        <f>(((J918/60)/60)/24)+DATE(1970,1,1)</f>
        <v>41991.25</v>
      </c>
      <c r="L918">
        <v>1419660000</v>
      </c>
      <c r="M918" s="11">
        <f>(((L918/60)/60)/24)+DATE(1970,1,1)</f>
        <v>42000.25</v>
      </c>
      <c r="N918" t="b">
        <v>0</v>
      </c>
      <c r="O918" t="b">
        <v>0</v>
      </c>
      <c r="P918" t="s">
        <v>122</v>
      </c>
      <c r="Q918" t="str">
        <f t="shared" si="56"/>
        <v>photography</v>
      </c>
      <c r="R918" t="str">
        <f t="shared" si="57"/>
        <v>photography books</v>
      </c>
      <c r="S918" s="4">
        <f t="shared" si="58"/>
        <v>36.297297297297298</v>
      </c>
      <c r="T918">
        <f t="shared" si="59"/>
        <v>3.8719285182427399E-2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11">
        <f>(((J919/60)/60)/24)+DATE(1970,1,1)</f>
        <v>40722.208333333336</v>
      </c>
      <c r="L919">
        <v>1311310800</v>
      </c>
      <c r="M919" s="11">
        <f>(((L919/60)/60)/24)+DATE(1970,1,1)</f>
        <v>40746.208333333336</v>
      </c>
      <c r="N919" t="b">
        <v>0</v>
      </c>
      <c r="O919" t="b">
        <v>1</v>
      </c>
      <c r="P919" t="s">
        <v>100</v>
      </c>
      <c r="Q919" t="str">
        <f t="shared" si="56"/>
        <v>film &amp; video</v>
      </c>
      <c r="R919" t="str">
        <f t="shared" si="57"/>
        <v>shorts</v>
      </c>
      <c r="S919" s="4">
        <f t="shared" si="58"/>
        <v>58.25</v>
      </c>
      <c r="T919">
        <f t="shared" si="59"/>
        <v>1.2875536480686695E-2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11">
        <f>(((J920/60)/60)/24)+DATE(1970,1,1)</f>
        <v>41117.208333333336</v>
      </c>
      <c r="L920">
        <v>1344315600</v>
      </c>
      <c r="M920" s="11">
        <f>(((L920/60)/60)/24)+DATE(1970,1,1)</f>
        <v>41128.208333333336</v>
      </c>
      <c r="N920" t="b">
        <v>0</v>
      </c>
      <c r="O920" t="b">
        <v>0</v>
      </c>
      <c r="P920" t="s">
        <v>133</v>
      </c>
      <c r="Q920" t="str">
        <f t="shared" si="56"/>
        <v>publishing</v>
      </c>
      <c r="R920" t="str">
        <f t="shared" si="57"/>
        <v>radio &amp; podcasts</v>
      </c>
      <c r="S920" s="4">
        <f t="shared" si="58"/>
        <v>237.39473684210526</v>
      </c>
      <c r="T920">
        <f t="shared" si="59"/>
        <v>1.7292983039574328E-2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11">
        <f>(((J921/60)/60)/24)+DATE(1970,1,1)</f>
        <v>43022.208333333328</v>
      </c>
      <c r="L921">
        <v>1510725600</v>
      </c>
      <c r="M921" s="11">
        <f>(((L921/60)/60)/24)+DATE(1970,1,1)</f>
        <v>43054.25</v>
      </c>
      <c r="N921" t="b">
        <v>0</v>
      </c>
      <c r="O921" t="b">
        <v>1</v>
      </c>
      <c r="P921" t="s">
        <v>33</v>
      </c>
      <c r="Q921" t="str">
        <f t="shared" si="56"/>
        <v>theater</v>
      </c>
      <c r="R921" t="str">
        <f t="shared" si="57"/>
        <v>plays</v>
      </c>
      <c r="S921" s="4">
        <f t="shared" si="58"/>
        <v>58.75</v>
      </c>
      <c r="T921">
        <f t="shared" si="59"/>
        <v>1.0757829309108296E-2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11">
        <f>(((J922/60)/60)/24)+DATE(1970,1,1)</f>
        <v>43503.25</v>
      </c>
      <c r="L922">
        <v>1551247200</v>
      </c>
      <c r="M922" s="11">
        <f>(((L922/60)/60)/24)+DATE(1970,1,1)</f>
        <v>43523.25</v>
      </c>
      <c r="N922" t="b">
        <v>1</v>
      </c>
      <c r="O922" t="b">
        <v>0</v>
      </c>
      <c r="P922" t="s">
        <v>71</v>
      </c>
      <c r="Q922" t="str">
        <f t="shared" si="56"/>
        <v>film &amp; video</v>
      </c>
      <c r="R922" t="str">
        <f t="shared" si="57"/>
        <v>animation</v>
      </c>
      <c r="S922" s="4">
        <f t="shared" si="58"/>
        <v>182.56603773584905</v>
      </c>
      <c r="T922">
        <f t="shared" si="59"/>
        <v>2.635386523356759E-2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11">
        <f>(((J923/60)/60)/24)+DATE(1970,1,1)</f>
        <v>40951.25</v>
      </c>
      <c r="L923">
        <v>1330236000</v>
      </c>
      <c r="M923" s="11">
        <f>(((L923/60)/60)/24)+DATE(1970,1,1)</f>
        <v>40965.25</v>
      </c>
      <c r="N923" t="b">
        <v>0</v>
      </c>
      <c r="O923" t="b">
        <v>0</v>
      </c>
      <c r="P923" t="s">
        <v>28</v>
      </c>
      <c r="Q923" t="str">
        <f t="shared" si="56"/>
        <v>technology</v>
      </c>
      <c r="R923" t="str">
        <f t="shared" si="57"/>
        <v>web</v>
      </c>
      <c r="S923" s="4">
        <f t="shared" si="58"/>
        <v>0.75436408977556113</v>
      </c>
      <c r="T923">
        <f t="shared" si="59"/>
        <v>3.1404958677685953E-2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11">
        <f>(((J924/60)/60)/24)+DATE(1970,1,1)</f>
        <v>43443.25</v>
      </c>
      <c r="L924">
        <v>1545112800</v>
      </c>
      <c r="M924" s="11">
        <f>(((L924/60)/60)/24)+DATE(1970,1,1)</f>
        <v>43452.25</v>
      </c>
      <c r="N924" t="b">
        <v>0</v>
      </c>
      <c r="O924" t="b">
        <v>1</v>
      </c>
      <c r="P924" t="s">
        <v>319</v>
      </c>
      <c r="Q924" t="str">
        <f t="shared" si="56"/>
        <v>music</v>
      </c>
      <c r="R924" t="str">
        <f t="shared" si="57"/>
        <v>world music</v>
      </c>
      <c r="S924" s="4">
        <f t="shared" si="58"/>
        <v>175.95330739299609</v>
      </c>
      <c r="T924">
        <f t="shared" si="59"/>
        <v>2.5000000000000001E-2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11">
        <f>(((J925/60)/60)/24)+DATE(1970,1,1)</f>
        <v>40373.208333333336</v>
      </c>
      <c r="L925">
        <v>1279170000</v>
      </c>
      <c r="M925" s="11">
        <f>(((L925/60)/60)/24)+DATE(1970,1,1)</f>
        <v>40374.208333333336</v>
      </c>
      <c r="N925" t="b">
        <v>0</v>
      </c>
      <c r="O925" t="b">
        <v>0</v>
      </c>
      <c r="P925" t="s">
        <v>33</v>
      </c>
      <c r="Q925" t="str">
        <f t="shared" si="56"/>
        <v>theater</v>
      </c>
      <c r="R925" t="str">
        <f t="shared" si="57"/>
        <v>plays</v>
      </c>
      <c r="S925" s="4">
        <f t="shared" si="58"/>
        <v>237.88235294117646</v>
      </c>
      <c r="T925">
        <f t="shared" si="59"/>
        <v>9.8911968348170121E-3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11">
        <f>(((J926/60)/60)/24)+DATE(1970,1,1)</f>
        <v>43769.208333333328</v>
      </c>
      <c r="L926">
        <v>1573452000</v>
      </c>
      <c r="M926" s="11">
        <f>(((L926/60)/60)/24)+DATE(1970,1,1)</f>
        <v>43780.25</v>
      </c>
      <c r="N926" t="b">
        <v>0</v>
      </c>
      <c r="O926" t="b">
        <v>0</v>
      </c>
      <c r="P926" t="s">
        <v>33</v>
      </c>
      <c r="Q926" t="str">
        <f t="shared" si="56"/>
        <v>theater</v>
      </c>
      <c r="R926" t="str">
        <f t="shared" si="57"/>
        <v>plays</v>
      </c>
      <c r="S926" s="4">
        <f t="shared" si="58"/>
        <v>488.05076142131981</v>
      </c>
      <c r="T926">
        <f t="shared" si="59"/>
        <v>1.1903771347741976E-2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11">
        <f>(((J927/60)/60)/24)+DATE(1970,1,1)</f>
        <v>43000.208333333328</v>
      </c>
      <c r="L927">
        <v>1507093200</v>
      </c>
      <c r="M927" s="11">
        <f>(((L927/60)/60)/24)+DATE(1970,1,1)</f>
        <v>43012.208333333328</v>
      </c>
      <c r="N927" t="b">
        <v>0</v>
      </c>
      <c r="O927" t="b">
        <v>0</v>
      </c>
      <c r="P927" t="s">
        <v>33</v>
      </c>
      <c r="Q927" t="str">
        <f t="shared" si="56"/>
        <v>theater</v>
      </c>
      <c r="R927" t="str">
        <f t="shared" si="57"/>
        <v>plays</v>
      </c>
      <c r="S927" s="4">
        <f t="shared" si="58"/>
        <v>224.06666666666669</v>
      </c>
      <c r="T927">
        <f t="shared" si="59"/>
        <v>9.6697411484677181E-3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11">
        <f>(((J928/60)/60)/24)+DATE(1970,1,1)</f>
        <v>42502.208333333328</v>
      </c>
      <c r="L928">
        <v>1463374800</v>
      </c>
      <c r="M928" s="11">
        <f>(((L928/60)/60)/24)+DATE(1970,1,1)</f>
        <v>42506.208333333328</v>
      </c>
      <c r="N928" t="b">
        <v>0</v>
      </c>
      <c r="O928" t="b">
        <v>0</v>
      </c>
      <c r="P928" t="s">
        <v>17</v>
      </c>
      <c r="Q928" t="str">
        <f t="shared" si="56"/>
        <v>food</v>
      </c>
      <c r="R928" t="str">
        <f t="shared" si="57"/>
        <v>food trucks</v>
      </c>
      <c r="S928" s="4">
        <f t="shared" si="58"/>
        <v>18.126436781609197</v>
      </c>
      <c r="T928">
        <f t="shared" si="59"/>
        <v>9.5117311350665819E-3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11">
        <f>(((J929/60)/60)/24)+DATE(1970,1,1)</f>
        <v>41102.208333333336</v>
      </c>
      <c r="L929">
        <v>1344574800</v>
      </c>
      <c r="M929" s="11">
        <f>(((L929/60)/60)/24)+DATE(1970,1,1)</f>
        <v>41131.208333333336</v>
      </c>
      <c r="N929" t="b">
        <v>0</v>
      </c>
      <c r="O929" t="b">
        <v>0</v>
      </c>
      <c r="P929" t="s">
        <v>33</v>
      </c>
      <c r="Q929" t="str">
        <f t="shared" si="56"/>
        <v>theater</v>
      </c>
      <c r="R929" t="str">
        <f t="shared" si="57"/>
        <v>plays</v>
      </c>
      <c r="S929" s="4">
        <f t="shared" si="58"/>
        <v>45.847222222222221</v>
      </c>
      <c r="T929">
        <f t="shared" si="59"/>
        <v>1.1208724628900333E-2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11">
        <f>(((J930/60)/60)/24)+DATE(1970,1,1)</f>
        <v>41637.25</v>
      </c>
      <c r="L930">
        <v>1389074400</v>
      </c>
      <c r="M930" s="11">
        <f>(((L930/60)/60)/24)+DATE(1970,1,1)</f>
        <v>41646.25</v>
      </c>
      <c r="N930" t="b">
        <v>0</v>
      </c>
      <c r="O930" t="b">
        <v>0</v>
      </c>
      <c r="P930" t="s">
        <v>28</v>
      </c>
      <c r="Q930" t="str">
        <f t="shared" si="56"/>
        <v>technology</v>
      </c>
      <c r="R930" t="str">
        <f t="shared" si="57"/>
        <v>web</v>
      </c>
      <c r="S930" s="4">
        <f t="shared" si="58"/>
        <v>117.31541218637993</v>
      </c>
      <c r="T930">
        <f t="shared" si="59"/>
        <v>1.9232531850539244E-2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11">
        <f>(((J931/60)/60)/24)+DATE(1970,1,1)</f>
        <v>42858.208333333328</v>
      </c>
      <c r="L931">
        <v>1494997200</v>
      </c>
      <c r="M931" s="11">
        <f>(((L931/60)/60)/24)+DATE(1970,1,1)</f>
        <v>42872.208333333328</v>
      </c>
      <c r="N931" t="b">
        <v>0</v>
      </c>
      <c r="O931" t="b">
        <v>0</v>
      </c>
      <c r="P931" t="s">
        <v>33</v>
      </c>
      <c r="Q931" t="str">
        <f t="shared" si="56"/>
        <v>theater</v>
      </c>
      <c r="R931" t="str">
        <f t="shared" si="57"/>
        <v>plays</v>
      </c>
      <c r="S931" s="4">
        <f t="shared" si="58"/>
        <v>217.30909090909088</v>
      </c>
      <c r="T931">
        <f t="shared" si="59"/>
        <v>1.5394912985274432E-2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11">
        <f>(((J932/60)/60)/24)+DATE(1970,1,1)</f>
        <v>42060.25</v>
      </c>
      <c r="L932">
        <v>1425448800</v>
      </c>
      <c r="M932" s="11">
        <f>(((L932/60)/60)/24)+DATE(1970,1,1)</f>
        <v>42067.25</v>
      </c>
      <c r="N932" t="b">
        <v>0</v>
      </c>
      <c r="O932" t="b">
        <v>1</v>
      </c>
      <c r="P932" t="s">
        <v>33</v>
      </c>
      <c r="Q932" t="str">
        <f t="shared" si="56"/>
        <v>theater</v>
      </c>
      <c r="R932" t="str">
        <f t="shared" si="57"/>
        <v>plays</v>
      </c>
      <c r="S932" s="4">
        <f t="shared" si="58"/>
        <v>112.28571428571428</v>
      </c>
      <c r="T932">
        <f t="shared" si="59"/>
        <v>2.1628498727735368E-2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11">
        <f>(((J933/60)/60)/24)+DATE(1970,1,1)</f>
        <v>41818.208333333336</v>
      </c>
      <c r="L933">
        <v>1404104400</v>
      </c>
      <c r="M933" s="11">
        <f>(((L933/60)/60)/24)+DATE(1970,1,1)</f>
        <v>41820.208333333336</v>
      </c>
      <c r="N933" t="b">
        <v>0</v>
      </c>
      <c r="O933" t="b">
        <v>1</v>
      </c>
      <c r="P933" t="s">
        <v>33</v>
      </c>
      <c r="Q933" t="str">
        <f t="shared" si="56"/>
        <v>theater</v>
      </c>
      <c r="R933" t="str">
        <f t="shared" si="57"/>
        <v>plays</v>
      </c>
      <c r="S933" s="4">
        <f t="shared" si="58"/>
        <v>72.51898734177216</v>
      </c>
      <c r="T933">
        <f t="shared" si="59"/>
        <v>1.9549659626461862E-2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11">
        <f>(((J934/60)/60)/24)+DATE(1970,1,1)</f>
        <v>41709.208333333336</v>
      </c>
      <c r="L934">
        <v>1394773200</v>
      </c>
      <c r="M934" s="11">
        <f>(((L934/60)/60)/24)+DATE(1970,1,1)</f>
        <v>41712.208333333336</v>
      </c>
      <c r="N934" t="b">
        <v>0</v>
      </c>
      <c r="O934" t="b">
        <v>0</v>
      </c>
      <c r="P934" t="s">
        <v>23</v>
      </c>
      <c r="Q934" t="str">
        <f t="shared" si="56"/>
        <v>music</v>
      </c>
      <c r="R934" t="str">
        <f t="shared" si="57"/>
        <v>rock</v>
      </c>
      <c r="S934" s="4">
        <f t="shared" si="58"/>
        <v>212.30434782608697</v>
      </c>
      <c r="T934">
        <f t="shared" si="59"/>
        <v>2.9490067581404874E-2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11">
        <f>(((J935/60)/60)/24)+DATE(1970,1,1)</f>
        <v>41372.208333333336</v>
      </c>
      <c r="L935">
        <v>1366520400</v>
      </c>
      <c r="M935" s="11">
        <f>(((L935/60)/60)/24)+DATE(1970,1,1)</f>
        <v>41385.208333333336</v>
      </c>
      <c r="N935" t="b">
        <v>0</v>
      </c>
      <c r="O935" t="b">
        <v>0</v>
      </c>
      <c r="P935" t="s">
        <v>33</v>
      </c>
      <c r="Q935" t="str">
        <f t="shared" si="56"/>
        <v>theater</v>
      </c>
      <c r="R935" t="str">
        <f t="shared" si="57"/>
        <v>plays</v>
      </c>
      <c r="S935" s="4">
        <f t="shared" si="58"/>
        <v>239.74657534246577</v>
      </c>
      <c r="T935">
        <f t="shared" si="59"/>
        <v>1.0867639916578579E-2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11">
        <f>(((J936/60)/60)/24)+DATE(1970,1,1)</f>
        <v>42422.25</v>
      </c>
      <c r="L936">
        <v>1456639200</v>
      </c>
      <c r="M936" s="11">
        <f>(((L936/60)/60)/24)+DATE(1970,1,1)</f>
        <v>42428.25</v>
      </c>
      <c r="N936" t="b">
        <v>0</v>
      </c>
      <c r="O936" t="b">
        <v>0</v>
      </c>
      <c r="P936" t="s">
        <v>33</v>
      </c>
      <c r="Q936" t="str">
        <f t="shared" si="56"/>
        <v>theater</v>
      </c>
      <c r="R936" t="str">
        <f t="shared" si="57"/>
        <v>plays</v>
      </c>
      <c r="S936" s="4">
        <f t="shared" si="58"/>
        <v>181.93548387096774</v>
      </c>
      <c r="T936">
        <f t="shared" si="59"/>
        <v>9.3085106382978719E-3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11">
        <f>(((J937/60)/60)/24)+DATE(1970,1,1)</f>
        <v>42209.208333333328</v>
      </c>
      <c r="L937">
        <v>1438318800</v>
      </c>
      <c r="M937" s="11">
        <f>(((L937/60)/60)/24)+DATE(1970,1,1)</f>
        <v>42216.208333333328</v>
      </c>
      <c r="N937" t="b">
        <v>0</v>
      </c>
      <c r="O937" t="b">
        <v>0</v>
      </c>
      <c r="P937" t="s">
        <v>33</v>
      </c>
      <c r="Q937" t="str">
        <f t="shared" si="56"/>
        <v>theater</v>
      </c>
      <c r="R937" t="str">
        <f t="shared" si="57"/>
        <v>plays</v>
      </c>
      <c r="S937" s="4">
        <f t="shared" si="58"/>
        <v>164.13114754098362</v>
      </c>
      <c r="T937">
        <f t="shared" si="59"/>
        <v>1.3184178985217739E-2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11">
        <f>(((J938/60)/60)/24)+DATE(1970,1,1)</f>
        <v>43668.208333333328</v>
      </c>
      <c r="L938">
        <v>1564030800</v>
      </c>
      <c r="M938" s="11">
        <f>(((L938/60)/60)/24)+DATE(1970,1,1)</f>
        <v>43671.208333333328</v>
      </c>
      <c r="N938" t="b">
        <v>1</v>
      </c>
      <c r="O938" t="b">
        <v>0</v>
      </c>
      <c r="P938" t="s">
        <v>33</v>
      </c>
      <c r="Q938" t="str">
        <f t="shared" si="56"/>
        <v>theater</v>
      </c>
      <c r="R938" t="str">
        <f t="shared" si="57"/>
        <v>plays</v>
      </c>
      <c r="S938" s="4">
        <f t="shared" si="58"/>
        <v>1.6375968992248062</v>
      </c>
      <c r="T938">
        <f t="shared" si="59"/>
        <v>1.242603550295858E-2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11">
        <f>(((J939/60)/60)/24)+DATE(1970,1,1)</f>
        <v>42334.25</v>
      </c>
      <c r="L939">
        <v>1449295200</v>
      </c>
      <c r="M939" s="11">
        <f>(((L939/60)/60)/24)+DATE(1970,1,1)</f>
        <v>42343.25</v>
      </c>
      <c r="N939" t="b">
        <v>0</v>
      </c>
      <c r="O939" t="b">
        <v>0</v>
      </c>
      <c r="P939" t="s">
        <v>42</v>
      </c>
      <c r="Q939" t="str">
        <f t="shared" si="56"/>
        <v>film &amp; video</v>
      </c>
      <c r="R939" t="str">
        <f t="shared" si="57"/>
        <v>documentary</v>
      </c>
      <c r="S939" s="4">
        <f t="shared" si="58"/>
        <v>49.64385964912281</v>
      </c>
      <c r="T939">
        <f t="shared" si="59"/>
        <v>1.1497096276401502E-2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11">
        <f>(((J940/60)/60)/24)+DATE(1970,1,1)</f>
        <v>43263.208333333328</v>
      </c>
      <c r="L940">
        <v>1531890000</v>
      </c>
      <c r="M940" s="11">
        <f>(((L940/60)/60)/24)+DATE(1970,1,1)</f>
        <v>43299.208333333328</v>
      </c>
      <c r="N940" t="b">
        <v>0</v>
      </c>
      <c r="O940" t="b">
        <v>1</v>
      </c>
      <c r="P940" t="s">
        <v>119</v>
      </c>
      <c r="Q940" t="str">
        <f t="shared" si="56"/>
        <v>publishing</v>
      </c>
      <c r="R940" t="str">
        <f t="shared" si="57"/>
        <v>fiction</v>
      </c>
      <c r="S940" s="4">
        <f t="shared" si="58"/>
        <v>109.70652173913042</v>
      </c>
      <c r="T940">
        <f t="shared" si="59"/>
        <v>9.5115426533240854E-3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11">
        <f>(((J941/60)/60)/24)+DATE(1970,1,1)</f>
        <v>40670.208333333336</v>
      </c>
      <c r="L941">
        <v>1306213200</v>
      </c>
      <c r="M941" s="11">
        <f>(((L941/60)/60)/24)+DATE(1970,1,1)</f>
        <v>40687.208333333336</v>
      </c>
      <c r="N941" t="b">
        <v>0</v>
      </c>
      <c r="O941" t="b">
        <v>1</v>
      </c>
      <c r="P941" t="s">
        <v>89</v>
      </c>
      <c r="Q941" t="str">
        <f t="shared" si="56"/>
        <v>games</v>
      </c>
      <c r="R941" t="str">
        <f t="shared" si="57"/>
        <v>video games</v>
      </c>
      <c r="S941" s="4">
        <f t="shared" si="58"/>
        <v>49.217948717948715</v>
      </c>
      <c r="T941">
        <f t="shared" si="59"/>
        <v>1.7452461578536076E-2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11">
        <f>(((J942/60)/60)/24)+DATE(1970,1,1)</f>
        <v>41244.25</v>
      </c>
      <c r="L942">
        <v>1356242400</v>
      </c>
      <c r="M942" s="11">
        <f>(((L942/60)/60)/24)+DATE(1970,1,1)</f>
        <v>41266.25</v>
      </c>
      <c r="N942" t="b">
        <v>0</v>
      </c>
      <c r="O942" t="b">
        <v>0</v>
      </c>
      <c r="P942" t="s">
        <v>28</v>
      </c>
      <c r="Q942" t="str">
        <f t="shared" si="56"/>
        <v>technology</v>
      </c>
      <c r="R942" t="str">
        <f t="shared" si="57"/>
        <v>web</v>
      </c>
      <c r="S942" s="4">
        <f t="shared" si="58"/>
        <v>62.232323232323225</v>
      </c>
      <c r="T942">
        <f t="shared" si="59"/>
        <v>1.0712546664502515E-2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11">
        <f>(((J943/60)/60)/24)+DATE(1970,1,1)</f>
        <v>40552.25</v>
      </c>
      <c r="L943">
        <v>1297576800</v>
      </c>
      <c r="M943" s="11">
        <f>(((L943/60)/60)/24)+DATE(1970,1,1)</f>
        <v>40587.25</v>
      </c>
      <c r="N943" t="b">
        <v>1</v>
      </c>
      <c r="O943" t="b">
        <v>0</v>
      </c>
      <c r="P943" t="s">
        <v>33</v>
      </c>
      <c r="Q943" t="str">
        <f t="shared" si="56"/>
        <v>theater</v>
      </c>
      <c r="R943" t="str">
        <f t="shared" si="57"/>
        <v>plays</v>
      </c>
      <c r="S943" s="4">
        <f t="shared" si="58"/>
        <v>13.05813953488372</v>
      </c>
      <c r="T943">
        <f t="shared" si="59"/>
        <v>1.3891362422083704E-2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11">
        <f>(((J944/60)/60)/24)+DATE(1970,1,1)</f>
        <v>40568.25</v>
      </c>
      <c r="L944">
        <v>1296194400</v>
      </c>
      <c r="M944" s="11">
        <f>(((L944/60)/60)/24)+DATE(1970,1,1)</f>
        <v>40571.25</v>
      </c>
      <c r="N944" t="b">
        <v>0</v>
      </c>
      <c r="O944" t="b">
        <v>0</v>
      </c>
      <c r="P944" t="s">
        <v>33</v>
      </c>
      <c r="Q944" t="str">
        <f t="shared" si="56"/>
        <v>theater</v>
      </c>
      <c r="R944" t="str">
        <f t="shared" si="57"/>
        <v>plays</v>
      </c>
      <c r="S944" s="4">
        <f t="shared" si="58"/>
        <v>64.635416666666671</v>
      </c>
      <c r="T944">
        <f t="shared" si="59"/>
        <v>1.0797743755036261E-2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11">
        <f>(((J945/60)/60)/24)+DATE(1970,1,1)</f>
        <v>41906.208333333336</v>
      </c>
      <c r="L945">
        <v>1414558800</v>
      </c>
      <c r="M945" s="11">
        <f>(((L945/60)/60)/24)+DATE(1970,1,1)</f>
        <v>41941.208333333336</v>
      </c>
      <c r="N945" t="b">
        <v>0</v>
      </c>
      <c r="O945" t="b">
        <v>0</v>
      </c>
      <c r="P945" t="s">
        <v>17</v>
      </c>
      <c r="Q945" t="str">
        <f t="shared" si="56"/>
        <v>food</v>
      </c>
      <c r="R945" t="str">
        <f t="shared" si="57"/>
        <v>food trucks</v>
      </c>
      <c r="S945" s="4">
        <f t="shared" si="58"/>
        <v>159.58666666666667</v>
      </c>
      <c r="T945">
        <f t="shared" si="59"/>
        <v>9.5246052301779602E-3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11">
        <f>(((J946/60)/60)/24)+DATE(1970,1,1)</f>
        <v>42776.25</v>
      </c>
      <c r="L946">
        <v>1488348000</v>
      </c>
      <c r="M946" s="11">
        <f>(((L946/60)/60)/24)+DATE(1970,1,1)</f>
        <v>42795.25</v>
      </c>
      <c r="N946" t="b">
        <v>0</v>
      </c>
      <c r="O946" t="b">
        <v>0</v>
      </c>
      <c r="P946" t="s">
        <v>122</v>
      </c>
      <c r="Q946" t="str">
        <f t="shared" si="56"/>
        <v>photography</v>
      </c>
      <c r="R946" t="str">
        <f t="shared" si="57"/>
        <v>photography books</v>
      </c>
      <c r="S946" s="4">
        <f t="shared" si="58"/>
        <v>81.42</v>
      </c>
      <c r="T946">
        <f t="shared" si="59"/>
        <v>3.2301645787275853E-2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11">
        <f>(((J947/60)/60)/24)+DATE(1970,1,1)</f>
        <v>41004.208333333336</v>
      </c>
      <c r="L947">
        <v>1334898000</v>
      </c>
      <c r="M947" s="11">
        <f>(((L947/60)/60)/24)+DATE(1970,1,1)</f>
        <v>41019.208333333336</v>
      </c>
      <c r="N947" t="b">
        <v>1</v>
      </c>
      <c r="O947" t="b">
        <v>0</v>
      </c>
      <c r="P947" t="s">
        <v>122</v>
      </c>
      <c r="Q947" t="str">
        <f t="shared" si="56"/>
        <v>photography</v>
      </c>
      <c r="R947" t="str">
        <f t="shared" si="57"/>
        <v>photography books</v>
      </c>
      <c r="S947" s="4">
        <f t="shared" si="58"/>
        <v>32.444767441860463</v>
      </c>
      <c r="T947">
        <f t="shared" si="59"/>
        <v>3.0301944270226682E-2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11">
        <f>(((J948/60)/60)/24)+DATE(1970,1,1)</f>
        <v>40710.208333333336</v>
      </c>
      <c r="L948">
        <v>1308373200</v>
      </c>
      <c r="M948" s="11">
        <f>(((L948/60)/60)/24)+DATE(1970,1,1)</f>
        <v>40712.208333333336</v>
      </c>
      <c r="N948" t="b">
        <v>0</v>
      </c>
      <c r="O948" t="b">
        <v>0</v>
      </c>
      <c r="P948" t="s">
        <v>33</v>
      </c>
      <c r="Q948" t="str">
        <f t="shared" si="56"/>
        <v>theater</v>
      </c>
      <c r="R948" t="str">
        <f t="shared" si="57"/>
        <v>plays</v>
      </c>
      <c r="S948" s="4">
        <f t="shared" si="58"/>
        <v>9.9141184124918666</v>
      </c>
      <c r="T948">
        <f t="shared" si="59"/>
        <v>1.1878199238745241E-2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11">
        <f>(((J949/60)/60)/24)+DATE(1970,1,1)</f>
        <v>41908.208333333336</v>
      </c>
      <c r="L949">
        <v>1412312400</v>
      </c>
      <c r="M949" s="11">
        <f>(((L949/60)/60)/24)+DATE(1970,1,1)</f>
        <v>41915.208333333336</v>
      </c>
      <c r="N949" t="b">
        <v>0</v>
      </c>
      <c r="O949" t="b">
        <v>0</v>
      </c>
      <c r="P949" t="s">
        <v>33</v>
      </c>
      <c r="Q949" t="str">
        <f t="shared" si="56"/>
        <v>theater</v>
      </c>
      <c r="R949" t="str">
        <f t="shared" si="57"/>
        <v>plays</v>
      </c>
      <c r="S949" s="4">
        <f t="shared" si="58"/>
        <v>26.694444444444443</v>
      </c>
      <c r="T949">
        <f t="shared" si="59"/>
        <v>1.3527575442247659E-2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11">
        <f>(((J950/60)/60)/24)+DATE(1970,1,1)</f>
        <v>41985.25</v>
      </c>
      <c r="L950">
        <v>1419228000</v>
      </c>
      <c r="M950" s="11">
        <f>(((L950/60)/60)/24)+DATE(1970,1,1)</f>
        <v>41995.25</v>
      </c>
      <c r="N950" t="b">
        <v>1</v>
      </c>
      <c r="O950" t="b">
        <v>1</v>
      </c>
      <c r="P950" t="s">
        <v>42</v>
      </c>
      <c r="Q950" t="str">
        <f t="shared" si="56"/>
        <v>film &amp; video</v>
      </c>
      <c r="R950" t="str">
        <f t="shared" si="57"/>
        <v>documentary</v>
      </c>
      <c r="S950" s="4">
        <f t="shared" si="58"/>
        <v>62.957446808510639</v>
      </c>
      <c r="T950">
        <f t="shared" si="59"/>
        <v>2.7036160865157147E-2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11">
        <f>(((J951/60)/60)/24)+DATE(1970,1,1)</f>
        <v>42112.208333333328</v>
      </c>
      <c r="L951">
        <v>1430974800</v>
      </c>
      <c r="M951" s="11">
        <f>(((L951/60)/60)/24)+DATE(1970,1,1)</f>
        <v>42131.208333333328</v>
      </c>
      <c r="N951" t="b">
        <v>0</v>
      </c>
      <c r="O951" t="b">
        <v>0</v>
      </c>
      <c r="P951" t="s">
        <v>28</v>
      </c>
      <c r="Q951" t="str">
        <f t="shared" si="56"/>
        <v>technology</v>
      </c>
      <c r="R951" t="str">
        <f t="shared" si="57"/>
        <v>web</v>
      </c>
      <c r="S951" s="4">
        <f t="shared" si="58"/>
        <v>161.35593220338984</v>
      </c>
      <c r="T951">
        <f t="shared" si="59"/>
        <v>2.1323529411764706E-2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11">
        <f>(((J952/60)/60)/24)+DATE(1970,1,1)</f>
        <v>43571.208333333328</v>
      </c>
      <c r="L952">
        <v>1555822800</v>
      </c>
      <c r="M952" s="11">
        <f>(((L952/60)/60)/24)+DATE(1970,1,1)</f>
        <v>43576.208333333328</v>
      </c>
      <c r="N952" t="b">
        <v>0</v>
      </c>
      <c r="O952" t="b">
        <v>1</v>
      </c>
      <c r="P952" t="s">
        <v>33</v>
      </c>
      <c r="Q952" t="str">
        <f t="shared" si="56"/>
        <v>theater</v>
      </c>
      <c r="R952" t="str">
        <f t="shared" si="57"/>
        <v>plays</v>
      </c>
      <c r="S952" s="4">
        <f t="shared" si="58"/>
        <v>5</v>
      </c>
      <c r="T952">
        <f t="shared" si="59"/>
        <v>0.2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11">
        <f>(((J953/60)/60)/24)+DATE(1970,1,1)</f>
        <v>42730.25</v>
      </c>
      <c r="L953">
        <v>1482818400</v>
      </c>
      <c r="M953" s="11">
        <f>(((L953/60)/60)/24)+DATE(1970,1,1)</f>
        <v>42731.25</v>
      </c>
      <c r="N953" t="b">
        <v>0</v>
      </c>
      <c r="O953" t="b">
        <v>1</v>
      </c>
      <c r="P953" t="s">
        <v>23</v>
      </c>
      <c r="Q953" t="str">
        <f t="shared" si="56"/>
        <v>music</v>
      </c>
      <c r="R953" t="str">
        <f t="shared" si="57"/>
        <v>rock</v>
      </c>
      <c r="S953" s="4">
        <f t="shared" si="58"/>
        <v>1096.9379310344827</v>
      </c>
      <c r="T953">
        <f t="shared" si="59"/>
        <v>9.8015793179760582E-3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11">
        <f>(((J954/60)/60)/24)+DATE(1970,1,1)</f>
        <v>42591.208333333328</v>
      </c>
      <c r="L954">
        <v>1471928400</v>
      </c>
      <c r="M954" s="11">
        <f>(((L954/60)/60)/24)+DATE(1970,1,1)</f>
        <v>42605.208333333328</v>
      </c>
      <c r="N954" t="b">
        <v>0</v>
      </c>
      <c r="O954" t="b">
        <v>0</v>
      </c>
      <c r="P954" t="s">
        <v>42</v>
      </c>
      <c r="Q954" t="str">
        <f t="shared" si="56"/>
        <v>film &amp; video</v>
      </c>
      <c r="R954" t="str">
        <f t="shared" si="57"/>
        <v>documentary</v>
      </c>
      <c r="S954" s="4">
        <f t="shared" si="58"/>
        <v>70.094158075601371</v>
      </c>
      <c r="T954">
        <f t="shared" si="59"/>
        <v>2.2218518046417682E-2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11">
        <f>(((J955/60)/60)/24)+DATE(1970,1,1)</f>
        <v>42358.25</v>
      </c>
      <c r="L955">
        <v>1453701600</v>
      </c>
      <c r="M955" s="11">
        <f>(((L955/60)/60)/24)+DATE(1970,1,1)</f>
        <v>42394.25</v>
      </c>
      <c r="N955" t="b">
        <v>0</v>
      </c>
      <c r="O955" t="b">
        <v>1</v>
      </c>
      <c r="P955" t="s">
        <v>474</v>
      </c>
      <c r="Q955" t="str">
        <f t="shared" si="56"/>
        <v>film &amp; video</v>
      </c>
      <c r="R955" t="str">
        <f t="shared" si="57"/>
        <v>science fiction</v>
      </c>
      <c r="S955" s="4">
        <f t="shared" si="58"/>
        <v>60</v>
      </c>
      <c r="T955">
        <f t="shared" si="59"/>
        <v>1.0606060606060607E-2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11">
        <f>(((J956/60)/60)/24)+DATE(1970,1,1)</f>
        <v>41174.208333333336</v>
      </c>
      <c r="L956">
        <v>1350363600</v>
      </c>
      <c r="M956" s="11">
        <f>(((L956/60)/60)/24)+DATE(1970,1,1)</f>
        <v>41198.208333333336</v>
      </c>
      <c r="N956" t="b">
        <v>0</v>
      </c>
      <c r="O956" t="b">
        <v>0</v>
      </c>
      <c r="P956" t="s">
        <v>28</v>
      </c>
      <c r="Q956" t="str">
        <f t="shared" si="56"/>
        <v>technology</v>
      </c>
      <c r="R956" t="str">
        <f t="shared" si="57"/>
        <v>web</v>
      </c>
      <c r="S956" s="4">
        <f t="shared" si="58"/>
        <v>367.0985915492958</v>
      </c>
      <c r="T956">
        <f t="shared" si="59"/>
        <v>9.898710865561695E-3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11">
        <f>(((J957/60)/60)/24)+DATE(1970,1,1)</f>
        <v>41238.25</v>
      </c>
      <c r="L957">
        <v>1353996000</v>
      </c>
      <c r="M957" s="11">
        <f>(((L957/60)/60)/24)+DATE(1970,1,1)</f>
        <v>41240.25</v>
      </c>
      <c r="N957" t="b">
        <v>0</v>
      </c>
      <c r="O957" t="b">
        <v>0</v>
      </c>
      <c r="P957" t="s">
        <v>33</v>
      </c>
      <c r="Q957" t="str">
        <f t="shared" si="56"/>
        <v>theater</v>
      </c>
      <c r="R957" t="str">
        <f t="shared" si="57"/>
        <v>plays</v>
      </c>
      <c r="S957" s="4">
        <f t="shared" si="58"/>
        <v>1109</v>
      </c>
      <c r="T957">
        <f t="shared" si="59"/>
        <v>1.0305294344969728E-2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11">
        <f>(((J958/60)/60)/24)+DATE(1970,1,1)</f>
        <v>42360.25</v>
      </c>
      <c r="L958">
        <v>1451109600</v>
      </c>
      <c r="M958" s="11">
        <f>(((L958/60)/60)/24)+DATE(1970,1,1)</f>
        <v>42364.25</v>
      </c>
      <c r="N958" t="b">
        <v>0</v>
      </c>
      <c r="O958" t="b">
        <v>0</v>
      </c>
      <c r="P958" t="s">
        <v>474</v>
      </c>
      <c r="Q958" t="str">
        <f t="shared" si="56"/>
        <v>film &amp; video</v>
      </c>
      <c r="R958" t="str">
        <f t="shared" si="57"/>
        <v>science fiction</v>
      </c>
      <c r="S958" s="4">
        <f t="shared" si="58"/>
        <v>19.028784648187631</v>
      </c>
      <c r="T958">
        <f t="shared" si="59"/>
        <v>2.3250602274637235E-2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11">
        <f>(((J959/60)/60)/24)+DATE(1970,1,1)</f>
        <v>40955.25</v>
      </c>
      <c r="L959">
        <v>1329631200</v>
      </c>
      <c r="M959" s="11">
        <f>(((L959/60)/60)/24)+DATE(1970,1,1)</f>
        <v>40958.25</v>
      </c>
      <c r="N959" t="b">
        <v>0</v>
      </c>
      <c r="O959" t="b">
        <v>0</v>
      </c>
      <c r="P959" t="s">
        <v>33</v>
      </c>
      <c r="Q959" t="str">
        <f t="shared" si="56"/>
        <v>theater</v>
      </c>
      <c r="R959" t="str">
        <f t="shared" si="57"/>
        <v>plays</v>
      </c>
      <c r="S959" s="4">
        <f t="shared" si="58"/>
        <v>126.87755102040816</v>
      </c>
      <c r="T959">
        <f t="shared" si="59"/>
        <v>1.0535628116454882E-2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11">
        <f>(((J960/60)/60)/24)+DATE(1970,1,1)</f>
        <v>40350.208333333336</v>
      </c>
      <c r="L960">
        <v>1278997200</v>
      </c>
      <c r="M960" s="11">
        <f>(((L960/60)/60)/24)+DATE(1970,1,1)</f>
        <v>40372.208333333336</v>
      </c>
      <c r="N960" t="b">
        <v>0</v>
      </c>
      <c r="O960" t="b">
        <v>0</v>
      </c>
      <c r="P960" t="s">
        <v>71</v>
      </c>
      <c r="Q960" t="str">
        <f t="shared" si="56"/>
        <v>film &amp; video</v>
      </c>
      <c r="R960" t="str">
        <f t="shared" si="57"/>
        <v>animation</v>
      </c>
      <c r="S960" s="4">
        <f t="shared" si="58"/>
        <v>734.63636363636363</v>
      </c>
      <c r="T960">
        <f t="shared" si="59"/>
        <v>1.385967083281772E-2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11">
        <f>(((J961/60)/60)/24)+DATE(1970,1,1)</f>
        <v>40357.208333333336</v>
      </c>
      <c r="L961">
        <v>1280120400</v>
      </c>
      <c r="M961" s="11">
        <f>(((L961/60)/60)/24)+DATE(1970,1,1)</f>
        <v>40385.208333333336</v>
      </c>
      <c r="N961" t="b">
        <v>0</v>
      </c>
      <c r="O961" t="b">
        <v>0</v>
      </c>
      <c r="P961" t="s">
        <v>206</v>
      </c>
      <c r="Q961" t="str">
        <f t="shared" si="56"/>
        <v>publishing</v>
      </c>
      <c r="R961" t="str">
        <f t="shared" si="57"/>
        <v>translations</v>
      </c>
      <c r="S961" s="4">
        <f t="shared" si="58"/>
        <v>4.5731034482758623</v>
      </c>
      <c r="T961">
        <f t="shared" si="59"/>
        <v>1.9604886140853567E-2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11">
        <f>(((J962/60)/60)/24)+DATE(1970,1,1)</f>
        <v>42408.25</v>
      </c>
      <c r="L962">
        <v>1458104400</v>
      </c>
      <c r="M962" s="11">
        <f>(((L962/60)/60)/24)+DATE(1970,1,1)</f>
        <v>42445.208333333328</v>
      </c>
      <c r="N962" t="b">
        <v>0</v>
      </c>
      <c r="O962" t="b">
        <v>0</v>
      </c>
      <c r="P962" t="s">
        <v>28</v>
      </c>
      <c r="Q962" t="str">
        <f t="shared" ref="Q962:Q1025" si="60">LEFT(P962,SEARCH("/",P962,1)-1)</f>
        <v>technology</v>
      </c>
      <c r="R962" t="str">
        <f t="shared" ref="R962:R1001" si="61">RIGHT(P962, LEN(P962)-SEARCH("/",P962))</f>
        <v>web</v>
      </c>
      <c r="S962" s="4">
        <f t="shared" ref="S962:S1001" si="62">E962/D962*100</f>
        <v>85.054545454545448</v>
      </c>
      <c r="T962">
        <f t="shared" ref="T962:T1001" si="63">IF(G962=0,0,G962/E962)</f>
        <v>1.1757161179991449E-2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11">
        <f>(((J963/60)/60)/24)+DATE(1970,1,1)</f>
        <v>40591.25</v>
      </c>
      <c r="L963">
        <v>1298268000</v>
      </c>
      <c r="M963" s="11">
        <f>(((L963/60)/60)/24)+DATE(1970,1,1)</f>
        <v>40595.25</v>
      </c>
      <c r="N963" t="b">
        <v>0</v>
      </c>
      <c r="O963" t="b">
        <v>0</v>
      </c>
      <c r="P963" t="s">
        <v>206</v>
      </c>
      <c r="Q963" t="str">
        <f t="shared" si="60"/>
        <v>publishing</v>
      </c>
      <c r="R963" t="str">
        <f t="shared" si="61"/>
        <v>translations</v>
      </c>
      <c r="S963" s="4">
        <f t="shared" si="62"/>
        <v>119.29824561403508</v>
      </c>
      <c r="T963">
        <f t="shared" si="63"/>
        <v>2.2794117647058822E-2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11">
        <f>(((J964/60)/60)/24)+DATE(1970,1,1)</f>
        <v>41592.25</v>
      </c>
      <c r="L964">
        <v>1386223200</v>
      </c>
      <c r="M964" s="11">
        <f>(((L964/60)/60)/24)+DATE(1970,1,1)</f>
        <v>41613.25</v>
      </c>
      <c r="N964" t="b">
        <v>0</v>
      </c>
      <c r="O964" t="b">
        <v>0</v>
      </c>
      <c r="P964" t="s">
        <v>17</v>
      </c>
      <c r="Q964" t="str">
        <f t="shared" si="60"/>
        <v>food</v>
      </c>
      <c r="R964" t="str">
        <f t="shared" si="61"/>
        <v>food trucks</v>
      </c>
      <c r="S964" s="4">
        <f t="shared" si="62"/>
        <v>296.02777777777777</v>
      </c>
      <c r="T964">
        <f t="shared" si="63"/>
        <v>2.4960120108848644E-2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11">
        <f>(((J965/60)/60)/24)+DATE(1970,1,1)</f>
        <v>40607.25</v>
      </c>
      <c r="L965">
        <v>1299823200</v>
      </c>
      <c r="M965" s="11">
        <f>(((L965/60)/60)/24)+DATE(1970,1,1)</f>
        <v>40613.25</v>
      </c>
      <c r="N965" t="b">
        <v>0</v>
      </c>
      <c r="O965" t="b">
        <v>1</v>
      </c>
      <c r="P965" t="s">
        <v>122</v>
      </c>
      <c r="Q965" t="str">
        <f t="shared" si="60"/>
        <v>photography</v>
      </c>
      <c r="R965" t="str">
        <f t="shared" si="61"/>
        <v>photography books</v>
      </c>
      <c r="S965" s="4">
        <f t="shared" si="62"/>
        <v>84.694915254237287</v>
      </c>
      <c r="T965">
        <f t="shared" si="63"/>
        <v>2.2813688212927757E-2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11">
        <f>(((J966/60)/60)/24)+DATE(1970,1,1)</f>
        <v>42135.208333333328</v>
      </c>
      <c r="L966">
        <v>1431752400</v>
      </c>
      <c r="M966" s="11">
        <f>(((L966/60)/60)/24)+DATE(1970,1,1)</f>
        <v>42140.208333333328</v>
      </c>
      <c r="N966" t="b">
        <v>0</v>
      </c>
      <c r="O966" t="b">
        <v>0</v>
      </c>
      <c r="P966" t="s">
        <v>33</v>
      </c>
      <c r="Q966" t="str">
        <f t="shared" si="60"/>
        <v>theater</v>
      </c>
      <c r="R966" t="str">
        <f t="shared" si="61"/>
        <v>plays</v>
      </c>
      <c r="S966" s="4">
        <f t="shared" si="62"/>
        <v>355.7837837837838</v>
      </c>
      <c r="T966">
        <f t="shared" si="63"/>
        <v>1.1774536615010635E-2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11">
        <f>(((J967/60)/60)/24)+DATE(1970,1,1)</f>
        <v>40203.25</v>
      </c>
      <c r="L967">
        <v>1267855200</v>
      </c>
      <c r="M967" s="11">
        <f>(((L967/60)/60)/24)+DATE(1970,1,1)</f>
        <v>40243.25</v>
      </c>
      <c r="N967" t="b">
        <v>0</v>
      </c>
      <c r="O967" t="b">
        <v>0</v>
      </c>
      <c r="P967" t="s">
        <v>23</v>
      </c>
      <c r="Q967" t="str">
        <f t="shared" si="60"/>
        <v>music</v>
      </c>
      <c r="R967" t="str">
        <f t="shared" si="61"/>
        <v>rock</v>
      </c>
      <c r="S967" s="4">
        <f t="shared" si="62"/>
        <v>386.40909090909093</v>
      </c>
      <c r="T967">
        <f t="shared" si="63"/>
        <v>2.4350076461592755E-2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11">
        <f>(((J968/60)/60)/24)+DATE(1970,1,1)</f>
        <v>42901.208333333328</v>
      </c>
      <c r="L968">
        <v>1497675600</v>
      </c>
      <c r="M968" s="11">
        <f>(((L968/60)/60)/24)+DATE(1970,1,1)</f>
        <v>42903.208333333328</v>
      </c>
      <c r="N968" t="b">
        <v>0</v>
      </c>
      <c r="O968" t="b">
        <v>0</v>
      </c>
      <c r="P968" t="s">
        <v>33</v>
      </c>
      <c r="Q968" t="str">
        <f t="shared" si="60"/>
        <v>theater</v>
      </c>
      <c r="R968" t="str">
        <f t="shared" si="61"/>
        <v>plays</v>
      </c>
      <c r="S968" s="4">
        <f t="shared" si="62"/>
        <v>792.23529411764707</v>
      </c>
      <c r="T968">
        <f t="shared" si="63"/>
        <v>1.8191268191268192E-2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11">
        <f>(((J969/60)/60)/24)+DATE(1970,1,1)</f>
        <v>41005.208333333336</v>
      </c>
      <c r="L969">
        <v>1336885200</v>
      </c>
      <c r="M969" s="11">
        <f>(((L969/60)/60)/24)+DATE(1970,1,1)</f>
        <v>41042.208333333336</v>
      </c>
      <c r="N969" t="b">
        <v>0</v>
      </c>
      <c r="O969" t="b">
        <v>0</v>
      </c>
      <c r="P969" t="s">
        <v>319</v>
      </c>
      <c r="Q969" t="str">
        <f t="shared" si="60"/>
        <v>music</v>
      </c>
      <c r="R969" t="str">
        <f t="shared" si="61"/>
        <v>world music</v>
      </c>
      <c r="S969" s="4">
        <f t="shared" si="62"/>
        <v>137.03393665158373</v>
      </c>
      <c r="T969">
        <f t="shared" si="63"/>
        <v>1.298519044395648E-2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11">
        <f>(((J970/60)/60)/24)+DATE(1970,1,1)</f>
        <v>40544.25</v>
      </c>
      <c r="L970">
        <v>1295157600</v>
      </c>
      <c r="M970" s="11">
        <f>(((L970/60)/60)/24)+DATE(1970,1,1)</f>
        <v>40559.25</v>
      </c>
      <c r="N970" t="b">
        <v>0</v>
      </c>
      <c r="O970" t="b">
        <v>0</v>
      </c>
      <c r="P970" t="s">
        <v>17</v>
      </c>
      <c r="Q970" t="str">
        <f t="shared" si="60"/>
        <v>food</v>
      </c>
      <c r="R970" t="str">
        <f t="shared" si="61"/>
        <v>food trucks</v>
      </c>
      <c r="S970" s="4">
        <f t="shared" si="62"/>
        <v>338.20833333333337</v>
      </c>
      <c r="T970">
        <f t="shared" si="63"/>
        <v>1.4044597757792288E-2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11">
        <f>(((J971/60)/60)/24)+DATE(1970,1,1)</f>
        <v>43821.25</v>
      </c>
      <c r="L971">
        <v>1577599200</v>
      </c>
      <c r="M971" s="11">
        <f>(((L971/60)/60)/24)+DATE(1970,1,1)</f>
        <v>43828.25</v>
      </c>
      <c r="N971" t="b">
        <v>0</v>
      </c>
      <c r="O971" t="b">
        <v>0</v>
      </c>
      <c r="P971" t="s">
        <v>33</v>
      </c>
      <c r="Q971" t="str">
        <f t="shared" si="60"/>
        <v>theater</v>
      </c>
      <c r="R971" t="str">
        <f t="shared" si="61"/>
        <v>plays</v>
      </c>
      <c r="S971" s="4">
        <f t="shared" si="62"/>
        <v>108.22784810126582</v>
      </c>
      <c r="T971">
        <f t="shared" si="63"/>
        <v>1.087719298245614E-2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11">
        <f>(((J972/60)/60)/24)+DATE(1970,1,1)</f>
        <v>40672.208333333336</v>
      </c>
      <c r="L972">
        <v>1305003600</v>
      </c>
      <c r="M972" s="11">
        <f>(((L972/60)/60)/24)+DATE(1970,1,1)</f>
        <v>40673.208333333336</v>
      </c>
      <c r="N972" t="b">
        <v>0</v>
      </c>
      <c r="O972" t="b">
        <v>0</v>
      </c>
      <c r="P972" t="s">
        <v>33</v>
      </c>
      <c r="Q972" t="str">
        <f t="shared" si="60"/>
        <v>theater</v>
      </c>
      <c r="R972" t="str">
        <f t="shared" si="61"/>
        <v>plays</v>
      </c>
      <c r="S972" s="4">
        <f t="shared" si="62"/>
        <v>60.757639620653315</v>
      </c>
      <c r="T972">
        <f t="shared" si="63"/>
        <v>1.0301947657781092E-2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11">
        <f>(((J973/60)/60)/24)+DATE(1970,1,1)</f>
        <v>41555.208333333336</v>
      </c>
      <c r="L973">
        <v>1381726800</v>
      </c>
      <c r="M973" s="11">
        <f>(((L973/60)/60)/24)+DATE(1970,1,1)</f>
        <v>41561.208333333336</v>
      </c>
      <c r="N973" t="b">
        <v>0</v>
      </c>
      <c r="O973" t="b">
        <v>0</v>
      </c>
      <c r="P973" t="s">
        <v>269</v>
      </c>
      <c r="Q973" t="str">
        <f t="shared" si="60"/>
        <v>film &amp; video</v>
      </c>
      <c r="R973" t="str">
        <f t="shared" si="61"/>
        <v>television</v>
      </c>
      <c r="S973" s="4">
        <f t="shared" si="62"/>
        <v>27.725490196078432</v>
      </c>
      <c r="T973">
        <f t="shared" si="63"/>
        <v>1.6973125884016973E-2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11">
        <f>(((J974/60)/60)/24)+DATE(1970,1,1)</f>
        <v>41792.208333333336</v>
      </c>
      <c r="L974">
        <v>1402462800</v>
      </c>
      <c r="M974" s="11">
        <f>(((L974/60)/60)/24)+DATE(1970,1,1)</f>
        <v>41801.208333333336</v>
      </c>
      <c r="N974" t="b">
        <v>0</v>
      </c>
      <c r="O974" t="b">
        <v>1</v>
      </c>
      <c r="P974" t="s">
        <v>28</v>
      </c>
      <c r="Q974" t="str">
        <f t="shared" si="60"/>
        <v>technology</v>
      </c>
      <c r="R974" t="str">
        <f t="shared" si="61"/>
        <v>web</v>
      </c>
      <c r="S974" s="4">
        <f t="shared" si="62"/>
        <v>228.3934426229508</v>
      </c>
      <c r="T974">
        <f t="shared" si="63"/>
        <v>1.7236782740658711E-2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11">
        <f>(((J975/60)/60)/24)+DATE(1970,1,1)</f>
        <v>40522.25</v>
      </c>
      <c r="L975">
        <v>1292133600</v>
      </c>
      <c r="M975" s="11">
        <f>(((L975/60)/60)/24)+DATE(1970,1,1)</f>
        <v>40524.25</v>
      </c>
      <c r="N975" t="b">
        <v>0</v>
      </c>
      <c r="O975" t="b">
        <v>1</v>
      </c>
      <c r="P975" t="s">
        <v>33</v>
      </c>
      <c r="Q975" t="str">
        <f t="shared" si="60"/>
        <v>theater</v>
      </c>
      <c r="R975" t="str">
        <f t="shared" si="61"/>
        <v>plays</v>
      </c>
      <c r="S975" s="4">
        <f t="shared" si="62"/>
        <v>21.615194054500414</v>
      </c>
      <c r="T975">
        <f t="shared" si="63"/>
        <v>9.6271393643031777E-3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11">
        <f>(((J976/60)/60)/24)+DATE(1970,1,1)</f>
        <v>41412.208333333336</v>
      </c>
      <c r="L976">
        <v>1368939600</v>
      </c>
      <c r="M976" s="11">
        <f>(((L976/60)/60)/24)+DATE(1970,1,1)</f>
        <v>41413.208333333336</v>
      </c>
      <c r="N976" t="b">
        <v>0</v>
      </c>
      <c r="O976" t="b">
        <v>0</v>
      </c>
      <c r="P976" t="s">
        <v>60</v>
      </c>
      <c r="Q976" t="str">
        <f t="shared" si="60"/>
        <v>music</v>
      </c>
      <c r="R976" t="str">
        <f t="shared" si="61"/>
        <v>indie rock</v>
      </c>
      <c r="S976" s="4">
        <f t="shared" si="62"/>
        <v>373.875</v>
      </c>
      <c r="T976">
        <f t="shared" si="63"/>
        <v>1.0698762955533266E-2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11">
        <f>(((J977/60)/60)/24)+DATE(1970,1,1)</f>
        <v>42337.25</v>
      </c>
      <c r="L977">
        <v>1452146400</v>
      </c>
      <c r="M977" s="11">
        <f>(((L977/60)/60)/24)+DATE(1970,1,1)</f>
        <v>42376.25</v>
      </c>
      <c r="N977" t="b">
        <v>0</v>
      </c>
      <c r="O977" t="b">
        <v>1</v>
      </c>
      <c r="P977" t="s">
        <v>33</v>
      </c>
      <c r="Q977" t="str">
        <f t="shared" si="60"/>
        <v>theater</v>
      </c>
      <c r="R977" t="str">
        <f t="shared" si="61"/>
        <v>plays</v>
      </c>
      <c r="S977" s="4">
        <f t="shared" si="62"/>
        <v>154.92592592592592</v>
      </c>
      <c r="T977">
        <f t="shared" si="63"/>
        <v>1.6136743963662444E-2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11">
        <f>(((J978/60)/60)/24)+DATE(1970,1,1)</f>
        <v>40571.25</v>
      </c>
      <c r="L978">
        <v>1296712800</v>
      </c>
      <c r="M978" s="11">
        <f>(((L978/60)/60)/24)+DATE(1970,1,1)</f>
        <v>40577.25</v>
      </c>
      <c r="N978" t="b">
        <v>0</v>
      </c>
      <c r="O978" t="b">
        <v>1</v>
      </c>
      <c r="P978" t="s">
        <v>33</v>
      </c>
      <c r="Q978" t="str">
        <f t="shared" si="60"/>
        <v>theater</v>
      </c>
      <c r="R978" t="str">
        <f t="shared" si="61"/>
        <v>plays</v>
      </c>
      <c r="S978" s="4">
        <f t="shared" si="62"/>
        <v>322.14999999999998</v>
      </c>
      <c r="T978">
        <f t="shared" si="63"/>
        <v>1.0864504112990843E-2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11">
        <f>(((J979/60)/60)/24)+DATE(1970,1,1)</f>
        <v>43138.25</v>
      </c>
      <c r="L979">
        <v>1520748000</v>
      </c>
      <c r="M979" s="11">
        <f>(((L979/60)/60)/24)+DATE(1970,1,1)</f>
        <v>43170.25</v>
      </c>
      <c r="N979" t="b">
        <v>0</v>
      </c>
      <c r="O979" t="b">
        <v>0</v>
      </c>
      <c r="P979" t="s">
        <v>17</v>
      </c>
      <c r="Q979" t="str">
        <f t="shared" si="60"/>
        <v>food</v>
      </c>
      <c r="R979" t="str">
        <f t="shared" si="61"/>
        <v>food trucks</v>
      </c>
      <c r="S979" s="4">
        <f t="shared" si="62"/>
        <v>73.957142857142856</v>
      </c>
      <c r="T979">
        <f t="shared" si="63"/>
        <v>1.2941858219045779E-2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11">
        <f>(((J980/60)/60)/24)+DATE(1970,1,1)</f>
        <v>42686.25</v>
      </c>
      <c r="L980">
        <v>1480831200</v>
      </c>
      <c r="M980" s="11">
        <f>(((L980/60)/60)/24)+DATE(1970,1,1)</f>
        <v>42708.25</v>
      </c>
      <c r="N980" t="b">
        <v>0</v>
      </c>
      <c r="O980" t="b">
        <v>0</v>
      </c>
      <c r="P980" t="s">
        <v>89</v>
      </c>
      <c r="Q980" t="str">
        <f t="shared" si="60"/>
        <v>games</v>
      </c>
      <c r="R980" t="str">
        <f t="shared" si="61"/>
        <v>video games</v>
      </c>
      <c r="S980" s="4">
        <f t="shared" si="62"/>
        <v>864.1</v>
      </c>
      <c r="T980">
        <f t="shared" si="63"/>
        <v>1.0646915866219188E-2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11">
        <f>(((J981/60)/60)/24)+DATE(1970,1,1)</f>
        <v>42078.208333333328</v>
      </c>
      <c r="L981">
        <v>1426914000</v>
      </c>
      <c r="M981" s="11">
        <f>(((L981/60)/60)/24)+DATE(1970,1,1)</f>
        <v>42084.208333333328</v>
      </c>
      <c r="N981" t="b">
        <v>0</v>
      </c>
      <c r="O981" t="b">
        <v>0</v>
      </c>
      <c r="P981" t="s">
        <v>33</v>
      </c>
      <c r="Q981" t="str">
        <f t="shared" si="60"/>
        <v>theater</v>
      </c>
      <c r="R981" t="str">
        <f t="shared" si="61"/>
        <v>plays</v>
      </c>
      <c r="S981" s="4">
        <f t="shared" si="62"/>
        <v>143.26245847176079</v>
      </c>
      <c r="T981">
        <f t="shared" si="63"/>
        <v>1.1768934650526414E-2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11">
        <f>(((J982/60)/60)/24)+DATE(1970,1,1)</f>
        <v>42307.208333333328</v>
      </c>
      <c r="L982">
        <v>1446616800</v>
      </c>
      <c r="M982" s="11">
        <f>(((L982/60)/60)/24)+DATE(1970,1,1)</f>
        <v>42312.25</v>
      </c>
      <c r="N982" t="b">
        <v>1</v>
      </c>
      <c r="O982" t="b">
        <v>0</v>
      </c>
      <c r="P982" t="s">
        <v>68</v>
      </c>
      <c r="Q982" t="str">
        <f t="shared" si="60"/>
        <v>publishing</v>
      </c>
      <c r="R982" t="str">
        <f t="shared" si="61"/>
        <v>nonfiction</v>
      </c>
      <c r="S982" s="4">
        <f t="shared" si="62"/>
        <v>40.281762295081968</v>
      </c>
      <c r="T982">
        <f t="shared" si="63"/>
        <v>9.4366018059264915E-3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11">
        <f>(((J983/60)/60)/24)+DATE(1970,1,1)</f>
        <v>43094.25</v>
      </c>
      <c r="L983">
        <v>1517032800</v>
      </c>
      <c r="M983" s="11">
        <f>(((L983/60)/60)/24)+DATE(1970,1,1)</f>
        <v>43127.25</v>
      </c>
      <c r="N983" t="b">
        <v>0</v>
      </c>
      <c r="O983" t="b">
        <v>0</v>
      </c>
      <c r="P983" t="s">
        <v>28</v>
      </c>
      <c r="Q983" t="str">
        <f t="shared" si="60"/>
        <v>technology</v>
      </c>
      <c r="R983" t="str">
        <f t="shared" si="61"/>
        <v>web</v>
      </c>
      <c r="S983" s="4">
        <f t="shared" si="62"/>
        <v>178.22388059701493</v>
      </c>
      <c r="T983">
        <f t="shared" si="63"/>
        <v>2.7049660832426096E-2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11">
        <f>(((J984/60)/60)/24)+DATE(1970,1,1)</f>
        <v>40743.208333333336</v>
      </c>
      <c r="L984">
        <v>1311224400</v>
      </c>
      <c r="M984" s="11">
        <f>(((L984/60)/60)/24)+DATE(1970,1,1)</f>
        <v>40745.208333333336</v>
      </c>
      <c r="N984" t="b">
        <v>0</v>
      </c>
      <c r="O984" t="b">
        <v>1</v>
      </c>
      <c r="P984" t="s">
        <v>42</v>
      </c>
      <c r="Q984" t="str">
        <f t="shared" si="60"/>
        <v>film &amp; video</v>
      </c>
      <c r="R984" t="str">
        <f t="shared" si="61"/>
        <v>documentary</v>
      </c>
      <c r="S984" s="4">
        <f t="shared" si="62"/>
        <v>84.930555555555557</v>
      </c>
      <c r="T984">
        <f t="shared" si="63"/>
        <v>1.2264922322158627E-2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11">
        <f>(((J985/60)/60)/24)+DATE(1970,1,1)</f>
        <v>43681.208333333328</v>
      </c>
      <c r="L985">
        <v>1566190800</v>
      </c>
      <c r="M985" s="11">
        <f>(((L985/60)/60)/24)+DATE(1970,1,1)</f>
        <v>43696.208333333328</v>
      </c>
      <c r="N985" t="b">
        <v>0</v>
      </c>
      <c r="O985" t="b">
        <v>0</v>
      </c>
      <c r="P985" t="s">
        <v>42</v>
      </c>
      <c r="Q985" t="str">
        <f t="shared" si="60"/>
        <v>film &amp; video</v>
      </c>
      <c r="R985" t="str">
        <f t="shared" si="61"/>
        <v>documentary</v>
      </c>
      <c r="S985" s="4">
        <f t="shared" si="62"/>
        <v>145.93648334624322</v>
      </c>
      <c r="T985">
        <f t="shared" si="63"/>
        <v>1.23458100677268E-2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11">
        <f>(((J986/60)/60)/24)+DATE(1970,1,1)</f>
        <v>43716.208333333328</v>
      </c>
      <c r="L986">
        <v>1570165200</v>
      </c>
      <c r="M986" s="11">
        <f>(((L986/60)/60)/24)+DATE(1970,1,1)</f>
        <v>43742.208333333328</v>
      </c>
      <c r="N986" t="b">
        <v>0</v>
      </c>
      <c r="O986" t="b">
        <v>0</v>
      </c>
      <c r="P986" t="s">
        <v>33</v>
      </c>
      <c r="Q986" t="str">
        <f t="shared" si="60"/>
        <v>theater</v>
      </c>
      <c r="R986" t="str">
        <f t="shared" si="61"/>
        <v>plays</v>
      </c>
      <c r="S986" s="4">
        <f t="shared" si="62"/>
        <v>152.46153846153848</v>
      </c>
      <c r="T986">
        <f t="shared" si="63"/>
        <v>3.8446014127144296E-2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11">
        <f>(((J987/60)/60)/24)+DATE(1970,1,1)</f>
        <v>41614.25</v>
      </c>
      <c r="L987">
        <v>1388556000</v>
      </c>
      <c r="M987" s="11">
        <f>(((L987/60)/60)/24)+DATE(1970,1,1)</f>
        <v>41640.25</v>
      </c>
      <c r="N987" t="b">
        <v>0</v>
      </c>
      <c r="O987" t="b">
        <v>1</v>
      </c>
      <c r="P987" t="s">
        <v>23</v>
      </c>
      <c r="Q987" t="str">
        <f t="shared" si="60"/>
        <v>music</v>
      </c>
      <c r="R987" t="str">
        <f t="shared" si="61"/>
        <v>rock</v>
      </c>
      <c r="S987" s="4">
        <f t="shared" si="62"/>
        <v>67.129542790152414</v>
      </c>
      <c r="T987">
        <f t="shared" si="63"/>
        <v>3.8463889349737608E-2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11">
        <f>(((J988/60)/60)/24)+DATE(1970,1,1)</f>
        <v>40638.208333333336</v>
      </c>
      <c r="L988">
        <v>1303189200</v>
      </c>
      <c r="M988" s="11">
        <f>(((L988/60)/60)/24)+DATE(1970,1,1)</f>
        <v>40652.208333333336</v>
      </c>
      <c r="N988" t="b">
        <v>0</v>
      </c>
      <c r="O988" t="b">
        <v>0</v>
      </c>
      <c r="P988" t="s">
        <v>23</v>
      </c>
      <c r="Q988" t="str">
        <f t="shared" si="60"/>
        <v>music</v>
      </c>
      <c r="R988" t="str">
        <f t="shared" si="61"/>
        <v>rock</v>
      </c>
      <c r="S988" s="4">
        <f t="shared" si="62"/>
        <v>40.307692307692307</v>
      </c>
      <c r="T988">
        <f t="shared" si="63"/>
        <v>2.9262086513994912E-2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11">
        <f>(((J989/60)/60)/24)+DATE(1970,1,1)</f>
        <v>42852.208333333328</v>
      </c>
      <c r="L989">
        <v>1494478800</v>
      </c>
      <c r="M989" s="11">
        <f>(((L989/60)/60)/24)+DATE(1970,1,1)</f>
        <v>42866.208333333328</v>
      </c>
      <c r="N989" t="b">
        <v>0</v>
      </c>
      <c r="O989" t="b">
        <v>0</v>
      </c>
      <c r="P989" t="s">
        <v>42</v>
      </c>
      <c r="Q989" t="str">
        <f t="shared" si="60"/>
        <v>film &amp; video</v>
      </c>
      <c r="R989" t="str">
        <f t="shared" si="61"/>
        <v>documentary</v>
      </c>
      <c r="S989" s="4">
        <f t="shared" si="62"/>
        <v>216.79032258064518</v>
      </c>
      <c r="T989">
        <f t="shared" si="63"/>
        <v>3.5711628599062573E-2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11">
        <f>(((J990/60)/60)/24)+DATE(1970,1,1)</f>
        <v>42686.25</v>
      </c>
      <c r="L990">
        <v>1480744800</v>
      </c>
      <c r="M990" s="11">
        <f>(((L990/60)/60)/24)+DATE(1970,1,1)</f>
        <v>42707.25</v>
      </c>
      <c r="N990" t="b">
        <v>0</v>
      </c>
      <c r="O990" t="b">
        <v>0</v>
      </c>
      <c r="P990" t="s">
        <v>133</v>
      </c>
      <c r="Q990" t="str">
        <f t="shared" si="60"/>
        <v>publishing</v>
      </c>
      <c r="R990" t="str">
        <f t="shared" si="61"/>
        <v>radio &amp; podcasts</v>
      </c>
      <c r="S990" s="4">
        <f t="shared" si="62"/>
        <v>52.117021276595743</v>
      </c>
      <c r="T990">
        <f t="shared" si="63"/>
        <v>1.306389058991631E-2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11">
        <f>(((J991/60)/60)/24)+DATE(1970,1,1)</f>
        <v>43571.208333333328</v>
      </c>
      <c r="L991">
        <v>1555822800</v>
      </c>
      <c r="M991" s="11">
        <f>(((L991/60)/60)/24)+DATE(1970,1,1)</f>
        <v>43576.208333333328</v>
      </c>
      <c r="N991" t="b">
        <v>0</v>
      </c>
      <c r="O991" t="b">
        <v>0</v>
      </c>
      <c r="P991" t="s">
        <v>206</v>
      </c>
      <c r="Q991" t="str">
        <f t="shared" si="60"/>
        <v>publishing</v>
      </c>
      <c r="R991" t="str">
        <f t="shared" si="61"/>
        <v>translations</v>
      </c>
      <c r="S991" s="4">
        <f t="shared" si="62"/>
        <v>499.58333333333337</v>
      </c>
      <c r="T991">
        <f t="shared" si="63"/>
        <v>1.8849040867389491E-2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11">
        <f>(((J992/60)/60)/24)+DATE(1970,1,1)</f>
        <v>42432.25</v>
      </c>
      <c r="L992">
        <v>1458882000</v>
      </c>
      <c r="M992" s="11">
        <f>(((L992/60)/60)/24)+DATE(1970,1,1)</f>
        <v>42454.208333333328</v>
      </c>
      <c r="N992" t="b">
        <v>0</v>
      </c>
      <c r="O992" t="b">
        <v>1</v>
      </c>
      <c r="P992" t="s">
        <v>53</v>
      </c>
      <c r="Q992" t="str">
        <f t="shared" si="60"/>
        <v>film &amp; video</v>
      </c>
      <c r="R992" t="str">
        <f t="shared" si="61"/>
        <v>drama</v>
      </c>
      <c r="S992" s="4">
        <f t="shared" si="62"/>
        <v>87.679487179487182</v>
      </c>
      <c r="T992">
        <f t="shared" si="63"/>
        <v>9.3580932884924691E-3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11">
        <f>(((J993/60)/60)/24)+DATE(1970,1,1)</f>
        <v>41907.208333333336</v>
      </c>
      <c r="L993">
        <v>1411966800</v>
      </c>
      <c r="M993" s="11">
        <f>(((L993/60)/60)/24)+DATE(1970,1,1)</f>
        <v>41911.208333333336</v>
      </c>
      <c r="N993" t="b">
        <v>0</v>
      </c>
      <c r="O993" t="b">
        <v>1</v>
      </c>
      <c r="P993" t="s">
        <v>23</v>
      </c>
      <c r="Q993" t="str">
        <f t="shared" si="60"/>
        <v>music</v>
      </c>
      <c r="R993" t="str">
        <f t="shared" si="61"/>
        <v>rock</v>
      </c>
      <c r="S993" s="4">
        <f t="shared" si="62"/>
        <v>113.17346938775511</v>
      </c>
      <c r="T993">
        <f t="shared" si="63"/>
        <v>2.1729330087458299E-2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11">
        <f>(((J994/60)/60)/24)+DATE(1970,1,1)</f>
        <v>43227.208333333328</v>
      </c>
      <c r="L994">
        <v>1526878800</v>
      </c>
      <c r="M994" s="11">
        <f>(((L994/60)/60)/24)+DATE(1970,1,1)</f>
        <v>43241.208333333328</v>
      </c>
      <c r="N994" t="b">
        <v>0</v>
      </c>
      <c r="O994" t="b">
        <v>1</v>
      </c>
      <c r="P994" t="s">
        <v>53</v>
      </c>
      <c r="Q994" t="str">
        <f t="shared" si="60"/>
        <v>film &amp; video</v>
      </c>
      <c r="R994" t="str">
        <f t="shared" si="61"/>
        <v>drama</v>
      </c>
      <c r="S994" s="4">
        <f t="shared" si="62"/>
        <v>426.54838709677421</v>
      </c>
      <c r="T994">
        <f t="shared" si="63"/>
        <v>9.9826060651894422E-3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11">
        <f>(((J995/60)/60)/24)+DATE(1970,1,1)</f>
        <v>42362.25</v>
      </c>
      <c r="L995">
        <v>1452405600</v>
      </c>
      <c r="M995" s="11">
        <f>(((L995/60)/60)/24)+DATE(1970,1,1)</f>
        <v>42379.25</v>
      </c>
      <c r="N995" t="b">
        <v>0</v>
      </c>
      <c r="O995" t="b">
        <v>1</v>
      </c>
      <c r="P995" t="s">
        <v>122</v>
      </c>
      <c r="Q995" t="str">
        <f t="shared" si="60"/>
        <v>photography</v>
      </c>
      <c r="R995" t="str">
        <f t="shared" si="61"/>
        <v>photography books</v>
      </c>
      <c r="S995" s="4">
        <f t="shared" si="62"/>
        <v>77.632653061224488</v>
      </c>
      <c r="T995">
        <f t="shared" si="63"/>
        <v>9.8580441640378543E-3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11">
        <f>(((J996/60)/60)/24)+DATE(1970,1,1)</f>
        <v>41929.208333333336</v>
      </c>
      <c r="L996">
        <v>1414040400</v>
      </c>
      <c r="M996" s="11">
        <f>(((L996/60)/60)/24)+DATE(1970,1,1)</f>
        <v>41935.208333333336</v>
      </c>
      <c r="N996" t="b">
        <v>0</v>
      </c>
      <c r="O996" t="b">
        <v>1</v>
      </c>
      <c r="P996" t="s">
        <v>206</v>
      </c>
      <c r="Q996" t="str">
        <f t="shared" si="60"/>
        <v>publishing</v>
      </c>
      <c r="R996" t="str">
        <f t="shared" si="61"/>
        <v>translations</v>
      </c>
      <c r="S996" s="4">
        <f t="shared" si="62"/>
        <v>52.496810772501767</v>
      </c>
      <c r="T996">
        <f t="shared" si="63"/>
        <v>1.1367164823889947E-2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11">
        <f>(((J997/60)/60)/24)+DATE(1970,1,1)</f>
        <v>43408.208333333328</v>
      </c>
      <c r="L997">
        <v>1543816800</v>
      </c>
      <c r="M997" s="11">
        <f>(((L997/60)/60)/24)+DATE(1970,1,1)</f>
        <v>43437.25</v>
      </c>
      <c r="N997" t="b">
        <v>0</v>
      </c>
      <c r="O997" t="b">
        <v>1</v>
      </c>
      <c r="P997" t="s">
        <v>17</v>
      </c>
      <c r="Q997" t="str">
        <f t="shared" si="60"/>
        <v>food</v>
      </c>
      <c r="R997" t="str">
        <f t="shared" si="61"/>
        <v>food trucks</v>
      </c>
      <c r="S997" s="4">
        <f t="shared" si="62"/>
        <v>157.46762589928059</v>
      </c>
      <c r="T997">
        <f t="shared" si="63"/>
        <v>1.3334116541353384E-2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11">
        <f>(((J998/60)/60)/24)+DATE(1970,1,1)</f>
        <v>41276.25</v>
      </c>
      <c r="L998">
        <v>1359698400</v>
      </c>
      <c r="M998" s="11">
        <f>(((L998/60)/60)/24)+DATE(1970,1,1)</f>
        <v>41306.25</v>
      </c>
      <c r="N998" t="b">
        <v>0</v>
      </c>
      <c r="O998" t="b">
        <v>0</v>
      </c>
      <c r="P998" t="s">
        <v>33</v>
      </c>
      <c r="Q998" t="str">
        <f t="shared" si="60"/>
        <v>theater</v>
      </c>
      <c r="R998" t="str">
        <f t="shared" si="61"/>
        <v>plays</v>
      </c>
      <c r="S998" s="4">
        <f t="shared" si="62"/>
        <v>72.939393939393938</v>
      </c>
      <c r="T998">
        <f t="shared" si="63"/>
        <v>2.3265475695886995E-2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11">
        <f>(((J999/60)/60)/24)+DATE(1970,1,1)</f>
        <v>41659.25</v>
      </c>
      <c r="L999">
        <v>1390629600</v>
      </c>
      <c r="M999" s="11">
        <f>(((L999/60)/60)/24)+DATE(1970,1,1)</f>
        <v>41664.25</v>
      </c>
      <c r="N999" t="b">
        <v>0</v>
      </c>
      <c r="O999" t="b">
        <v>0</v>
      </c>
      <c r="P999" t="s">
        <v>33</v>
      </c>
      <c r="Q999" t="str">
        <f t="shared" si="60"/>
        <v>theater</v>
      </c>
      <c r="R999" t="str">
        <f t="shared" si="61"/>
        <v>plays</v>
      </c>
      <c r="S999" s="4">
        <f t="shared" si="62"/>
        <v>60.565789473684205</v>
      </c>
      <c r="T999">
        <f t="shared" si="63"/>
        <v>3.0197697154029979E-2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11">
        <f>(((J1000/60)/60)/24)+DATE(1970,1,1)</f>
        <v>40220.25</v>
      </c>
      <c r="L1000">
        <v>1267077600</v>
      </c>
      <c r="M1000" s="11">
        <f>(((L1000/60)/60)/24)+DATE(1970,1,1)</f>
        <v>40234.25</v>
      </c>
      <c r="N1000" t="b">
        <v>0</v>
      </c>
      <c r="O1000" t="b">
        <v>1</v>
      </c>
      <c r="P1000" t="s">
        <v>60</v>
      </c>
      <c r="Q1000" t="str">
        <f t="shared" si="60"/>
        <v>music</v>
      </c>
      <c r="R1000" t="str">
        <f t="shared" si="61"/>
        <v>indie rock</v>
      </c>
      <c r="S1000" s="4">
        <f t="shared" si="62"/>
        <v>56.791291291291287</v>
      </c>
      <c r="T1000">
        <f t="shared" si="63"/>
        <v>9.8881632868889294E-3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11">
        <f>(((J1001/60)/60)/24)+DATE(1970,1,1)</f>
        <v>42550.208333333328</v>
      </c>
      <c r="L1001">
        <v>1467781200</v>
      </c>
      <c r="M1001" s="11">
        <f>(((L1001/60)/60)/24)+DATE(1970,1,1)</f>
        <v>42557.208333333328</v>
      </c>
      <c r="N1001" t="b">
        <v>0</v>
      </c>
      <c r="O1001" t="b">
        <v>0</v>
      </c>
      <c r="P1001" t="s">
        <v>17</v>
      </c>
      <c r="Q1001" t="str">
        <f t="shared" si="60"/>
        <v>food</v>
      </c>
      <c r="R1001" t="str">
        <f t="shared" si="61"/>
        <v>food trucks</v>
      </c>
      <c r="S1001" s="4">
        <f t="shared" si="62"/>
        <v>56.542754275427541</v>
      </c>
      <c r="T1001">
        <f t="shared" si="63"/>
        <v>1.7860838281411676E-2</v>
      </c>
    </row>
  </sheetData>
  <conditionalFormatting sqref="F1:F1048576">
    <cfRule type="containsText" dxfId="17" priority="2" operator="containsText" text="canceled">
      <formula>NOT(ISERROR(SEARCH("canceled",F1)))</formula>
    </cfRule>
    <cfRule type="containsText" dxfId="16" priority="3" operator="containsText" text="live">
      <formula>NOT(ISERROR(SEARCH("live",F1)))</formula>
    </cfRule>
    <cfRule type="containsText" dxfId="15" priority="4" operator="containsText" text="currently live">
      <formula>NOT(ISERROR(SEARCH("currently live",F1)))</formula>
    </cfRule>
    <cfRule type="containsText" dxfId="14" priority="5" operator="containsText" text="canceled">
      <formula>NOT(ISERROR(SEARCH("canceled",F1)))</formula>
    </cfRule>
    <cfRule type="containsText" dxfId="13" priority="6" operator="containsText" text="failed">
      <formula>NOT(ISERROR(SEARCH("failed",F1)))</formula>
    </cfRule>
    <cfRule type="containsText" dxfId="12" priority="7" operator="containsText" text="successful">
      <formula>NOT(ISERROR(SEARCH("successful",F1)))</formula>
    </cfRule>
  </conditionalFormatting>
  <conditionalFormatting sqref="S1:S1003 S1021:S1048576">
    <cfRule type="colorScale" priority="1">
      <colorScale>
        <cfvo type="min"/>
        <cfvo type="percentile" val="50"/>
        <cfvo type="max"/>
        <color rgb="FFFF0000"/>
        <color rgb="FFFFEB84"/>
        <color theme="9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D81A-2309-E142-B7DC-8BFE297EBC51}">
  <dimension ref="A1:F14"/>
  <sheetViews>
    <sheetView workbookViewId="0">
      <selection activeCell="H25" sqref="H2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5" bestFit="1" customWidth="1"/>
  </cols>
  <sheetData>
    <row r="1" spans="1:6" x14ac:dyDescent="0.2">
      <c r="A1" s="5" t="s">
        <v>6</v>
      </c>
      <c r="B1" t="s">
        <v>2053</v>
      </c>
    </row>
    <row r="3" spans="1:6" x14ac:dyDescent="0.2">
      <c r="A3" s="5" t="s">
        <v>2034</v>
      </c>
      <c r="B3" s="5" t="s">
        <v>2054</v>
      </c>
    </row>
    <row r="4" spans="1:6" x14ac:dyDescent="0.2">
      <c r="A4" s="5" t="s">
        <v>2032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2">
      <c r="A5" s="6" t="s">
        <v>2055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2056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2057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2058</v>
      </c>
      <c r="E8">
        <v>4</v>
      </c>
      <c r="F8">
        <v>4</v>
      </c>
    </row>
    <row r="9" spans="1:6" x14ac:dyDescent="0.2">
      <c r="A9" s="6" t="s">
        <v>2059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2060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2061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2062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2063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2033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C649-ADCD-EB40-A17E-E6E84B995301}">
  <dimension ref="A1:F30"/>
  <sheetViews>
    <sheetView workbookViewId="0">
      <selection activeCell="I32" sqref="I3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10" width="19.1640625" bestFit="1" customWidth="1"/>
    <col min="11" max="11" width="20.5" bestFit="1" customWidth="1"/>
    <col min="12" max="12" width="24" bestFit="1" customWidth="1"/>
  </cols>
  <sheetData>
    <row r="1" spans="1:6" x14ac:dyDescent="0.2">
      <c r="A1" s="5" t="s">
        <v>6</v>
      </c>
      <c r="B1" t="s">
        <v>2053</v>
      </c>
    </row>
    <row r="2" spans="1:6" x14ac:dyDescent="0.2">
      <c r="A2" s="5" t="s">
        <v>2031</v>
      </c>
      <c r="B2" t="s">
        <v>2053</v>
      </c>
    </row>
    <row r="4" spans="1:6" x14ac:dyDescent="0.2">
      <c r="A4" s="5" t="s">
        <v>2034</v>
      </c>
      <c r="B4" s="5" t="s">
        <v>2054</v>
      </c>
    </row>
    <row r="5" spans="1:6" x14ac:dyDescent="0.2">
      <c r="A5" s="5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2">
      <c r="A6" s="6" t="s">
        <v>2064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2065</v>
      </c>
      <c r="E7">
        <v>4</v>
      </c>
      <c r="F7">
        <v>4</v>
      </c>
    </row>
    <row r="8" spans="1:6" x14ac:dyDescent="0.2">
      <c r="A8" s="6" t="s">
        <v>2066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2067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2068</v>
      </c>
      <c r="C10">
        <v>8</v>
      </c>
      <c r="E10">
        <v>10</v>
      </c>
      <c r="F10">
        <v>18</v>
      </c>
    </row>
    <row r="11" spans="1:6" x14ac:dyDescent="0.2">
      <c r="A11" s="6" t="s">
        <v>2069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2070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2071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2072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2073</v>
      </c>
      <c r="C15">
        <v>3</v>
      </c>
      <c r="E15">
        <v>4</v>
      </c>
      <c r="F15">
        <v>7</v>
      </c>
    </row>
    <row r="16" spans="1:6" x14ac:dyDescent="0.2">
      <c r="A16" s="6" t="s">
        <v>2074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2075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2076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2077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2078</v>
      </c>
      <c r="C20">
        <v>4</v>
      </c>
      <c r="E20">
        <v>4</v>
      </c>
      <c r="F20">
        <v>8</v>
      </c>
    </row>
    <row r="21" spans="1:6" x14ac:dyDescent="0.2">
      <c r="A21" s="6" t="s">
        <v>2079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2080</v>
      </c>
      <c r="C22">
        <v>9</v>
      </c>
      <c r="E22">
        <v>5</v>
      </c>
      <c r="F22">
        <v>14</v>
      </c>
    </row>
    <row r="23" spans="1:6" x14ac:dyDescent="0.2">
      <c r="A23" s="6" t="s">
        <v>2081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2082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2083</v>
      </c>
      <c r="C25">
        <v>7</v>
      </c>
      <c r="E25">
        <v>14</v>
      </c>
      <c r="F25">
        <v>21</v>
      </c>
    </row>
    <row r="26" spans="1:6" x14ac:dyDescent="0.2">
      <c r="A26" s="6" t="s">
        <v>2084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2085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2086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2087</v>
      </c>
      <c r="E29">
        <v>3</v>
      </c>
      <c r="F29">
        <v>3</v>
      </c>
    </row>
    <row r="30" spans="1:6" x14ac:dyDescent="0.2">
      <c r="A30" s="6" t="s">
        <v>2033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A3D79-C22F-E344-BFAB-BEECE5409B6C}">
  <dimension ref="A1:E18"/>
  <sheetViews>
    <sheetView workbookViewId="0">
      <selection activeCell="I15" sqref="I15"/>
    </sheetView>
  </sheetViews>
  <sheetFormatPr baseColWidth="10" defaultRowHeight="16" x14ac:dyDescent="0.2"/>
  <cols>
    <col min="1" max="1" width="32.832031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21.83203125" bestFit="1" customWidth="1"/>
    <col min="8" max="8" width="32.83203125" bestFit="1" customWidth="1"/>
    <col min="9" max="9" width="21.83203125" bestFit="1" customWidth="1"/>
    <col min="10" max="10" width="37.6640625" bestFit="1" customWidth="1"/>
    <col min="11" max="11" width="26.6640625" bestFit="1" customWidth="1"/>
  </cols>
  <sheetData>
    <row r="1" spans="1:5" x14ac:dyDescent="0.2">
      <c r="A1" s="5" t="s">
        <v>2102</v>
      </c>
      <c r="B1" t="s">
        <v>2053</v>
      </c>
    </row>
    <row r="2" spans="1:5" x14ac:dyDescent="0.2">
      <c r="A2" s="5" t="s">
        <v>2031</v>
      </c>
      <c r="B2" t="s">
        <v>2053</v>
      </c>
    </row>
    <row r="4" spans="1:5" x14ac:dyDescent="0.2">
      <c r="A4" s="5" t="s">
        <v>2101</v>
      </c>
      <c r="B4" s="5" t="s">
        <v>2054</v>
      </c>
    </row>
    <row r="5" spans="1:5" x14ac:dyDescent="0.2">
      <c r="A5" s="5" t="s">
        <v>2032</v>
      </c>
      <c r="B5" t="s">
        <v>74</v>
      </c>
      <c r="C5" t="s">
        <v>14</v>
      </c>
      <c r="D5" t="s">
        <v>20</v>
      </c>
      <c r="E5" t="s">
        <v>2033</v>
      </c>
    </row>
    <row r="6" spans="1:5" x14ac:dyDescent="0.2">
      <c r="A6" s="9" t="s">
        <v>2089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2090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2091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2092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2093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2094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2095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2096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2097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2098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2099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2100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2033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B8F8-0249-5747-9A9D-37E86DFD5DC0}">
  <dimension ref="A1:H13"/>
  <sheetViews>
    <sheetView zoomScale="99" workbookViewId="0">
      <selection activeCell="K20" sqref="K20"/>
    </sheetView>
  </sheetViews>
  <sheetFormatPr baseColWidth="10" defaultRowHeight="16" x14ac:dyDescent="0.2"/>
  <cols>
    <col min="1" max="1" width="16.6640625" customWidth="1"/>
    <col min="2" max="2" width="16.1640625" customWidth="1"/>
    <col min="3" max="3" width="12.5" customWidth="1"/>
    <col min="4" max="4" width="14.83203125" customWidth="1"/>
    <col min="5" max="5" width="11.83203125" customWidth="1"/>
    <col min="6" max="6" width="19" customWidth="1"/>
    <col min="7" max="7" width="15.5" customWidth="1"/>
    <col min="8" max="8" width="18.1640625" customWidth="1"/>
  </cols>
  <sheetData>
    <row r="1" spans="1:8" x14ac:dyDescent="0.2">
      <c r="A1" s="1" t="s">
        <v>2</v>
      </c>
      <c r="B1" s="7" t="s">
        <v>2035</v>
      </c>
      <c r="C1" s="7" t="s">
        <v>2036</v>
      </c>
      <c r="D1" s="7" t="s">
        <v>2037</v>
      </c>
      <c r="E1" s="7" t="s">
        <v>2038</v>
      </c>
      <c r="F1" s="7" t="s">
        <v>2039</v>
      </c>
      <c r="G1" s="7" t="s">
        <v>2040</v>
      </c>
      <c r="H1" s="7" t="s">
        <v>2041</v>
      </c>
    </row>
    <row r="2" spans="1:8" x14ac:dyDescent="0.2">
      <c r="B2">
        <f>COUNTIFS(Crowdfunding!$F:$F, "=successful", Crowdfunding!$D:$D, "&lt;1000")</f>
        <v>30</v>
      </c>
      <c r="C2">
        <f>COUNTIFS(Crowdfunding!$F:$F, "=failed", Crowdfunding!$D:$D, "&lt;1000")</f>
        <v>20</v>
      </c>
      <c r="D2">
        <f>COUNTIFS(Crowdfunding!$F:$F, "=canceled", Crowdfunding!$D:$D, "&lt;1000")</f>
        <v>1</v>
      </c>
      <c r="E2">
        <f t="shared" ref="E2:E13" si="0">B2+C2+D2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2">
      <c r="A3" t="s">
        <v>2042</v>
      </c>
      <c r="B3">
        <f>COUNTIFS(Crowdfunding!$F:$F, "=successful", Crowdfunding!$D:$D, "&gt;=1000", Crowdfunding!$D:$D, "&lt;5000")</f>
        <v>191</v>
      </c>
      <c r="C3">
        <f>COUNTIFS(Crowdfunding!$F:$F, "=failed", Crowdfunding!$D:$D, "&gt;=1000", Crowdfunding!$D:$D, "&lt;5000")</f>
        <v>38</v>
      </c>
      <c r="D3">
        <f>COUNTIFS(Crowdfunding!$F:$F, "=canceled", Crowdfunding!$D:$D, "&gt;=1000", Crowdfunding!$D:$D, "&lt;5000")</f>
        <v>2</v>
      </c>
      <c r="E3">
        <f t="shared" si="0"/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2">
      <c r="A4" t="s">
        <v>2043</v>
      </c>
      <c r="B4">
        <f>COUNTIFS(Crowdfunding!$F:$F, "=successful", Crowdfunding!$D:$D, "&gt;=5000", Crowdfunding!$D:$D, "&lt;10000")</f>
        <v>164</v>
      </c>
      <c r="C4">
        <f>COUNTIFS(Crowdfunding!$F:$F, "=failed", Crowdfunding!$D:$D, "&gt;=5000", Crowdfunding!$D:$D, "&lt;10000")</f>
        <v>126</v>
      </c>
      <c r="D4">
        <f>COUNTIFS(Crowdfunding!$F:$F, "=canceled", Crowdfunding!$D:$D, "&gt;=5000", Crowdfunding!$D:$D, "&lt;10000")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">
      <c r="A5" t="s">
        <v>2044</v>
      </c>
      <c r="B5">
        <f>COUNTIFS(Crowdfunding!$F:$F, "=successful", Crowdfunding!$D:$D, "&gt;=10000", Crowdfunding!$D:$D, "&lt;14999")</f>
        <v>4</v>
      </c>
      <c r="C5">
        <f>COUNTIFS(Crowdfunding!$F:$F, "=failed", Crowdfunding!$D:$D, "&gt;=10000", Crowdfunding!$D:$D, "&lt;14999")</f>
        <v>5</v>
      </c>
      <c r="D5">
        <f>COUNTIFS(Crowdfunding!$F:$F, "=canceled", Crowdfunding!$D:$D, "&gt;=10000", Crowdfunding!$D:$D, "&lt;14999")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">
      <c r="A6" t="s">
        <v>2045</v>
      </c>
      <c r="B6">
        <f>COUNTIFS(Crowdfunding!$F:$F, "=successful", Crowdfunding!$D:$D, "&gt;=15000", Crowdfunding!$D:$D, "&lt;19999")</f>
        <v>10</v>
      </c>
      <c r="C6">
        <f>COUNTIFS(Crowdfunding!$F:$F, "=failed", Crowdfunding!$D:$D, "&gt;=15000", Crowdfunding!$D:$D, "&lt;19999")</f>
        <v>0</v>
      </c>
      <c r="D6">
        <f>COUNTIFS(Crowdfunding!$F:$F, "=canceled", Crowdfunding!$D:$D, "&gt;=15000", Crowdfunding!$D:$D, "&lt;19999")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">
      <c r="A7" t="s">
        <v>2046</v>
      </c>
      <c r="B7">
        <f>COUNTIFS(Crowdfunding!$F:$F, "=successful", Crowdfunding!$D:$D, "&gt;=20000", Crowdfunding!$D:$D, "&lt;24999")</f>
        <v>7</v>
      </c>
      <c r="C7">
        <f>COUNTIFS(Crowdfunding!$F:$F, "=failed", Crowdfunding!$D:$D, "&gt;=20000", Crowdfunding!$D:$D, "&lt;24999")</f>
        <v>0</v>
      </c>
      <c r="D7">
        <f>COUNTIFS(Crowdfunding!$F:$F, "=canceled", Crowdfunding!$D:$D, "&gt;=20000", Crowdfunding!$D:$D, "&lt;24999")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">
      <c r="A8" t="s">
        <v>2047</v>
      </c>
      <c r="B8">
        <f>COUNTIFS(Crowdfunding!$F:$F, "=successful", Crowdfunding!$D:$D, "&gt;=25000", Crowdfunding!$D:$D, "&lt;29999")</f>
        <v>11</v>
      </c>
      <c r="C8">
        <f>COUNTIFS(Crowdfunding!$F:$F, "=failed", Crowdfunding!$D:$D, "&gt;=25000", Crowdfunding!$D:$D, "&lt;29999")</f>
        <v>3</v>
      </c>
      <c r="D8">
        <f>COUNTIFS(Crowdfunding!$F:$F, "=canceled", Crowdfunding!$D:$D, "&gt;=25000", Crowdfunding!$D:$D, "&lt;29999")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">
      <c r="A9" t="s">
        <v>2048</v>
      </c>
      <c r="B9">
        <f>COUNTIFS(Crowdfunding!$F:$F, "=successful", Crowdfunding!$D:$D, "&gt;=30000", Crowdfunding!$D:$D, "&lt;34999")</f>
        <v>7</v>
      </c>
      <c r="C9">
        <f>COUNTIFS(Crowdfunding!$F:$F, "=failed", Crowdfunding!$D:$D, "&gt;=30000", Crowdfunding!$D:$D, "&lt;34999")</f>
        <v>0</v>
      </c>
      <c r="D9">
        <f>COUNTIFS(Crowdfunding!$F:$F, "=canceled", Crowdfunding!$D:$D, "&gt;=30000", Crowdfunding!$D:$D, "&lt;34999")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">
      <c r="A10" t="s">
        <v>2049</v>
      </c>
      <c r="B10">
        <f>COUNTIFS(Crowdfunding!$F:$F, "=successful", Crowdfunding!$D:$D, "&gt;=35000", Crowdfunding!$D:$D, "&lt;39999")</f>
        <v>8</v>
      </c>
      <c r="C10">
        <f>COUNTIFS(Crowdfunding!$F:$F, "=failed", Crowdfunding!$D:$D, "&gt;=35000", Crowdfunding!$D:$D, "&lt;39999")</f>
        <v>3</v>
      </c>
      <c r="D10">
        <f>COUNTIFS(Crowdfunding!$F:$F, "=canceled", Crowdfunding!$D:$D, "&gt;=35000", Crowdfunding!$D:$D, "&lt;39999")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">
      <c r="A11" t="s">
        <v>2050</v>
      </c>
      <c r="B11">
        <f>COUNTIFS(Crowdfunding!$F:$F, "=successful", Crowdfunding!$D:$D, "&gt;=40000", Crowdfunding!$D:$D, "&lt;44999")</f>
        <v>11</v>
      </c>
      <c r="C11">
        <f>COUNTIFS(Crowdfunding!$F:$F, "=failed", Crowdfunding!$D:$D, "&gt;=40000", Crowdfunding!$D:$D, "&lt;44999")</f>
        <v>3</v>
      </c>
      <c r="D11">
        <f>COUNTIFS(Crowdfunding!$F:$F, "=canceled", Crowdfunding!$D:$D, "&gt;=40000", Crowdfunding!$D:$D, "&lt;44999")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">
      <c r="A12" t="s">
        <v>2051</v>
      </c>
      <c r="B12">
        <f>COUNTIFS(Crowdfunding!$F:$F, "=successful", Crowdfunding!$D:$D, "&gt;=45000", Crowdfunding!$D:$D, "&lt;49999")</f>
        <v>8</v>
      </c>
      <c r="C12">
        <f>COUNTIFS(Crowdfunding!$F:$F, "=failed", Crowdfunding!$D:$D, "&gt;=45000", Crowdfunding!$D:$D, "&lt;49999")</f>
        <v>3</v>
      </c>
      <c r="D12">
        <f>COUNTIFS(Crowdfunding!$F:$F, "=canceled", Crowdfunding!$D:$D, "&gt;=45000", Crowdfunding!$D:$D, "&lt;49999")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ht="17" customHeight="1" x14ac:dyDescent="0.2">
      <c r="A13" t="s">
        <v>2052</v>
      </c>
      <c r="B13">
        <f>COUNTIFS(Crowdfunding!$F:$F, "=successful", Crowdfunding!$D:$D, "&gt;=50000")</f>
        <v>114</v>
      </c>
      <c r="C13">
        <f>COUNTIFS(Crowdfunding!$F:$F, "=failed", Crowdfunding!$D:$D, "&gt;=50000")</f>
        <v>163</v>
      </c>
      <c r="D13">
        <f>COUNTIFS(Crowdfunding!$F:$F, "=canceled", Crowdfunding!$D:$D, "&gt;=50000")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07AF-672C-FA4A-B2E1-FB0CD9F55DAA}">
  <dimension ref="A1:I566"/>
  <sheetViews>
    <sheetView workbookViewId="0">
      <selection activeCell="F14" sqref="F14"/>
    </sheetView>
  </sheetViews>
  <sheetFormatPr baseColWidth="10" defaultRowHeight="16" x14ac:dyDescent="0.2"/>
  <cols>
    <col min="2" max="2" width="12.83203125" customWidth="1"/>
    <col min="5" max="5" width="12.33203125" customWidth="1"/>
    <col min="7" max="7" width="19.83203125" customWidth="1"/>
    <col min="10" max="10" width="13" bestFit="1" customWidth="1"/>
  </cols>
  <sheetData>
    <row r="1" spans="1:9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  <c r="F1" s="1"/>
      <c r="G1" s="1"/>
      <c r="H1" s="1"/>
    </row>
    <row r="2" spans="1:9" x14ac:dyDescent="0.2">
      <c r="A2" t="s">
        <v>20</v>
      </c>
      <c r="B2">
        <v>158</v>
      </c>
      <c r="D2" t="s">
        <v>14</v>
      </c>
      <c r="E2">
        <v>0</v>
      </c>
    </row>
    <row r="3" spans="1:9" x14ac:dyDescent="0.2">
      <c r="A3" t="s">
        <v>20</v>
      </c>
      <c r="B3">
        <v>1425</v>
      </c>
      <c r="D3" t="s">
        <v>14</v>
      </c>
      <c r="E3">
        <v>24</v>
      </c>
    </row>
    <row r="4" spans="1:9" x14ac:dyDescent="0.2">
      <c r="A4" t="s">
        <v>20</v>
      </c>
      <c r="B4">
        <v>174</v>
      </c>
      <c r="D4" t="s">
        <v>14</v>
      </c>
      <c r="E4">
        <v>53</v>
      </c>
    </row>
    <row r="5" spans="1:9" x14ac:dyDescent="0.2">
      <c r="A5" t="s">
        <v>20</v>
      </c>
      <c r="B5">
        <v>227</v>
      </c>
      <c r="D5" t="s">
        <v>14</v>
      </c>
      <c r="E5">
        <v>18</v>
      </c>
    </row>
    <row r="6" spans="1:9" x14ac:dyDescent="0.2">
      <c r="A6" t="s">
        <v>20</v>
      </c>
      <c r="B6">
        <v>220</v>
      </c>
      <c r="D6" t="s">
        <v>14</v>
      </c>
      <c r="E6">
        <v>44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H7" t="s">
        <v>20</v>
      </c>
      <c r="I7" t="s">
        <v>14</v>
      </c>
    </row>
    <row r="8" spans="1:9" x14ac:dyDescent="0.2">
      <c r="A8" t="s">
        <v>20</v>
      </c>
      <c r="B8">
        <v>100</v>
      </c>
      <c r="D8" t="s">
        <v>14</v>
      </c>
      <c r="E8">
        <v>55</v>
      </c>
      <c r="G8" t="s">
        <v>2103</v>
      </c>
      <c r="H8">
        <f>AVERAGE(B2:B566)</f>
        <v>851.14690265486729</v>
      </c>
      <c r="I8">
        <f>AVERAGE(E2:E365)</f>
        <v>585.61538461538464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  <c r="G9" t="s">
        <v>2104</v>
      </c>
      <c r="H9">
        <f>MEDIAN(B2:B566)</f>
        <v>201</v>
      </c>
      <c r="I9">
        <f>MEDIAN(E2:E365)</f>
        <v>114.5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  <c r="G10" t="s">
        <v>2105</v>
      </c>
      <c r="H10">
        <f>MIN(B2:B566)</f>
        <v>16</v>
      </c>
      <c r="I10">
        <f>MIN(E2:E365)</f>
        <v>0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  <c r="G11" t="s">
        <v>2106</v>
      </c>
      <c r="H11">
        <f>MAX(B2:B566)</f>
        <v>7295</v>
      </c>
      <c r="I11">
        <f>MAX(E2:E365)</f>
        <v>6080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  <c r="G12" t="s">
        <v>2107</v>
      </c>
      <c r="H12">
        <f>_xlfn.VAR.S(B2:B566)</f>
        <v>1606216.5936295739</v>
      </c>
      <c r="I12">
        <f>_xlfn.VAR.S(E2:E365)</f>
        <v>924113.45496927318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  <c r="G13" t="s">
        <v>2108</v>
      </c>
      <c r="H13">
        <f>_xlfn.STDEV.S(B2:B566)</f>
        <v>1267.366006183523</v>
      </c>
      <c r="I13">
        <f>_xlfn.STDEV.S(E2:E365)</f>
        <v>961.30819978260524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sortState xmlns:xlrd2="http://schemas.microsoft.com/office/spreadsheetml/2017/richdata2" ref="I2:J1002">
    <sortCondition ref="I1:I1002"/>
  </sortState>
  <conditionalFormatting sqref="F2:F365 A1002:A1048576 C2:C566 D2:D365 B1:H1 I423:I436 I1002:I1048576 A1:A566 I14:I58 G16:G21 I2:I7">
    <cfRule type="containsText" dxfId="11" priority="19" operator="containsText" text="canceled">
      <formula>NOT(ISERROR(SEARCH("canceled",A1)))</formula>
    </cfRule>
    <cfRule type="containsText" dxfId="10" priority="20" operator="containsText" text="live">
      <formula>NOT(ISERROR(SEARCH("live",A1)))</formula>
    </cfRule>
    <cfRule type="containsText" dxfId="9" priority="21" operator="containsText" text="currently live">
      <formula>NOT(ISERROR(SEARCH("currently live",A1)))</formula>
    </cfRule>
    <cfRule type="containsText" dxfId="8" priority="22" operator="containsText" text="canceled">
      <formula>NOT(ISERROR(SEARCH("canceled",A1)))</formula>
    </cfRule>
    <cfRule type="containsText" dxfId="7" priority="23" operator="containsText" text="failed">
      <formula>NOT(ISERROR(SEARCH("failed",A1)))</formula>
    </cfRule>
    <cfRule type="containsText" dxfId="6" priority="24" operator="containsText" text="successful">
      <formula>NOT(ISERROR(SEARCH("successful",A1)))</formula>
    </cfRule>
  </conditionalFormatting>
  <conditionalFormatting sqref="H7">
    <cfRule type="containsText" dxfId="5" priority="7" operator="containsText" text="canceled">
      <formula>NOT(ISERROR(SEARCH("canceled",H7)))</formula>
    </cfRule>
    <cfRule type="containsText" dxfId="4" priority="8" operator="containsText" text="live">
      <formula>NOT(ISERROR(SEARCH("live",H7)))</formula>
    </cfRule>
    <cfRule type="containsText" dxfId="3" priority="9" operator="containsText" text="currently live">
      <formula>NOT(ISERROR(SEARCH("currently live",H7)))</formula>
    </cfRule>
    <cfRule type="containsText" dxfId="2" priority="10" operator="containsText" text="canceled">
      <formula>NOT(ISERROR(SEARCH("canceled",H7)))</formula>
    </cfRule>
    <cfRule type="containsText" dxfId="1" priority="11" operator="containsText" text="failed">
      <formula>NOT(ISERROR(SEARCH("failed",H7)))</formula>
    </cfRule>
    <cfRule type="containsText" dxfId="0" priority="12" operator="containsText" text="successful">
      <formula>NOT(ISERROR(SEARCH("successful",H7)))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PT</vt:lpstr>
      <vt:lpstr>Sub-category PT</vt:lpstr>
      <vt:lpstr>Date Conversion PT</vt:lpstr>
      <vt:lpstr>Goal Analysis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Feven Surafel</cp:lastModifiedBy>
  <dcterms:created xsi:type="dcterms:W3CDTF">2021-09-29T18:52:28Z</dcterms:created>
  <dcterms:modified xsi:type="dcterms:W3CDTF">2023-09-21T13:24:30Z</dcterms:modified>
</cp:coreProperties>
</file>