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filterPrivacy="1"/>
  <xr:revisionPtr revIDLastSave="0" documentId="13_ncr:1_{F6694165-70D8-4E81-881A-6C0F75FEDD6A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КЛЮЧЕВЫЕ ОБЪЕМЫ" sheetId="1" r:id="rId1"/>
    <sheet name="ЛР ПО ВИДАМ РАБОТ" sheetId="3" r:id="rId2"/>
    <sheet name="ТЕХ.РЕСУРСЫ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4" l="1"/>
  <c r="D23" i="4"/>
  <c r="F23" i="4" s="1"/>
  <c r="C23" i="4"/>
  <c r="B23" i="4"/>
  <c r="B21" i="3" l="1"/>
  <c r="L16" i="3"/>
  <c r="K16" i="3"/>
  <c r="K13" i="3"/>
  <c r="L9" i="3"/>
  <c r="K9" i="3"/>
  <c r="L7" i="3"/>
  <c r="K7" i="3"/>
  <c r="C21" i="3" s="1"/>
  <c r="L5" i="3"/>
  <c r="K5" i="3"/>
  <c r="H17" i="3"/>
  <c r="G17" i="3"/>
  <c r="H10" i="3"/>
  <c r="G10" i="3"/>
  <c r="B20" i="1"/>
  <c r="D21" i="3" l="1"/>
  <c r="H16" i="1" l="1"/>
  <c r="G16" i="1"/>
  <c r="H9" i="1"/>
  <c r="G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0C72419C-298F-48F0-A258-AB0C8C4EF81B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верхний регистр и ведещий пробел</t>
        </r>
      </text>
    </comment>
    <comment ref="G4" authorId="0" shapeId="0" xr:uid="{D50A4CB8-1CEB-4E42-ADE0-E61BB9B69EFE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Название отличное от справочника, необходимо переименовать</t>
        </r>
      </text>
    </comment>
    <comment ref="K6" authorId="0" shapeId="0" xr:uid="{69CF934C-68D1-4B4D-BA61-562E2B8EB60B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текст в поле с числами</t>
        </r>
      </text>
    </comment>
    <comment ref="F8" authorId="0" shapeId="0" xr:uid="{9C139769-E5B1-4060-BDE3-4117525BEBB1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Отсутствует в справочнике</t>
        </r>
      </text>
    </comment>
    <comment ref="G9" authorId="0" shapeId="0" xr:uid="{B4FBE4A2-FA93-4B2D-A01F-132873B53072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ошибки в таблице</t>
        </r>
      </text>
    </comment>
    <comment ref="K9" authorId="0" shapeId="0" xr:uid="{07E58B5B-2A41-497C-8BB3-0FE888510021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итоги, не должны попасть в базу</t>
        </r>
      </text>
    </comment>
    <comment ref="G11" authorId="0" shapeId="0" xr:uid="{F121C051-F4D5-426E-B7DE-B9E0D526FD79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Отсутствует в справочнике</t>
        </r>
      </text>
    </comment>
    <comment ref="L11" authorId="0" shapeId="0" xr:uid="{B318CADC-C1AA-4A4F-A01D-021723389175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текстовая репрезентация числа с . вместо ,</t>
        </r>
      </text>
    </comment>
    <comment ref="B14" authorId="0" shapeId="0" xr:uid="{3B64B01C-99C8-44CE-9977-36F9DABC0E58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Отсутствует в справочнике</t>
        </r>
      </text>
    </comment>
    <comment ref="H14" authorId="0" shapeId="0" xr:uid="{19DED267-9642-42C2-AFD6-30F5FA05976E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такой ед изм нет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F0B74E78-975F-40F0-8CE5-2B18B14C3503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верхний регистр и ведещий пробел</t>
        </r>
      </text>
    </comment>
    <comment ref="G4" authorId="0" shapeId="0" xr:uid="{287FB017-0980-4B43-84D2-0D82CB9D746E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Название отличное от справочника, необходимо переименовать</t>
        </r>
      </text>
    </comment>
    <comment ref="K6" authorId="0" shapeId="0" xr:uid="{664DB53D-FA85-4412-B401-56CA71F42CE1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текст в поле с числами</t>
        </r>
      </text>
    </comment>
    <comment ref="F8" authorId="0" shapeId="0" xr:uid="{A00566D0-318B-4D73-A1DE-CEDF761B2781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Отсутствует в справочнике</t>
        </r>
      </text>
    </comment>
    <comment ref="G10" authorId="0" shapeId="0" xr:uid="{597DD00E-2D7F-4B78-B9D3-9748EC3B6AC4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ошибки в таблице</t>
        </r>
      </text>
    </comment>
    <comment ref="K10" authorId="0" shapeId="0" xr:uid="{FF149E0A-5EAD-4140-8CB6-11F6A139B40E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итоги, не должны попасть в базу</t>
        </r>
      </text>
    </comment>
    <comment ref="G12" authorId="0" shapeId="0" xr:uid="{422C8A79-99C4-40B5-A480-393A76EFA93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Отсутствует в справочнике</t>
        </r>
      </text>
    </comment>
    <comment ref="L12" authorId="0" shapeId="0" xr:uid="{175F1AE8-77A3-4755-8DCC-51B8856F7B3D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текстовая репрезентация числа с . вместо ,</t>
        </r>
      </text>
    </comment>
    <comment ref="B15" authorId="0" shapeId="0" xr:uid="{0B8EBA13-A40C-4CB8-B00A-BFA06A6EAAE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Отсутствует в справочнике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A20EB3D2-E012-490B-AA72-0EF294A8274E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верхний регистр и ведещий пробел</t>
        </r>
      </text>
    </comment>
    <comment ref="I5" authorId="0" shapeId="0" xr:uid="{6914DA5C-0181-41A6-BCC2-CC701323415D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текст в поле с числами</t>
        </r>
      </text>
    </comment>
    <comment ref="F8" authorId="0" shapeId="0" xr:uid="{697773E4-D245-422C-9B59-4C1722781E59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Отсутствует в справочнике</t>
        </r>
      </text>
    </comment>
    <comment ref="I12" authorId="0" shapeId="0" xr:uid="{AB570EB5-A5C4-4C5D-A0A7-0894F06BA671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итоги, не должны попасть в базу</t>
        </r>
      </text>
    </comment>
    <comment ref="B14" authorId="0" shapeId="0" xr:uid="{0612D7F0-494A-41E1-BC93-4F370448CFC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Отсутствует в справочнике</t>
        </r>
      </text>
    </comment>
    <comment ref="J14" authorId="0" shapeId="0" xr:uid="{9809A87F-B952-446E-9FBB-11D76F524C99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текстовая репрезентация числа с . вместо ,</t>
        </r>
      </text>
    </comment>
  </commentList>
</comments>
</file>

<file path=xl/sharedStrings.xml><?xml version="1.0" encoding="utf-8"?>
<sst xmlns="http://schemas.openxmlformats.org/spreadsheetml/2006/main" count="108" uniqueCount="43">
  <si>
    <t>П2</t>
  </si>
  <si>
    <t xml:space="preserve">АМУРСКИЙ ГПЗ </t>
  </si>
  <si>
    <t xml:space="preserve">П1 </t>
  </si>
  <si>
    <t>ПРОЕКТ</t>
  </si>
  <si>
    <t>ПОДПРОЕКТ</t>
  </si>
  <si>
    <t/>
  </si>
  <si>
    <t>КЛЮЧЕВЫЕ</t>
  </si>
  <si>
    <t>ОРГАНИЗАЦИЯ</t>
  </si>
  <si>
    <t>ЕД ИЗМ</t>
  </si>
  <si>
    <t>ИТОГИ</t>
  </si>
  <si>
    <t xml:space="preserve">ФИЛЬТР </t>
  </si>
  <si>
    <t>ООО "ВЕЛЕССТРОЙМОНТАЖ"</t>
  </si>
  <si>
    <t>БЕТОННЫЕ РАБОТЫ</t>
  </si>
  <si>
    <t>М3</t>
  </si>
  <si>
    <t>СБОРНЫЕ БЕТОННЫЕ КОНСТРУКЦИИ</t>
  </si>
  <si>
    <t>ТН</t>
  </si>
  <si>
    <t>ЗЕМЛЯНЫЕ РАБОТЫ</t>
  </si>
  <si>
    <t>РАЗРАБОТКА ГРУНТА</t>
  </si>
  <si>
    <t>ТАКОЙ ПОЗИЦИИ НЕТ</t>
  </si>
  <si>
    <t>ХХ</t>
  </si>
  <si>
    <t>55.4</t>
  </si>
  <si>
    <t>итог</t>
  </si>
  <si>
    <t>АХУРСКИЙ ГПЗ</t>
  </si>
  <si>
    <t>Х1</t>
  </si>
  <si>
    <t>ЗАО "ПОСТРОЙ САМ"</t>
  </si>
  <si>
    <t>КЛЮЧЕВЫЕ ЕД ИЗМ</t>
  </si>
  <si>
    <t>чел.</t>
  </si>
  <si>
    <t>итог чч</t>
  </si>
  <si>
    <t>итог чел</t>
  </si>
  <si>
    <t>ч.ч.</t>
  </si>
  <si>
    <t>ВИД ТЕХНИКИ</t>
  </si>
  <si>
    <t>план</t>
  </si>
  <si>
    <t>факт (м.ч.)</t>
  </si>
  <si>
    <t>факт (ед)</t>
  </si>
  <si>
    <t>Δ</t>
  </si>
  <si>
    <t>АВТОБЕТОНОНАСОС</t>
  </si>
  <si>
    <t>итог план</t>
  </si>
  <si>
    <t>итог факт (м.ч.)</t>
  </si>
  <si>
    <t>итог факт (ед)</t>
  </si>
  <si>
    <t>итог Δ</t>
  </si>
  <si>
    <t>100.7</t>
  </si>
  <si>
    <t>АВТОГИДРОПОДЪЕМНИК 28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</si>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</sst>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Fill="1"/>
    <xf numFmtId="16" fontId="0" fillId="0" borderId="0" xfId="0" quotePrefix="1" applyNumberFormat="1" applyFill="1"/>
    <xf numFmtId="2" fontId="0" fillId="0" borderId="0" xfId="0" applyNumberFormat="1"/>
    <xf numFmtId="2" fontId="0" fillId="0" borderId="0" xfId="0" applyNumberFormat="1" applyFill="1"/>
    <xf numFmtId="164" fontId="0" fillId="0" borderId="0" xfId="0" applyNumberFormat="1"/>
    <xf numFmtId="1" fontId="0" fillId="0" borderId="0" xfId="0" applyNumberFormat="1"/>
    <xf numFmtId="1" fontId="0" fillId="0" borderId="0" xfId="0" applyNumberFormat="1" applyFill="1"/>
    <xf numFmtId="1" fontId="0" fillId="0" borderId="0" xfId="0" quotePrefix="1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workbookViewId="0">
      <selection activeCell="K6" sqref="K6"/>
    </sheetView>
  </sheetViews>
  <sheetFormatPr defaultRowHeight="15" x14ac:dyDescent="0.25"/>
  <cols>
    <col min="2" max="2" width="15.5703125" bestFit="1" customWidth="1"/>
    <col min="3" max="3" width="12.140625" bestFit="1" customWidth="1"/>
    <col min="6" max="6" width="34.85546875" bestFit="1" customWidth="1"/>
    <col min="7" max="7" width="28.140625" bestFit="1" customWidth="1"/>
    <col min="8" max="8" width="8" bestFit="1" customWidth="1"/>
    <col min="11" max="12" width="10.140625" bestFit="1" customWidth="1"/>
  </cols>
  <sheetData>
    <row r="1" spans="1:16" x14ac:dyDescent="0.25">
      <c r="A1" t="s">
        <v>10</v>
      </c>
      <c r="B1" t="s">
        <v>3</v>
      </c>
      <c r="C1" t="s">
        <v>4</v>
      </c>
      <c r="D1" t="s">
        <v>5</v>
      </c>
      <c r="E1" t="s">
        <v>5</v>
      </c>
      <c r="F1" t="s">
        <v>6</v>
      </c>
      <c r="G1" t="s">
        <v>7</v>
      </c>
      <c r="H1" t="s">
        <v>8</v>
      </c>
      <c r="K1" s="1">
        <v>44896</v>
      </c>
      <c r="L1" s="1">
        <v>44927</v>
      </c>
    </row>
    <row r="4" spans="1:16" x14ac:dyDescent="0.25">
      <c r="A4">
        <v>1</v>
      </c>
      <c r="B4" t="s">
        <v>1</v>
      </c>
      <c r="C4" t="s">
        <v>2</v>
      </c>
      <c r="F4" t="s">
        <v>12</v>
      </c>
      <c r="G4" t="s">
        <v>11</v>
      </c>
      <c r="H4" t="s">
        <v>13</v>
      </c>
      <c r="K4" s="8">
        <v>5</v>
      </c>
      <c r="L4" s="8">
        <v>10</v>
      </c>
    </row>
    <row r="5" spans="1:16" x14ac:dyDescent="0.25">
      <c r="A5">
        <v>1</v>
      </c>
      <c r="K5" s="9"/>
      <c r="L5" s="8"/>
      <c r="N5" s="2"/>
      <c r="O5" s="2"/>
      <c r="P5" s="2"/>
    </row>
    <row r="6" spans="1:16" x14ac:dyDescent="0.25">
      <c r="A6">
        <v>1</v>
      </c>
      <c r="F6" t="s">
        <v>14</v>
      </c>
      <c r="H6" t="s">
        <v>15</v>
      </c>
      <c r="K6" s="8" t="s">
        <v>42</v>
      </c>
      <c r="L6" s="8">
        <v>30</v>
      </c>
      <c r="N6" s="2"/>
      <c r="O6" s="2"/>
      <c r="P6" s="2"/>
    </row>
    <row r="7" spans="1:16" x14ac:dyDescent="0.25">
      <c r="A7">
        <v>1</v>
      </c>
      <c r="K7" s="9">
        <v>35</v>
      </c>
      <c r="L7" s="8"/>
      <c r="N7" s="2"/>
      <c r="O7" s="2"/>
      <c r="P7" s="2"/>
    </row>
    <row r="8" spans="1:16" x14ac:dyDescent="0.25">
      <c r="A8">
        <v>1</v>
      </c>
      <c r="F8" t="s">
        <v>18</v>
      </c>
      <c r="H8" t="s">
        <v>13</v>
      </c>
      <c r="K8" s="8"/>
      <c r="L8" s="8">
        <v>50</v>
      </c>
      <c r="N8" s="2"/>
      <c r="O8" s="2"/>
      <c r="P8" s="2"/>
    </row>
    <row r="9" spans="1:16" x14ac:dyDescent="0.25">
      <c r="F9" t="s">
        <v>9</v>
      </c>
      <c r="G9" s="2" t="e">
        <f>NA()</f>
        <v>#N/A</v>
      </c>
      <c r="H9" s="2" t="e">
        <f>NA()</f>
        <v>#N/A</v>
      </c>
      <c r="I9" s="2"/>
      <c r="J9" s="2"/>
      <c r="K9" s="5">
        <v>999999</v>
      </c>
      <c r="L9" s="5">
        <v>999999</v>
      </c>
      <c r="N9" s="3"/>
      <c r="O9" s="2"/>
      <c r="P9" s="2"/>
    </row>
    <row r="10" spans="1:16" x14ac:dyDescent="0.25">
      <c r="K10" s="4"/>
      <c r="L10" s="4"/>
      <c r="N10" s="2"/>
      <c r="O10" s="2"/>
      <c r="P10" s="2"/>
    </row>
    <row r="11" spans="1:16" x14ac:dyDescent="0.25">
      <c r="A11">
        <v>1</v>
      </c>
      <c r="B11" t="s">
        <v>1</v>
      </c>
      <c r="C11" t="s">
        <v>0</v>
      </c>
      <c r="F11" t="s">
        <v>16</v>
      </c>
      <c r="G11" t="s">
        <v>24</v>
      </c>
      <c r="H11" t="s">
        <v>13</v>
      </c>
      <c r="K11" s="6">
        <v>55.9</v>
      </c>
      <c r="L11" s="8" t="s">
        <v>20</v>
      </c>
      <c r="N11" s="2"/>
      <c r="O11" s="2"/>
      <c r="P11" s="2"/>
    </row>
    <row r="12" spans="1:16" x14ac:dyDescent="0.25">
      <c r="A12">
        <v>1</v>
      </c>
      <c r="K12" s="7"/>
      <c r="L12" s="7">
        <v>70</v>
      </c>
      <c r="N12" s="2"/>
      <c r="O12" s="2"/>
      <c r="P12" s="2"/>
    </row>
    <row r="13" spans="1:16" x14ac:dyDescent="0.25">
      <c r="A13">
        <v>1</v>
      </c>
      <c r="K13" s="7">
        <v>75</v>
      </c>
      <c r="L13" s="7">
        <v>80</v>
      </c>
    </row>
    <row r="14" spans="1:16" x14ac:dyDescent="0.25">
      <c r="A14">
        <v>1</v>
      </c>
      <c r="B14" t="s">
        <v>22</v>
      </c>
      <c r="C14" t="s">
        <v>23</v>
      </c>
      <c r="F14" t="s">
        <v>17</v>
      </c>
      <c r="H14" t="s">
        <v>19</v>
      </c>
      <c r="K14" s="7">
        <v>85</v>
      </c>
      <c r="L14" s="7"/>
    </row>
    <row r="15" spans="1:16" x14ac:dyDescent="0.25">
      <c r="A15">
        <v>1</v>
      </c>
      <c r="K15" s="7"/>
      <c r="L15" s="7">
        <v>100</v>
      </c>
    </row>
    <row r="16" spans="1:16" x14ac:dyDescent="0.25">
      <c r="F16" t="s">
        <v>9</v>
      </c>
      <c r="G16" s="2" t="e">
        <f>NA()</f>
        <v>#N/A</v>
      </c>
      <c r="H16" s="2" t="e">
        <f>NA()</f>
        <v>#N/A</v>
      </c>
      <c r="I16" s="2"/>
      <c r="J16" s="2"/>
      <c r="K16" s="2">
        <v>999999</v>
      </c>
      <c r="L16" s="2">
        <v>999999</v>
      </c>
    </row>
    <row r="19" spans="2:2" x14ac:dyDescent="0.25">
      <c r="B19" s="10" t="s">
        <v>21</v>
      </c>
    </row>
    <row r="20" spans="2:2" x14ac:dyDescent="0.25">
      <c r="B20" s="6">
        <f>SUM(K4:$L$8,$K$11:$K$15,$L$12:$L$15,55.4)</f>
        <v>651.29999999999995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4944-6F0F-4F9D-B760-4F327AC709BC}">
  <dimension ref="A1:P21"/>
  <sheetViews>
    <sheetView workbookViewId="0">
      <selection activeCell="K6" sqref="K6"/>
    </sheetView>
  </sheetViews>
  <sheetFormatPr defaultRowHeight="15" x14ac:dyDescent="0.25"/>
  <cols>
    <col min="2" max="2" width="15.5703125" bestFit="1" customWidth="1"/>
    <col min="3" max="3" width="12.140625" bestFit="1" customWidth="1"/>
    <col min="6" max="6" width="34.85546875" bestFit="1" customWidth="1"/>
    <col min="7" max="7" width="28.140625" bestFit="1" customWidth="1"/>
    <col min="8" max="8" width="18.85546875" bestFit="1" customWidth="1"/>
    <col min="11" max="12" width="10.140625" bestFit="1" customWidth="1"/>
  </cols>
  <sheetData>
    <row r="1" spans="1:16" x14ac:dyDescent="0.25">
      <c r="A1" t="s">
        <v>10</v>
      </c>
      <c r="B1" t="s">
        <v>3</v>
      </c>
      <c r="C1" t="s">
        <v>4</v>
      </c>
      <c r="D1" t="s">
        <v>5</v>
      </c>
      <c r="E1" t="s">
        <v>5</v>
      </c>
      <c r="F1" t="s">
        <v>6</v>
      </c>
      <c r="G1" t="s">
        <v>7</v>
      </c>
      <c r="H1" t="s">
        <v>25</v>
      </c>
      <c r="I1" t="s">
        <v>8</v>
      </c>
      <c r="K1" s="1">
        <v>44896</v>
      </c>
      <c r="L1" s="1">
        <v>44927</v>
      </c>
    </row>
    <row r="4" spans="1:16" x14ac:dyDescent="0.25">
      <c r="A4">
        <v>1</v>
      </c>
      <c r="B4" t="s">
        <v>1</v>
      </c>
      <c r="C4" t="s">
        <v>2</v>
      </c>
      <c r="F4" t="s">
        <v>12</v>
      </c>
      <c r="G4" t="s">
        <v>11</v>
      </c>
      <c r="H4" t="s">
        <v>13</v>
      </c>
      <c r="I4" t="s">
        <v>29</v>
      </c>
      <c r="K4" s="8">
        <v>5</v>
      </c>
      <c r="L4" s="8">
        <v>10</v>
      </c>
    </row>
    <row r="5" spans="1:16" x14ac:dyDescent="0.25">
      <c r="A5">
        <v>1</v>
      </c>
      <c r="I5" t="s">
        <v>26</v>
      </c>
      <c r="K5" s="9">
        <f>K4*10</f>
        <v>50</v>
      </c>
      <c r="L5" s="9">
        <f>L4*10</f>
        <v>100</v>
      </c>
      <c r="N5" s="2"/>
      <c r="O5" s="2"/>
      <c r="P5" s="2"/>
    </row>
    <row r="6" spans="1:16" x14ac:dyDescent="0.25">
      <c r="A6">
        <v>1</v>
      </c>
      <c r="F6" t="s">
        <v>14</v>
      </c>
      <c r="H6" t="s">
        <v>15</v>
      </c>
      <c r="I6" t="s">
        <v>29</v>
      </c>
      <c r="K6" s="8" t="s">
        <v>42</v>
      </c>
      <c r="L6" s="8">
        <v>30</v>
      </c>
      <c r="N6" s="2"/>
      <c r="O6" s="2"/>
      <c r="P6" s="2"/>
    </row>
    <row r="7" spans="1:16" x14ac:dyDescent="0.25">
      <c r="A7">
        <v>1</v>
      </c>
      <c r="I7" t="s">
        <v>26</v>
      </c>
      <c r="K7" s="9" t="e">
        <f>K6*10</f>
        <v>#VALUE!</v>
      </c>
      <c r="L7" s="9">
        <f>L6*10</f>
        <v>300</v>
      </c>
      <c r="N7" s="2"/>
      <c r="O7" s="2"/>
      <c r="P7" s="2"/>
    </row>
    <row r="8" spans="1:16" x14ac:dyDescent="0.25">
      <c r="A8">
        <v>1</v>
      </c>
      <c r="F8" t="s">
        <v>18</v>
      </c>
      <c r="H8" t="s">
        <v>19</v>
      </c>
      <c r="I8" t="s">
        <v>29</v>
      </c>
      <c r="K8" s="8"/>
      <c r="L8" s="8">
        <v>50</v>
      </c>
      <c r="N8" s="2"/>
      <c r="O8" s="2"/>
      <c r="P8" s="2"/>
    </row>
    <row r="9" spans="1:16" x14ac:dyDescent="0.25">
      <c r="A9">
        <v>1</v>
      </c>
      <c r="I9" t="s">
        <v>26</v>
      </c>
      <c r="K9" s="9">
        <f>K8*10</f>
        <v>0</v>
      </c>
      <c r="L9" s="9">
        <f>L8*10</f>
        <v>500</v>
      </c>
      <c r="N9" s="2"/>
      <c r="O9" s="2"/>
      <c r="P9" s="2"/>
    </row>
    <row r="10" spans="1:16" x14ac:dyDescent="0.25">
      <c r="F10" t="s">
        <v>9</v>
      </c>
      <c r="G10" s="2" t="e">
        <f>NA()</f>
        <v>#N/A</v>
      </c>
      <c r="H10" s="2" t="e">
        <f>NA()</f>
        <v>#N/A</v>
      </c>
      <c r="I10" s="2"/>
      <c r="J10" s="2"/>
      <c r="K10" s="5">
        <v>999999</v>
      </c>
      <c r="L10" s="5">
        <v>999999</v>
      </c>
      <c r="N10" s="3"/>
      <c r="O10" s="2"/>
      <c r="P10" s="2"/>
    </row>
    <row r="11" spans="1:16" x14ac:dyDescent="0.25">
      <c r="K11" s="4"/>
      <c r="L11" s="4"/>
      <c r="N11" s="2"/>
      <c r="O11" s="2"/>
      <c r="P11" s="2"/>
    </row>
    <row r="12" spans="1:16" x14ac:dyDescent="0.25">
      <c r="A12">
        <v>1</v>
      </c>
      <c r="B12" t="s">
        <v>1</v>
      </c>
      <c r="C12" t="s">
        <v>0</v>
      </c>
      <c r="F12" t="s">
        <v>16</v>
      </c>
      <c r="G12" t="s">
        <v>24</v>
      </c>
      <c r="H12" t="s">
        <v>13</v>
      </c>
      <c r="I12" t="s">
        <v>29</v>
      </c>
      <c r="K12" s="6">
        <v>55.9</v>
      </c>
      <c r="L12" s="8" t="s">
        <v>20</v>
      </c>
      <c r="N12" s="2"/>
      <c r="O12" s="2"/>
      <c r="P12" s="2"/>
    </row>
    <row r="13" spans="1:16" x14ac:dyDescent="0.25">
      <c r="A13">
        <v>1</v>
      </c>
      <c r="I13" t="s">
        <v>26</v>
      </c>
      <c r="K13" s="9">
        <f>K12*10</f>
        <v>559</v>
      </c>
      <c r="L13" s="9">
        <v>554</v>
      </c>
      <c r="N13" s="2"/>
      <c r="O13" s="2"/>
      <c r="P13" s="2"/>
    </row>
    <row r="14" spans="1:16" x14ac:dyDescent="0.25">
      <c r="K14" s="7"/>
      <c r="L14" s="7"/>
    </row>
    <row r="15" spans="1:16" x14ac:dyDescent="0.25">
      <c r="A15">
        <v>1</v>
      </c>
      <c r="B15" t="s">
        <v>22</v>
      </c>
      <c r="C15" t="s">
        <v>23</v>
      </c>
      <c r="F15" t="s">
        <v>17</v>
      </c>
      <c r="H15" t="s">
        <v>13</v>
      </c>
      <c r="I15" t="s">
        <v>29</v>
      </c>
      <c r="K15" s="7">
        <v>85</v>
      </c>
      <c r="L15" s="7"/>
    </row>
    <row r="16" spans="1:16" x14ac:dyDescent="0.25">
      <c r="A16">
        <v>1</v>
      </c>
      <c r="I16" t="s">
        <v>26</v>
      </c>
      <c r="K16" s="9">
        <f>K15*10</f>
        <v>850</v>
      </c>
      <c r="L16" s="9">
        <f>L15*10</f>
        <v>0</v>
      </c>
    </row>
    <row r="17" spans="2:12" x14ac:dyDescent="0.25">
      <c r="F17" t="s">
        <v>9</v>
      </c>
      <c r="G17" s="2" t="e">
        <f>NA()</f>
        <v>#N/A</v>
      </c>
      <c r="H17" s="2" t="e">
        <f>NA()</f>
        <v>#N/A</v>
      </c>
      <c r="I17" s="2"/>
      <c r="J17" s="2"/>
      <c r="K17" s="2">
        <v>999999</v>
      </c>
      <c r="L17" s="2">
        <v>999999</v>
      </c>
    </row>
    <row r="20" spans="2:12" x14ac:dyDescent="0.25">
      <c r="B20" s="10" t="s">
        <v>27</v>
      </c>
      <c r="C20" s="10" t="s">
        <v>28</v>
      </c>
      <c r="D20" s="10" t="s">
        <v>21</v>
      </c>
    </row>
    <row r="21" spans="2:12" x14ac:dyDescent="0.25">
      <c r="B21" s="6">
        <f>SUM(K4:L4,K6:L6,K8:L8,K12,55.4,K15:L15)</f>
        <v>291.3</v>
      </c>
      <c r="C21" s="7" t="e">
        <f>SUM(K5:L5,K7:L7,K9:L9,K13:L13,K16:L16)</f>
        <v>#VALUE!</v>
      </c>
      <c r="D21" s="6" t="e">
        <f>B21+C21</f>
        <v>#VALUE!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5020E-F0C4-4050-9265-9F4D9071F01A}">
  <dimension ref="A1:N23"/>
  <sheetViews>
    <sheetView tabSelected="1" workbookViewId="0">
      <selection activeCell="N13" sqref="N13"/>
    </sheetView>
  </sheetViews>
  <sheetFormatPr defaultRowHeight="15" x14ac:dyDescent="0.25"/>
  <cols>
    <col min="1" max="1" width="9.7109375" bestFit="1" customWidth="1"/>
    <col min="2" max="2" width="15.5703125" bestFit="1" customWidth="1"/>
    <col min="3" max="3" width="13.7109375" bestFit="1" customWidth="1"/>
    <col min="6" max="6" width="34.85546875" bestFit="1" customWidth="1"/>
    <col min="7" max="7" width="10.5703125" bestFit="1" customWidth="1"/>
    <col min="9" max="10" width="10.140625" bestFit="1" customWidth="1"/>
  </cols>
  <sheetData>
    <row r="1" spans="1:14" x14ac:dyDescent="0.25">
      <c r="A1" t="s">
        <v>10</v>
      </c>
      <c r="B1" t="s">
        <v>3</v>
      </c>
      <c r="C1" t="s">
        <v>4</v>
      </c>
      <c r="F1" t="s">
        <v>30</v>
      </c>
      <c r="G1" t="s">
        <v>8</v>
      </c>
      <c r="I1" s="1">
        <v>44896</v>
      </c>
      <c r="J1" s="1">
        <v>44927</v>
      </c>
    </row>
    <row r="4" spans="1:14" x14ac:dyDescent="0.25">
      <c r="A4">
        <v>1</v>
      </c>
      <c r="B4" t="s">
        <v>1</v>
      </c>
      <c r="C4" t="s">
        <v>2</v>
      </c>
      <c r="F4" t="s">
        <v>35</v>
      </c>
      <c r="G4" t="s">
        <v>31</v>
      </c>
      <c r="I4" s="8">
        <v>5</v>
      </c>
      <c r="J4" s="8">
        <v>10</v>
      </c>
    </row>
    <row r="5" spans="1:14" x14ac:dyDescent="0.25">
      <c r="A5">
        <v>1</v>
      </c>
      <c r="G5" t="s">
        <v>32</v>
      </c>
      <c r="I5" s="8" t="s">
        <v>42</v>
      </c>
      <c r="J5" s="8">
        <v>20</v>
      </c>
      <c r="L5" s="2"/>
      <c r="M5" s="2"/>
      <c r="N5" s="2"/>
    </row>
    <row r="6" spans="1:14" x14ac:dyDescent="0.25">
      <c r="A6">
        <v>1</v>
      </c>
      <c r="G6" t="s">
        <v>33</v>
      </c>
      <c r="I6" s="8">
        <v>9</v>
      </c>
      <c r="J6" s="8">
        <v>30</v>
      </c>
      <c r="L6" s="2"/>
      <c r="M6" s="2"/>
      <c r="N6" s="2"/>
    </row>
    <row r="7" spans="1:14" x14ac:dyDescent="0.25">
      <c r="A7">
        <v>1</v>
      </c>
      <c r="G7" t="s">
        <v>34</v>
      </c>
      <c r="I7" s="8">
        <v>11</v>
      </c>
      <c r="J7" s="8">
        <v>40</v>
      </c>
      <c r="L7" s="2"/>
      <c r="M7" s="2"/>
      <c r="N7" s="2"/>
    </row>
    <row r="8" spans="1:14" x14ac:dyDescent="0.25">
      <c r="A8">
        <v>1</v>
      </c>
      <c r="F8" t="s">
        <v>18</v>
      </c>
      <c r="G8" t="s">
        <v>31</v>
      </c>
      <c r="I8" s="8">
        <v>13</v>
      </c>
      <c r="J8" s="8">
        <v>50</v>
      </c>
      <c r="L8" s="2"/>
      <c r="M8" s="2"/>
      <c r="N8" s="2"/>
    </row>
    <row r="9" spans="1:14" x14ac:dyDescent="0.25">
      <c r="A9">
        <v>1</v>
      </c>
      <c r="G9" t="s">
        <v>32</v>
      </c>
      <c r="I9" s="8">
        <v>15</v>
      </c>
      <c r="J9" s="8">
        <v>60</v>
      </c>
      <c r="L9" s="2"/>
      <c r="M9" s="2"/>
      <c r="N9" s="2"/>
    </row>
    <row r="10" spans="1:14" x14ac:dyDescent="0.25">
      <c r="A10">
        <v>1</v>
      </c>
      <c r="G10" t="s">
        <v>33</v>
      </c>
      <c r="I10" s="8">
        <v>17</v>
      </c>
      <c r="J10" s="8">
        <v>70</v>
      </c>
      <c r="L10" s="2"/>
      <c r="M10" s="2"/>
      <c r="N10" s="2"/>
    </row>
    <row r="11" spans="1:14" x14ac:dyDescent="0.25">
      <c r="A11">
        <v>1</v>
      </c>
      <c r="G11" t="s">
        <v>34</v>
      </c>
      <c r="I11" s="8">
        <v>19</v>
      </c>
      <c r="J11" s="8">
        <v>80</v>
      </c>
      <c r="L11" s="2"/>
      <c r="M11" s="2"/>
      <c r="N11" s="2"/>
    </row>
    <row r="12" spans="1:14" x14ac:dyDescent="0.25">
      <c r="F12" t="s">
        <v>9</v>
      </c>
      <c r="G12" s="2"/>
      <c r="H12" s="2"/>
      <c r="I12" s="5">
        <v>999999</v>
      </c>
      <c r="J12" s="5">
        <v>999999</v>
      </c>
      <c r="L12" s="3"/>
      <c r="M12" s="2"/>
      <c r="N12" s="2"/>
    </row>
    <row r="13" spans="1:14" x14ac:dyDescent="0.25">
      <c r="I13" s="4"/>
      <c r="J13" s="4"/>
      <c r="L13" s="2"/>
      <c r="M13" s="2"/>
      <c r="N13" s="2"/>
    </row>
    <row r="14" spans="1:14" x14ac:dyDescent="0.25">
      <c r="A14">
        <v>1</v>
      </c>
      <c r="B14" t="s">
        <v>22</v>
      </c>
      <c r="C14" t="s">
        <v>23</v>
      </c>
      <c r="F14" t="s">
        <v>41</v>
      </c>
      <c r="G14" t="s">
        <v>31</v>
      </c>
      <c r="I14" s="6">
        <v>20.5</v>
      </c>
      <c r="J14" s="8" t="s">
        <v>40</v>
      </c>
      <c r="L14" s="2"/>
      <c r="M14" s="2"/>
      <c r="N14" s="2"/>
    </row>
    <row r="15" spans="1:14" x14ac:dyDescent="0.25">
      <c r="A15">
        <v>1</v>
      </c>
      <c r="G15" t="s">
        <v>32</v>
      </c>
      <c r="I15" s="9">
        <v>25</v>
      </c>
      <c r="J15" s="9">
        <v>30</v>
      </c>
      <c r="L15" s="2"/>
      <c r="M15" s="2"/>
      <c r="N15" s="2"/>
    </row>
    <row r="16" spans="1:14" x14ac:dyDescent="0.25">
      <c r="A16">
        <v>1</v>
      </c>
      <c r="G16" t="s">
        <v>33</v>
      </c>
      <c r="I16" s="7">
        <v>40</v>
      </c>
      <c r="J16" s="7">
        <v>45</v>
      </c>
    </row>
    <row r="17" spans="1:10" x14ac:dyDescent="0.25">
      <c r="A17">
        <v>1</v>
      </c>
      <c r="G17" t="s">
        <v>34</v>
      </c>
      <c r="I17" s="7">
        <v>50</v>
      </c>
      <c r="J17" s="7">
        <v>550</v>
      </c>
    </row>
    <row r="18" spans="1:10" x14ac:dyDescent="0.25">
      <c r="I18" s="9"/>
      <c r="J18" s="9"/>
    </row>
    <row r="19" spans="1:10" x14ac:dyDescent="0.25">
      <c r="F19" t="s">
        <v>9</v>
      </c>
      <c r="G19" s="2"/>
      <c r="H19" s="2"/>
      <c r="I19" s="2">
        <v>999999</v>
      </c>
      <c r="J19" s="2">
        <v>999999</v>
      </c>
    </row>
    <row r="22" spans="1:10" x14ac:dyDescent="0.25">
      <c r="B22" s="10" t="s">
        <v>36</v>
      </c>
      <c r="C22" s="10" t="s">
        <v>37</v>
      </c>
      <c r="D22" s="10" t="s">
        <v>38</v>
      </c>
      <c r="E22" s="10" t="s">
        <v>39</v>
      </c>
      <c r="F22" s="10" t="s">
        <v>21</v>
      </c>
    </row>
    <row r="23" spans="1:10" x14ac:dyDescent="0.25">
      <c r="B23" s="6">
        <f>SUM(I4:J4,I8:J8,I14,100.7)</f>
        <v>199.2</v>
      </c>
      <c r="C23" s="7">
        <f>SUM(I5:J5,I9:J9,I15:J15)</f>
        <v>150</v>
      </c>
      <c r="D23" s="7">
        <f>SUM(I6:J6,I10:J10,I16:J16)</f>
        <v>211</v>
      </c>
      <c r="E23" s="7">
        <f>SUM(I7:J7,I11:J11,I17:J17)</f>
        <v>750</v>
      </c>
      <c r="F23" s="6">
        <f>SUM(B23:E23)</f>
        <v>1310.2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КЛЮЧЕВЫЕ ОБЪЕМЫ</vt:lpstr>
      <vt:lpstr>ЛР ПО ВИДАМ РАБОТ</vt:lpstr>
      <vt:lpstr>ТЕХ.РЕСУРСЫ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2022-12-09T14:26:03Z</dcterms:modified>
</cp:coreProperties>
</file>