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colozanotti/Library/Application Support/JetBrains/DataSpell2021.3/projects/Lab II/"/>
    </mc:Choice>
  </mc:AlternateContent>
  <xr:revisionPtr revIDLastSave="0" documentId="13_ncr:1_{69F060EE-5249-9249-A57D-97102242FA86}" xr6:coauthVersionLast="47" xr6:coauthVersionMax="47" xr10:uidLastSave="{00000000-0000-0000-0000-000000000000}"/>
  <bookViews>
    <workbookView xWindow="920" yWindow="2700" windowWidth="27640" windowHeight="16940" xr2:uid="{4A92E359-DC56-554D-B3DE-C1EC25D98A90}"/>
  </bookViews>
  <sheets>
    <sheet name="General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3" i="1"/>
  <c r="I3" i="1" s="1"/>
  <c r="A11" i="1"/>
  <c r="F4" i="1"/>
  <c r="D4" i="1"/>
  <c r="B4" i="1"/>
  <c r="J2" i="1"/>
  <c r="I2" i="1"/>
  <c r="K2" i="1" s="1"/>
  <c r="I4" i="1" l="1"/>
  <c r="J4" i="1" s="1"/>
  <c r="J3" i="1"/>
  <c r="G3" i="1"/>
  <c r="K3" i="1" s="1"/>
  <c r="G2" i="1"/>
</calcChain>
</file>

<file path=xl/sharedStrings.xml><?xml version="1.0" encoding="utf-8"?>
<sst xmlns="http://schemas.openxmlformats.org/spreadsheetml/2006/main" count="17" uniqueCount="17">
  <si>
    <t>Nominal value</t>
  </si>
  <si>
    <t>Measured value</t>
  </si>
  <si>
    <t xml:space="preserve"> R(Ω)</t>
  </si>
  <si>
    <t>L(H)</t>
  </si>
  <si>
    <t>C(F)</t>
  </si>
  <si>
    <t>R_gen(Ω)</t>
  </si>
  <si>
    <t>R_ind(Ω)</t>
  </si>
  <si>
    <t>Uncertainty</t>
  </si>
  <si>
    <t>R_tot(Ω)</t>
  </si>
  <si>
    <r>
      <t>Resonance pulsation(ω</t>
    </r>
    <r>
      <rPr>
        <vertAlign val="subscript"/>
        <sz val="14"/>
        <color theme="1"/>
        <rFont val="Calibri (Body)"/>
      </rPr>
      <t>0</t>
    </r>
    <r>
      <rPr>
        <sz val="14"/>
        <color theme="1"/>
        <rFont val="Calibri"/>
        <family val="2"/>
        <scheme val="minor"/>
      </rPr>
      <t>)</t>
    </r>
  </si>
  <si>
    <t>Resonance frequency</t>
  </si>
  <si>
    <t>Quality factor(Q)</t>
  </si>
  <si>
    <t>L(mH)</t>
  </si>
  <si>
    <t>C(nF)</t>
  </si>
  <si>
    <t>costante a 1.460/61</t>
  </si>
  <si>
    <t>L MEDIO(H)</t>
  </si>
  <si>
    <t>(DA VALUTARE)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</si>
</sst>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E+00"/>
    <numFmt numFmtId="166" formatCode="0.0E+00"/>
  </numFmts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 (Body)"/>
    </font>
    <font>
      <sz val="14"/>
      <color theme="5"/>
      <name val="Calibri"/>
      <family val="2"/>
      <scheme val="minor"/>
    </font>
    <font>
      <sz val="14"/>
      <color theme="4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5618</xdr:colOff>
      <xdr:row>11</xdr:row>
      <xdr:rowOff>92701</xdr:rowOff>
    </xdr:from>
    <xdr:ext cx="2117229" cy="12652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A728EF-60DF-C51A-BB57-6213416227FD}"/>
            </a:ext>
          </a:extLst>
        </xdr:cNvPr>
        <xdr:cNvSpPr txBox="1"/>
      </xdr:nvSpPr>
      <xdr:spPr>
        <a:xfrm flipV="1">
          <a:off x="5632552" y="2484380"/>
          <a:ext cx="2117229" cy="1265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GB" sz="18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E816-04C9-114E-B24F-8139CF21F075}">
  <dimension ref="A1:K30"/>
  <sheetViews>
    <sheetView tabSelected="1" zoomScale="150" zoomScaleNormal="177" workbookViewId="0">
      <selection activeCell="H7" sqref="H7"/>
    </sheetView>
  </sheetViews>
  <sheetFormatPr baseColWidth="10" defaultRowHeight="19" x14ac:dyDescent="0.25"/>
  <cols>
    <col min="1" max="1" width="17.5" style="1" customWidth="1"/>
    <col min="2" max="5" width="11" style="1" bestFit="1" customWidth="1"/>
    <col min="6" max="6" width="13.6640625" style="1" bestFit="1" customWidth="1"/>
    <col min="7" max="7" width="11" style="1" bestFit="1" customWidth="1"/>
    <col min="8" max="8" width="10.83203125" style="1"/>
    <col min="9" max="9" width="23.33203125" style="1" customWidth="1"/>
    <col min="10" max="10" width="22.33203125" style="1" customWidth="1"/>
    <col min="11" max="11" width="17.5" style="1" customWidth="1"/>
    <col min="12" max="16384" width="10.83203125" style="1"/>
  </cols>
  <sheetData>
    <row r="1" spans="1:11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I1" s="1" t="s">
        <v>9</v>
      </c>
      <c r="J1" s="1" t="s">
        <v>10</v>
      </c>
      <c r="K1" s="1" t="s">
        <v>11</v>
      </c>
    </row>
    <row r="2" spans="1:11" x14ac:dyDescent="0.25">
      <c r="A2" s="1" t="s">
        <v>0</v>
      </c>
      <c r="B2" s="1">
        <v>1000</v>
      </c>
      <c r="C2" s="2">
        <v>4.7E-2</v>
      </c>
      <c r="D2" s="2">
        <v>1.5E-9</v>
      </c>
      <c r="E2" s="1">
        <v>50</v>
      </c>
      <c r="F2" s="1">
        <v>170</v>
      </c>
      <c r="G2" s="1">
        <f>B2+E2+F2</f>
        <v>1220</v>
      </c>
      <c r="I2" s="4">
        <f>1/SQRT(C2*D2)</f>
        <v>119098.26683508272</v>
      </c>
      <c r="J2" s="3">
        <f>I2/(2*PI())</f>
        <v>18955.077880480956</v>
      </c>
      <c r="K2" s="3">
        <f>I2*C2/B2</f>
        <v>5.5976185412488872</v>
      </c>
    </row>
    <row r="3" spans="1:11" x14ac:dyDescent="0.25">
      <c r="A3" s="6" t="s">
        <v>1</v>
      </c>
      <c r="B3" s="9">
        <v>996.7</v>
      </c>
      <c r="C3" s="10">
        <f>AVERAGE(B11:B30)*10^(-3)</f>
        <v>4.7412999999999983E-2</v>
      </c>
      <c r="D3" s="10">
        <v>1.4599999999999999E-9</v>
      </c>
      <c r="E3" s="6">
        <v>50</v>
      </c>
      <c r="F3" s="11">
        <v>125.82</v>
      </c>
      <c r="G3" s="6">
        <f>B3+E3+F3</f>
        <v>1172.52</v>
      </c>
      <c r="H3" s="6"/>
      <c r="I3" s="10">
        <f>1/SQRT(C3*D3)</f>
        <v>120191.80416237816</v>
      </c>
      <c r="J3" s="10">
        <f>I3/(2*PI())</f>
        <v>19129.119751575527</v>
      </c>
      <c r="K3" s="10">
        <f>I3*C3/G3</f>
        <v>4.8601763814270402</v>
      </c>
    </row>
    <row r="4" spans="1:11" x14ac:dyDescent="0.25">
      <c r="A4" s="5" t="s">
        <v>7</v>
      </c>
      <c r="B4" s="7">
        <f>450/1000000*B3+100/1000000*10000</f>
        <v>1.448515</v>
      </c>
      <c r="C4" s="8">
        <f>1/100*C3</f>
        <v>4.7412999999999985E-4</v>
      </c>
      <c r="D4" s="8">
        <f>1/100*D3</f>
        <v>1.46E-11</v>
      </c>
      <c r="E4" s="5"/>
      <c r="F4" s="8">
        <f>450/1000000*F3+100/1000000*1000</f>
        <v>0.15661900000000001</v>
      </c>
      <c r="G4" s="5"/>
      <c r="H4" s="5"/>
      <c r="I4" s="5">
        <f>SQRT((1/2*(C3*D3)^(-3/2)*D3*C4)^2+(1/2*(C3*D3)^(-3/2)*C3*D4)^2)</f>
        <v>849.884397662629</v>
      </c>
      <c r="J4" s="5">
        <f xml:space="preserve"> I4/(2*PI())</f>
        <v>135.26330294468548</v>
      </c>
    </row>
    <row r="5" spans="1:11" x14ac:dyDescent="0.25">
      <c r="C5" s="12" t="s">
        <v>16</v>
      </c>
    </row>
    <row r="6" spans="1:11" x14ac:dyDescent="0.25">
      <c r="F6" s="11"/>
    </row>
    <row r="8" spans="1:11" x14ac:dyDescent="0.25">
      <c r="F8" s="14"/>
    </row>
    <row r="10" spans="1:11" x14ac:dyDescent="0.25">
      <c r="A10" s="12" t="s">
        <v>15</v>
      </c>
      <c r="B10" s="12" t="s">
        <v>12</v>
      </c>
      <c r="C10" s="12" t="s">
        <v>13</v>
      </c>
    </row>
    <row r="11" spans="1:11" x14ac:dyDescent="0.25">
      <c r="A11" s="1">
        <f>AVERAGE(B11:B30)*10^(-3)</f>
        <v>4.7412999999999983E-2</v>
      </c>
      <c r="B11" s="1">
        <v>47.45</v>
      </c>
      <c r="C11" s="1">
        <v>1.47</v>
      </c>
    </row>
    <row r="12" spans="1:11" x14ac:dyDescent="0.25">
      <c r="B12" s="1">
        <v>47.43</v>
      </c>
      <c r="C12" s="1">
        <v>1.4690000000000001</v>
      </c>
    </row>
    <row r="13" spans="1:11" x14ac:dyDescent="0.25">
      <c r="B13" s="1">
        <v>47.42</v>
      </c>
    </row>
    <row r="14" spans="1:11" x14ac:dyDescent="0.25">
      <c r="B14" s="1">
        <v>47.42</v>
      </c>
    </row>
    <row r="15" spans="1:11" x14ac:dyDescent="0.25">
      <c r="B15" s="1">
        <v>47.42</v>
      </c>
    </row>
    <row r="16" spans="1:11" x14ac:dyDescent="0.25">
      <c r="B16" s="1">
        <v>47.42</v>
      </c>
      <c r="C16" s="12" t="s">
        <v>14</v>
      </c>
    </row>
    <row r="17" spans="2:2" x14ac:dyDescent="0.25">
      <c r="B17" s="1">
        <v>47.41</v>
      </c>
    </row>
    <row r="18" spans="2:2" x14ac:dyDescent="0.25">
      <c r="B18" s="1">
        <v>47.41</v>
      </c>
    </row>
    <row r="19" spans="2:2" x14ac:dyDescent="0.25">
      <c r="B19" s="1">
        <v>47.41</v>
      </c>
    </row>
    <row r="20" spans="2:2" x14ac:dyDescent="0.25">
      <c r="B20" s="1">
        <v>47.41</v>
      </c>
    </row>
    <row r="21" spans="2:2" x14ac:dyDescent="0.25">
      <c r="B21" s="1">
        <v>47.41</v>
      </c>
    </row>
    <row r="22" spans="2:2" x14ac:dyDescent="0.25">
      <c r="B22" s="1">
        <v>47.41</v>
      </c>
    </row>
    <row r="23" spans="2:2" x14ac:dyDescent="0.25">
      <c r="B23" s="1">
        <v>47.41</v>
      </c>
    </row>
    <row r="24" spans="2:2" x14ac:dyDescent="0.25">
      <c r="B24" s="1">
        <v>47.41</v>
      </c>
    </row>
    <row r="25" spans="2:2" x14ac:dyDescent="0.25">
      <c r="B25" s="1">
        <v>47.41</v>
      </c>
    </row>
    <row r="26" spans="2:2" x14ac:dyDescent="0.25">
      <c r="B26" s="1">
        <v>47.41</v>
      </c>
    </row>
    <row r="27" spans="2:2" x14ac:dyDescent="0.25">
      <c r="B27" s="13">
        <v>47.4</v>
      </c>
    </row>
    <row r="28" spans="2:2" x14ac:dyDescent="0.25">
      <c r="B28" s="13">
        <v>47.4</v>
      </c>
    </row>
    <row r="29" spans="2:2" x14ac:dyDescent="0.25">
      <c r="B29" s="13">
        <v>47.4</v>
      </c>
    </row>
    <row r="30" spans="2:2" x14ac:dyDescent="0.25">
      <c r="B30" s="13">
        <v>47.4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9CC5-9677-2448-909E-39667491EB2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2022-04-19T09:28:55Z</dcterms:created>
  <dcterms:modified xsi:type="dcterms:W3CDTF">2022-04-21T07:51:30Z</dcterms:modified>
</cp:coreProperties>
</file>