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kaykwak/1. Class/00. Capstone project/Lending club analysis/modeling/"/>
    </mc:Choice>
  </mc:AlternateContent>
  <xr:revisionPtr revIDLastSave="0" documentId="13_ncr:1_{A900437D-9535-F142-81EE-A7A076D0B7C0}" xr6:coauthVersionLast="45" xr6:coauthVersionMax="45" xr10:uidLastSave="{00000000-0000-0000-0000-000000000000}"/>
  <bookViews>
    <workbookView xWindow="-21600" yWindow="460" windowWidth="21600" windowHeight="15060" activeTab="5" xr2:uid="{CBB22604-F69C-614F-AA92-37F64E05BCC3}"/>
  </bookViews>
  <sheets>
    <sheet name="Summary_draft" sheetId="2" r:id="rId1"/>
    <sheet name="Var imp" sheetId="1" r:id="rId2"/>
    <sheet name="issue Var" sheetId="3" r:id="rId3"/>
    <sheet name="-" sheetId="5" r:id="rId4"/>
    <sheet name="Model Ver" sheetId="6" r:id="rId5"/>
    <sheet name="Modeling result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4" i="4" l="1"/>
  <c r="T13" i="4"/>
  <c r="T15" i="4"/>
  <c r="T8" i="4"/>
  <c r="T9" i="4"/>
  <c r="T10" i="4"/>
  <c r="T12" i="4"/>
  <c r="T7" i="4"/>
  <c r="M31" i="4"/>
  <c r="M30" i="4"/>
  <c r="M29" i="4"/>
  <c r="E24" i="4"/>
  <c r="Q8" i="4" l="1"/>
  <c r="Q9" i="4"/>
  <c r="Q10" i="4"/>
  <c r="Q11" i="4"/>
  <c r="Q12" i="4"/>
  <c r="Q13" i="4"/>
  <c r="Q14" i="4"/>
  <c r="Q15" i="4"/>
  <c r="Q16" i="4"/>
  <c r="Q17" i="4"/>
  <c r="Q7" i="4"/>
  <c r="N17" i="4"/>
  <c r="N16" i="4"/>
  <c r="N15" i="4"/>
  <c r="N14" i="4"/>
  <c r="N13" i="4"/>
  <c r="N12" i="4"/>
  <c r="N11" i="4"/>
  <c r="N10" i="4"/>
  <c r="N9" i="4"/>
  <c r="N8" i="4"/>
  <c r="N7" i="4"/>
  <c r="K8" i="4"/>
  <c r="K9" i="4"/>
  <c r="K10" i="4"/>
  <c r="K11" i="4"/>
  <c r="K12" i="4"/>
  <c r="K7" i="4"/>
  <c r="H12" i="4"/>
  <c r="H11" i="4"/>
  <c r="H10" i="4"/>
  <c r="H9" i="4"/>
  <c r="H8" i="4"/>
  <c r="H7" i="4"/>
  <c r="D1" i="3" l="1"/>
  <c r="D2" i="3"/>
  <c r="D4" i="3"/>
  <c r="D5" i="3"/>
  <c r="D6" i="3"/>
  <c r="D7" i="3"/>
  <c r="D8" i="3"/>
  <c r="D9" i="3"/>
  <c r="D10" i="3"/>
  <c r="D11" i="3"/>
  <c r="D12" i="3"/>
  <c r="D13" i="3"/>
  <c r="D3" i="3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46" i="2"/>
  <c r="N28" i="2"/>
  <c r="N27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47" i="2"/>
  <c r="L30" i="2"/>
  <c r="L39" i="2"/>
  <c r="L31" i="2"/>
  <c r="L32" i="2"/>
  <c r="L33" i="2"/>
  <c r="L34" i="2"/>
  <c r="L42" i="2"/>
  <c r="L43" i="2"/>
  <c r="L36" i="2"/>
  <c r="L29" i="2"/>
  <c r="L38" i="2"/>
  <c r="L41" i="2"/>
  <c r="L35" i="2"/>
  <c r="L59" i="2"/>
  <c r="L60" i="2"/>
  <c r="L45" i="2"/>
  <c r="L37" i="2"/>
  <c r="L53" i="2"/>
  <c r="L51" i="2"/>
  <c r="L40" i="2"/>
  <c r="L61" i="2"/>
  <c r="L62" i="2"/>
  <c r="L55" i="2"/>
  <c r="L44" i="2"/>
  <c r="L63" i="2"/>
  <c r="L50" i="2"/>
  <c r="L64" i="2"/>
  <c r="L65" i="2"/>
  <c r="L66" i="2"/>
  <c r="L67" i="2"/>
  <c r="L56" i="2"/>
  <c r="L68" i="2"/>
  <c r="L69" i="2"/>
  <c r="L70" i="2"/>
  <c r="L58" i="2"/>
  <c r="L71" i="2"/>
  <c r="L72" i="2"/>
  <c r="L49" i="2"/>
  <c r="L52" i="2"/>
  <c r="L73" i="2"/>
  <c r="L74" i="2"/>
  <c r="L46" i="2"/>
  <c r="L75" i="2"/>
  <c r="L76" i="2"/>
  <c r="L48" i="2"/>
  <c r="L57" i="2"/>
  <c r="L77" i="2"/>
  <c r="L78" i="2"/>
  <c r="L79" i="2"/>
  <c r="L54" i="2"/>
  <c r="L80" i="2"/>
  <c r="L81" i="2"/>
  <c r="L82" i="2"/>
  <c r="L5" i="2"/>
  <c r="H82" i="2"/>
  <c r="H81" i="2"/>
  <c r="H80" i="2"/>
  <c r="H54" i="2"/>
  <c r="H79" i="2"/>
  <c r="H78" i="2"/>
  <c r="H77" i="2"/>
  <c r="H57" i="2"/>
  <c r="H48" i="2"/>
  <c r="H76" i="2"/>
  <c r="H75" i="2"/>
  <c r="H46" i="2"/>
  <c r="H74" i="2"/>
  <c r="H73" i="2"/>
  <c r="H52" i="2"/>
  <c r="H49" i="2"/>
  <c r="H72" i="2"/>
  <c r="H71" i="2"/>
  <c r="H58" i="2"/>
  <c r="H70" i="2"/>
  <c r="H69" i="2"/>
  <c r="H68" i="2"/>
  <c r="H56" i="2"/>
  <c r="H67" i="2"/>
  <c r="H66" i="2"/>
  <c r="H65" i="2"/>
  <c r="H64" i="2"/>
  <c r="H50" i="2"/>
  <c r="H63" i="2"/>
  <c r="H44" i="2"/>
  <c r="H55" i="2"/>
  <c r="H62" i="2"/>
  <c r="H61" i="2"/>
  <c r="H40" i="2"/>
  <c r="H51" i="2"/>
  <c r="H53" i="2"/>
  <c r="H37" i="2"/>
  <c r="H45" i="2"/>
  <c r="H60" i="2"/>
  <c r="H59" i="2"/>
  <c r="H35" i="2"/>
  <c r="H41" i="2"/>
  <c r="H38" i="2"/>
  <c r="H29" i="2"/>
  <c r="H36" i="2"/>
  <c r="H43" i="2"/>
  <c r="H42" i="2"/>
  <c r="H34" i="2"/>
  <c r="H33" i="2"/>
  <c r="H32" i="2"/>
  <c r="H31" i="2"/>
  <c r="H39" i="2"/>
  <c r="H30" i="2"/>
  <c r="H47" i="2"/>
  <c r="H28" i="2"/>
  <c r="H27" i="2"/>
  <c r="H26" i="2"/>
  <c r="H25" i="2"/>
  <c r="H24" i="2"/>
  <c r="H23" i="2"/>
  <c r="H22" i="2"/>
  <c r="H21" i="2"/>
  <c r="H20" i="2"/>
  <c r="H19" i="2"/>
  <c r="H18" i="2"/>
  <c r="H17" i="2"/>
  <c r="H6" i="2"/>
  <c r="H7" i="2"/>
  <c r="H8" i="2"/>
  <c r="H9" i="2"/>
  <c r="H10" i="2"/>
  <c r="H11" i="2"/>
  <c r="H12" i="2"/>
  <c r="H13" i="2"/>
  <c r="H14" i="2"/>
  <c r="H15" i="2"/>
  <c r="H16" i="2"/>
  <c r="H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5" i="2"/>
  <c r="E27" i="2"/>
  <c r="F27" i="2"/>
  <c r="G27" i="2"/>
  <c r="I27" i="2"/>
  <c r="J27" i="2"/>
  <c r="K27" i="2"/>
  <c r="K6" i="2" l="1"/>
  <c r="K7" i="2"/>
  <c r="K8" i="2"/>
  <c r="K9" i="2"/>
  <c r="K10" i="2"/>
  <c r="K11" i="2"/>
  <c r="K12" i="2"/>
  <c r="K13" i="2"/>
  <c r="K14" i="2"/>
  <c r="K15" i="2"/>
  <c r="K16" i="2"/>
  <c r="K17" i="2"/>
  <c r="K18" i="2"/>
  <c r="K47" i="2"/>
  <c r="K30" i="2"/>
  <c r="K39" i="2"/>
  <c r="K31" i="2"/>
  <c r="K32" i="2"/>
  <c r="K33" i="2"/>
  <c r="K34" i="2"/>
  <c r="K42" i="2"/>
  <c r="K21" i="2"/>
  <c r="K19" i="2"/>
  <c r="K43" i="2"/>
  <c r="K36" i="2"/>
  <c r="K29" i="2"/>
  <c r="K22" i="2"/>
  <c r="K20" i="2"/>
  <c r="K38" i="2"/>
  <c r="K41" i="2"/>
  <c r="K35" i="2"/>
  <c r="K59" i="2"/>
  <c r="K23" i="2"/>
  <c r="K60" i="2"/>
  <c r="K24" i="2"/>
  <c r="K45" i="2"/>
  <c r="K25" i="2"/>
  <c r="K37" i="2"/>
  <c r="K53" i="2"/>
  <c r="K51" i="2"/>
  <c r="K40" i="2"/>
  <c r="K61" i="2"/>
  <c r="K62" i="2"/>
  <c r="K55" i="2"/>
  <c r="K44" i="2"/>
  <c r="K63" i="2"/>
  <c r="K50" i="2"/>
  <c r="K64" i="2"/>
  <c r="K65" i="2"/>
  <c r="K26" i="2"/>
  <c r="K66" i="2"/>
  <c r="K67" i="2"/>
  <c r="K56" i="2"/>
  <c r="K68" i="2"/>
  <c r="K69" i="2"/>
  <c r="K70" i="2"/>
  <c r="K58" i="2"/>
  <c r="K71" i="2"/>
  <c r="K72" i="2"/>
  <c r="K49" i="2"/>
  <c r="K52" i="2"/>
  <c r="K73" i="2"/>
  <c r="K74" i="2"/>
  <c r="K46" i="2"/>
  <c r="K75" i="2"/>
  <c r="K76" i="2"/>
  <c r="K48" i="2"/>
  <c r="K57" i="2"/>
  <c r="K77" i="2"/>
  <c r="K78" i="2"/>
  <c r="K79" i="2"/>
  <c r="K54" i="2"/>
  <c r="K28" i="2"/>
  <c r="K80" i="2"/>
  <c r="K81" i="2"/>
  <c r="K82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47" i="2"/>
  <c r="G30" i="2"/>
  <c r="G39" i="2"/>
  <c r="G31" i="2"/>
  <c r="G32" i="2"/>
  <c r="G33" i="2"/>
  <c r="G34" i="2"/>
  <c r="G42" i="2"/>
  <c r="G21" i="2"/>
  <c r="G19" i="2"/>
  <c r="G43" i="2"/>
  <c r="G36" i="2"/>
  <c r="G29" i="2"/>
  <c r="G22" i="2"/>
  <c r="G20" i="2"/>
  <c r="G38" i="2"/>
  <c r="G41" i="2"/>
  <c r="G35" i="2"/>
  <c r="G59" i="2"/>
  <c r="G23" i="2"/>
  <c r="G60" i="2"/>
  <c r="G24" i="2"/>
  <c r="G45" i="2"/>
  <c r="G25" i="2"/>
  <c r="G37" i="2"/>
  <c r="G53" i="2"/>
  <c r="G51" i="2"/>
  <c r="G40" i="2"/>
  <c r="G61" i="2"/>
  <c r="G62" i="2"/>
  <c r="G55" i="2"/>
  <c r="G44" i="2"/>
  <c r="G63" i="2"/>
  <c r="G50" i="2"/>
  <c r="G64" i="2"/>
  <c r="G65" i="2"/>
  <c r="G26" i="2"/>
  <c r="G66" i="2"/>
  <c r="G67" i="2"/>
  <c r="G56" i="2"/>
  <c r="G68" i="2"/>
  <c r="G69" i="2"/>
  <c r="G70" i="2"/>
  <c r="G58" i="2"/>
  <c r="G71" i="2"/>
  <c r="G72" i="2"/>
  <c r="G49" i="2"/>
  <c r="G52" i="2"/>
  <c r="G73" i="2"/>
  <c r="G74" i="2"/>
  <c r="G46" i="2"/>
  <c r="G75" i="2"/>
  <c r="G76" i="2"/>
  <c r="G48" i="2"/>
  <c r="G57" i="2"/>
  <c r="G77" i="2"/>
  <c r="G78" i="2"/>
  <c r="G79" i="2"/>
  <c r="G54" i="2"/>
  <c r="G28" i="2"/>
  <c r="G80" i="2"/>
  <c r="G81" i="2"/>
  <c r="G82" i="2"/>
  <c r="K5" i="2"/>
  <c r="G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47" i="2"/>
  <c r="F30" i="2"/>
  <c r="F39" i="2"/>
  <c r="F31" i="2"/>
  <c r="F32" i="2"/>
  <c r="F33" i="2"/>
  <c r="F34" i="2"/>
  <c r="F42" i="2"/>
  <c r="F21" i="2"/>
  <c r="F19" i="2"/>
  <c r="F43" i="2"/>
  <c r="F36" i="2"/>
  <c r="F29" i="2"/>
  <c r="F22" i="2"/>
  <c r="F20" i="2"/>
  <c r="F38" i="2"/>
  <c r="F41" i="2"/>
  <c r="F35" i="2"/>
  <c r="F59" i="2"/>
  <c r="F23" i="2"/>
  <c r="F60" i="2"/>
  <c r="F24" i="2"/>
  <c r="F45" i="2"/>
  <c r="F25" i="2"/>
  <c r="F37" i="2"/>
  <c r="F53" i="2"/>
  <c r="F51" i="2"/>
  <c r="F40" i="2"/>
  <c r="F61" i="2"/>
  <c r="F62" i="2"/>
  <c r="F55" i="2"/>
  <c r="F44" i="2"/>
  <c r="F63" i="2"/>
  <c r="F50" i="2"/>
  <c r="F64" i="2"/>
  <c r="F65" i="2"/>
  <c r="F26" i="2"/>
  <c r="F66" i="2"/>
  <c r="F67" i="2"/>
  <c r="F56" i="2"/>
  <c r="F68" i="2"/>
  <c r="F69" i="2"/>
  <c r="F70" i="2"/>
  <c r="F58" i="2"/>
  <c r="F71" i="2"/>
  <c r="F72" i="2"/>
  <c r="F49" i="2"/>
  <c r="F52" i="2"/>
  <c r="F73" i="2"/>
  <c r="F74" i="2"/>
  <c r="F46" i="2"/>
  <c r="F75" i="2"/>
  <c r="F76" i="2"/>
  <c r="F48" i="2"/>
  <c r="F57" i="2"/>
  <c r="F77" i="2"/>
  <c r="F78" i="2"/>
  <c r="F79" i="2"/>
  <c r="F54" i="2"/>
  <c r="F28" i="2"/>
  <c r="F80" i="2"/>
  <c r="F81" i="2"/>
  <c r="F82" i="2"/>
  <c r="F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47" i="2"/>
  <c r="J30" i="2"/>
  <c r="J39" i="2"/>
  <c r="J31" i="2"/>
  <c r="J32" i="2"/>
  <c r="J33" i="2"/>
  <c r="J34" i="2"/>
  <c r="J42" i="2"/>
  <c r="J21" i="2"/>
  <c r="J19" i="2"/>
  <c r="J43" i="2"/>
  <c r="J36" i="2"/>
  <c r="J29" i="2"/>
  <c r="J22" i="2"/>
  <c r="J20" i="2"/>
  <c r="J38" i="2"/>
  <c r="J41" i="2"/>
  <c r="J35" i="2"/>
  <c r="J59" i="2"/>
  <c r="J23" i="2"/>
  <c r="J60" i="2"/>
  <c r="J24" i="2"/>
  <c r="J45" i="2"/>
  <c r="J25" i="2"/>
  <c r="J37" i="2"/>
  <c r="J53" i="2"/>
  <c r="J51" i="2"/>
  <c r="J40" i="2"/>
  <c r="J61" i="2"/>
  <c r="J62" i="2"/>
  <c r="J55" i="2"/>
  <c r="J44" i="2"/>
  <c r="J63" i="2"/>
  <c r="J50" i="2"/>
  <c r="J64" i="2"/>
  <c r="J65" i="2"/>
  <c r="J26" i="2"/>
  <c r="J66" i="2"/>
  <c r="J67" i="2"/>
  <c r="J56" i="2"/>
  <c r="J68" i="2"/>
  <c r="J69" i="2"/>
  <c r="J70" i="2"/>
  <c r="J58" i="2"/>
  <c r="J71" i="2"/>
  <c r="J72" i="2"/>
  <c r="J49" i="2"/>
  <c r="J52" i="2"/>
  <c r="J73" i="2"/>
  <c r="J74" i="2"/>
  <c r="J46" i="2"/>
  <c r="J75" i="2"/>
  <c r="J76" i="2"/>
  <c r="J48" i="2"/>
  <c r="J57" i="2"/>
  <c r="J77" i="2"/>
  <c r="J78" i="2"/>
  <c r="J79" i="2"/>
  <c r="J54" i="2"/>
  <c r="J28" i="2"/>
  <c r="J80" i="2"/>
  <c r="J81" i="2"/>
  <c r="J82" i="2"/>
  <c r="J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47" i="2"/>
  <c r="E30" i="2"/>
  <c r="E39" i="2"/>
  <c r="E31" i="2"/>
  <c r="E32" i="2"/>
  <c r="E33" i="2"/>
  <c r="E34" i="2"/>
  <c r="E42" i="2"/>
  <c r="E21" i="2"/>
  <c r="E19" i="2"/>
  <c r="E43" i="2"/>
  <c r="E36" i="2"/>
  <c r="E29" i="2"/>
  <c r="E22" i="2"/>
  <c r="E20" i="2"/>
  <c r="E38" i="2"/>
  <c r="E41" i="2"/>
  <c r="E35" i="2"/>
  <c r="E59" i="2"/>
  <c r="E23" i="2"/>
  <c r="E60" i="2"/>
  <c r="E24" i="2"/>
  <c r="E45" i="2"/>
  <c r="E25" i="2"/>
  <c r="E37" i="2"/>
  <c r="E53" i="2"/>
  <c r="E51" i="2"/>
  <c r="E40" i="2"/>
  <c r="E61" i="2"/>
  <c r="E62" i="2"/>
  <c r="E55" i="2"/>
  <c r="E44" i="2"/>
  <c r="E63" i="2"/>
  <c r="E50" i="2"/>
  <c r="E64" i="2"/>
  <c r="E65" i="2"/>
  <c r="E26" i="2"/>
  <c r="E66" i="2"/>
  <c r="E67" i="2"/>
  <c r="E56" i="2"/>
  <c r="E68" i="2"/>
  <c r="E69" i="2"/>
  <c r="E70" i="2"/>
  <c r="E58" i="2"/>
  <c r="E71" i="2"/>
  <c r="E72" i="2"/>
  <c r="E49" i="2"/>
  <c r="E52" i="2"/>
  <c r="E73" i="2"/>
  <c r="E74" i="2"/>
  <c r="E46" i="2"/>
  <c r="E75" i="2"/>
  <c r="E76" i="2"/>
  <c r="E48" i="2"/>
  <c r="E57" i="2"/>
  <c r="E77" i="2"/>
  <c r="E78" i="2"/>
  <c r="E79" i="2"/>
  <c r="E54" i="2"/>
  <c r="E28" i="2"/>
  <c r="E80" i="2"/>
  <c r="E81" i="2"/>
  <c r="E82" i="2"/>
  <c r="E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47" i="2"/>
  <c r="I30" i="2"/>
  <c r="I39" i="2"/>
  <c r="I31" i="2"/>
  <c r="I32" i="2"/>
  <c r="I33" i="2"/>
  <c r="I34" i="2"/>
  <c r="I42" i="2"/>
  <c r="I21" i="2"/>
  <c r="I19" i="2"/>
  <c r="I43" i="2"/>
  <c r="I36" i="2"/>
  <c r="I29" i="2"/>
  <c r="I22" i="2"/>
  <c r="I20" i="2"/>
  <c r="I38" i="2"/>
  <c r="I41" i="2"/>
  <c r="I35" i="2"/>
  <c r="I59" i="2"/>
  <c r="I23" i="2"/>
  <c r="I60" i="2"/>
  <c r="I24" i="2"/>
  <c r="I45" i="2"/>
  <c r="I25" i="2"/>
  <c r="I37" i="2"/>
  <c r="I53" i="2"/>
  <c r="I51" i="2"/>
  <c r="I40" i="2"/>
  <c r="I61" i="2"/>
  <c r="I62" i="2"/>
  <c r="I55" i="2"/>
  <c r="I44" i="2"/>
  <c r="I63" i="2"/>
  <c r="I50" i="2"/>
  <c r="I64" i="2"/>
  <c r="I65" i="2"/>
  <c r="I26" i="2"/>
  <c r="I66" i="2"/>
  <c r="I67" i="2"/>
  <c r="I56" i="2"/>
  <c r="I68" i="2"/>
  <c r="I69" i="2"/>
  <c r="I70" i="2"/>
  <c r="I58" i="2"/>
  <c r="I71" i="2"/>
  <c r="I72" i="2"/>
  <c r="I49" i="2"/>
  <c r="I52" i="2"/>
  <c r="I73" i="2"/>
  <c r="I74" i="2"/>
  <c r="I46" i="2"/>
  <c r="I75" i="2"/>
  <c r="I76" i="2"/>
  <c r="I48" i="2"/>
  <c r="I57" i="2"/>
  <c r="I77" i="2"/>
  <c r="I78" i="2"/>
  <c r="I79" i="2"/>
  <c r="I54" i="2"/>
  <c r="I28" i="2"/>
  <c r="I80" i="2"/>
  <c r="I81" i="2"/>
  <c r="I82" i="2"/>
  <c r="I5" i="2"/>
</calcChain>
</file>

<file path=xl/sharedStrings.xml><?xml version="1.0" encoding="utf-8"?>
<sst xmlns="http://schemas.openxmlformats.org/spreadsheetml/2006/main" count="674" uniqueCount="185">
  <si>
    <t>Feature imp with model V4</t>
    <phoneticPr fontId="3" type="noConversion"/>
  </si>
  <si>
    <t>debt_settlement_flag_Y</t>
  </si>
  <si>
    <t>sub_grade_num</t>
  </si>
  <si>
    <t>int_rate</t>
  </si>
  <si>
    <t>total_rec_late_fee</t>
  </si>
  <si>
    <t>term_ 60 months</t>
  </si>
  <si>
    <t>fico_range_mean</t>
  </si>
  <si>
    <t>total_rec_int</t>
  </si>
  <si>
    <t>grade_B</t>
  </si>
  <si>
    <t>grade_E</t>
  </si>
  <si>
    <t>dti</t>
  </si>
  <si>
    <t>grade_D</t>
  </si>
  <si>
    <t>avg_cur_bal</t>
  </si>
  <si>
    <t>loan_amnt</t>
  </si>
  <si>
    <t>grade_C</t>
  </si>
  <si>
    <t>installment</t>
  </si>
  <si>
    <t>bc_open_to_buy</t>
  </si>
  <si>
    <t>tot_cur_bal</t>
  </si>
  <si>
    <t>grade_F</t>
  </si>
  <si>
    <t>acc_open_past_24mths</t>
  </si>
  <si>
    <t>annual_inc</t>
  </si>
  <si>
    <t>RF</t>
    <phoneticPr fontId="3" type="noConversion"/>
  </si>
  <si>
    <t>RF Score</t>
    <phoneticPr fontId="3" type="noConversion"/>
  </si>
  <si>
    <t>Var</t>
    <phoneticPr fontId="3" type="noConversion"/>
  </si>
  <si>
    <t>num_rev_tl_bal_gt_0</t>
  </si>
  <si>
    <t>home_ownership_RENT</t>
  </si>
  <si>
    <t>mo_sin_old_rev_tl_op</t>
  </si>
  <si>
    <t>mort_acc</t>
  </si>
  <si>
    <t>total_bc_limit</t>
  </si>
  <si>
    <t>total_rev_hi_lim</t>
  </si>
  <si>
    <t>open_rv_24m</t>
  </si>
  <si>
    <t>GBM Score</t>
    <phoneticPr fontId="3" type="noConversion"/>
  </si>
  <si>
    <t>Accuracy: 0.7358</t>
  </si>
  <si>
    <t>XGB</t>
    <phoneticPr fontId="3" type="noConversion"/>
  </si>
  <si>
    <t>GBM</t>
    <phoneticPr fontId="3" type="noConversion"/>
  </si>
  <si>
    <t>GBM accuracy(After tuning) : 0.7370</t>
  </si>
  <si>
    <t>rf3 accuracy : 0.7035</t>
  </si>
  <si>
    <t>RF Rank</t>
    <phoneticPr fontId="3" type="noConversion"/>
  </si>
  <si>
    <t>RF importance</t>
    <phoneticPr fontId="3" type="noConversion"/>
  </si>
  <si>
    <t>High</t>
    <phoneticPr fontId="3" type="noConversion"/>
  </si>
  <si>
    <t>mid</t>
    <phoneticPr fontId="3" type="noConversion"/>
  </si>
  <si>
    <t>low</t>
    <phoneticPr fontId="3" type="noConversion"/>
  </si>
  <si>
    <t>GBM importance</t>
    <phoneticPr fontId="3" type="noConversion"/>
  </si>
  <si>
    <t>XGB Score</t>
    <phoneticPr fontId="3" type="noConversion"/>
  </si>
  <si>
    <t>XGB importance</t>
    <phoneticPr fontId="3" type="noConversion"/>
  </si>
  <si>
    <t>pct_tl_nvr_dlq</t>
  </si>
  <si>
    <t>num_bc_tl</t>
  </si>
  <si>
    <t>il_util</t>
  </si>
  <si>
    <t>inq_last_6mths</t>
  </si>
  <si>
    <t>purpose_small_business</t>
  </si>
  <si>
    <t>revol_bal</t>
  </si>
  <si>
    <t>mths_since_recent_inq</t>
  </si>
  <si>
    <t>revol_util</t>
  </si>
  <si>
    <t>initial_list_status_w</t>
  </si>
  <si>
    <t>home_ownership_MORTGAGE</t>
  </si>
  <si>
    <t>open_acc_6m</t>
  </si>
  <si>
    <t>num_actv_bc_tl</t>
  </si>
  <si>
    <t>mths_since_recent_bc</t>
  </si>
  <si>
    <t>max_bal_bc</t>
  </si>
  <si>
    <t>num_bc_sats</t>
  </si>
  <si>
    <t>total_acc</t>
  </si>
  <si>
    <t>verification_status_Verified</t>
  </si>
  <si>
    <t>verification_status_Source Verified</t>
  </si>
  <si>
    <t>total_cu_tl</t>
  </si>
  <si>
    <t>all_util</t>
  </si>
  <si>
    <t>total_bal_il</t>
  </si>
  <si>
    <t>mo_sin_old_il_acct</t>
  </si>
  <si>
    <t>mo_sin_rcnt_rev_tl_op</t>
  </si>
  <si>
    <t>mo_sin_rcnt_tl</t>
  </si>
  <si>
    <t>delinq_2yrs</t>
  </si>
  <si>
    <t>open_acc</t>
  </si>
  <si>
    <t>mths_since_last_delinq</t>
  </si>
  <si>
    <t>tax_liens</t>
  </si>
  <si>
    <t>bc_util</t>
  </si>
  <si>
    <t>mths_since_rcnt_il</t>
  </si>
  <si>
    <t>percent_bc_gt_75</t>
  </si>
  <si>
    <t>collections_12_mths_ex_med</t>
  </si>
  <si>
    <t>emp_length_num</t>
  </si>
  <si>
    <t>pub_rec_bankruptcies</t>
  </si>
  <si>
    <t>open_act_il</t>
  </si>
  <si>
    <t>disbursement_method_DirectPay</t>
  </si>
  <si>
    <t>inq_last_12m</t>
  </si>
  <si>
    <t>pub_rec</t>
  </si>
  <si>
    <t>num_accts_ever_120_pd</t>
  </si>
  <si>
    <t>purpose_medical</t>
  </si>
  <si>
    <t>mths_since_recent_revol_delinq</t>
  </si>
  <si>
    <t>application_type_Joint App</t>
  </si>
  <si>
    <t>open_rv_12m</t>
  </si>
  <si>
    <t>delinq_amnt</t>
  </si>
  <si>
    <t>inq_fi</t>
  </si>
  <si>
    <t>tot_coll_amt</t>
  </si>
  <si>
    <t>open_il_12m</t>
  </si>
  <si>
    <t>num_tl_90g_dpd_24m</t>
  </si>
  <si>
    <t>purpose_other</t>
  </si>
  <si>
    <t>purpose_moving</t>
  </si>
  <si>
    <t>purpose_credit_card</t>
  </si>
  <si>
    <t>purpose_major_purchase</t>
  </si>
  <si>
    <t>home_ownership_OWN</t>
  </si>
  <si>
    <t>open_il_24m</t>
  </si>
  <si>
    <t>num_tl_30dpd</t>
  </si>
  <si>
    <t>GBM Rank</t>
    <phoneticPr fontId="3" type="noConversion"/>
  </si>
  <si>
    <t>XGB Rank</t>
    <phoneticPr fontId="3" type="noConversion"/>
  </si>
  <si>
    <t>Very high</t>
    <phoneticPr fontId="3" type="noConversion"/>
  </si>
  <si>
    <t>Feature</t>
    <phoneticPr fontId="3" type="noConversion"/>
  </si>
  <si>
    <t>RF_Rank</t>
    <phoneticPr fontId="3" type="noConversion"/>
  </si>
  <si>
    <t>RF_Imp</t>
    <phoneticPr fontId="3" type="noConversion"/>
  </si>
  <si>
    <t>GBM Imp</t>
    <phoneticPr fontId="3" type="noConversion"/>
  </si>
  <si>
    <t>XGB Imp</t>
    <phoneticPr fontId="3" type="noConversion"/>
  </si>
  <si>
    <t>very low</t>
    <phoneticPr fontId="3" type="noConversion"/>
  </si>
  <si>
    <t>result_Heesuk</t>
    <phoneticPr fontId="3" type="noConversion"/>
  </si>
  <si>
    <t>Group 1</t>
    <phoneticPr fontId="3" type="noConversion"/>
  </si>
  <si>
    <t>Group 2</t>
  </si>
  <si>
    <t>Group 2</t>
    <phoneticPr fontId="3" type="noConversion"/>
  </si>
  <si>
    <t>rank_Heesuk</t>
    <phoneticPr fontId="3" type="noConversion"/>
  </si>
  <si>
    <t>num_tl_op_past_12m</t>
  </si>
  <si>
    <t>SVM_coef</t>
    <phoneticPr fontId="3" type="noConversion"/>
  </si>
  <si>
    <t>SVM_coef_abs</t>
    <phoneticPr fontId="3" type="noConversion"/>
  </si>
  <si>
    <t>SVM Rank</t>
    <phoneticPr fontId="3" type="noConversion"/>
  </si>
  <si>
    <t>SVM importance</t>
    <phoneticPr fontId="3" type="noConversion"/>
  </si>
  <si>
    <t>SVM</t>
    <phoneticPr fontId="3" type="noConversion"/>
  </si>
  <si>
    <t>SVM Imp</t>
    <phoneticPr fontId="3" type="noConversion"/>
  </si>
  <si>
    <t xml:space="preserve">Issue_Var : </t>
    <phoneticPr fontId="3" type="noConversion"/>
  </si>
  <si>
    <t>pymnt_plan</t>
  </si>
  <si>
    <t>total_pymnt</t>
  </si>
  <si>
    <t>recoveries</t>
  </si>
  <si>
    <t>collection_recovery_fee</t>
  </si>
  <si>
    <t>last_pymnt_amnt</t>
  </si>
  <si>
    <t>last_fico_range_high</t>
  </si>
  <si>
    <t>last_fico_range_low</t>
  </si>
  <si>
    <t>hardship_flag</t>
  </si>
  <si>
    <t>debt_settlement_flag</t>
  </si>
  <si>
    <t>No_use</t>
    <phoneticPr fontId="3" type="noConversion"/>
  </si>
  <si>
    <t xml:space="preserve">Logistic regression </t>
    <phoneticPr fontId="3" type="noConversion"/>
  </si>
  <si>
    <t>Random Forest_ Initial</t>
    <phoneticPr fontId="3" type="noConversion"/>
  </si>
  <si>
    <t>Gradient Boosting_ Initial</t>
    <phoneticPr fontId="3" type="noConversion"/>
  </si>
  <si>
    <t>Random Forest_ Tuning</t>
    <phoneticPr fontId="3" type="noConversion"/>
  </si>
  <si>
    <t>Gradient Boosting_ Tuning</t>
    <phoneticPr fontId="3" type="noConversion"/>
  </si>
  <si>
    <t>SVM_ Initial</t>
    <phoneticPr fontId="3" type="noConversion"/>
  </si>
  <si>
    <t>XGB Boost_ Tuning</t>
    <phoneticPr fontId="3" type="noConversion"/>
  </si>
  <si>
    <t>SVM_ Tuning</t>
    <phoneticPr fontId="3" type="noConversion"/>
  </si>
  <si>
    <t>Neural Net_ Initial</t>
    <phoneticPr fontId="3" type="noConversion"/>
  </si>
  <si>
    <t>Neural Net_ Tuning</t>
    <phoneticPr fontId="3" type="noConversion"/>
  </si>
  <si>
    <t>Naive_bayes</t>
    <phoneticPr fontId="3" type="noConversion"/>
  </si>
  <si>
    <t>Ver1</t>
    <phoneticPr fontId="3" type="noConversion"/>
  </si>
  <si>
    <t>All variables</t>
    <phoneticPr fontId="3" type="noConversion"/>
  </si>
  <si>
    <t>All variables 
(150 including dummy)</t>
    <phoneticPr fontId="3" type="noConversion"/>
  </si>
  <si>
    <t>Accuracy</t>
    <phoneticPr fontId="3" type="noConversion"/>
  </si>
  <si>
    <t>AUC-ROC</t>
    <phoneticPr fontId="3" type="noConversion"/>
  </si>
  <si>
    <t>Ver2</t>
    <phoneticPr fontId="3" type="noConversion"/>
  </si>
  <si>
    <t>Drop 5 variables 
(145 including dummy)</t>
    <phoneticPr fontId="3" type="noConversion"/>
  </si>
  <si>
    <t>Ver. 1</t>
    <phoneticPr fontId="3" type="noConversion"/>
  </si>
  <si>
    <t>Description</t>
    <phoneticPr fontId="3" type="noConversion"/>
  </si>
  <si>
    <t>Dropped feature</t>
    <phoneticPr fontId="3" type="noConversion"/>
  </si>
  <si>
    <t>Nb. of initial Feature</t>
    <phoneticPr fontId="3" type="noConversion"/>
  </si>
  <si>
    <t>Nb. of Feature incl. dummy</t>
    <phoneticPr fontId="3" type="noConversion"/>
  </si>
  <si>
    <t>Ver. 2</t>
    <phoneticPr fontId="3" type="noConversion"/>
  </si>
  <si>
    <t>recoveries, last_pymnt_amnt, last_fico_range_high, last_fico_range_low, total_pymnt</t>
    <phoneticPr fontId="3" type="noConversion"/>
  </si>
  <si>
    <t>Ver3</t>
    <phoneticPr fontId="3" type="noConversion"/>
  </si>
  <si>
    <t>Drop Outliers 
(145 including dummy,
21 records dropped)</t>
    <phoneticPr fontId="3" type="noConversion"/>
  </si>
  <si>
    <t>Ver4</t>
    <phoneticPr fontId="3" type="noConversion"/>
  </si>
  <si>
    <t>Drop 1 more variable (state)
(95 including dummy)</t>
    <phoneticPr fontId="3" type="noConversion"/>
  </si>
  <si>
    <t>Ver5</t>
    <phoneticPr fontId="3" type="noConversion"/>
  </si>
  <si>
    <t>improve</t>
    <phoneticPr fontId="3" type="noConversion"/>
  </si>
  <si>
    <t>Use Top 22 features
(22 including dummy)</t>
    <phoneticPr fontId="3" type="noConversion"/>
  </si>
  <si>
    <t>Ver6</t>
    <phoneticPr fontId="3" type="noConversion"/>
  </si>
  <si>
    <t>Ver7</t>
    <phoneticPr fontId="3" type="noConversion"/>
  </si>
  <si>
    <t>Use Top 42 features
(42 including dummy)</t>
    <phoneticPr fontId="3" type="noConversion"/>
  </si>
  <si>
    <t>Use Top 40 features
(40 including dummy)</t>
    <phoneticPr fontId="3" type="noConversion"/>
  </si>
  <si>
    <r>
      <t xml:space="preserve">Drop 5 variables which seem </t>
    </r>
    <r>
      <rPr>
        <b/>
        <sz val="12"/>
        <color theme="1"/>
        <rFont val="맑은 고딕"/>
        <family val="2"/>
        <charset val="129"/>
        <scheme val="minor"/>
      </rPr>
      <t>the result of loan status</t>
    </r>
    <r>
      <rPr>
        <sz val="12"/>
        <color theme="1"/>
        <rFont val="맑은 고딕"/>
        <family val="2"/>
        <charset val="129"/>
        <scheme val="minor"/>
      </rPr>
      <t>(Y))</t>
    </r>
    <phoneticPr fontId="3" type="noConversion"/>
  </si>
  <si>
    <t>Ver. 3</t>
  </si>
  <si>
    <t>Ver. 4</t>
  </si>
  <si>
    <t>Ver. 5</t>
  </si>
  <si>
    <t>Ver. 6</t>
  </si>
  <si>
    <t>Ver. 7</t>
  </si>
  <si>
    <t>Drop Outliers (Extreme outlier deletion)</t>
    <phoneticPr fontId="3" type="noConversion"/>
  </si>
  <si>
    <t xml:space="preserve">Use Top 22 features </t>
    <phoneticPr fontId="3" type="noConversion"/>
  </si>
  <si>
    <t xml:space="preserve">Drop 1 variable (state :  Not important but too many categories) </t>
    <phoneticPr fontId="3" type="noConversion"/>
  </si>
  <si>
    <t>Use Top 42 features</t>
    <phoneticPr fontId="3" type="noConversion"/>
  </si>
  <si>
    <t>Use Top 40 features (2 more dropped (suspicious the result of loan status))</t>
    <phoneticPr fontId="3" type="noConversion"/>
  </si>
  <si>
    <t>Extreme outliers related with (dti, total_rec_late_fee, tot_coll_amt)
- 21 records deleted</t>
    <phoneticPr fontId="3" type="noConversion"/>
  </si>
  <si>
    <t>Based on Feature importance (from 4 algorithms, RF, GBM, XGB, SVM)</t>
    <phoneticPr fontId="3" type="noConversion"/>
  </si>
  <si>
    <t>Best result
(Model Accuracy)</t>
    <phoneticPr fontId="3" type="noConversion"/>
  </si>
  <si>
    <t>1. Version of Models</t>
    <phoneticPr fontId="3" type="noConversion"/>
  </si>
  <si>
    <t>2. Version of Models details</t>
    <phoneticPr fontId="3" type="noConversion"/>
  </si>
  <si>
    <t>trade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</si>
</sst>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176" formatCode="_(* #,##0.000_);_(* \(#,##0.000\);_(* &quot;-&quot;_);_(@_)"/>
    <numFmt numFmtId="178" formatCode="_(* #,##0.00_);_(* \(#,##0.00\);_(* &quot;-&quot;_);_(@_)"/>
    <numFmt numFmtId="184" formatCode="0.00000_ "/>
    <numFmt numFmtId="185" formatCode="0.00000_ ;[Red]\-0.00000\ "/>
    <numFmt numFmtId="186" formatCode="0.0%"/>
  </numFmts>
  <fonts count="11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2"/>
      <charset val="129"/>
      <scheme val="minor"/>
    </font>
    <font>
      <sz val="14"/>
      <color rgb="FF000000"/>
      <name val="Courier New"/>
      <family val="1"/>
    </font>
    <font>
      <sz val="12"/>
      <color rgb="FF000000"/>
      <name val="맑은 고딕"/>
      <family val="2"/>
      <charset val="129"/>
      <scheme val="minor"/>
    </font>
    <font>
      <b/>
      <sz val="15"/>
      <color theme="1"/>
      <name val="맑은 고딕"/>
      <family val="2"/>
      <charset val="129"/>
      <scheme val="minor"/>
    </font>
    <font>
      <sz val="12"/>
      <color rgb="FFFF0000"/>
      <name val="맑은 고딕"/>
      <family val="2"/>
      <charset val="129"/>
      <scheme val="minor"/>
    </font>
    <font>
      <b/>
      <sz val="14"/>
      <color rgb="FF0432FF"/>
      <name val="맑은 고딕"/>
      <family val="2"/>
      <charset val="129"/>
      <scheme val="minor"/>
    </font>
    <font>
      <b/>
      <sz val="12"/>
      <color rgb="FFFF000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76" fontId="0" fillId="0" borderId="0" xfId="1" applyNumberFormat="1" applyFont="1">
      <alignment vertical="center"/>
    </xf>
    <xf numFmtId="0" fontId="6" fillId="0" borderId="0" xfId="0" applyFont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76" fontId="0" fillId="0" borderId="0" xfId="1" applyNumberFormat="1" applyFont="1" applyAlignment="1">
      <alignment vertical="center" wrapText="1"/>
    </xf>
    <xf numFmtId="0" fontId="0" fillId="0" borderId="0" xfId="0" applyAlignment="1">
      <alignment horizontal="center" vertical="center" wrapText="1"/>
    </xf>
    <xf numFmtId="176" fontId="0" fillId="0" borderId="0" xfId="1" applyNumberFormat="1" applyFont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76" fontId="2" fillId="0" borderId="0" xfId="1" applyNumberFormat="1" applyFont="1">
      <alignment vertical="center"/>
    </xf>
    <xf numFmtId="0" fontId="7" fillId="0" borderId="0" xfId="0" applyFont="1">
      <alignment vertical="center"/>
    </xf>
    <xf numFmtId="0" fontId="0" fillId="0" borderId="0" xfId="0" applyFill="1" applyBorder="1">
      <alignment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8" fontId="0" fillId="0" borderId="0" xfId="1" applyNumberFormat="1" applyFont="1">
      <alignment vertical="center"/>
    </xf>
    <xf numFmtId="184" fontId="0" fillId="0" borderId="0" xfId="1" applyNumberFormat="1" applyFont="1">
      <alignment vertical="center"/>
    </xf>
    <xf numFmtId="0" fontId="0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>
      <alignment vertical="center"/>
    </xf>
    <xf numFmtId="178" fontId="0" fillId="0" borderId="2" xfId="1" applyNumberFormat="1" applyFont="1" applyBorder="1">
      <alignment vertical="center"/>
    </xf>
    <xf numFmtId="185" fontId="0" fillId="0" borderId="2" xfId="1" applyNumberFormat="1" applyFont="1" applyBorder="1">
      <alignment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 applyAlignment="1">
      <alignment vertical="center" wrapText="1"/>
    </xf>
    <xf numFmtId="0" fontId="2" fillId="4" borderId="2" xfId="0" applyFont="1" applyFill="1" applyBorder="1" applyAlignment="1">
      <alignment horizontal="center" vertical="center" wrapText="1"/>
    </xf>
    <xf numFmtId="178" fontId="2" fillId="0" borderId="2" xfId="1" applyNumberFormat="1" applyFont="1" applyBorder="1">
      <alignment vertical="center"/>
    </xf>
    <xf numFmtId="0" fontId="4" fillId="0" borderId="0" xfId="0" applyFont="1" applyAlignment="1">
      <alignment horizontal="left" vertical="center"/>
    </xf>
    <xf numFmtId="186" fontId="0" fillId="0" borderId="2" xfId="2" applyNumberFormat="1" applyFont="1" applyBorder="1">
      <alignment vertical="center"/>
    </xf>
    <xf numFmtId="186" fontId="8" fillId="0" borderId="2" xfId="2" applyNumberFormat="1" applyFont="1" applyBorder="1">
      <alignment vertical="center"/>
    </xf>
    <xf numFmtId="186" fontId="2" fillId="0" borderId="2" xfId="2" applyNumberFormat="1" applyFont="1" applyBorder="1">
      <alignment vertical="center"/>
    </xf>
    <xf numFmtId="185" fontId="2" fillId="0" borderId="2" xfId="1" applyNumberFormat="1" applyFont="1" applyBorder="1">
      <alignment vertical="center"/>
    </xf>
    <xf numFmtId="186" fontId="10" fillId="0" borderId="2" xfId="2" applyNumberFormat="1" applyFont="1" applyBorder="1">
      <alignment vertical="center"/>
    </xf>
    <xf numFmtId="178" fontId="2" fillId="2" borderId="2" xfId="1" applyNumberFormat="1" applyFont="1" applyFill="1" applyBorder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A47DE-F86D-1746-AB7D-D25CDFBA71E2}">
  <dimension ref="A4:N82"/>
  <sheetViews>
    <sheetView workbookViewId="0">
      <selection activeCell="E4" sqref="E4:H4"/>
    </sheetView>
  </sheetViews>
  <sheetFormatPr baseColWidth="10" defaultRowHeight="18"/>
  <cols>
    <col min="1" max="1" width="6" customWidth="1"/>
    <col min="2" max="2" width="25.5703125" customWidth="1"/>
    <col min="3" max="3" width="10.85546875" customWidth="1"/>
    <col min="4" max="4" width="8.7109375" style="8" customWidth="1"/>
    <col min="5" max="8" width="11.140625" customWidth="1"/>
    <col min="9" max="11" width="10.7109375" style="8"/>
  </cols>
  <sheetData>
    <row r="4" spans="2:14" s="12" customFormat="1" ht="38">
      <c r="B4" s="10" t="s">
        <v>103</v>
      </c>
      <c r="C4" s="10" t="s">
        <v>109</v>
      </c>
      <c r="D4" s="11" t="s">
        <v>113</v>
      </c>
      <c r="E4" s="12" t="s">
        <v>104</v>
      </c>
      <c r="F4" s="13" t="s">
        <v>100</v>
      </c>
      <c r="G4" s="13" t="s">
        <v>101</v>
      </c>
      <c r="H4" s="13" t="s">
        <v>117</v>
      </c>
      <c r="I4" s="14" t="s">
        <v>105</v>
      </c>
      <c r="J4" s="15" t="s">
        <v>106</v>
      </c>
      <c r="K4" s="15" t="s">
        <v>107</v>
      </c>
      <c r="L4" s="13" t="s">
        <v>120</v>
      </c>
    </row>
    <row r="5" spans="2:14">
      <c r="B5" s="20" t="s">
        <v>7</v>
      </c>
      <c r="C5" t="s">
        <v>110</v>
      </c>
      <c r="D5" s="8">
        <v>1</v>
      </c>
      <c r="E5">
        <f>VLOOKUP(B5,'Var imp'!$B:$E,3,0)</f>
        <v>7</v>
      </c>
      <c r="F5">
        <f>VLOOKUP(B5,'Var imp'!G:J,3,0)</f>
        <v>3</v>
      </c>
      <c r="G5">
        <f>VLOOKUP(B5,'Var imp'!L:O,3,0)</f>
        <v>1</v>
      </c>
      <c r="H5" t="e">
        <f>VLOOKUP($B5,'Var imp'!$Q:$U,4,0)</f>
        <v>#N/A</v>
      </c>
      <c r="I5" s="8" t="str">
        <f>VLOOKUP(B5,'Var imp'!$B:$E,4,0)</f>
        <v>mid</v>
      </c>
      <c r="J5" s="8" t="str">
        <f>VLOOKUP(B5,'Var imp'!G:J,4,0)</f>
        <v>High</v>
      </c>
      <c r="K5" s="8" t="str">
        <f>VLOOKUP(B5,'Var imp'!L:O,4,0)</f>
        <v>Very high</v>
      </c>
      <c r="L5" t="e">
        <f>VLOOKUP($B5,'Var imp'!$Q:$U,5,0)</f>
        <v>#N/A</v>
      </c>
      <c r="N5" t="str">
        <f>CONCATENATE("'",B5,"',")</f>
        <v>'total_rec_int',</v>
      </c>
    </row>
    <row r="6" spans="2:14">
      <c r="B6" t="s">
        <v>15</v>
      </c>
      <c r="C6" t="s">
        <v>110</v>
      </c>
      <c r="D6" s="8">
        <v>2</v>
      </c>
      <c r="E6">
        <f>VLOOKUP(B6,'Var imp'!$B:$E,3,0)</f>
        <v>15</v>
      </c>
      <c r="F6">
        <f>VLOOKUP(B6,'Var imp'!G:J,3,0)</f>
        <v>6</v>
      </c>
      <c r="G6">
        <f>VLOOKUP(B6,'Var imp'!L:O,3,0)</f>
        <v>2</v>
      </c>
      <c r="H6">
        <f>VLOOKUP($B6,'Var imp'!$Q:$U,4,0)</f>
        <v>11</v>
      </c>
      <c r="I6" s="8" t="str">
        <f>VLOOKUP(B6,'Var imp'!$B:$E,4,0)</f>
        <v>low</v>
      </c>
      <c r="J6" s="8" t="str">
        <f>VLOOKUP(B6,'Var imp'!G:J,4,0)</f>
        <v>mid</v>
      </c>
      <c r="K6" s="8" t="str">
        <f>VLOOKUP(B6,'Var imp'!L:O,4,0)</f>
        <v>High</v>
      </c>
      <c r="L6" t="str">
        <f>VLOOKUP($B6,'Var imp'!$Q:$U,5,0)</f>
        <v>mid</v>
      </c>
      <c r="N6" t="str">
        <f t="shared" ref="N6:N45" si="0">CONCATENATE("'",B6,"',")</f>
        <v>'installment',</v>
      </c>
    </row>
    <row r="7" spans="2:14">
      <c r="B7" t="s">
        <v>13</v>
      </c>
      <c r="C7" t="s">
        <v>110</v>
      </c>
      <c r="D7" s="8">
        <v>3</v>
      </c>
      <c r="E7">
        <f>VLOOKUP(B7,'Var imp'!$B:$E,3,0)</f>
        <v>13</v>
      </c>
      <c r="F7">
        <f>VLOOKUP(B7,'Var imp'!G:J,3,0)</f>
        <v>7</v>
      </c>
      <c r="G7">
        <f>VLOOKUP(B7,'Var imp'!L:O,3,0)</f>
        <v>3</v>
      </c>
      <c r="H7" t="e">
        <f>VLOOKUP($B7,'Var imp'!$Q:$U,4,0)</f>
        <v>#N/A</v>
      </c>
      <c r="I7" s="8" t="str">
        <f>VLOOKUP(B7,'Var imp'!$B:$E,4,0)</f>
        <v>low</v>
      </c>
      <c r="J7" s="8" t="str">
        <f>VLOOKUP(B7,'Var imp'!G:J,4,0)</f>
        <v>mid</v>
      </c>
      <c r="K7" s="8" t="str">
        <f>VLOOKUP(B7,'Var imp'!L:O,4,0)</f>
        <v>High</v>
      </c>
      <c r="L7" t="e">
        <f>VLOOKUP($B7,'Var imp'!$Q:$U,5,0)</f>
        <v>#N/A</v>
      </c>
      <c r="N7" t="str">
        <f t="shared" si="0"/>
        <v>'loan_amnt',</v>
      </c>
    </row>
    <row r="8" spans="2:14">
      <c r="B8" t="s">
        <v>3</v>
      </c>
      <c r="C8" t="s">
        <v>110</v>
      </c>
      <c r="D8" s="8">
        <v>4</v>
      </c>
      <c r="E8">
        <f>VLOOKUP(B8,'Var imp'!$B:$E,3,0)</f>
        <v>3</v>
      </c>
      <c r="F8">
        <f>VLOOKUP(B8,'Var imp'!G:J,3,0)</f>
        <v>8</v>
      </c>
      <c r="G8">
        <f>VLOOKUP(B8,'Var imp'!L:O,3,0)</f>
        <v>4</v>
      </c>
      <c r="H8">
        <f>VLOOKUP($B8,'Var imp'!$Q:$U,4,0)</f>
        <v>3</v>
      </c>
      <c r="I8" s="8" t="str">
        <f>VLOOKUP(B8,'Var imp'!$B:$E,4,0)</f>
        <v>High</v>
      </c>
      <c r="J8" s="8" t="str">
        <f>VLOOKUP(B8,'Var imp'!G:J,4,0)</f>
        <v>mid</v>
      </c>
      <c r="K8" s="8" t="str">
        <f>VLOOKUP(B8,'Var imp'!L:O,4,0)</f>
        <v>High</v>
      </c>
      <c r="L8" t="str">
        <f>VLOOKUP($B8,'Var imp'!$Q:$U,5,0)</f>
        <v>High</v>
      </c>
      <c r="N8" t="str">
        <f t="shared" si="0"/>
        <v>'int_rate',</v>
      </c>
    </row>
    <row r="9" spans="2:14">
      <c r="B9" s="20" t="s">
        <v>4</v>
      </c>
      <c r="C9" t="s">
        <v>110</v>
      </c>
      <c r="D9" s="8">
        <v>5</v>
      </c>
      <c r="E9">
        <f>VLOOKUP(B9,'Var imp'!$B:$E,3,0)</f>
        <v>4</v>
      </c>
      <c r="F9">
        <f>VLOOKUP(B9,'Var imp'!G:J,3,0)</f>
        <v>4</v>
      </c>
      <c r="G9">
        <f>VLOOKUP(B9,'Var imp'!L:O,3,0)</f>
        <v>5</v>
      </c>
      <c r="H9">
        <f>VLOOKUP($B9,'Var imp'!$Q:$U,4,0)</f>
        <v>2</v>
      </c>
      <c r="I9" s="8" t="str">
        <f>VLOOKUP(B9,'Var imp'!$B:$E,4,0)</f>
        <v>High</v>
      </c>
      <c r="J9" s="8" t="str">
        <f>VLOOKUP(B9,'Var imp'!G:J,4,0)</f>
        <v>High</v>
      </c>
      <c r="K9" s="8" t="str">
        <f>VLOOKUP(B9,'Var imp'!L:O,4,0)</f>
        <v>mid</v>
      </c>
      <c r="L9" t="str">
        <f>VLOOKUP($B9,'Var imp'!$Q:$U,5,0)</f>
        <v>High</v>
      </c>
      <c r="N9" t="str">
        <f t="shared" si="0"/>
        <v>'total_rec_late_fee',</v>
      </c>
    </row>
    <row r="10" spans="2:14">
      <c r="B10" t="s">
        <v>1</v>
      </c>
      <c r="C10" t="s">
        <v>110</v>
      </c>
      <c r="D10" s="8">
        <v>6</v>
      </c>
      <c r="E10">
        <f>VLOOKUP(B10,'Var imp'!$B:$E,3,0)</f>
        <v>1</v>
      </c>
      <c r="F10">
        <f>VLOOKUP(B10,'Var imp'!G:J,3,0)</f>
        <v>2</v>
      </c>
      <c r="G10">
        <f>VLOOKUP(B10,'Var imp'!L:O,3,0)</f>
        <v>6</v>
      </c>
      <c r="H10">
        <f>VLOOKUP($B10,'Var imp'!$Q:$U,4,0)</f>
        <v>17</v>
      </c>
      <c r="I10" s="8" t="str">
        <f>VLOOKUP(B10,'Var imp'!$B:$E,4,0)</f>
        <v>High</v>
      </c>
      <c r="J10" s="8" t="str">
        <f>VLOOKUP(B10,'Var imp'!G:J,4,0)</f>
        <v>High</v>
      </c>
      <c r="K10" s="8" t="str">
        <f>VLOOKUP(B10,'Var imp'!L:O,4,0)</f>
        <v>mid</v>
      </c>
      <c r="L10" t="str">
        <f>VLOOKUP($B10,'Var imp'!$Q:$U,5,0)</f>
        <v>low</v>
      </c>
      <c r="N10" t="str">
        <f t="shared" si="0"/>
        <v>'debt_settlement_flag_Y',</v>
      </c>
    </row>
    <row r="11" spans="2:14">
      <c r="B11" t="s">
        <v>5</v>
      </c>
      <c r="C11" t="s">
        <v>110</v>
      </c>
      <c r="D11" s="8">
        <v>7</v>
      </c>
      <c r="E11">
        <f>VLOOKUP(B11,'Var imp'!$B:$E,3,0)</f>
        <v>5</v>
      </c>
      <c r="F11">
        <f>VLOOKUP(B11,'Var imp'!G:J,3,0)</f>
        <v>5</v>
      </c>
      <c r="G11">
        <f>VLOOKUP(B11,'Var imp'!L:O,3,0)</f>
        <v>7</v>
      </c>
      <c r="H11">
        <f>VLOOKUP($B11,'Var imp'!$Q:$U,4,0)</f>
        <v>34</v>
      </c>
      <c r="I11" s="8" t="str">
        <f>VLOOKUP(B11,'Var imp'!$B:$E,4,0)</f>
        <v>High</v>
      </c>
      <c r="J11" s="8" t="str">
        <f>VLOOKUP(B11,'Var imp'!G:J,4,0)</f>
        <v>mid</v>
      </c>
      <c r="K11" s="8" t="str">
        <f>VLOOKUP(B11,'Var imp'!L:O,4,0)</f>
        <v>mid</v>
      </c>
      <c r="L11" t="str">
        <f>VLOOKUP($B11,'Var imp'!$Q:$U,5,0)</f>
        <v>very low</v>
      </c>
      <c r="N11" t="str">
        <f t="shared" si="0"/>
        <v>'term_ 60 months',</v>
      </c>
    </row>
    <row r="12" spans="2:14">
      <c r="B12" t="s">
        <v>20</v>
      </c>
      <c r="C12" t="s">
        <v>110</v>
      </c>
      <c r="D12" s="8">
        <v>8</v>
      </c>
      <c r="E12">
        <f>VLOOKUP(B12,'Var imp'!$B:$E,3,0)</f>
        <v>20</v>
      </c>
      <c r="F12">
        <f>VLOOKUP(B12,'Var imp'!G:J,3,0)</f>
        <v>11</v>
      </c>
      <c r="G12">
        <f>VLOOKUP(B12,'Var imp'!L:O,3,0)</f>
        <v>8</v>
      </c>
      <c r="H12" t="e">
        <f>VLOOKUP($B12,'Var imp'!$Q:$U,4,0)</f>
        <v>#N/A</v>
      </c>
      <c r="I12" s="8" t="str">
        <f>VLOOKUP(B12,'Var imp'!$B:$E,4,0)</f>
        <v>low</v>
      </c>
      <c r="J12" s="8" t="str">
        <f>VLOOKUP(B12,'Var imp'!G:J,4,0)</f>
        <v>mid</v>
      </c>
      <c r="K12" s="8" t="str">
        <f>VLOOKUP(B12,'Var imp'!L:O,4,0)</f>
        <v>mid</v>
      </c>
      <c r="L12" t="e">
        <f>VLOOKUP($B12,'Var imp'!$Q:$U,5,0)</f>
        <v>#N/A</v>
      </c>
      <c r="N12" t="str">
        <f t="shared" si="0"/>
        <v>'annual_inc',</v>
      </c>
    </row>
    <row r="13" spans="2:14">
      <c r="B13" t="s">
        <v>26</v>
      </c>
      <c r="C13" t="s">
        <v>110</v>
      </c>
      <c r="D13" s="8">
        <v>9</v>
      </c>
      <c r="E13">
        <f>VLOOKUP(B13,'Var imp'!$B:$E,3,0)</f>
        <v>26</v>
      </c>
      <c r="F13">
        <f>VLOOKUP(B13,'Var imp'!G:J,3,0)</f>
        <v>15</v>
      </c>
      <c r="G13">
        <f>VLOOKUP(B13,'Var imp'!L:O,3,0)</f>
        <v>9</v>
      </c>
      <c r="H13" t="e">
        <f>VLOOKUP($B13,'Var imp'!$Q:$U,4,0)</f>
        <v>#N/A</v>
      </c>
      <c r="I13" s="8" t="str">
        <f>VLOOKUP(B13,'Var imp'!$B:$E,4,0)</f>
        <v>very low</v>
      </c>
      <c r="J13" s="8" t="str">
        <f>VLOOKUP(B13,'Var imp'!G:J,4,0)</f>
        <v>low</v>
      </c>
      <c r="K13" s="8" t="str">
        <f>VLOOKUP(B13,'Var imp'!L:O,4,0)</f>
        <v>mid</v>
      </c>
      <c r="L13" t="e">
        <f>VLOOKUP($B13,'Var imp'!$Q:$U,5,0)</f>
        <v>#N/A</v>
      </c>
      <c r="N13" t="str">
        <f t="shared" si="0"/>
        <v>'mo_sin_old_rev_tl_op',</v>
      </c>
    </row>
    <row r="14" spans="2:14">
      <c r="B14" t="s">
        <v>2</v>
      </c>
      <c r="C14" t="s">
        <v>110</v>
      </c>
      <c r="D14" s="8">
        <v>10</v>
      </c>
      <c r="E14">
        <f>VLOOKUP(B14,'Var imp'!$B:$E,3,0)</f>
        <v>2</v>
      </c>
      <c r="F14">
        <f>VLOOKUP(B14,'Var imp'!G:J,3,0)</f>
        <v>1</v>
      </c>
      <c r="G14">
        <f>VLOOKUP(B14,'Var imp'!L:O,3,0)</f>
        <v>10</v>
      </c>
      <c r="H14">
        <f>VLOOKUP($B14,'Var imp'!$Q:$U,4,0)</f>
        <v>1</v>
      </c>
      <c r="I14" s="8" t="str">
        <f>VLOOKUP(B14,'Var imp'!$B:$E,4,0)</f>
        <v>High</v>
      </c>
      <c r="J14" s="8" t="str">
        <f>VLOOKUP(B14,'Var imp'!G:J,4,0)</f>
        <v>High</v>
      </c>
      <c r="K14" s="8" t="str">
        <f>VLOOKUP(B14,'Var imp'!L:O,4,0)</f>
        <v>mid</v>
      </c>
      <c r="L14" t="str">
        <f>VLOOKUP($B14,'Var imp'!$Q:$U,5,0)</f>
        <v>High</v>
      </c>
      <c r="N14" t="str">
        <f t="shared" si="0"/>
        <v>'sub_grade_num',</v>
      </c>
    </row>
    <row r="15" spans="2:14">
      <c r="B15" t="s">
        <v>10</v>
      </c>
      <c r="C15" t="s">
        <v>110</v>
      </c>
      <c r="D15" s="8">
        <v>11</v>
      </c>
      <c r="E15">
        <f>VLOOKUP(B15,'Var imp'!$B:$E,3,0)</f>
        <v>10</v>
      </c>
      <c r="F15">
        <f>VLOOKUP(B15,'Var imp'!G:J,3,0)</f>
        <v>9</v>
      </c>
      <c r="G15">
        <f>VLOOKUP(B15,'Var imp'!L:O,3,0)</f>
        <v>11</v>
      </c>
      <c r="H15">
        <f>VLOOKUP($B15,'Var imp'!$Q:$U,4,0)</f>
        <v>4</v>
      </c>
      <c r="I15" s="8" t="str">
        <f>VLOOKUP(B15,'Var imp'!$B:$E,4,0)</f>
        <v>mid</v>
      </c>
      <c r="J15" s="8" t="str">
        <f>VLOOKUP(B15,'Var imp'!G:J,4,0)</f>
        <v>mid</v>
      </c>
      <c r="K15" s="8" t="str">
        <f>VLOOKUP(B15,'Var imp'!L:O,4,0)</f>
        <v>mid</v>
      </c>
      <c r="L15" t="str">
        <f>VLOOKUP($B15,'Var imp'!$Q:$U,5,0)</f>
        <v>High</v>
      </c>
      <c r="N15" t="str">
        <f t="shared" si="0"/>
        <v>'dti',</v>
      </c>
    </row>
    <row r="16" spans="2:14">
      <c r="B16" t="s">
        <v>24</v>
      </c>
      <c r="C16" t="s">
        <v>110</v>
      </c>
      <c r="D16" s="8">
        <v>12</v>
      </c>
      <c r="E16">
        <f>VLOOKUP(B16,'Var imp'!$B:$E,3,0)</f>
        <v>31</v>
      </c>
      <c r="F16">
        <f>VLOOKUP(B16,'Var imp'!G:J,3,0)</f>
        <v>12</v>
      </c>
      <c r="G16">
        <f>VLOOKUP(B16,'Var imp'!L:O,3,0)</f>
        <v>12</v>
      </c>
      <c r="H16">
        <f>VLOOKUP($B16,'Var imp'!$Q:$U,4,0)</f>
        <v>9</v>
      </c>
      <c r="I16" s="8" t="str">
        <f>VLOOKUP(B16,'Var imp'!$B:$E,4,0)</f>
        <v>very low</v>
      </c>
      <c r="J16" s="8" t="str">
        <f>VLOOKUP(B16,'Var imp'!G:J,4,0)</f>
        <v>low</v>
      </c>
      <c r="K16" s="8" t="str">
        <f>VLOOKUP(B16,'Var imp'!L:O,4,0)</f>
        <v>mid</v>
      </c>
      <c r="L16" t="str">
        <f>VLOOKUP($B16,'Var imp'!$Q:$U,5,0)</f>
        <v>mid</v>
      </c>
      <c r="N16" t="str">
        <f t="shared" si="0"/>
        <v>'num_rev_tl_bal_gt_0',</v>
      </c>
    </row>
    <row r="17" spans="2:14">
      <c r="B17" t="s">
        <v>12</v>
      </c>
      <c r="C17" t="s">
        <v>110</v>
      </c>
      <c r="D17" s="8">
        <v>13</v>
      </c>
      <c r="E17">
        <f>VLOOKUP(B17,'Var imp'!$B:$E,3,0)</f>
        <v>12</v>
      </c>
      <c r="F17">
        <f>VLOOKUP(B17,'Var imp'!G:J,3,0)</f>
        <v>10</v>
      </c>
      <c r="G17">
        <f>VLOOKUP(B17,'Var imp'!L:O,3,0)</f>
        <v>13</v>
      </c>
      <c r="H17" t="e">
        <f>VLOOKUP($B17,'Var imp'!$Q:$U,4,0)</f>
        <v>#N/A</v>
      </c>
      <c r="I17" s="8" t="str">
        <f>VLOOKUP(B17,'Var imp'!$B:$E,4,0)</f>
        <v>low</v>
      </c>
      <c r="J17" s="8" t="str">
        <f>VLOOKUP(B17,'Var imp'!G:J,4,0)</f>
        <v>mid</v>
      </c>
      <c r="K17" s="8" t="str">
        <f>VLOOKUP(B17,'Var imp'!L:O,4,0)</f>
        <v>low</v>
      </c>
      <c r="L17" t="e">
        <f>VLOOKUP($B17,'Var imp'!$Q:$U,5,0)</f>
        <v>#N/A</v>
      </c>
      <c r="N17" t="str">
        <f t="shared" si="0"/>
        <v>'avg_cur_bal',</v>
      </c>
    </row>
    <row r="18" spans="2:14">
      <c r="B18" t="s">
        <v>29</v>
      </c>
      <c r="C18" t="s">
        <v>110</v>
      </c>
      <c r="D18" s="8">
        <v>14</v>
      </c>
      <c r="E18">
        <f>VLOOKUP(B18,'Var imp'!$B:$E,3,0)</f>
        <v>25</v>
      </c>
      <c r="F18">
        <f>VLOOKUP(B18,'Var imp'!G:J,3,0)</f>
        <v>19</v>
      </c>
      <c r="G18">
        <f>VLOOKUP(B18,'Var imp'!L:O,3,0)</f>
        <v>15</v>
      </c>
      <c r="H18" t="e">
        <f>VLOOKUP($B18,'Var imp'!$Q:$U,4,0)</f>
        <v>#N/A</v>
      </c>
      <c r="I18" s="8" t="str">
        <f>VLOOKUP(B18,'Var imp'!$B:$E,4,0)</f>
        <v>very low</v>
      </c>
      <c r="J18" s="8" t="str">
        <f>VLOOKUP(B18,'Var imp'!G:J,4,0)</f>
        <v>low</v>
      </c>
      <c r="K18" s="8" t="str">
        <f>VLOOKUP(B18,'Var imp'!L:O,4,0)</f>
        <v>low</v>
      </c>
      <c r="L18" t="e">
        <f>VLOOKUP($B18,'Var imp'!$Q:$U,5,0)</f>
        <v>#N/A</v>
      </c>
      <c r="N18" t="str">
        <f t="shared" si="0"/>
        <v>'total_rev_hi_lim',</v>
      </c>
    </row>
    <row r="19" spans="2:14">
      <c r="B19" t="s">
        <v>16</v>
      </c>
      <c r="C19" t="s">
        <v>110</v>
      </c>
      <c r="D19" s="8">
        <v>15</v>
      </c>
      <c r="E19">
        <f>VLOOKUP(B19,'Var imp'!$B:$E,3,0)</f>
        <v>16</v>
      </c>
      <c r="F19">
        <f>VLOOKUP(B19,'Var imp'!G:J,3,0)</f>
        <v>25</v>
      </c>
      <c r="G19">
        <f>VLOOKUP(B19,'Var imp'!L:O,3,0)</f>
        <v>25</v>
      </c>
      <c r="H19" t="e">
        <f>VLOOKUP($B19,'Var imp'!$Q:$U,4,0)</f>
        <v>#N/A</v>
      </c>
      <c r="I19" s="8" t="str">
        <f>VLOOKUP(B19,'Var imp'!$B:$E,4,0)</f>
        <v>low</v>
      </c>
      <c r="J19" s="8" t="str">
        <f>VLOOKUP(B19,'Var imp'!G:J,4,0)</f>
        <v>very low</v>
      </c>
      <c r="K19" s="8" t="str">
        <f>VLOOKUP(B19,'Var imp'!L:O,4,0)</f>
        <v>very low</v>
      </c>
      <c r="L19" t="e">
        <f>VLOOKUP($B19,'Var imp'!$Q:$U,5,0)</f>
        <v>#N/A</v>
      </c>
      <c r="N19" t="str">
        <f t="shared" si="0"/>
        <v>'bc_open_to_buy',</v>
      </c>
    </row>
    <row r="20" spans="2:14">
      <c r="B20" t="s">
        <v>6</v>
      </c>
      <c r="C20" t="s">
        <v>110</v>
      </c>
      <c r="D20" s="8">
        <v>16</v>
      </c>
      <c r="E20">
        <f>VLOOKUP(B20,'Var imp'!$B:$E,3,0)</f>
        <v>6</v>
      </c>
      <c r="F20">
        <f>VLOOKUP(B20,'Var imp'!G:J,3,0)</f>
        <v>13</v>
      </c>
      <c r="G20">
        <f>VLOOKUP(B20,'Var imp'!L:O,3,0)</f>
        <v>30</v>
      </c>
      <c r="H20">
        <f>VLOOKUP($B20,'Var imp'!$Q:$U,4,0)</f>
        <v>19</v>
      </c>
      <c r="I20" s="8" t="str">
        <f>VLOOKUP(B20,'Var imp'!$B:$E,4,0)</f>
        <v>mid</v>
      </c>
      <c r="J20" s="8" t="str">
        <f>VLOOKUP(B20,'Var imp'!G:J,4,0)</f>
        <v>low</v>
      </c>
      <c r="K20" s="8" t="str">
        <f>VLOOKUP(B20,'Var imp'!L:O,4,0)</f>
        <v>very low</v>
      </c>
      <c r="L20" t="str">
        <f>VLOOKUP($B20,'Var imp'!$Q:$U,5,0)</f>
        <v>low</v>
      </c>
      <c r="N20" t="str">
        <f t="shared" si="0"/>
        <v>'fico_range_mean',</v>
      </c>
    </row>
    <row r="21" spans="2:14">
      <c r="B21" t="s">
        <v>28</v>
      </c>
      <c r="C21" t="s">
        <v>110</v>
      </c>
      <c r="D21" s="8">
        <v>17</v>
      </c>
      <c r="E21">
        <f>VLOOKUP(B21,'Var imp'!$B:$E,3,0)</f>
        <v>23</v>
      </c>
      <c r="F21">
        <f>VLOOKUP(B21,'Var imp'!G:J,3,0)</f>
        <v>18</v>
      </c>
      <c r="G21">
        <f>VLOOKUP(B21,'Var imp'!L:O,3,0)</f>
        <v>24</v>
      </c>
      <c r="H21" t="e">
        <f>VLOOKUP($B21,'Var imp'!$Q:$U,4,0)</f>
        <v>#N/A</v>
      </c>
      <c r="I21" s="8" t="str">
        <f>VLOOKUP(B21,'Var imp'!$B:$E,4,0)</f>
        <v>very low</v>
      </c>
      <c r="J21" s="8" t="str">
        <f>VLOOKUP(B21,'Var imp'!G:J,4,0)</f>
        <v>low</v>
      </c>
      <c r="K21" s="8" t="str">
        <f>VLOOKUP(B21,'Var imp'!L:O,4,0)</f>
        <v>very low</v>
      </c>
      <c r="L21" t="e">
        <f>VLOOKUP($B21,'Var imp'!$Q:$U,5,0)</f>
        <v>#N/A</v>
      </c>
      <c r="N21" t="str">
        <f t="shared" si="0"/>
        <v>'total_bc_limit',</v>
      </c>
    </row>
    <row r="22" spans="2:14">
      <c r="B22" t="s">
        <v>19</v>
      </c>
      <c r="C22" t="s">
        <v>110</v>
      </c>
      <c r="D22" s="8">
        <v>18</v>
      </c>
      <c r="E22">
        <f>VLOOKUP(B22,'Var imp'!$B:$E,3,0)</f>
        <v>19</v>
      </c>
      <c r="F22">
        <f>VLOOKUP(B22,'Var imp'!G:J,3,0)</f>
        <v>16</v>
      </c>
      <c r="G22">
        <f>VLOOKUP(B22,'Var imp'!L:O,3,0)</f>
        <v>29</v>
      </c>
      <c r="H22">
        <f>VLOOKUP($B22,'Var imp'!$Q:$U,4,0)</f>
        <v>6</v>
      </c>
      <c r="I22" s="8" t="str">
        <f>VLOOKUP(B22,'Var imp'!$B:$E,4,0)</f>
        <v>low</v>
      </c>
      <c r="J22" s="8" t="str">
        <f>VLOOKUP(B22,'Var imp'!G:J,4,0)</f>
        <v>low</v>
      </c>
      <c r="K22" s="8" t="str">
        <f>VLOOKUP(B22,'Var imp'!L:O,4,0)</f>
        <v>very low</v>
      </c>
      <c r="L22" t="str">
        <f>VLOOKUP($B22,'Var imp'!$Q:$U,5,0)</f>
        <v>mid</v>
      </c>
      <c r="N22" t="str">
        <f t="shared" si="0"/>
        <v>'acc_open_past_24mths',</v>
      </c>
    </row>
    <row r="23" spans="2:14">
      <c r="B23" t="s">
        <v>25</v>
      </c>
      <c r="C23" t="s">
        <v>110</v>
      </c>
      <c r="D23" s="8">
        <v>19</v>
      </c>
      <c r="E23">
        <f>VLOOKUP(B23,'Var imp'!$B:$E,3,0)</f>
        <v>32</v>
      </c>
      <c r="F23">
        <f>VLOOKUP(B23,'Var imp'!G:J,3,0)</f>
        <v>14</v>
      </c>
      <c r="G23">
        <f>VLOOKUP(B23,'Var imp'!L:O,3,0)</f>
        <v>35</v>
      </c>
      <c r="H23">
        <f>VLOOKUP($B23,'Var imp'!$Q:$U,4,0)</f>
        <v>39</v>
      </c>
      <c r="I23" s="8" t="str">
        <f>VLOOKUP(B23,'Var imp'!$B:$E,4,0)</f>
        <v>very low</v>
      </c>
      <c r="J23" s="8" t="str">
        <f>VLOOKUP(B23,'Var imp'!G:J,4,0)</f>
        <v>low</v>
      </c>
      <c r="K23" s="8" t="str">
        <f>VLOOKUP(B23,'Var imp'!L:O,4,0)</f>
        <v>very low</v>
      </c>
      <c r="L23" t="str">
        <f>VLOOKUP($B23,'Var imp'!$Q:$U,5,0)</f>
        <v>very low</v>
      </c>
      <c r="N23" t="str">
        <f t="shared" si="0"/>
        <v>'home_ownership_RENT',</v>
      </c>
    </row>
    <row r="24" spans="2:14">
      <c r="B24" t="s">
        <v>17</v>
      </c>
      <c r="C24" t="s">
        <v>110</v>
      </c>
      <c r="D24" s="8">
        <v>20</v>
      </c>
      <c r="E24">
        <f>VLOOKUP(B24,'Var imp'!$B:$E,3,0)</f>
        <v>17</v>
      </c>
      <c r="F24">
        <f>VLOOKUP(B24,'Var imp'!G:J,3,0)</f>
        <v>34</v>
      </c>
      <c r="G24">
        <f>VLOOKUP(B24,'Var imp'!L:O,3,0)</f>
        <v>37</v>
      </c>
      <c r="H24" t="e">
        <f>VLOOKUP($B24,'Var imp'!$Q:$U,4,0)</f>
        <v>#N/A</v>
      </c>
      <c r="I24" s="8" t="str">
        <f>VLOOKUP(B24,'Var imp'!$B:$E,4,0)</f>
        <v>low</v>
      </c>
      <c r="J24" s="8" t="str">
        <f>VLOOKUP(B24,'Var imp'!G:J,4,0)</f>
        <v>very low</v>
      </c>
      <c r="K24" s="8" t="str">
        <f>VLOOKUP(B24,'Var imp'!L:O,4,0)</f>
        <v>very low</v>
      </c>
      <c r="L24" t="e">
        <f>VLOOKUP($B24,'Var imp'!$Q:$U,5,0)</f>
        <v>#N/A</v>
      </c>
      <c r="N24" t="str">
        <f t="shared" si="0"/>
        <v>'tot_cur_bal',</v>
      </c>
    </row>
    <row r="25" spans="2:14">
      <c r="B25" s="7" t="s">
        <v>27</v>
      </c>
      <c r="C25" s="7" t="s">
        <v>110</v>
      </c>
      <c r="D25" s="8">
        <v>21</v>
      </c>
      <c r="E25" s="7">
        <f>VLOOKUP(B25,'Var imp'!$B:$E,3,0)</f>
        <v>21</v>
      </c>
      <c r="F25" s="7">
        <f>VLOOKUP(B25,'Var imp'!G:J,3,0)</f>
        <v>17</v>
      </c>
      <c r="G25" s="7">
        <f>VLOOKUP(B25,'Var imp'!L:O,3,0)</f>
        <v>39</v>
      </c>
      <c r="H25" s="7">
        <f>VLOOKUP($B25,'Var imp'!$Q:$U,4,0)</f>
        <v>28</v>
      </c>
      <c r="I25" s="16" t="str">
        <f>VLOOKUP(B25,'Var imp'!$B:$E,4,0)</f>
        <v>very low</v>
      </c>
      <c r="J25" s="16" t="str">
        <f>VLOOKUP(B25,'Var imp'!G:J,4,0)</f>
        <v>low</v>
      </c>
      <c r="K25" s="16" t="str">
        <f>VLOOKUP(B25,'Var imp'!L:O,4,0)</f>
        <v>very low</v>
      </c>
      <c r="L25" t="str">
        <f>VLOOKUP($B25,'Var imp'!$Q:$U,5,0)</f>
        <v>very low</v>
      </c>
      <c r="N25" t="str">
        <f t="shared" si="0"/>
        <v>'mort_acc',</v>
      </c>
    </row>
    <row r="26" spans="2:14" ht="19" thickBot="1">
      <c r="B26" s="6" t="s">
        <v>30</v>
      </c>
      <c r="C26" s="6" t="s">
        <v>110</v>
      </c>
      <c r="D26" s="9">
        <v>22</v>
      </c>
      <c r="E26" s="6">
        <f>VLOOKUP(B26,'Var imp'!$B:$E,3,0)</f>
        <v>22</v>
      </c>
      <c r="F26" s="6">
        <f>VLOOKUP(B26,'Var imp'!G:J,3,0)</f>
        <v>20</v>
      </c>
      <c r="G26" s="6">
        <f>VLOOKUP(B26,'Var imp'!L:O,3,0)</f>
        <v>52</v>
      </c>
      <c r="H26" s="6">
        <f>VLOOKUP($B26,'Var imp'!$Q:$U,4,0)</f>
        <v>7</v>
      </c>
      <c r="I26" s="9" t="str">
        <f>VLOOKUP(B26,'Var imp'!$B:$E,4,0)</f>
        <v>very low</v>
      </c>
      <c r="J26" s="9" t="str">
        <f>VLOOKUP(B26,'Var imp'!G:J,4,0)</f>
        <v>low</v>
      </c>
      <c r="K26" s="9" t="str">
        <f>VLOOKUP(B26,'Var imp'!L:O,4,0)</f>
        <v>very low</v>
      </c>
      <c r="L26" s="6" t="str">
        <f>VLOOKUP($B26,'Var imp'!$Q:$U,5,0)</f>
        <v>mid</v>
      </c>
      <c r="M26" s="6"/>
      <c r="N26" s="6" t="str">
        <f t="shared" si="0"/>
        <v>'open_rv_24m',</v>
      </c>
    </row>
    <row r="27" spans="2:14">
      <c r="B27" t="s">
        <v>60</v>
      </c>
      <c r="C27" t="s">
        <v>112</v>
      </c>
      <c r="E27" t="e">
        <f>VLOOKUP(B27,'Var imp'!$B:$E,3,0)</f>
        <v>#N/A</v>
      </c>
      <c r="F27">
        <f>VLOOKUP(B27,'Var imp'!G:J,3,0)</f>
        <v>21</v>
      </c>
      <c r="G27">
        <f>VLOOKUP(B27,'Var imp'!L:O,3,0)</f>
        <v>14</v>
      </c>
      <c r="H27">
        <f>VLOOKUP($B27,'Var imp'!$Q:$U,4,0)</f>
        <v>29</v>
      </c>
      <c r="I27" s="8" t="e">
        <f>VLOOKUP(B27,'Var imp'!$B:$E,4,0)</f>
        <v>#N/A</v>
      </c>
      <c r="J27" s="8" t="str">
        <f>VLOOKUP(B27,'Var imp'!G:J,4,0)</f>
        <v>very low</v>
      </c>
      <c r="K27" s="8" t="str">
        <f>VLOOKUP(B27,'Var imp'!L:O,4,0)</f>
        <v>low</v>
      </c>
      <c r="L27" t="str">
        <f>VLOOKUP($B27,'Var imp'!$Q:$U,5,0)</f>
        <v>very low</v>
      </c>
      <c r="N27" t="str">
        <f>CONCATENATE("'",B27,"',")</f>
        <v>'total_acc',</v>
      </c>
    </row>
    <row r="28" spans="2:14">
      <c r="B28" t="s">
        <v>11</v>
      </c>
      <c r="C28" t="s">
        <v>111</v>
      </c>
      <c r="E28">
        <f>VLOOKUP(B28,'Var imp'!$B:$E,3,0)</f>
        <v>11</v>
      </c>
      <c r="F28" t="e">
        <f>VLOOKUP(B28,'Var imp'!G:J,3,0)</f>
        <v>#N/A</v>
      </c>
      <c r="G28">
        <f>VLOOKUP(B28,'Var imp'!L:O,3,0)</f>
        <v>75</v>
      </c>
      <c r="H28">
        <f>VLOOKUP($B28,'Var imp'!$Q:$U,4,0)</f>
        <v>36</v>
      </c>
      <c r="I28" s="8" t="str">
        <f>VLOOKUP(B28,'Var imp'!$B:$E,4,0)</f>
        <v>mid</v>
      </c>
      <c r="J28" s="8" t="e">
        <f>VLOOKUP(B28,'Var imp'!G:J,4,0)</f>
        <v>#N/A</v>
      </c>
      <c r="K28" s="8" t="str">
        <f>VLOOKUP(B28,'Var imp'!L:O,4,0)</f>
        <v>very low</v>
      </c>
      <c r="L28" t="str">
        <f>VLOOKUP($B28,'Var imp'!$Q:$U,5,0)</f>
        <v>very low</v>
      </c>
      <c r="N28" t="str">
        <f t="shared" si="0"/>
        <v>'grade_D',</v>
      </c>
    </row>
    <row r="29" spans="2:14">
      <c r="B29" t="s">
        <v>51</v>
      </c>
      <c r="C29" t="s">
        <v>111</v>
      </c>
      <c r="E29">
        <f>VLOOKUP(B29,'Var imp'!$B:$E,3,0)</f>
        <v>36</v>
      </c>
      <c r="F29">
        <f>VLOOKUP(B29,'Var imp'!G:J,3,0)</f>
        <v>23</v>
      </c>
      <c r="G29">
        <f>VLOOKUP(B29,'Var imp'!L:O,3,0)</f>
        <v>28</v>
      </c>
      <c r="H29">
        <f>VLOOKUP($B29,'Var imp'!$Q:$U,4,0)</f>
        <v>5</v>
      </c>
      <c r="I29" s="8" t="str">
        <f>VLOOKUP(B29,'Var imp'!$B:$E,4,0)</f>
        <v>very low</v>
      </c>
      <c r="J29" s="8" t="str">
        <f>VLOOKUP(B29,'Var imp'!G:J,4,0)</f>
        <v>very low</v>
      </c>
      <c r="K29" s="8" t="str">
        <f>VLOOKUP(B29,'Var imp'!L:O,4,0)</f>
        <v>very low</v>
      </c>
      <c r="L29" t="str">
        <f>VLOOKUP($B29,'Var imp'!$Q:$U,5,0)</f>
        <v>High</v>
      </c>
      <c r="N29" t="str">
        <f t="shared" si="0"/>
        <v>'mths_since_recent_inq',</v>
      </c>
    </row>
    <row r="30" spans="2:14">
      <c r="B30" t="s">
        <v>58</v>
      </c>
      <c r="C30" t="s">
        <v>111</v>
      </c>
      <c r="E30">
        <f>VLOOKUP(B30,'Var imp'!$B:$E,3,0)</f>
        <v>29</v>
      </c>
      <c r="F30">
        <f>VLOOKUP(B30,'Var imp'!G:J,3,0)</f>
        <v>22</v>
      </c>
      <c r="G30">
        <f>VLOOKUP(B30,'Var imp'!L:O,3,0)</f>
        <v>17</v>
      </c>
      <c r="H30" t="e">
        <f>VLOOKUP($B30,'Var imp'!$Q:$U,4,0)</f>
        <v>#N/A</v>
      </c>
      <c r="I30" s="8" t="str">
        <f>VLOOKUP(B30,'Var imp'!$B:$E,4,0)</f>
        <v>very low</v>
      </c>
      <c r="J30" s="8" t="str">
        <f>VLOOKUP(B30,'Var imp'!G:J,4,0)</f>
        <v>very low</v>
      </c>
      <c r="K30" s="8" t="str">
        <f>VLOOKUP(B30,'Var imp'!L:O,4,0)</f>
        <v>low</v>
      </c>
      <c r="L30" t="e">
        <f>VLOOKUP($B30,'Var imp'!$Q:$U,5,0)</f>
        <v>#N/A</v>
      </c>
      <c r="N30" t="str">
        <f t="shared" si="0"/>
        <v>'max_bal_bc',</v>
      </c>
    </row>
    <row r="31" spans="2:14">
      <c r="B31" t="s">
        <v>50</v>
      </c>
      <c r="C31" t="s">
        <v>111</v>
      </c>
      <c r="E31">
        <f>VLOOKUP(B31,'Var imp'!$B:$E,3,0)</f>
        <v>34</v>
      </c>
      <c r="F31">
        <f>VLOOKUP(B31,'Var imp'!G:J,3,0)</f>
        <v>24</v>
      </c>
      <c r="G31">
        <f>VLOOKUP(B31,'Var imp'!L:O,3,0)</f>
        <v>19</v>
      </c>
      <c r="H31" t="e">
        <f>VLOOKUP($B31,'Var imp'!$Q:$U,4,0)</f>
        <v>#N/A</v>
      </c>
      <c r="I31" s="8" t="str">
        <f>VLOOKUP(B31,'Var imp'!$B:$E,4,0)</f>
        <v>very low</v>
      </c>
      <c r="J31" s="8" t="str">
        <f>VLOOKUP(B31,'Var imp'!G:J,4,0)</f>
        <v>very low</v>
      </c>
      <c r="K31" s="8" t="str">
        <f>VLOOKUP(B31,'Var imp'!L:O,4,0)</f>
        <v>low</v>
      </c>
      <c r="L31" t="e">
        <f>VLOOKUP($B31,'Var imp'!$Q:$U,5,0)</f>
        <v>#N/A</v>
      </c>
      <c r="N31" t="str">
        <f t="shared" si="0"/>
        <v>'revol_bal',</v>
      </c>
    </row>
    <row r="32" spans="2:14">
      <c r="B32" t="s">
        <v>66</v>
      </c>
      <c r="C32" t="s">
        <v>111</v>
      </c>
      <c r="E32">
        <f>VLOOKUP(B32,'Var imp'!$B:$E,3,0)</f>
        <v>37</v>
      </c>
      <c r="F32">
        <f>VLOOKUP(B32,'Var imp'!G:J,3,0)</f>
        <v>28</v>
      </c>
      <c r="G32">
        <f>VLOOKUP(B32,'Var imp'!L:O,3,0)</f>
        <v>20</v>
      </c>
      <c r="H32" t="e">
        <f>VLOOKUP($B32,'Var imp'!$Q:$U,4,0)</f>
        <v>#N/A</v>
      </c>
      <c r="I32" s="8" t="str">
        <f>VLOOKUP(B32,'Var imp'!$B:$E,4,0)</f>
        <v>very low</v>
      </c>
      <c r="J32" s="8" t="str">
        <f>VLOOKUP(B32,'Var imp'!G:J,4,0)</f>
        <v>very low</v>
      </c>
      <c r="K32" s="8" t="str">
        <f>VLOOKUP(B32,'Var imp'!L:O,4,0)</f>
        <v>low</v>
      </c>
      <c r="L32" t="e">
        <f>VLOOKUP($B32,'Var imp'!$Q:$U,5,0)</f>
        <v>#N/A</v>
      </c>
      <c r="N32" t="str">
        <f t="shared" si="0"/>
        <v>'mo_sin_old_il_acct',</v>
      </c>
    </row>
    <row r="33" spans="2:14">
      <c r="B33" t="s">
        <v>52</v>
      </c>
      <c r="C33" t="s">
        <v>111</v>
      </c>
      <c r="E33">
        <f>VLOOKUP(B33,'Var imp'!$B:$E,3,0)</f>
        <v>28</v>
      </c>
      <c r="F33">
        <f>VLOOKUP(B33,'Var imp'!G:J,3,0)</f>
        <v>26</v>
      </c>
      <c r="G33">
        <f>VLOOKUP(B33,'Var imp'!L:O,3,0)</f>
        <v>21</v>
      </c>
      <c r="H33" t="e">
        <f>VLOOKUP($B33,'Var imp'!$Q:$U,4,0)</f>
        <v>#N/A</v>
      </c>
      <c r="I33" s="8" t="str">
        <f>VLOOKUP(B33,'Var imp'!$B:$E,4,0)</f>
        <v>very low</v>
      </c>
      <c r="J33" s="8" t="str">
        <f>VLOOKUP(B33,'Var imp'!G:J,4,0)</f>
        <v>very low</v>
      </c>
      <c r="K33" s="8" t="str">
        <f>VLOOKUP(B33,'Var imp'!L:O,4,0)</f>
        <v>very low</v>
      </c>
      <c r="L33" t="e">
        <f>VLOOKUP($B33,'Var imp'!$Q:$U,5,0)</f>
        <v>#N/A</v>
      </c>
      <c r="N33" t="str">
        <f t="shared" si="0"/>
        <v>'revol_util',</v>
      </c>
    </row>
    <row r="34" spans="2:14">
      <c r="B34" t="s">
        <v>73</v>
      </c>
      <c r="C34" t="s">
        <v>111</v>
      </c>
      <c r="E34">
        <f>VLOOKUP(B34,'Var imp'!$B:$E,3,0)</f>
        <v>30</v>
      </c>
      <c r="F34">
        <f>VLOOKUP(B34,'Var imp'!G:J,3,0)</f>
        <v>32</v>
      </c>
      <c r="G34">
        <f>VLOOKUP(B34,'Var imp'!L:O,3,0)</f>
        <v>22</v>
      </c>
      <c r="H34" t="e">
        <f>VLOOKUP($B34,'Var imp'!$Q:$U,4,0)</f>
        <v>#N/A</v>
      </c>
      <c r="I34" s="8" t="str">
        <f>VLOOKUP(B34,'Var imp'!$B:$E,4,0)</f>
        <v>very low</v>
      </c>
      <c r="J34" s="8" t="str">
        <f>VLOOKUP(B34,'Var imp'!G:J,4,0)</f>
        <v>very low</v>
      </c>
      <c r="K34" s="8" t="str">
        <f>VLOOKUP(B34,'Var imp'!L:O,4,0)</f>
        <v>very low</v>
      </c>
      <c r="L34" t="e">
        <f>VLOOKUP($B34,'Var imp'!$Q:$U,5,0)</f>
        <v>#N/A</v>
      </c>
      <c r="N34" t="str">
        <f t="shared" si="0"/>
        <v>'bc_util',</v>
      </c>
    </row>
    <row r="35" spans="2:14">
      <c r="B35" t="s">
        <v>65</v>
      </c>
      <c r="C35" t="s">
        <v>111</v>
      </c>
      <c r="E35">
        <f>VLOOKUP(B35,'Var imp'!$B:$E,3,0)</f>
        <v>39</v>
      </c>
      <c r="F35">
        <f>VLOOKUP(B35,'Var imp'!G:J,3,0)</f>
        <v>35</v>
      </c>
      <c r="G35">
        <f>VLOOKUP(B35,'Var imp'!L:O,3,0)</f>
        <v>33</v>
      </c>
      <c r="H35" t="e">
        <f>VLOOKUP($B35,'Var imp'!$Q:$U,4,0)</f>
        <v>#N/A</v>
      </c>
      <c r="I35" s="8" t="str">
        <f>VLOOKUP(B35,'Var imp'!$B:$E,4,0)</f>
        <v>very low</v>
      </c>
      <c r="J35" s="8" t="str">
        <f>VLOOKUP(B35,'Var imp'!G:J,4,0)</f>
        <v>very low</v>
      </c>
      <c r="K35" s="8" t="str">
        <f>VLOOKUP(B35,'Var imp'!L:O,4,0)</f>
        <v>very low</v>
      </c>
      <c r="L35" t="e">
        <f>VLOOKUP($B35,'Var imp'!$Q:$U,5,0)</f>
        <v>#N/A</v>
      </c>
      <c r="N35" t="str">
        <f t="shared" si="0"/>
        <v>'total_bal_il',</v>
      </c>
    </row>
    <row r="36" spans="2:14">
      <c r="B36" t="s">
        <v>74</v>
      </c>
      <c r="C36" t="s">
        <v>111</v>
      </c>
      <c r="E36" t="e">
        <f>VLOOKUP(B36,'Var imp'!$B:$E,3,0)</f>
        <v>#N/A</v>
      </c>
      <c r="F36">
        <f>VLOOKUP(B36,'Var imp'!G:J,3,0)</f>
        <v>37</v>
      </c>
      <c r="G36">
        <f>VLOOKUP(B36,'Var imp'!L:O,3,0)</f>
        <v>27</v>
      </c>
      <c r="H36">
        <f>VLOOKUP($B36,'Var imp'!$Q:$U,4,0)</f>
        <v>14</v>
      </c>
      <c r="I36" s="8" t="e">
        <f>VLOOKUP(B36,'Var imp'!$B:$E,4,0)</f>
        <v>#N/A</v>
      </c>
      <c r="J36" s="8" t="str">
        <f>VLOOKUP(B36,'Var imp'!G:J,4,0)</f>
        <v>very low</v>
      </c>
      <c r="K36" s="8" t="str">
        <f>VLOOKUP(B36,'Var imp'!L:O,4,0)</f>
        <v>very low</v>
      </c>
      <c r="L36" t="str">
        <f>VLOOKUP($B36,'Var imp'!$Q:$U,5,0)</f>
        <v>low</v>
      </c>
      <c r="N36" t="str">
        <f t="shared" si="0"/>
        <v>'mths_since_rcnt_il',</v>
      </c>
    </row>
    <row r="37" spans="2:14">
      <c r="B37" t="s">
        <v>55</v>
      </c>
      <c r="C37" t="s">
        <v>111</v>
      </c>
      <c r="E37" t="e">
        <f>VLOOKUP(B37,'Var imp'!$B:$E,3,0)</f>
        <v>#N/A</v>
      </c>
      <c r="F37">
        <f>VLOOKUP(B37,'Var imp'!G:J,3,0)</f>
        <v>36</v>
      </c>
      <c r="G37">
        <f>VLOOKUP(B37,'Var imp'!L:O,3,0)</f>
        <v>40</v>
      </c>
      <c r="H37">
        <f>VLOOKUP($B37,'Var imp'!$Q:$U,4,0)</f>
        <v>16</v>
      </c>
      <c r="I37" s="8" t="e">
        <f>VLOOKUP(B37,'Var imp'!$B:$E,4,0)</f>
        <v>#N/A</v>
      </c>
      <c r="J37" s="8" t="str">
        <f>VLOOKUP(B37,'Var imp'!G:J,4,0)</f>
        <v>very low</v>
      </c>
      <c r="K37" s="8" t="str">
        <f>VLOOKUP(B37,'Var imp'!L:O,4,0)</f>
        <v>very low</v>
      </c>
      <c r="L37" t="str">
        <f>VLOOKUP($B37,'Var imp'!$Q:$U,5,0)</f>
        <v>low</v>
      </c>
      <c r="N37" t="str">
        <f t="shared" si="0"/>
        <v>'open_acc_6m',</v>
      </c>
    </row>
    <row r="38" spans="2:14">
      <c r="B38" t="s">
        <v>47</v>
      </c>
      <c r="C38" t="s">
        <v>111</v>
      </c>
      <c r="E38">
        <f>VLOOKUP(B38,'Var imp'!$B:$E,3,0)</f>
        <v>38</v>
      </c>
      <c r="F38">
        <f>VLOOKUP(B38,'Var imp'!G:J,3,0)</f>
        <v>40</v>
      </c>
      <c r="G38">
        <f>VLOOKUP(B38,'Var imp'!L:O,3,0)</f>
        <v>31</v>
      </c>
      <c r="H38">
        <f>VLOOKUP($B38,'Var imp'!$Q:$U,4,0)</f>
        <v>21</v>
      </c>
      <c r="I38" s="8" t="str">
        <f>VLOOKUP(B38,'Var imp'!$B:$E,4,0)</f>
        <v>very low</v>
      </c>
      <c r="J38" s="8" t="str">
        <f>VLOOKUP(B38,'Var imp'!G:J,4,0)</f>
        <v>very low</v>
      </c>
      <c r="K38" s="8" t="str">
        <f>VLOOKUP(B38,'Var imp'!L:O,4,0)</f>
        <v>very low</v>
      </c>
      <c r="L38" t="str">
        <f>VLOOKUP($B38,'Var imp'!$Q:$U,5,0)</f>
        <v>low</v>
      </c>
      <c r="N38" t="str">
        <f t="shared" si="0"/>
        <v>'il_util',</v>
      </c>
    </row>
    <row r="39" spans="2:14">
      <c r="B39" t="s">
        <v>71</v>
      </c>
      <c r="C39" t="s">
        <v>111</v>
      </c>
      <c r="E39" t="e">
        <f>VLOOKUP(B39,'Var imp'!$B:$E,3,0)</f>
        <v>#N/A</v>
      </c>
      <c r="F39">
        <f>VLOOKUP(B39,'Var imp'!G:J,3,0)</f>
        <v>30</v>
      </c>
      <c r="G39">
        <f>VLOOKUP(B39,'Var imp'!L:O,3,0)</f>
        <v>18</v>
      </c>
      <c r="H39">
        <f>VLOOKUP($B39,'Var imp'!$Q:$U,4,0)</f>
        <v>23</v>
      </c>
      <c r="I39" s="8" t="e">
        <f>VLOOKUP(B39,'Var imp'!$B:$E,4,0)</f>
        <v>#N/A</v>
      </c>
      <c r="J39" s="8" t="str">
        <f>VLOOKUP(B39,'Var imp'!G:J,4,0)</f>
        <v>very low</v>
      </c>
      <c r="K39" s="8" t="str">
        <f>VLOOKUP(B39,'Var imp'!L:O,4,0)</f>
        <v>low</v>
      </c>
      <c r="L39" t="str">
        <f>VLOOKUP($B39,'Var imp'!$Q:$U,5,0)</f>
        <v>low</v>
      </c>
      <c r="N39" t="str">
        <f t="shared" si="0"/>
        <v>'mths_since_last_delinq',</v>
      </c>
    </row>
    <row r="40" spans="2:14">
      <c r="B40" t="s">
        <v>75</v>
      </c>
      <c r="C40" t="s">
        <v>111</v>
      </c>
      <c r="E40">
        <f>VLOOKUP(B40,'Var imp'!$B:$E,3,0)</f>
        <v>40</v>
      </c>
      <c r="F40">
        <f>VLOOKUP(B40,'Var imp'!G:J,3,0)</f>
        <v>39</v>
      </c>
      <c r="G40">
        <f>VLOOKUP(B40,'Var imp'!L:O,3,0)</f>
        <v>43</v>
      </c>
      <c r="H40">
        <f>VLOOKUP($B40,'Var imp'!$Q:$U,4,0)</f>
        <v>26</v>
      </c>
      <c r="I40" s="8" t="str">
        <f>VLOOKUP(B40,'Var imp'!$B:$E,4,0)</f>
        <v>very low</v>
      </c>
      <c r="J40" s="8" t="str">
        <f>VLOOKUP(B40,'Var imp'!G:J,4,0)</f>
        <v>very low</v>
      </c>
      <c r="K40" s="8" t="str">
        <f>VLOOKUP(B40,'Var imp'!L:O,4,0)</f>
        <v>very low</v>
      </c>
      <c r="L40" t="str">
        <f>VLOOKUP($B40,'Var imp'!$Q:$U,5,0)</f>
        <v>very low</v>
      </c>
      <c r="N40" t="str">
        <f t="shared" si="0"/>
        <v>'percent_bc_gt_75',</v>
      </c>
    </row>
    <row r="41" spans="2:14">
      <c r="B41" t="s">
        <v>48</v>
      </c>
      <c r="C41" t="s">
        <v>111</v>
      </c>
      <c r="E41" t="e">
        <f>VLOOKUP(B41,'Var imp'!$B:$E,3,0)</f>
        <v>#N/A</v>
      </c>
      <c r="F41">
        <f>VLOOKUP(B41,'Var imp'!G:J,3,0)</f>
        <v>33</v>
      </c>
      <c r="G41">
        <f>VLOOKUP(B41,'Var imp'!L:O,3,0)</f>
        <v>32</v>
      </c>
      <c r="H41">
        <f>VLOOKUP($B41,'Var imp'!$Q:$U,4,0)</f>
        <v>27</v>
      </c>
      <c r="I41" s="8" t="e">
        <f>VLOOKUP(B41,'Var imp'!$B:$E,4,0)</f>
        <v>#N/A</v>
      </c>
      <c r="J41" s="8" t="str">
        <f>VLOOKUP(B41,'Var imp'!G:J,4,0)</f>
        <v>very low</v>
      </c>
      <c r="K41" s="8" t="str">
        <f>VLOOKUP(B41,'Var imp'!L:O,4,0)</f>
        <v>very low</v>
      </c>
      <c r="L41" t="str">
        <f>VLOOKUP($B41,'Var imp'!$Q:$U,5,0)</f>
        <v>very low</v>
      </c>
      <c r="N41" t="str">
        <f t="shared" si="0"/>
        <v>'inq_last_6mths',</v>
      </c>
    </row>
    <row r="42" spans="2:14">
      <c r="B42" t="s">
        <v>64</v>
      </c>
      <c r="C42" t="s">
        <v>111</v>
      </c>
      <c r="E42">
        <f>VLOOKUP(B42,'Var imp'!$B:$E,3,0)</f>
        <v>24</v>
      </c>
      <c r="F42">
        <f>VLOOKUP(B42,'Var imp'!G:J,3,0)</f>
        <v>27</v>
      </c>
      <c r="G42">
        <f>VLOOKUP(B42,'Var imp'!L:O,3,0)</f>
        <v>23</v>
      </c>
      <c r="H42">
        <f>VLOOKUP($B42,'Var imp'!$Q:$U,4,0)</f>
        <v>31</v>
      </c>
      <c r="I42" s="8" t="str">
        <f>VLOOKUP(B42,'Var imp'!$B:$E,4,0)</f>
        <v>very low</v>
      </c>
      <c r="J42" s="8" t="str">
        <f>VLOOKUP(B42,'Var imp'!G:J,4,0)</f>
        <v>very low</v>
      </c>
      <c r="K42" s="8" t="str">
        <f>VLOOKUP(B42,'Var imp'!L:O,4,0)</f>
        <v>very low</v>
      </c>
      <c r="L42" t="str">
        <f>VLOOKUP($B42,'Var imp'!$Q:$U,5,0)</f>
        <v>very low</v>
      </c>
      <c r="N42" t="str">
        <f t="shared" si="0"/>
        <v>'all_util',</v>
      </c>
    </row>
    <row r="43" spans="2:14">
      <c r="B43" t="s">
        <v>57</v>
      </c>
      <c r="C43" t="s">
        <v>111</v>
      </c>
      <c r="E43">
        <f>VLOOKUP(B43,'Var imp'!$B:$E,3,0)</f>
        <v>33</v>
      </c>
      <c r="F43">
        <f>VLOOKUP(B43,'Var imp'!G:J,3,0)</f>
        <v>29</v>
      </c>
      <c r="G43">
        <f>VLOOKUP(B43,'Var imp'!L:O,3,0)</f>
        <v>26</v>
      </c>
      <c r="H43">
        <f>VLOOKUP($B43,'Var imp'!$Q:$U,4,0)</f>
        <v>32</v>
      </c>
      <c r="I43" s="8" t="str">
        <f>VLOOKUP(B43,'Var imp'!$B:$E,4,0)</f>
        <v>very low</v>
      </c>
      <c r="J43" s="8" t="str">
        <f>VLOOKUP(B43,'Var imp'!G:J,4,0)</f>
        <v>very low</v>
      </c>
      <c r="K43" s="8" t="str">
        <f>VLOOKUP(B43,'Var imp'!L:O,4,0)</f>
        <v>very low</v>
      </c>
      <c r="L43" t="str">
        <f>VLOOKUP($B43,'Var imp'!$Q:$U,5,0)</f>
        <v>very low</v>
      </c>
      <c r="N43" t="str">
        <f t="shared" si="0"/>
        <v>'mths_since_recent_bc',</v>
      </c>
    </row>
    <row r="44" spans="2:14">
      <c r="B44" t="s">
        <v>61</v>
      </c>
      <c r="C44" t="s">
        <v>111</v>
      </c>
      <c r="E44" t="e">
        <f>VLOOKUP(B44,'Var imp'!$B:$E,3,0)</f>
        <v>#N/A</v>
      </c>
      <c r="F44">
        <f>VLOOKUP(B44,'Var imp'!G:J,3,0)</f>
        <v>38</v>
      </c>
      <c r="G44">
        <f>VLOOKUP(B44,'Var imp'!L:O,3,0)</f>
        <v>47</v>
      </c>
      <c r="H44">
        <f>VLOOKUP($B44,'Var imp'!$Q:$U,4,0)</f>
        <v>33</v>
      </c>
      <c r="I44" s="8" t="e">
        <f>VLOOKUP(B44,'Var imp'!$B:$E,4,0)</f>
        <v>#N/A</v>
      </c>
      <c r="J44" s="8" t="str">
        <f>VLOOKUP(B44,'Var imp'!G:J,4,0)</f>
        <v>very low</v>
      </c>
      <c r="K44" s="8" t="str">
        <f>VLOOKUP(B44,'Var imp'!L:O,4,0)</f>
        <v>very low</v>
      </c>
      <c r="L44" t="str">
        <f>VLOOKUP($B44,'Var imp'!$Q:$U,5,0)</f>
        <v>very low</v>
      </c>
      <c r="N44" t="str">
        <f t="shared" si="0"/>
        <v>'verification_status_Verified',</v>
      </c>
    </row>
    <row r="45" spans="2:14">
      <c r="B45" t="s">
        <v>49</v>
      </c>
      <c r="C45" t="s">
        <v>111</v>
      </c>
      <c r="E45" t="e">
        <f>VLOOKUP(B45,'Var imp'!$B:$E,3,0)</f>
        <v>#N/A</v>
      </c>
      <c r="F45">
        <f>VLOOKUP(B45,'Var imp'!G:J,3,0)</f>
        <v>31</v>
      </c>
      <c r="G45">
        <f>VLOOKUP(B45,'Var imp'!L:O,3,0)</f>
        <v>38</v>
      </c>
      <c r="H45" t="e">
        <f>VLOOKUP($B45,'Var imp'!$Q:$U,4,0)</f>
        <v>#N/A</v>
      </c>
      <c r="I45" s="8" t="e">
        <f>VLOOKUP(B45,'Var imp'!$B:$E,4,0)</f>
        <v>#N/A</v>
      </c>
      <c r="J45" s="8" t="str">
        <f>VLOOKUP(B45,'Var imp'!G:J,4,0)</f>
        <v>very low</v>
      </c>
      <c r="K45" s="8" t="str">
        <f>VLOOKUP(B45,'Var imp'!L:O,4,0)</f>
        <v>very low</v>
      </c>
      <c r="L45" t="e">
        <f>VLOOKUP($B45,'Var imp'!$Q:$U,5,0)</f>
        <v>#N/A</v>
      </c>
      <c r="N45" t="str">
        <f t="shared" si="0"/>
        <v>'purpose_small_business',</v>
      </c>
    </row>
    <row r="46" spans="2:14" ht="19" thickBot="1">
      <c r="B46" s="6" t="s">
        <v>54</v>
      </c>
      <c r="C46" s="6" t="s">
        <v>111</v>
      </c>
      <c r="D46" s="9"/>
      <c r="E46" s="6">
        <f>VLOOKUP(B46,'Var imp'!$B:$E,3,0)</f>
        <v>27</v>
      </c>
      <c r="F46" s="6" t="e">
        <f>VLOOKUP(B46,'Var imp'!G:J,3,0)</f>
        <v>#N/A</v>
      </c>
      <c r="G46" s="6">
        <f>VLOOKUP(B46,'Var imp'!L:O,3,0)</f>
        <v>66</v>
      </c>
      <c r="H46" s="6" t="e">
        <f>VLOOKUP($B46,'Var imp'!$Q:$U,4,0)</f>
        <v>#N/A</v>
      </c>
      <c r="I46" s="9" t="str">
        <f>VLOOKUP(B46,'Var imp'!$B:$E,4,0)</f>
        <v>very low</v>
      </c>
      <c r="J46" s="9" t="e">
        <f>VLOOKUP(B46,'Var imp'!G:J,4,0)</f>
        <v>#N/A</v>
      </c>
      <c r="K46" s="9" t="str">
        <f>VLOOKUP(B46,'Var imp'!L:O,4,0)</f>
        <v>very low</v>
      </c>
      <c r="L46" s="6" t="e">
        <f>VLOOKUP($B46,'Var imp'!$Q:$U,5,0)</f>
        <v>#N/A</v>
      </c>
      <c r="M46" s="6"/>
      <c r="N46" s="6" t="str">
        <f t="shared" ref="N46" si="1">CONCATENATE("'",B46,"',")</f>
        <v>'home_ownership_MORTGAGE',</v>
      </c>
    </row>
    <row r="47" spans="2:14">
      <c r="B47" t="s">
        <v>45</v>
      </c>
      <c r="C47" s="19" t="s">
        <v>131</v>
      </c>
      <c r="E47" t="e">
        <f>VLOOKUP(B47,'Var imp'!$B:$E,3,0)</f>
        <v>#N/A</v>
      </c>
      <c r="F47" t="e">
        <f>VLOOKUP(B47,'Var imp'!G:J,3,0)</f>
        <v>#N/A</v>
      </c>
      <c r="G47">
        <f>VLOOKUP(B47,'Var imp'!L:O,3,0)</f>
        <v>16</v>
      </c>
      <c r="H47">
        <f>VLOOKUP($B47,'Var imp'!$Q:$U,4,0)</f>
        <v>8</v>
      </c>
      <c r="I47" s="8" t="e">
        <f>VLOOKUP(B47,'Var imp'!$B:$E,4,0)</f>
        <v>#N/A</v>
      </c>
      <c r="J47" s="8" t="e">
        <f>VLOOKUP(B47,'Var imp'!G:J,4,0)</f>
        <v>#N/A</v>
      </c>
      <c r="K47" s="8" t="str">
        <f>VLOOKUP(B47,'Var imp'!L:O,4,0)</f>
        <v>low</v>
      </c>
      <c r="L47" t="str">
        <f>VLOOKUP($B47,'Var imp'!$Q:$U,5,0)</f>
        <v>mid</v>
      </c>
    </row>
    <row r="48" spans="2:14">
      <c r="B48" t="s">
        <v>87</v>
      </c>
      <c r="C48" s="19" t="s">
        <v>131</v>
      </c>
      <c r="E48" t="e">
        <f>VLOOKUP(B48,'Var imp'!$B:$E,3,0)</f>
        <v>#N/A</v>
      </c>
      <c r="F48" t="e">
        <f>VLOOKUP(B48,'Var imp'!G:J,3,0)</f>
        <v>#N/A</v>
      </c>
      <c r="G48">
        <f>VLOOKUP(B48,'Var imp'!L:O,3,0)</f>
        <v>69</v>
      </c>
      <c r="H48">
        <f>VLOOKUP($B48,'Var imp'!$Q:$U,4,0)</f>
        <v>12</v>
      </c>
      <c r="I48" s="8" t="e">
        <f>VLOOKUP(B48,'Var imp'!$B:$E,4,0)</f>
        <v>#N/A</v>
      </c>
      <c r="J48" s="8" t="e">
        <f>VLOOKUP(B48,'Var imp'!G:J,4,0)</f>
        <v>#N/A</v>
      </c>
      <c r="K48" s="8" t="str">
        <f>VLOOKUP(B48,'Var imp'!L:O,4,0)</f>
        <v>very low</v>
      </c>
      <c r="L48" t="str">
        <f>VLOOKUP($B48,'Var imp'!$Q:$U,5,0)</f>
        <v>low</v>
      </c>
    </row>
    <row r="49" spans="1:14">
      <c r="B49" t="s">
        <v>81</v>
      </c>
      <c r="C49" s="19" t="s">
        <v>131</v>
      </c>
      <c r="E49" t="e">
        <f>VLOOKUP(B49,'Var imp'!$B:$E,3,0)</f>
        <v>#N/A</v>
      </c>
      <c r="F49" t="e">
        <f>VLOOKUP(B49,'Var imp'!G:J,3,0)</f>
        <v>#N/A</v>
      </c>
      <c r="G49">
        <f>VLOOKUP(B49,'Var imp'!L:O,3,0)</f>
        <v>62</v>
      </c>
      <c r="H49">
        <f>VLOOKUP($B49,'Var imp'!$Q:$U,4,0)</f>
        <v>13</v>
      </c>
      <c r="I49" s="8" t="e">
        <f>VLOOKUP(B49,'Var imp'!$B:$E,4,0)</f>
        <v>#N/A</v>
      </c>
      <c r="J49" s="8" t="e">
        <f>VLOOKUP(B49,'Var imp'!G:J,4,0)</f>
        <v>#N/A</v>
      </c>
      <c r="K49" s="8" t="str">
        <f>VLOOKUP(B49,'Var imp'!L:O,4,0)</f>
        <v>very low</v>
      </c>
      <c r="L49" t="str">
        <f>VLOOKUP($B49,'Var imp'!$Q:$U,5,0)</f>
        <v>low</v>
      </c>
    </row>
    <row r="50" spans="1:14">
      <c r="B50" t="s">
        <v>70</v>
      </c>
      <c r="C50" s="19" t="s">
        <v>131</v>
      </c>
      <c r="E50" t="e">
        <f>VLOOKUP(B50,'Var imp'!$B:$E,3,0)</f>
        <v>#N/A</v>
      </c>
      <c r="F50" t="e">
        <f>VLOOKUP(B50,'Var imp'!G:J,3,0)</f>
        <v>#N/A</v>
      </c>
      <c r="G50">
        <f>VLOOKUP(B50,'Var imp'!L:O,3,0)</f>
        <v>49</v>
      </c>
      <c r="H50">
        <f>VLOOKUP($B50,'Var imp'!$Q:$U,4,0)</f>
        <v>15</v>
      </c>
      <c r="I50" s="8" t="e">
        <f>VLOOKUP(B50,'Var imp'!$B:$E,4,0)</f>
        <v>#N/A</v>
      </c>
      <c r="J50" s="8" t="e">
        <f>VLOOKUP(B50,'Var imp'!G:J,4,0)</f>
        <v>#N/A</v>
      </c>
      <c r="K50" s="8" t="str">
        <f>VLOOKUP(B50,'Var imp'!L:O,4,0)</f>
        <v>very low</v>
      </c>
      <c r="L50" t="str">
        <f>VLOOKUP($B50,'Var imp'!$Q:$U,5,0)</f>
        <v>low</v>
      </c>
    </row>
    <row r="51" spans="1:14">
      <c r="B51" t="s">
        <v>68</v>
      </c>
      <c r="C51" s="19" t="s">
        <v>131</v>
      </c>
      <c r="E51" t="e">
        <f>VLOOKUP(B51,'Var imp'!$B:$E,3,0)</f>
        <v>#N/A</v>
      </c>
      <c r="F51" t="e">
        <f>VLOOKUP(B51,'Var imp'!G:J,3,0)</f>
        <v>#N/A</v>
      </c>
      <c r="G51">
        <f>VLOOKUP(B51,'Var imp'!L:O,3,0)</f>
        <v>42</v>
      </c>
      <c r="H51">
        <f>VLOOKUP($B51,'Var imp'!$Q:$U,4,0)</f>
        <v>18</v>
      </c>
      <c r="I51" s="8" t="e">
        <f>VLOOKUP(B51,'Var imp'!$B:$E,4,0)</f>
        <v>#N/A</v>
      </c>
      <c r="J51" s="8" t="e">
        <f>VLOOKUP(B51,'Var imp'!G:J,4,0)</f>
        <v>#N/A</v>
      </c>
      <c r="K51" s="8" t="str">
        <f>VLOOKUP(B51,'Var imp'!L:O,4,0)</f>
        <v>very low</v>
      </c>
      <c r="L51" t="str">
        <f>VLOOKUP($B51,'Var imp'!$Q:$U,5,0)</f>
        <v>low</v>
      </c>
    </row>
    <row r="52" spans="1:14">
      <c r="B52" t="s">
        <v>89</v>
      </c>
      <c r="C52" s="19" t="s">
        <v>131</v>
      </c>
      <c r="E52" t="e">
        <f>VLOOKUP(B52,'Var imp'!$B:$E,3,0)</f>
        <v>#N/A</v>
      </c>
      <c r="F52" t="e">
        <f>VLOOKUP(B52,'Var imp'!G:J,3,0)</f>
        <v>#N/A</v>
      </c>
      <c r="G52">
        <f>VLOOKUP(B52,'Var imp'!L:O,3,0)</f>
        <v>63</v>
      </c>
      <c r="H52">
        <f>VLOOKUP($B52,'Var imp'!$Q:$U,4,0)</f>
        <v>20</v>
      </c>
      <c r="I52" s="8" t="e">
        <f>VLOOKUP(B52,'Var imp'!$B:$E,4,0)</f>
        <v>#N/A</v>
      </c>
      <c r="J52" s="8" t="e">
        <f>VLOOKUP(B52,'Var imp'!G:J,4,0)</f>
        <v>#N/A</v>
      </c>
      <c r="K52" s="8" t="str">
        <f>VLOOKUP(B52,'Var imp'!L:O,4,0)</f>
        <v>very low</v>
      </c>
      <c r="L52" t="str">
        <f>VLOOKUP($B52,'Var imp'!$Q:$U,5,0)</f>
        <v>low</v>
      </c>
    </row>
    <row r="53" spans="1:14">
      <c r="B53" t="s">
        <v>59</v>
      </c>
      <c r="C53" s="19" t="s">
        <v>131</v>
      </c>
      <c r="E53" t="e">
        <f>VLOOKUP(B53,'Var imp'!$B:$E,3,0)</f>
        <v>#N/A</v>
      </c>
      <c r="F53" t="e">
        <f>VLOOKUP(B53,'Var imp'!G:J,3,0)</f>
        <v>#N/A</v>
      </c>
      <c r="G53">
        <f>VLOOKUP(B53,'Var imp'!L:O,3,0)</f>
        <v>41</v>
      </c>
      <c r="H53">
        <f>VLOOKUP($B53,'Var imp'!$Q:$U,4,0)</f>
        <v>22</v>
      </c>
      <c r="I53" s="8" t="e">
        <f>VLOOKUP(B53,'Var imp'!$B:$E,4,0)</f>
        <v>#N/A</v>
      </c>
      <c r="J53" s="8" t="e">
        <f>VLOOKUP(B53,'Var imp'!G:J,4,0)</f>
        <v>#N/A</v>
      </c>
      <c r="K53" s="8" t="str">
        <f>VLOOKUP(B53,'Var imp'!L:O,4,0)</f>
        <v>very low</v>
      </c>
      <c r="L53" t="str">
        <f>VLOOKUP($B53,'Var imp'!$Q:$U,5,0)</f>
        <v>low</v>
      </c>
    </row>
    <row r="54" spans="1:14">
      <c r="B54" t="s">
        <v>98</v>
      </c>
      <c r="C54" s="19" t="s">
        <v>131</v>
      </c>
      <c r="E54" t="e">
        <f>VLOOKUP(B54,'Var imp'!$B:$E,3,0)</f>
        <v>#N/A</v>
      </c>
      <c r="F54" t="e">
        <f>VLOOKUP(B54,'Var imp'!G:J,3,0)</f>
        <v>#N/A</v>
      </c>
      <c r="G54">
        <f>VLOOKUP(B54,'Var imp'!L:O,3,0)</f>
        <v>74</v>
      </c>
      <c r="H54">
        <f>VLOOKUP($B54,'Var imp'!$Q:$U,4,0)</f>
        <v>24</v>
      </c>
      <c r="I54" s="8" t="e">
        <f>VLOOKUP(B54,'Var imp'!$B:$E,4,0)</f>
        <v>#N/A</v>
      </c>
      <c r="J54" s="8" t="e">
        <f>VLOOKUP(B54,'Var imp'!G:J,4,0)</f>
        <v>#N/A</v>
      </c>
      <c r="K54" s="8" t="str">
        <f>VLOOKUP(B54,'Var imp'!L:O,4,0)</f>
        <v>very low</v>
      </c>
      <c r="L54" t="str">
        <f>VLOOKUP($B54,'Var imp'!$Q:$U,5,0)</f>
        <v>low</v>
      </c>
    </row>
    <row r="55" spans="1:14">
      <c r="B55" t="s">
        <v>56</v>
      </c>
      <c r="C55" s="19" t="s">
        <v>131</v>
      </c>
      <c r="E55" t="e">
        <f>VLOOKUP(B55,'Var imp'!$B:$E,3,0)</f>
        <v>#N/A</v>
      </c>
      <c r="F55" t="e">
        <f>VLOOKUP(B55,'Var imp'!G:J,3,0)</f>
        <v>#N/A</v>
      </c>
      <c r="G55">
        <f>VLOOKUP(B55,'Var imp'!L:O,3,0)</f>
        <v>46</v>
      </c>
      <c r="H55">
        <f>VLOOKUP($B55,'Var imp'!$Q:$U,4,0)</f>
        <v>25</v>
      </c>
      <c r="I55" s="8" t="e">
        <f>VLOOKUP(B55,'Var imp'!$B:$E,4,0)</f>
        <v>#N/A</v>
      </c>
      <c r="J55" s="8" t="e">
        <f>VLOOKUP(B55,'Var imp'!G:J,4,0)</f>
        <v>#N/A</v>
      </c>
      <c r="K55" s="8" t="str">
        <f>VLOOKUP(B55,'Var imp'!L:O,4,0)</f>
        <v>very low</v>
      </c>
      <c r="L55" t="str">
        <f>VLOOKUP($B55,'Var imp'!$Q:$U,5,0)</f>
        <v>low</v>
      </c>
    </row>
    <row r="56" spans="1:14">
      <c r="B56" t="s">
        <v>79</v>
      </c>
      <c r="C56" s="19" t="s">
        <v>131</v>
      </c>
      <c r="E56" t="e">
        <f>VLOOKUP(B56,'Var imp'!$B:$E,3,0)</f>
        <v>#N/A</v>
      </c>
      <c r="F56" t="e">
        <f>VLOOKUP(B56,'Var imp'!G:J,3,0)</f>
        <v>#N/A</v>
      </c>
      <c r="G56">
        <f>VLOOKUP(B56,'Var imp'!L:O,3,0)</f>
        <v>55</v>
      </c>
      <c r="H56">
        <f>VLOOKUP($B56,'Var imp'!$Q:$U,4,0)</f>
        <v>35</v>
      </c>
      <c r="I56" s="8" t="e">
        <f>VLOOKUP(B56,'Var imp'!$B:$E,4,0)</f>
        <v>#N/A</v>
      </c>
      <c r="J56" s="8" t="e">
        <f>VLOOKUP(B56,'Var imp'!G:J,4,0)</f>
        <v>#N/A</v>
      </c>
      <c r="K56" s="8" t="str">
        <f>VLOOKUP(B56,'Var imp'!L:O,4,0)</f>
        <v>very low</v>
      </c>
      <c r="L56" t="str">
        <f>VLOOKUP($B56,'Var imp'!$Q:$U,5,0)</f>
        <v>very low</v>
      </c>
    </row>
    <row r="57" spans="1:14">
      <c r="A57" s="7"/>
      <c r="B57" s="7" t="s">
        <v>91</v>
      </c>
      <c r="C57" s="19" t="s">
        <v>131</v>
      </c>
      <c r="D57" s="16"/>
      <c r="E57" s="7" t="e">
        <f>VLOOKUP(B57,'Var imp'!$B:$E,3,0)</f>
        <v>#N/A</v>
      </c>
      <c r="F57" s="7" t="e">
        <f>VLOOKUP(B57,'Var imp'!G:J,3,0)</f>
        <v>#N/A</v>
      </c>
      <c r="G57" s="7">
        <f>VLOOKUP(B57,'Var imp'!L:O,3,0)</f>
        <v>70</v>
      </c>
      <c r="H57" s="7">
        <f>VLOOKUP($B57,'Var imp'!$Q:$U,4,0)</f>
        <v>37</v>
      </c>
      <c r="I57" s="16" t="e">
        <f>VLOOKUP(B57,'Var imp'!$B:$E,4,0)</f>
        <v>#N/A</v>
      </c>
      <c r="J57" s="16" t="e">
        <f>VLOOKUP(B57,'Var imp'!G:J,4,0)</f>
        <v>#N/A</v>
      </c>
      <c r="K57" s="16" t="str">
        <f>VLOOKUP(B57,'Var imp'!L:O,4,0)</f>
        <v>very low</v>
      </c>
      <c r="L57" s="7" t="str">
        <f>VLOOKUP($B57,'Var imp'!$Q:$U,5,0)</f>
        <v>very low</v>
      </c>
      <c r="M57" s="7"/>
      <c r="N57" s="7"/>
    </row>
    <row r="58" spans="1:14">
      <c r="A58" s="7"/>
      <c r="B58" s="7" t="s">
        <v>67</v>
      </c>
      <c r="C58" s="19" t="s">
        <v>131</v>
      </c>
      <c r="D58" s="16"/>
      <c r="E58" s="7" t="e">
        <f>VLOOKUP(B58,'Var imp'!$B:$E,3,0)</f>
        <v>#N/A</v>
      </c>
      <c r="F58" s="7" t="e">
        <f>VLOOKUP(B58,'Var imp'!G:J,3,0)</f>
        <v>#N/A</v>
      </c>
      <c r="G58" s="7">
        <f>VLOOKUP(B58,'Var imp'!L:O,3,0)</f>
        <v>59</v>
      </c>
      <c r="H58" s="7">
        <f>VLOOKUP($B58,'Var imp'!$Q:$U,4,0)</f>
        <v>40</v>
      </c>
      <c r="I58" s="16" t="e">
        <f>VLOOKUP(B58,'Var imp'!$B:$E,4,0)</f>
        <v>#N/A</v>
      </c>
      <c r="J58" s="16" t="e">
        <f>VLOOKUP(B58,'Var imp'!G:J,4,0)</f>
        <v>#N/A</v>
      </c>
      <c r="K58" s="16" t="str">
        <f>VLOOKUP(B58,'Var imp'!L:O,4,0)</f>
        <v>very low</v>
      </c>
      <c r="L58" s="7" t="str">
        <f>VLOOKUP($B58,'Var imp'!$Q:$U,5,0)</f>
        <v>very low</v>
      </c>
      <c r="M58" s="7"/>
      <c r="N58" s="7"/>
    </row>
    <row r="59" spans="1:14" ht="19" customHeight="1">
      <c r="A59" s="7"/>
      <c r="B59" s="7" t="s">
        <v>63</v>
      </c>
      <c r="C59" s="19" t="s">
        <v>131</v>
      </c>
      <c r="D59" s="16"/>
      <c r="E59" s="7" t="e">
        <f>VLOOKUP(B59,'Var imp'!$B:$E,3,0)</f>
        <v>#N/A</v>
      </c>
      <c r="F59" s="7" t="e">
        <f>VLOOKUP(B59,'Var imp'!G:J,3,0)</f>
        <v>#N/A</v>
      </c>
      <c r="G59" s="7">
        <f>VLOOKUP(B59,'Var imp'!L:O,3,0)</f>
        <v>34</v>
      </c>
      <c r="H59" s="7" t="e">
        <f>VLOOKUP($B59,'Var imp'!$Q:$U,4,0)</f>
        <v>#N/A</v>
      </c>
      <c r="I59" s="16" t="e">
        <f>VLOOKUP(B59,'Var imp'!$B:$E,4,0)</f>
        <v>#N/A</v>
      </c>
      <c r="J59" s="16" t="e">
        <f>VLOOKUP(B59,'Var imp'!G:J,4,0)</f>
        <v>#N/A</v>
      </c>
      <c r="K59" s="16" t="str">
        <f>VLOOKUP(B59,'Var imp'!L:O,4,0)</f>
        <v>very low</v>
      </c>
      <c r="L59" s="7" t="e">
        <f>VLOOKUP($B59,'Var imp'!$Q:$U,5,0)</f>
        <v>#N/A</v>
      </c>
      <c r="M59" s="7"/>
      <c r="N59" s="7"/>
    </row>
    <row r="60" spans="1:14">
      <c r="A60" s="7"/>
      <c r="B60" s="7" t="s">
        <v>46</v>
      </c>
      <c r="C60" s="19" t="s">
        <v>131</v>
      </c>
      <c r="D60" s="16"/>
      <c r="E60" s="7" t="e">
        <f>VLOOKUP(B60,'Var imp'!$B:$E,3,0)</f>
        <v>#N/A</v>
      </c>
      <c r="F60" s="7" t="e">
        <f>VLOOKUP(B60,'Var imp'!G:J,3,0)</f>
        <v>#N/A</v>
      </c>
      <c r="G60" s="7">
        <f>VLOOKUP(B60,'Var imp'!L:O,3,0)</f>
        <v>36</v>
      </c>
      <c r="H60" s="7" t="e">
        <f>VLOOKUP($B60,'Var imp'!$Q:$U,4,0)</f>
        <v>#N/A</v>
      </c>
      <c r="I60" s="16" t="e">
        <f>VLOOKUP(B60,'Var imp'!$B:$E,4,0)</f>
        <v>#N/A</v>
      </c>
      <c r="J60" s="16" t="e">
        <f>VLOOKUP(B60,'Var imp'!G:J,4,0)</f>
        <v>#N/A</v>
      </c>
      <c r="K60" s="16" t="str">
        <f>VLOOKUP(B60,'Var imp'!L:O,4,0)</f>
        <v>very low</v>
      </c>
      <c r="L60" s="7" t="e">
        <f>VLOOKUP($B60,'Var imp'!$Q:$U,5,0)</f>
        <v>#N/A</v>
      </c>
      <c r="M60" s="7"/>
      <c r="N60" s="7"/>
    </row>
    <row r="61" spans="1:14">
      <c r="B61" t="s">
        <v>77</v>
      </c>
      <c r="C61" s="19" t="s">
        <v>131</v>
      </c>
      <c r="E61" t="e">
        <f>VLOOKUP(B61,'Var imp'!$B:$E,3,0)</f>
        <v>#N/A</v>
      </c>
      <c r="F61" t="e">
        <f>VLOOKUP(B61,'Var imp'!G:J,3,0)</f>
        <v>#N/A</v>
      </c>
      <c r="G61">
        <f>VLOOKUP(B61,'Var imp'!L:O,3,0)</f>
        <v>44</v>
      </c>
      <c r="H61" t="e">
        <f>VLOOKUP($B61,'Var imp'!$Q:$U,4,0)</f>
        <v>#N/A</v>
      </c>
      <c r="I61" s="8" t="e">
        <f>VLOOKUP(B61,'Var imp'!$B:$E,4,0)</f>
        <v>#N/A</v>
      </c>
      <c r="J61" s="8" t="e">
        <f>VLOOKUP(B61,'Var imp'!G:J,4,0)</f>
        <v>#N/A</v>
      </c>
      <c r="K61" s="8" t="str">
        <f>VLOOKUP(B61,'Var imp'!L:O,4,0)</f>
        <v>very low</v>
      </c>
      <c r="L61" t="e">
        <f>VLOOKUP($B61,'Var imp'!$Q:$U,5,0)</f>
        <v>#N/A</v>
      </c>
    </row>
    <row r="62" spans="1:14">
      <c r="B62" t="s">
        <v>69</v>
      </c>
      <c r="C62" s="19" t="s">
        <v>131</v>
      </c>
      <c r="E62" t="e">
        <f>VLOOKUP(B62,'Var imp'!$B:$E,3,0)</f>
        <v>#N/A</v>
      </c>
      <c r="F62" t="e">
        <f>VLOOKUP(B62,'Var imp'!G:J,3,0)</f>
        <v>#N/A</v>
      </c>
      <c r="G62">
        <f>VLOOKUP(B62,'Var imp'!L:O,3,0)</f>
        <v>45</v>
      </c>
      <c r="H62" t="e">
        <f>VLOOKUP($B62,'Var imp'!$Q:$U,4,0)</f>
        <v>#N/A</v>
      </c>
      <c r="I62" s="8" t="e">
        <f>VLOOKUP(B62,'Var imp'!$B:$E,4,0)</f>
        <v>#N/A</v>
      </c>
      <c r="J62" s="8" t="e">
        <f>VLOOKUP(B62,'Var imp'!G:J,4,0)</f>
        <v>#N/A</v>
      </c>
      <c r="K62" s="8" t="str">
        <f>VLOOKUP(B62,'Var imp'!L:O,4,0)</f>
        <v>very low</v>
      </c>
      <c r="L62" t="e">
        <f>VLOOKUP($B62,'Var imp'!$Q:$U,5,0)</f>
        <v>#N/A</v>
      </c>
    </row>
    <row r="63" spans="1:14">
      <c r="B63" t="s">
        <v>86</v>
      </c>
      <c r="C63" s="19" t="s">
        <v>131</v>
      </c>
      <c r="E63" t="e">
        <f>VLOOKUP(B63,'Var imp'!$B:$E,3,0)</f>
        <v>#N/A</v>
      </c>
      <c r="F63" t="e">
        <f>VLOOKUP(B63,'Var imp'!G:J,3,0)</f>
        <v>#N/A</v>
      </c>
      <c r="G63">
        <f>VLOOKUP(B63,'Var imp'!L:O,3,0)</f>
        <v>48</v>
      </c>
      <c r="H63" t="e">
        <f>VLOOKUP($B63,'Var imp'!$Q:$U,4,0)</f>
        <v>#N/A</v>
      </c>
      <c r="I63" s="8" t="e">
        <f>VLOOKUP(B63,'Var imp'!$B:$E,4,0)</f>
        <v>#N/A</v>
      </c>
      <c r="J63" s="8" t="e">
        <f>VLOOKUP(B63,'Var imp'!G:J,4,0)</f>
        <v>#N/A</v>
      </c>
      <c r="K63" s="8" t="str">
        <f>VLOOKUP(B63,'Var imp'!L:O,4,0)</f>
        <v>very low</v>
      </c>
      <c r="L63" t="e">
        <f>VLOOKUP($B63,'Var imp'!$Q:$U,5,0)</f>
        <v>#N/A</v>
      </c>
    </row>
    <row r="64" spans="1:14">
      <c r="B64" t="s">
        <v>72</v>
      </c>
      <c r="C64" s="19" t="s">
        <v>131</v>
      </c>
      <c r="E64" t="e">
        <f>VLOOKUP(B64,'Var imp'!$B:$E,3,0)</f>
        <v>#N/A</v>
      </c>
      <c r="F64" t="e">
        <f>VLOOKUP(B64,'Var imp'!G:J,3,0)</f>
        <v>#N/A</v>
      </c>
      <c r="G64">
        <f>VLOOKUP(B64,'Var imp'!L:O,3,0)</f>
        <v>50</v>
      </c>
      <c r="H64" t="e">
        <f>VLOOKUP($B64,'Var imp'!$Q:$U,4,0)</f>
        <v>#N/A</v>
      </c>
      <c r="I64" s="8" t="e">
        <f>VLOOKUP(B64,'Var imp'!$B:$E,4,0)</f>
        <v>#N/A</v>
      </c>
      <c r="J64" s="8" t="e">
        <f>VLOOKUP(B64,'Var imp'!G:J,4,0)</f>
        <v>#N/A</v>
      </c>
      <c r="K64" s="8" t="str">
        <f>VLOOKUP(B64,'Var imp'!L:O,4,0)</f>
        <v>very low</v>
      </c>
      <c r="L64" t="e">
        <f>VLOOKUP($B64,'Var imp'!$Q:$U,5,0)</f>
        <v>#N/A</v>
      </c>
    </row>
    <row r="65" spans="2:12">
      <c r="B65" t="s">
        <v>82</v>
      </c>
      <c r="C65" s="19" t="s">
        <v>131</v>
      </c>
      <c r="E65" t="e">
        <f>VLOOKUP(B65,'Var imp'!$B:$E,3,0)</f>
        <v>#N/A</v>
      </c>
      <c r="F65" t="e">
        <f>VLOOKUP(B65,'Var imp'!G:J,3,0)</f>
        <v>#N/A</v>
      </c>
      <c r="G65">
        <f>VLOOKUP(B65,'Var imp'!L:O,3,0)</f>
        <v>51</v>
      </c>
      <c r="H65" t="e">
        <f>VLOOKUP($B65,'Var imp'!$Q:$U,4,0)</f>
        <v>#N/A</v>
      </c>
      <c r="I65" s="8" t="e">
        <f>VLOOKUP(B65,'Var imp'!$B:$E,4,0)</f>
        <v>#N/A</v>
      </c>
      <c r="J65" s="8" t="e">
        <f>VLOOKUP(B65,'Var imp'!G:J,4,0)</f>
        <v>#N/A</v>
      </c>
      <c r="K65" s="8" t="str">
        <f>VLOOKUP(B65,'Var imp'!L:O,4,0)</f>
        <v>very low</v>
      </c>
      <c r="L65" t="e">
        <f>VLOOKUP($B65,'Var imp'!$Q:$U,5,0)</f>
        <v>#N/A</v>
      </c>
    </row>
    <row r="66" spans="2:12">
      <c r="B66" t="s">
        <v>62</v>
      </c>
      <c r="C66" s="19" t="s">
        <v>131</v>
      </c>
      <c r="E66" t="e">
        <f>VLOOKUP(B66,'Var imp'!$B:$E,3,0)</f>
        <v>#N/A</v>
      </c>
      <c r="F66" t="e">
        <f>VLOOKUP(B66,'Var imp'!G:J,3,0)</f>
        <v>#N/A</v>
      </c>
      <c r="G66">
        <f>VLOOKUP(B66,'Var imp'!L:O,3,0)</f>
        <v>53</v>
      </c>
      <c r="H66" t="e">
        <f>VLOOKUP($B66,'Var imp'!$Q:$U,4,0)</f>
        <v>#N/A</v>
      </c>
      <c r="I66" s="8" t="e">
        <f>VLOOKUP(B66,'Var imp'!$B:$E,4,0)</f>
        <v>#N/A</v>
      </c>
      <c r="J66" s="8" t="e">
        <f>VLOOKUP(B66,'Var imp'!G:J,4,0)</f>
        <v>#N/A</v>
      </c>
      <c r="K66" s="8" t="str">
        <f>VLOOKUP(B66,'Var imp'!L:O,4,0)</f>
        <v>very low</v>
      </c>
      <c r="L66" t="e">
        <f>VLOOKUP($B66,'Var imp'!$Q:$U,5,0)</f>
        <v>#N/A</v>
      </c>
    </row>
    <row r="67" spans="2:12">
      <c r="B67" t="s">
        <v>90</v>
      </c>
      <c r="C67" s="19" t="s">
        <v>131</v>
      </c>
      <c r="E67" t="e">
        <f>VLOOKUP(B67,'Var imp'!$B:$E,3,0)</f>
        <v>#N/A</v>
      </c>
      <c r="F67" t="e">
        <f>VLOOKUP(B67,'Var imp'!G:J,3,0)</f>
        <v>#N/A</v>
      </c>
      <c r="G67">
        <f>VLOOKUP(B67,'Var imp'!L:O,3,0)</f>
        <v>54</v>
      </c>
      <c r="H67" t="e">
        <f>VLOOKUP($B67,'Var imp'!$Q:$U,4,0)</f>
        <v>#N/A</v>
      </c>
      <c r="I67" s="8" t="e">
        <f>VLOOKUP(B67,'Var imp'!$B:$E,4,0)</f>
        <v>#N/A</v>
      </c>
      <c r="J67" s="8" t="e">
        <f>VLOOKUP(B67,'Var imp'!G:J,4,0)</f>
        <v>#N/A</v>
      </c>
      <c r="K67" s="8" t="str">
        <f>VLOOKUP(B67,'Var imp'!L:O,4,0)</f>
        <v>very low</v>
      </c>
      <c r="L67" t="e">
        <f>VLOOKUP($B67,'Var imp'!$Q:$U,5,0)</f>
        <v>#N/A</v>
      </c>
    </row>
    <row r="68" spans="2:12">
      <c r="B68" t="s">
        <v>83</v>
      </c>
      <c r="C68" s="19" t="s">
        <v>131</v>
      </c>
      <c r="E68" t="e">
        <f>VLOOKUP(B68,'Var imp'!$B:$E,3,0)</f>
        <v>#N/A</v>
      </c>
      <c r="F68" t="e">
        <f>VLOOKUP(B68,'Var imp'!G:J,3,0)</f>
        <v>#N/A</v>
      </c>
      <c r="G68">
        <f>VLOOKUP(B68,'Var imp'!L:O,3,0)</f>
        <v>56</v>
      </c>
      <c r="H68" t="e">
        <f>VLOOKUP($B68,'Var imp'!$Q:$U,4,0)</f>
        <v>#N/A</v>
      </c>
      <c r="I68" s="8" t="e">
        <f>VLOOKUP(B68,'Var imp'!$B:$E,4,0)</f>
        <v>#N/A</v>
      </c>
      <c r="J68" s="8" t="e">
        <f>VLOOKUP(B68,'Var imp'!G:J,4,0)</f>
        <v>#N/A</v>
      </c>
      <c r="K68" s="8" t="str">
        <f>VLOOKUP(B68,'Var imp'!L:O,4,0)</f>
        <v>very low</v>
      </c>
      <c r="L68" t="e">
        <f>VLOOKUP($B68,'Var imp'!$Q:$U,5,0)</f>
        <v>#N/A</v>
      </c>
    </row>
    <row r="69" spans="2:12">
      <c r="B69" t="s">
        <v>84</v>
      </c>
      <c r="C69" s="19" t="s">
        <v>131</v>
      </c>
      <c r="E69" t="e">
        <f>VLOOKUP(B69,'Var imp'!$B:$E,3,0)</f>
        <v>#N/A</v>
      </c>
      <c r="F69" t="e">
        <f>VLOOKUP(B69,'Var imp'!G:J,3,0)</f>
        <v>#N/A</v>
      </c>
      <c r="G69">
        <f>VLOOKUP(B69,'Var imp'!L:O,3,0)</f>
        <v>57</v>
      </c>
      <c r="H69" t="e">
        <f>VLOOKUP($B69,'Var imp'!$Q:$U,4,0)</f>
        <v>#N/A</v>
      </c>
      <c r="I69" s="8" t="e">
        <f>VLOOKUP(B69,'Var imp'!$B:$E,4,0)</f>
        <v>#N/A</v>
      </c>
      <c r="J69" s="8" t="e">
        <f>VLOOKUP(B69,'Var imp'!G:J,4,0)</f>
        <v>#N/A</v>
      </c>
      <c r="K69" s="8" t="str">
        <f>VLOOKUP(B69,'Var imp'!L:O,4,0)</f>
        <v>very low</v>
      </c>
      <c r="L69" t="e">
        <f>VLOOKUP($B69,'Var imp'!$Q:$U,5,0)</f>
        <v>#N/A</v>
      </c>
    </row>
    <row r="70" spans="2:12">
      <c r="B70" t="s">
        <v>85</v>
      </c>
      <c r="C70" s="19" t="s">
        <v>131</v>
      </c>
      <c r="E70" t="e">
        <f>VLOOKUP(B70,'Var imp'!$B:$E,3,0)</f>
        <v>#N/A</v>
      </c>
      <c r="F70" t="e">
        <f>VLOOKUP(B70,'Var imp'!G:J,3,0)</f>
        <v>#N/A</v>
      </c>
      <c r="G70">
        <f>VLOOKUP(B70,'Var imp'!L:O,3,0)</f>
        <v>58</v>
      </c>
      <c r="H70" t="e">
        <f>VLOOKUP($B70,'Var imp'!$Q:$U,4,0)</f>
        <v>#N/A</v>
      </c>
      <c r="I70" s="8" t="e">
        <f>VLOOKUP(B70,'Var imp'!$B:$E,4,0)</f>
        <v>#N/A</v>
      </c>
      <c r="J70" s="8" t="e">
        <f>VLOOKUP(B70,'Var imp'!G:J,4,0)</f>
        <v>#N/A</v>
      </c>
      <c r="K70" s="8" t="str">
        <f>VLOOKUP(B70,'Var imp'!L:O,4,0)</f>
        <v>very low</v>
      </c>
      <c r="L70" t="e">
        <f>VLOOKUP($B70,'Var imp'!$Q:$U,5,0)</f>
        <v>#N/A</v>
      </c>
    </row>
    <row r="71" spans="2:12">
      <c r="B71" t="s">
        <v>76</v>
      </c>
      <c r="C71" s="19" t="s">
        <v>131</v>
      </c>
      <c r="E71" t="e">
        <f>VLOOKUP(B71,'Var imp'!$B:$E,3,0)</f>
        <v>#N/A</v>
      </c>
      <c r="F71" t="e">
        <f>VLOOKUP(B71,'Var imp'!G:J,3,0)</f>
        <v>#N/A</v>
      </c>
      <c r="G71">
        <f>VLOOKUP(B71,'Var imp'!L:O,3,0)</f>
        <v>60</v>
      </c>
      <c r="H71" t="e">
        <f>VLOOKUP($B71,'Var imp'!$Q:$U,4,0)</f>
        <v>#N/A</v>
      </c>
      <c r="I71" s="8" t="e">
        <f>VLOOKUP(B71,'Var imp'!$B:$E,4,0)</f>
        <v>#N/A</v>
      </c>
      <c r="J71" s="8" t="e">
        <f>VLOOKUP(B71,'Var imp'!G:J,4,0)</f>
        <v>#N/A</v>
      </c>
      <c r="K71" s="8" t="str">
        <f>VLOOKUP(B71,'Var imp'!L:O,4,0)</f>
        <v>very low</v>
      </c>
      <c r="L71" t="e">
        <f>VLOOKUP($B71,'Var imp'!$Q:$U,5,0)</f>
        <v>#N/A</v>
      </c>
    </row>
    <row r="72" spans="2:12">
      <c r="B72" t="s">
        <v>80</v>
      </c>
      <c r="C72" s="19" t="s">
        <v>131</v>
      </c>
      <c r="E72" t="e">
        <f>VLOOKUP(B72,'Var imp'!$B:$E,3,0)</f>
        <v>#N/A</v>
      </c>
      <c r="F72" t="e">
        <f>VLOOKUP(B72,'Var imp'!G:J,3,0)</f>
        <v>#N/A</v>
      </c>
      <c r="G72">
        <f>VLOOKUP(B72,'Var imp'!L:O,3,0)</f>
        <v>61</v>
      </c>
      <c r="H72" t="e">
        <f>VLOOKUP($B72,'Var imp'!$Q:$U,4,0)</f>
        <v>#N/A</v>
      </c>
      <c r="I72" s="8" t="e">
        <f>VLOOKUP(B72,'Var imp'!$B:$E,4,0)</f>
        <v>#N/A</v>
      </c>
      <c r="J72" s="8" t="e">
        <f>VLOOKUP(B72,'Var imp'!G:J,4,0)</f>
        <v>#N/A</v>
      </c>
      <c r="K72" s="8" t="str">
        <f>VLOOKUP(B72,'Var imp'!L:O,4,0)</f>
        <v>very low</v>
      </c>
      <c r="L72" t="e">
        <f>VLOOKUP($B72,'Var imp'!$Q:$U,5,0)</f>
        <v>#N/A</v>
      </c>
    </row>
    <row r="73" spans="2:12">
      <c r="B73" t="s">
        <v>94</v>
      </c>
      <c r="C73" s="19" t="s">
        <v>131</v>
      </c>
      <c r="E73" t="e">
        <f>VLOOKUP(B73,'Var imp'!$B:$E,3,0)</f>
        <v>#N/A</v>
      </c>
      <c r="F73" t="e">
        <f>VLOOKUP(B73,'Var imp'!G:J,3,0)</f>
        <v>#N/A</v>
      </c>
      <c r="G73">
        <f>VLOOKUP(B73,'Var imp'!L:O,3,0)</f>
        <v>64</v>
      </c>
      <c r="H73" t="e">
        <f>VLOOKUP($B73,'Var imp'!$Q:$U,4,0)</f>
        <v>#N/A</v>
      </c>
      <c r="I73" s="8" t="e">
        <f>VLOOKUP(B73,'Var imp'!$B:$E,4,0)</f>
        <v>#N/A</v>
      </c>
      <c r="J73" s="8" t="e">
        <f>VLOOKUP(B73,'Var imp'!G:J,4,0)</f>
        <v>#N/A</v>
      </c>
      <c r="K73" s="8" t="str">
        <f>VLOOKUP(B73,'Var imp'!L:O,4,0)</f>
        <v>very low</v>
      </c>
      <c r="L73" t="e">
        <f>VLOOKUP($B73,'Var imp'!$Q:$U,5,0)</f>
        <v>#N/A</v>
      </c>
    </row>
    <row r="74" spans="2:12">
      <c r="B74" t="s">
        <v>53</v>
      </c>
      <c r="C74" s="19" t="s">
        <v>131</v>
      </c>
      <c r="E74" t="e">
        <f>VLOOKUP(B74,'Var imp'!$B:$E,3,0)</f>
        <v>#N/A</v>
      </c>
      <c r="F74" t="e">
        <f>VLOOKUP(B74,'Var imp'!G:J,3,0)</f>
        <v>#N/A</v>
      </c>
      <c r="G74">
        <f>VLOOKUP(B74,'Var imp'!L:O,3,0)</f>
        <v>65</v>
      </c>
      <c r="H74" t="e">
        <f>VLOOKUP($B74,'Var imp'!$Q:$U,4,0)</f>
        <v>#N/A</v>
      </c>
      <c r="I74" s="8" t="e">
        <f>VLOOKUP(B74,'Var imp'!$B:$E,4,0)</f>
        <v>#N/A</v>
      </c>
      <c r="J74" s="8" t="e">
        <f>VLOOKUP(B74,'Var imp'!G:J,4,0)</f>
        <v>#N/A</v>
      </c>
      <c r="K74" s="8" t="str">
        <f>VLOOKUP(B74,'Var imp'!L:O,4,0)</f>
        <v>very low</v>
      </c>
      <c r="L74" t="e">
        <f>VLOOKUP($B74,'Var imp'!$Q:$U,5,0)</f>
        <v>#N/A</v>
      </c>
    </row>
    <row r="75" spans="2:12">
      <c r="B75" t="s">
        <v>88</v>
      </c>
      <c r="C75" s="19" t="s">
        <v>131</v>
      </c>
      <c r="E75" t="e">
        <f>VLOOKUP(B75,'Var imp'!$B:$E,3,0)</f>
        <v>#N/A</v>
      </c>
      <c r="F75" t="e">
        <f>VLOOKUP(B75,'Var imp'!G:J,3,0)</f>
        <v>#N/A</v>
      </c>
      <c r="G75">
        <f>VLOOKUP(B75,'Var imp'!L:O,3,0)</f>
        <v>67</v>
      </c>
      <c r="H75" t="e">
        <f>VLOOKUP($B75,'Var imp'!$Q:$U,4,0)</f>
        <v>#N/A</v>
      </c>
      <c r="I75" s="8" t="e">
        <f>VLOOKUP(B75,'Var imp'!$B:$E,4,0)</f>
        <v>#N/A</v>
      </c>
      <c r="J75" s="8" t="e">
        <f>VLOOKUP(B75,'Var imp'!G:J,4,0)</f>
        <v>#N/A</v>
      </c>
      <c r="K75" s="8" t="str">
        <f>VLOOKUP(B75,'Var imp'!L:O,4,0)</f>
        <v>very low</v>
      </c>
      <c r="L75" t="e">
        <f>VLOOKUP($B75,'Var imp'!$Q:$U,5,0)</f>
        <v>#N/A</v>
      </c>
    </row>
    <row r="76" spans="2:12">
      <c r="B76" t="s">
        <v>78</v>
      </c>
      <c r="C76" s="19" t="s">
        <v>131</v>
      </c>
      <c r="E76" t="e">
        <f>VLOOKUP(B76,'Var imp'!$B:$E,3,0)</f>
        <v>#N/A</v>
      </c>
      <c r="F76" t="e">
        <f>VLOOKUP(B76,'Var imp'!G:J,3,0)</f>
        <v>#N/A</v>
      </c>
      <c r="G76">
        <f>VLOOKUP(B76,'Var imp'!L:O,3,0)</f>
        <v>68</v>
      </c>
      <c r="H76" t="e">
        <f>VLOOKUP($B76,'Var imp'!$Q:$U,4,0)</f>
        <v>#N/A</v>
      </c>
      <c r="I76" s="8" t="e">
        <f>VLOOKUP(B76,'Var imp'!$B:$E,4,0)</f>
        <v>#N/A</v>
      </c>
      <c r="J76" s="8" t="e">
        <f>VLOOKUP(B76,'Var imp'!G:J,4,0)</f>
        <v>#N/A</v>
      </c>
      <c r="K76" s="8" t="str">
        <f>VLOOKUP(B76,'Var imp'!L:O,4,0)</f>
        <v>very low</v>
      </c>
      <c r="L76" t="e">
        <f>VLOOKUP($B76,'Var imp'!$Q:$U,5,0)</f>
        <v>#N/A</v>
      </c>
    </row>
    <row r="77" spans="2:12">
      <c r="B77" t="s">
        <v>92</v>
      </c>
      <c r="C77" s="19" t="s">
        <v>131</v>
      </c>
      <c r="E77" t="e">
        <f>VLOOKUP(B77,'Var imp'!$B:$E,3,0)</f>
        <v>#N/A</v>
      </c>
      <c r="F77" t="e">
        <f>VLOOKUP(B77,'Var imp'!G:J,3,0)</f>
        <v>#N/A</v>
      </c>
      <c r="G77">
        <f>VLOOKUP(B77,'Var imp'!L:O,3,0)</f>
        <v>71</v>
      </c>
      <c r="H77" t="e">
        <f>VLOOKUP($B77,'Var imp'!$Q:$U,4,0)</f>
        <v>#N/A</v>
      </c>
      <c r="I77" s="8" t="e">
        <f>VLOOKUP(B77,'Var imp'!$B:$E,4,0)</f>
        <v>#N/A</v>
      </c>
      <c r="J77" s="8" t="e">
        <f>VLOOKUP(B77,'Var imp'!G:J,4,0)</f>
        <v>#N/A</v>
      </c>
      <c r="K77" s="8" t="str">
        <f>VLOOKUP(B77,'Var imp'!L:O,4,0)</f>
        <v>very low</v>
      </c>
      <c r="L77" t="e">
        <f>VLOOKUP($B77,'Var imp'!$Q:$U,5,0)</f>
        <v>#N/A</v>
      </c>
    </row>
    <row r="78" spans="2:12">
      <c r="B78" t="s">
        <v>93</v>
      </c>
      <c r="C78" s="19" t="s">
        <v>131</v>
      </c>
      <c r="E78" t="e">
        <f>VLOOKUP(B78,'Var imp'!$B:$E,3,0)</f>
        <v>#N/A</v>
      </c>
      <c r="F78" t="e">
        <f>VLOOKUP(B78,'Var imp'!G:J,3,0)</f>
        <v>#N/A</v>
      </c>
      <c r="G78">
        <f>VLOOKUP(B78,'Var imp'!L:O,3,0)</f>
        <v>72</v>
      </c>
      <c r="H78" t="e">
        <f>VLOOKUP($B78,'Var imp'!$Q:$U,4,0)</f>
        <v>#N/A</v>
      </c>
      <c r="I78" s="8" t="e">
        <f>VLOOKUP(B78,'Var imp'!$B:$E,4,0)</f>
        <v>#N/A</v>
      </c>
      <c r="J78" s="8" t="e">
        <f>VLOOKUP(B78,'Var imp'!G:J,4,0)</f>
        <v>#N/A</v>
      </c>
      <c r="K78" s="8" t="str">
        <f>VLOOKUP(B78,'Var imp'!L:O,4,0)</f>
        <v>very low</v>
      </c>
      <c r="L78" t="e">
        <f>VLOOKUP($B78,'Var imp'!$Q:$U,5,0)</f>
        <v>#N/A</v>
      </c>
    </row>
    <row r="79" spans="2:12">
      <c r="B79" t="s">
        <v>95</v>
      </c>
      <c r="C79" s="19" t="s">
        <v>131</v>
      </c>
      <c r="E79" t="e">
        <f>VLOOKUP(B79,'Var imp'!$B:$E,3,0)</f>
        <v>#N/A</v>
      </c>
      <c r="F79" t="e">
        <f>VLOOKUP(B79,'Var imp'!G:J,3,0)</f>
        <v>#N/A</v>
      </c>
      <c r="G79">
        <f>VLOOKUP(B79,'Var imp'!L:O,3,0)</f>
        <v>73</v>
      </c>
      <c r="H79" t="e">
        <f>VLOOKUP($B79,'Var imp'!$Q:$U,4,0)</f>
        <v>#N/A</v>
      </c>
      <c r="I79" s="8" t="e">
        <f>VLOOKUP(B79,'Var imp'!$B:$E,4,0)</f>
        <v>#N/A</v>
      </c>
      <c r="J79" s="8" t="e">
        <f>VLOOKUP(B79,'Var imp'!G:J,4,0)</f>
        <v>#N/A</v>
      </c>
      <c r="K79" s="8" t="str">
        <f>VLOOKUP(B79,'Var imp'!L:O,4,0)</f>
        <v>very low</v>
      </c>
      <c r="L79" t="e">
        <f>VLOOKUP($B79,'Var imp'!$Q:$U,5,0)</f>
        <v>#N/A</v>
      </c>
    </row>
    <row r="80" spans="2:12">
      <c r="B80" t="s">
        <v>96</v>
      </c>
      <c r="C80" s="19" t="s">
        <v>131</v>
      </c>
      <c r="E80" t="e">
        <f>VLOOKUP(B80,'Var imp'!$B:$E,3,0)</f>
        <v>#N/A</v>
      </c>
      <c r="F80" t="e">
        <f>VLOOKUP(B80,'Var imp'!G:J,3,0)</f>
        <v>#N/A</v>
      </c>
      <c r="G80">
        <f>VLOOKUP(B80,'Var imp'!L:O,3,0)</f>
        <v>76</v>
      </c>
      <c r="H80" t="e">
        <f>VLOOKUP($B80,'Var imp'!$Q:$U,4,0)</f>
        <v>#N/A</v>
      </c>
      <c r="I80" s="8" t="e">
        <f>VLOOKUP(B80,'Var imp'!$B:$E,4,0)</f>
        <v>#N/A</v>
      </c>
      <c r="J80" s="8" t="e">
        <f>VLOOKUP(B80,'Var imp'!G:J,4,0)</f>
        <v>#N/A</v>
      </c>
      <c r="K80" s="8" t="str">
        <f>VLOOKUP(B80,'Var imp'!L:O,4,0)</f>
        <v>very low</v>
      </c>
      <c r="L80" t="e">
        <f>VLOOKUP($B80,'Var imp'!$Q:$U,5,0)</f>
        <v>#N/A</v>
      </c>
    </row>
    <row r="81" spans="2:12">
      <c r="B81" t="s">
        <v>97</v>
      </c>
      <c r="C81" s="19" t="s">
        <v>131</v>
      </c>
      <c r="E81" t="e">
        <f>VLOOKUP(B81,'Var imp'!$B:$E,3,0)</f>
        <v>#N/A</v>
      </c>
      <c r="F81" t="e">
        <f>VLOOKUP(B81,'Var imp'!G:J,3,0)</f>
        <v>#N/A</v>
      </c>
      <c r="G81">
        <f>VLOOKUP(B81,'Var imp'!L:O,3,0)</f>
        <v>77</v>
      </c>
      <c r="H81" t="e">
        <f>VLOOKUP($B81,'Var imp'!$Q:$U,4,0)</f>
        <v>#N/A</v>
      </c>
      <c r="I81" s="8" t="e">
        <f>VLOOKUP(B81,'Var imp'!$B:$E,4,0)</f>
        <v>#N/A</v>
      </c>
      <c r="J81" s="8" t="e">
        <f>VLOOKUP(B81,'Var imp'!G:J,4,0)</f>
        <v>#N/A</v>
      </c>
      <c r="K81" s="8" t="str">
        <f>VLOOKUP(B81,'Var imp'!L:O,4,0)</f>
        <v>very low</v>
      </c>
      <c r="L81" t="e">
        <f>VLOOKUP($B81,'Var imp'!$Q:$U,5,0)</f>
        <v>#N/A</v>
      </c>
    </row>
    <row r="82" spans="2:12">
      <c r="B82" t="s">
        <v>99</v>
      </c>
      <c r="C82" s="19" t="s">
        <v>131</v>
      </c>
      <c r="E82" t="e">
        <f>VLOOKUP(B82,'Var imp'!$B:$E,3,0)</f>
        <v>#N/A</v>
      </c>
      <c r="F82" t="e">
        <f>VLOOKUP(B82,'Var imp'!G:J,3,0)</f>
        <v>#N/A</v>
      </c>
      <c r="G82">
        <f>VLOOKUP(B82,'Var imp'!L:O,3,0)</f>
        <v>78</v>
      </c>
      <c r="H82" t="e">
        <f>VLOOKUP($B82,'Var imp'!$Q:$U,4,0)</f>
        <v>#N/A</v>
      </c>
      <c r="I82" s="8" t="e">
        <f>VLOOKUP(B82,'Var imp'!$B:$E,4,0)</f>
        <v>#N/A</v>
      </c>
      <c r="J82" s="8" t="e">
        <f>VLOOKUP(B82,'Var imp'!G:J,4,0)</f>
        <v>#N/A</v>
      </c>
      <c r="K82" s="8" t="str">
        <f>VLOOKUP(B82,'Var imp'!L:O,4,0)</f>
        <v>very low</v>
      </c>
      <c r="L82" t="e">
        <f>VLOOKUP($B82,'Var imp'!$Q:$U,5,0)</f>
        <v>#N/A</v>
      </c>
    </row>
  </sheetData>
  <sortState xmlns:xlrd2="http://schemas.microsoft.com/office/spreadsheetml/2017/richdata2" ref="B29:L82">
    <sortCondition ref="H29:H82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ACA90-89A0-5F49-8FCD-764674624066}">
  <dimension ref="B2:U84"/>
  <sheetViews>
    <sheetView topLeftCell="I1" workbookViewId="0">
      <selection activeCell="L27" sqref="L27"/>
    </sheetView>
  </sheetViews>
  <sheetFormatPr baseColWidth="10" defaultRowHeight="18"/>
  <cols>
    <col min="1" max="1" width="6" customWidth="1"/>
    <col min="2" max="2" width="29.7109375" bestFit="1" customWidth="1"/>
    <col min="3" max="4" width="10.7109375" style="4"/>
    <col min="5" max="5" width="14.5703125" style="4" bestFit="1" customWidth="1"/>
    <col min="6" max="6" width="9.42578125" customWidth="1"/>
    <col min="7" max="7" width="26.7109375" customWidth="1"/>
    <col min="8" max="8" width="14.85546875" style="4" customWidth="1"/>
    <col min="9" max="9" width="13.28515625" style="4" customWidth="1"/>
    <col min="10" max="10" width="14.85546875" style="4" customWidth="1"/>
    <col min="12" max="12" width="15.140625" customWidth="1"/>
    <col min="15" max="15" width="15.5703125" bestFit="1" customWidth="1"/>
    <col min="17" max="17" width="18.28515625" customWidth="1"/>
    <col min="19" max="19" width="11.7109375" customWidth="1"/>
  </cols>
  <sheetData>
    <row r="2" spans="2:21" ht="20">
      <c r="B2" s="2" t="s">
        <v>0</v>
      </c>
    </row>
    <row r="3" spans="2:21" ht="20">
      <c r="B3" s="2"/>
    </row>
    <row r="4" spans="2:21" s="1" customFormat="1">
      <c r="B4" s="1" t="s">
        <v>21</v>
      </c>
      <c r="C4" s="17"/>
      <c r="D4" s="17"/>
      <c r="E4" s="17"/>
      <c r="G4" s="1" t="s">
        <v>34</v>
      </c>
      <c r="H4" s="17"/>
      <c r="I4" s="17"/>
      <c r="J4" s="17"/>
      <c r="L4" s="1" t="s">
        <v>33</v>
      </c>
      <c r="Q4" s="1" t="s">
        <v>119</v>
      </c>
    </row>
    <row r="5" spans="2:21" ht="19">
      <c r="B5" s="3" t="s">
        <v>36</v>
      </c>
      <c r="G5" s="3" t="s">
        <v>35</v>
      </c>
      <c r="L5" s="3" t="s">
        <v>32</v>
      </c>
    </row>
    <row r="6" spans="2:21">
      <c r="B6" t="s">
        <v>23</v>
      </c>
      <c r="C6" s="4" t="s">
        <v>22</v>
      </c>
      <c r="D6" s="4" t="s">
        <v>37</v>
      </c>
      <c r="E6" s="4" t="s">
        <v>38</v>
      </c>
      <c r="G6" t="s">
        <v>23</v>
      </c>
      <c r="H6" s="4" t="s">
        <v>31</v>
      </c>
      <c r="I6" s="4" t="s">
        <v>100</v>
      </c>
      <c r="J6" s="4" t="s">
        <v>42</v>
      </c>
      <c r="L6" t="s">
        <v>23</v>
      </c>
      <c r="M6" s="4" t="s">
        <v>43</v>
      </c>
      <c r="N6" s="4" t="s">
        <v>101</v>
      </c>
      <c r="O6" s="4" t="s">
        <v>44</v>
      </c>
      <c r="Q6" t="s">
        <v>23</v>
      </c>
      <c r="R6" t="s">
        <v>115</v>
      </c>
      <c r="S6" t="s">
        <v>116</v>
      </c>
      <c r="T6" s="4" t="s">
        <v>117</v>
      </c>
      <c r="U6" s="4" t="s">
        <v>118</v>
      </c>
    </row>
    <row r="7" spans="2:21" ht="19">
      <c r="B7" s="3" t="s">
        <v>1</v>
      </c>
      <c r="C7" s="4">
        <v>0.189249</v>
      </c>
      <c r="D7">
        <v>1</v>
      </c>
      <c r="E7" s="4" t="s">
        <v>39</v>
      </c>
      <c r="G7" s="3" t="s">
        <v>2</v>
      </c>
      <c r="H7" s="4">
        <v>0.305307</v>
      </c>
      <c r="I7">
        <v>1</v>
      </c>
      <c r="J7" s="5" t="s">
        <v>39</v>
      </c>
      <c r="L7" t="s">
        <v>7</v>
      </c>
      <c r="M7">
        <v>532</v>
      </c>
      <c r="N7">
        <v>1</v>
      </c>
      <c r="O7" t="s">
        <v>102</v>
      </c>
      <c r="Q7" t="s">
        <v>2</v>
      </c>
      <c r="R7">
        <v>-1.8165115352436301E-2</v>
      </c>
      <c r="S7">
        <v>1.8165000000000001E-2</v>
      </c>
      <c r="T7">
        <v>1</v>
      </c>
      <c r="U7" t="s">
        <v>39</v>
      </c>
    </row>
    <row r="8" spans="2:21" ht="19">
      <c r="B8" s="3" t="s">
        <v>2</v>
      </c>
      <c r="C8" s="4">
        <v>0.14482999999999999</v>
      </c>
      <c r="D8">
        <v>2</v>
      </c>
      <c r="E8" s="4" t="s">
        <v>39</v>
      </c>
      <c r="G8" s="3" t="s">
        <v>1</v>
      </c>
      <c r="H8" s="4">
        <v>0.211175</v>
      </c>
      <c r="I8">
        <v>2</v>
      </c>
      <c r="J8" s="5" t="s">
        <v>39</v>
      </c>
      <c r="L8" t="s">
        <v>15</v>
      </c>
      <c r="M8">
        <v>228</v>
      </c>
      <c r="N8">
        <v>2</v>
      </c>
      <c r="O8" t="s">
        <v>39</v>
      </c>
      <c r="Q8" t="s">
        <v>4</v>
      </c>
      <c r="R8">
        <v>-1.34211743221092E-2</v>
      </c>
      <c r="S8">
        <v>1.3421000000000001E-2</v>
      </c>
      <c r="T8">
        <v>2</v>
      </c>
      <c r="U8" t="s">
        <v>39</v>
      </c>
    </row>
    <row r="9" spans="2:21" ht="19">
      <c r="B9" s="3" t="s">
        <v>3</v>
      </c>
      <c r="C9" s="4">
        <v>0.121422</v>
      </c>
      <c r="D9">
        <v>3</v>
      </c>
      <c r="E9" s="4" t="s">
        <v>39</v>
      </c>
      <c r="G9" s="3" t="s">
        <v>7</v>
      </c>
      <c r="H9" s="4">
        <v>0.12381200000000001</v>
      </c>
      <c r="I9">
        <v>3</v>
      </c>
      <c r="J9" s="5" t="s">
        <v>39</v>
      </c>
      <c r="L9" t="s">
        <v>13</v>
      </c>
      <c r="M9">
        <v>190</v>
      </c>
      <c r="N9">
        <v>3</v>
      </c>
      <c r="O9" t="s">
        <v>39</v>
      </c>
      <c r="Q9" t="s">
        <v>3</v>
      </c>
      <c r="R9">
        <v>-1.34169624718315E-2</v>
      </c>
      <c r="S9">
        <v>1.3417E-2</v>
      </c>
      <c r="T9">
        <v>3</v>
      </c>
      <c r="U9" t="s">
        <v>39</v>
      </c>
    </row>
    <row r="10" spans="2:21" ht="19">
      <c r="B10" s="3" t="s">
        <v>4</v>
      </c>
      <c r="C10" s="4">
        <v>0.105891</v>
      </c>
      <c r="D10">
        <v>4</v>
      </c>
      <c r="E10" s="4" t="s">
        <v>39</v>
      </c>
      <c r="G10" s="3" t="s">
        <v>4</v>
      </c>
      <c r="H10" s="4">
        <v>8.6088999999999999E-2</v>
      </c>
      <c r="I10">
        <v>4</v>
      </c>
      <c r="J10" s="5" t="s">
        <v>39</v>
      </c>
      <c r="L10" t="s">
        <v>3</v>
      </c>
      <c r="M10">
        <v>137</v>
      </c>
      <c r="N10">
        <v>4</v>
      </c>
      <c r="O10" t="s">
        <v>39</v>
      </c>
      <c r="Q10" t="s">
        <v>10</v>
      </c>
      <c r="R10">
        <v>-5.6151391476062596E-3</v>
      </c>
      <c r="S10">
        <v>5.6150000000000002E-3</v>
      </c>
      <c r="T10">
        <v>4</v>
      </c>
      <c r="U10" t="s">
        <v>39</v>
      </c>
    </row>
    <row r="11" spans="2:21" ht="19">
      <c r="B11" s="3" t="s">
        <v>5</v>
      </c>
      <c r="C11" s="4">
        <v>7.0488999999999996E-2</v>
      </c>
      <c r="D11">
        <v>5</v>
      </c>
      <c r="E11" s="4" t="s">
        <v>39</v>
      </c>
      <c r="G11" s="3" t="s">
        <v>5</v>
      </c>
      <c r="H11" s="4">
        <v>4.4929999999999998E-2</v>
      </c>
      <c r="I11">
        <v>5</v>
      </c>
      <c r="J11" s="4" t="s">
        <v>40</v>
      </c>
      <c r="L11" t="s">
        <v>4</v>
      </c>
      <c r="M11">
        <v>89</v>
      </c>
      <c r="N11">
        <v>5</v>
      </c>
      <c r="O11" s="4" t="s">
        <v>40</v>
      </c>
      <c r="Q11" t="s">
        <v>51</v>
      </c>
      <c r="R11">
        <v>5.0302163657777099E-3</v>
      </c>
      <c r="S11">
        <v>5.0299999999999997E-3</v>
      </c>
      <c r="T11">
        <v>5</v>
      </c>
      <c r="U11" t="s">
        <v>39</v>
      </c>
    </row>
    <row r="12" spans="2:21" ht="19">
      <c r="B12" s="3" t="s">
        <v>6</v>
      </c>
      <c r="C12" s="4">
        <v>2.8420999999999998E-2</v>
      </c>
      <c r="D12">
        <v>6</v>
      </c>
      <c r="E12" s="4" t="s">
        <v>40</v>
      </c>
      <c r="G12" s="3" t="s">
        <v>15</v>
      </c>
      <c r="H12" s="4">
        <v>3.925E-2</v>
      </c>
      <c r="I12">
        <v>6</v>
      </c>
      <c r="J12" s="4" t="s">
        <v>40</v>
      </c>
      <c r="L12" t="s">
        <v>1</v>
      </c>
      <c r="M12">
        <v>86</v>
      </c>
      <c r="N12">
        <v>6</v>
      </c>
      <c r="O12" s="4" t="s">
        <v>40</v>
      </c>
      <c r="Q12" t="s">
        <v>19</v>
      </c>
      <c r="R12">
        <v>-4.0016583924775504E-3</v>
      </c>
      <c r="S12">
        <v>4.0020000000000003E-3</v>
      </c>
      <c r="T12">
        <v>6</v>
      </c>
      <c r="U12" s="4" t="s">
        <v>40</v>
      </c>
    </row>
    <row r="13" spans="2:21" ht="19">
      <c r="B13" s="3" t="s">
        <v>7</v>
      </c>
      <c r="C13" s="4">
        <v>2.4989000000000001E-2</v>
      </c>
      <c r="D13">
        <v>7</v>
      </c>
      <c r="E13" s="4" t="s">
        <v>40</v>
      </c>
      <c r="G13" s="3" t="s">
        <v>13</v>
      </c>
      <c r="H13" s="4">
        <v>3.7651999999999998E-2</v>
      </c>
      <c r="I13">
        <v>7</v>
      </c>
      <c r="J13" s="4" t="s">
        <v>40</v>
      </c>
      <c r="L13" t="s">
        <v>5</v>
      </c>
      <c r="M13">
        <v>86</v>
      </c>
      <c r="N13">
        <v>7</v>
      </c>
      <c r="O13" s="4" t="s">
        <v>40</v>
      </c>
      <c r="Q13" t="s">
        <v>30</v>
      </c>
      <c r="R13">
        <v>-2.9279128476999601E-3</v>
      </c>
      <c r="S13">
        <v>2.928E-3</v>
      </c>
      <c r="T13">
        <v>7</v>
      </c>
      <c r="U13" s="4" t="s">
        <v>40</v>
      </c>
    </row>
    <row r="14" spans="2:21" ht="19">
      <c r="B14" s="3" t="s">
        <v>8</v>
      </c>
      <c r="C14" s="4">
        <v>2.2301999999999999E-2</v>
      </c>
      <c r="D14">
        <v>8</v>
      </c>
      <c r="E14" s="4" t="s">
        <v>40</v>
      </c>
      <c r="G14" s="3" t="s">
        <v>3</v>
      </c>
      <c r="H14" s="4">
        <v>2.4303999999999999E-2</v>
      </c>
      <c r="I14">
        <v>8</v>
      </c>
      <c r="J14" s="4" t="s">
        <v>40</v>
      </c>
      <c r="L14" t="s">
        <v>20</v>
      </c>
      <c r="M14">
        <v>76</v>
      </c>
      <c r="N14">
        <v>8</v>
      </c>
      <c r="O14" s="4" t="s">
        <v>40</v>
      </c>
      <c r="Q14" t="s">
        <v>45</v>
      </c>
      <c r="R14">
        <v>-2.16487524030466E-3</v>
      </c>
      <c r="S14">
        <v>2.1649999999999998E-3</v>
      </c>
      <c r="T14">
        <v>8</v>
      </c>
      <c r="U14" s="4" t="s">
        <v>40</v>
      </c>
    </row>
    <row r="15" spans="2:21" ht="19">
      <c r="B15" s="3" t="s">
        <v>9</v>
      </c>
      <c r="C15" s="4">
        <v>1.9802E-2</v>
      </c>
      <c r="D15">
        <v>9</v>
      </c>
      <c r="E15" s="4" t="s">
        <v>40</v>
      </c>
      <c r="G15" s="3" t="s">
        <v>10</v>
      </c>
      <c r="H15" s="4">
        <v>1.4520999999999999E-2</v>
      </c>
      <c r="I15">
        <v>9</v>
      </c>
      <c r="J15" s="4" t="s">
        <v>40</v>
      </c>
      <c r="L15" t="s">
        <v>26</v>
      </c>
      <c r="M15">
        <v>67</v>
      </c>
      <c r="N15">
        <v>9</v>
      </c>
      <c r="O15" s="4" t="s">
        <v>40</v>
      </c>
      <c r="Q15" t="s">
        <v>24</v>
      </c>
      <c r="R15">
        <v>-2.02360411927826E-3</v>
      </c>
      <c r="S15">
        <v>2.0240000000000002E-3</v>
      </c>
      <c r="T15">
        <v>9</v>
      </c>
      <c r="U15" s="4" t="s">
        <v>40</v>
      </c>
    </row>
    <row r="16" spans="2:21" ht="19">
      <c r="B16" s="3" t="s">
        <v>10</v>
      </c>
      <c r="C16" s="4">
        <v>1.9526999999999999E-2</v>
      </c>
      <c r="D16">
        <v>10</v>
      </c>
      <c r="E16" s="4" t="s">
        <v>40</v>
      </c>
      <c r="G16" s="3" t="s">
        <v>12</v>
      </c>
      <c r="H16" s="4">
        <v>1.3941E-2</v>
      </c>
      <c r="I16">
        <v>10</v>
      </c>
      <c r="J16" s="4" t="s">
        <v>40</v>
      </c>
      <c r="L16" t="s">
        <v>2</v>
      </c>
      <c r="M16">
        <v>63</v>
      </c>
      <c r="N16">
        <v>10</v>
      </c>
      <c r="O16" s="4" t="s">
        <v>40</v>
      </c>
      <c r="Q16" t="s">
        <v>114</v>
      </c>
      <c r="R16">
        <v>-1.9733674520617502E-3</v>
      </c>
      <c r="S16">
        <v>1.9729999999999999E-3</v>
      </c>
      <c r="T16">
        <v>10</v>
      </c>
      <c r="U16" s="4" t="s">
        <v>40</v>
      </c>
    </row>
    <row r="17" spans="2:21" ht="19">
      <c r="B17" s="3" t="s">
        <v>11</v>
      </c>
      <c r="C17" s="4">
        <v>1.7770000000000001E-2</v>
      </c>
      <c r="D17">
        <v>11</v>
      </c>
      <c r="E17" s="4" t="s">
        <v>40</v>
      </c>
      <c r="G17" s="3" t="s">
        <v>20</v>
      </c>
      <c r="H17" s="4">
        <v>9.5879999999999993E-3</v>
      </c>
      <c r="I17">
        <v>11</v>
      </c>
      <c r="J17" s="4" t="s">
        <v>40</v>
      </c>
      <c r="L17" t="s">
        <v>10</v>
      </c>
      <c r="M17">
        <v>59</v>
      </c>
      <c r="N17">
        <v>11</v>
      </c>
      <c r="O17" s="4" t="s">
        <v>40</v>
      </c>
      <c r="Q17" t="s">
        <v>15</v>
      </c>
      <c r="R17">
        <v>1.74841662295026E-3</v>
      </c>
      <c r="S17">
        <v>1.748E-3</v>
      </c>
      <c r="T17">
        <v>11</v>
      </c>
      <c r="U17" s="4" t="s">
        <v>40</v>
      </c>
    </row>
    <row r="18" spans="2:21" ht="19">
      <c r="B18" s="3" t="s">
        <v>12</v>
      </c>
      <c r="C18" s="4">
        <v>1.4872E-2</v>
      </c>
      <c r="D18">
        <v>12</v>
      </c>
      <c r="E18" s="4" t="s">
        <v>41</v>
      </c>
      <c r="G18" s="3" t="s">
        <v>24</v>
      </c>
      <c r="H18" s="4">
        <v>6.5729999999999998E-3</v>
      </c>
      <c r="I18">
        <v>12</v>
      </c>
      <c r="J18" s="4" t="s">
        <v>41</v>
      </c>
      <c r="L18" t="s">
        <v>24</v>
      </c>
      <c r="M18">
        <v>53</v>
      </c>
      <c r="N18">
        <v>12</v>
      </c>
      <c r="O18" s="4" t="s">
        <v>40</v>
      </c>
      <c r="Q18" t="s">
        <v>87</v>
      </c>
      <c r="R18">
        <v>-1.4529089660277499E-3</v>
      </c>
      <c r="S18">
        <v>1.4530000000000001E-3</v>
      </c>
      <c r="T18">
        <v>12</v>
      </c>
      <c r="U18" s="4" t="s">
        <v>41</v>
      </c>
    </row>
    <row r="19" spans="2:21" ht="19">
      <c r="B19" s="3" t="s">
        <v>13</v>
      </c>
      <c r="C19" s="4">
        <v>1.391E-2</v>
      </c>
      <c r="D19">
        <v>13</v>
      </c>
      <c r="E19" s="4" t="s">
        <v>41</v>
      </c>
      <c r="G19" s="3" t="s">
        <v>6</v>
      </c>
      <c r="H19" s="4">
        <v>5.6880000000000003E-3</v>
      </c>
      <c r="I19">
        <v>13</v>
      </c>
      <c r="J19" s="4" t="s">
        <v>41</v>
      </c>
      <c r="L19" t="s">
        <v>12</v>
      </c>
      <c r="M19">
        <v>44</v>
      </c>
      <c r="N19">
        <v>13</v>
      </c>
      <c r="O19" s="4" t="s">
        <v>41</v>
      </c>
      <c r="Q19" t="s">
        <v>81</v>
      </c>
      <c r="R19">
        <v>-1.4007063938626899E-3</v>
      </c>
      <c r="S19">
        <v>1.4009999999999999E-3</v>
      </c>
      <c r="T19">
        <v>13</v>
      </c>
      <c r="U19" s="4" t="s">
        <v>41</v>
      </c>
    </row>
    <row r="20" spans="2:21" ht="19">
      <c r="B20" s="3" t="s">
        <v>14</v>
      </c>
      <c r="C20" s="4">
        <v>1.2166E-2</v>
      </c>
      <c r="D20">
        <v>14</v>
      </c>
      <c r="E20" s="4" t="s">
        <v>41</v>
      </c>
      <c r="G20" s="3" t="s">
        <v>25</v>
      </c>
      <c r="H20" s="4">
        <v>5.6470000000000001E-3</v>
      </c>
      <c r="I20">
        <v>14</v>
      </c>
      <c r="J20" s="4" t="s">
        <v>41</v>
      </c>
      <c r="L20" t="s">
        <v>60</v>
      </c>
      <c r="M20">
        <v>41</v>
      </c>
      <c r="N20">
        <v>14</v>
      </c>
      <c r="O20" s="4" t="s">
        <v>41</v>
      </c>
      <c r="Q20" t="s">
        <v>74</v>
      </c>
      <c r="R20">
        <v>-1.2644546589988101E-3</v>
      </c>
      <c r="S20">
        <v>1.2639999999999999E-3</v>
      </c>
      <c r="T20">
        <v>14</v>
      </c>
      <c r="U20" s="4" t="s">
        <v>41</v>
      </c>
    </row>
    <row r="21" spans="2:21" ht="19">
      <c r="B21" s="3" t="s">
        <v>15</v>
      </c>
      <c r="C21" s="4">
        <v>1.1846000000000001E-2</v>
      </c>
      <c r="D21">
        <v>15</v>
      </c>
      <c r="E21" s="4" t="s">
        <v>41</v>
      </c>
      <c r="G21" s="3" t="s">
        <v>26</v>
      </c>
      <c r="H21" s="4">
        <v>5.3369999999999997E-3</v>
      </c>
      <c r="I21">
        <v>15</v>
      </c>
      <c r="J21" s="4" t="s">
        <v>41</v>
      </c>
      <c r="L21" t="s">
        <v>29</v>
      </c>
      <c r="M21">
        <v>39</v>
      </c>
      <c r="N21">
        <v>15</v>
      </c>
      <c r="O21" s="4" t="s">
        <v>41</v>
      </c>
      <c r="Q21" t="s">
        <v>70</v>
      </c>
      <c r="R21">
        <v>-1.24085148146933E-3</v>
      </c>
      <c r="S21">
        <v>1.2409999999999999E-3</v>
      </c>
      <c r="T21">
        <v>15</v>
      </c>
      <c r="U21" s="4" t="s">
        <v>41</v>
      </c>
    </row>
    <row r="22" spans="2:21" ht="19">
      <c r="B22" s="3" t="s">
        <v>16</v>
      </c>
      <c r="C22" s="4">
        <v>1.1642E-2</v>
      </c>
      <c r="D22">
        <v>16</v>
      </c>
      <c r="E22" s="4" t="s">
        <v>41</v>
      </c>
      <c r="G22" s="3" t="s">
        <v>19</v>
      </c>
      <c r="H22" s="4">
        <v>5.1310000000000001E-3</v>
      </c>
      <c r="I22">
        <v>16</v>
      </c>
      <c r="J22" s="4" t="s">
        <v>41</v>
      </c>
      <c r="L22" t="s">
        <v>45</v>
      </c>
      <c r="M22">
        <v>36</v>
      </c>
      <c r="N22">
        <v>16</v>
      </c>
      <c r="O22" s="4" t="s">
        <v>41</v>
      </c>
      <c r="Q22" t="s">
        <v>55</v>
      </c>
      <c r="R22">
        <v>-1.2175863939314099E-3</v>
      </c>
      <c r="S22">
        <v>1.2179999999999999E-3</v>
      </c>
      <c r="T22">
        <v>16</v>
      </c>
      <c r="U22" s="4" t="s">
        <v>41</v>
      </c>
    </row>
    <row r="23" spans="2:21" ht="19">
      <c r="B23" s="3" t="s">
        <v>17</v>
      </c>
      <c r="C23" s="4">
        <v>1.0939000000000001E-2</v>
      </c>
      <c r="D23">
        <v>17</v>
      </c>
      <c r="E23" s="4" t="s">
        <v>41</v>
      </c>
      <c r="G23" s="3" t="s">
        <v>27</v>
      </c>
      <c r="H23" s="4">
        <v>4.0629999999999998E-3</v>
      </c>
      <c r="I23">
        <v>17</v>
      </c>
      <c r="J23" s="4" t="s">
        <v>41</v>
      </c>
      <c r="L23" t="s">
        <v>58</v>
      </c>
      <c r="M23">
        <v>35</v>
      </c>
      <c r="N23">
        <v>17</v>
      </c>
      <c r="O23" s="4" t="s">
        <v>41</v>
      </c>
      <c r="Q23" t="s">
        <v>1</v>
      </c>
      <c r="R23">
        <v>-1.2157549904190899E-3</v>
      </c>
      <c r="S23">
        <v>1.2160000000000001E-3</v>
      </c>
      <c r="T23">
        <v>17</v>
      </c>
      <c r="U23" s="4" t="s">
        <v>41</v>
      </c>
    </row>
    <row r="24" spans="2:21" ht="19">
      <c r="B24" s="3" t="s">
        <v>18</v>
      </c>
      <c r="C24" s="4">
        <v>1.043E-2</v>
      </c>
      <c r="D24">
        <v>18</v>
      </c>
      <c r="E24" s="4" t="s">
        <v>41</v>
      </c>
      <c r="G24" s="3" t="s">
        <v>28</v>
      </c>
      <c r="H24" s="4">
        <v>3.1640000000000001E-3</v>
      </c>
      <c r="I24">
        <v>18</v>
      </c>
      <c r="J24" s="4" t="s">
        <v>41</v>
      </c>
      <c r="L24" t="s">
        <v>71</v>
      </c>
      <c r="M24">
        <v>34</v>
      </c>
      <c r="N24">
        <v>18</v>
      </c>
      <c r="O24" s="4" t="s">
        <v>41</v>
      </c>
      <c r="Q24" t="s">
        <v>68</v>
      </c>
      <c r="R24">
        <v>1.1963687591291499E-3</v>
      </c>
      <c r="S24">
        <v>1.196E-3</v>
      </c>
      <c r="T24">
        <v>18</v>
      </c>
      <c r="U24" s="4" t="s">
        <v>41</v>
      </c>
    </row>
    <row r="25" spans="2:21" ht="19">
      <c r="B25" s="3" t="s">
        <v>19</v>
      </c>
      <c r="C25" s="4">
        <v>1.0014E-2</v>
      </c>
      <c r="D25">
        <v>19</v>
      </c>
      <c r="E25" s="4" t="s">
        <v>41</v>
      </c>
      <c r="G25" s="3" t="s">
        <v>29</v>
      </c>
      <c r="H25" s="4">
        <v>2.9069999999999999E-3</v>
      </c>
      <c r="I25">
        <v>19</v>
      </c>
      <c r="J25" s="4" t="s">
        <v>41</v>
      </c>
      <c r="L25" t="s">
        <v>50</v>
      </c>
      <c r="M25">
        <v>33</v>
      </c>
      <c r="N25">
        <v>19</v>
      </c>
      <c r="O25" s="4" t="s">
        <v>41</v>
      </c>
      <c r="Q25" t="s">
        <v>6</v>
      </c>
      <c r="R25">
        <v>1.1897742511732801E-3</v>
      </c>
      <c r="S25">
        <v>1.1900000000000001E-3</v>
      </c>
      <c r="T25">
        <v>19</v>
      </c>
      <c r="U25" s="4" t="s">
        <v>41</v>
      </c>
    </row>
    <row r="26" spans="2:21" ht="19">
      <c r="B26" s="3" t="s">
        <v>20</v>
      </c>
      <c r="C26" s="4">
        <v>9.051E-3</v>
      </c>
      <c r="D26">
        <v>20</v>
      </c>
      <c r="E26" s="4" t="s">
        <v>41</v>
      </c>
      <c r="G26" s="3" t="s">
        <v>30</v>
      </c>
      <c r="H26" s="4">
        <v>2.7889999999999998E-3</v>
      </c>
      <c r="I26">
        <v>20</v>
      </c>
      <c r="J26" s="4" t="s">
        <v>41</v>
      </c>
      <c r="L26" t="s">
        <v>66</v>
      </c>
      <c r="M26">
        <v>33</v>
      </c>
      <c r="N26">
        <v>20</v>
      </c>
      <c r="O26" s="4" t="s">
        <v>41</v>
      </c>
      <c r="Q26" t="s">
        <v>89</v>
      </c>
      <c r="R26">
        <v>-1.1771922901051099E-3</v>
      </c>
      <c r="S26">
        <v>1.1770000000000001E-3</v>
      </c>
      <c r="T26">
        <v>20</v>
      </c>
      <c r="U26" s="4" t="s">
        <v>41</v>
      </c>
    </row>
    <row r="27" spans="2:21" ht="19">
      <c r="B27" s="3" t="s">
        <v>27</v>
      </c>
      <c r="C27" s="4">
        <v>7.1770000000000002E-3</v>
      </c>
      <c r="D27">
        <v>21</v>
      </c>
      <c r="E27" s="4" t="s">
        <v>108</v>
      </c>
      <c r="G27" s="3" t="s">
        <v>60</v>
      </c>
      <c r="H27" s="4">
        <v>2.6029999999999998E-3</v>
      </c>
      <c r="I27">
        <v>21</v>
      </c>
      <c r="J27" s="4" t="s">
        <v>108</v>
      </c>
      <c r="L27" t="s">
        <v>52</v>
      </c>
      <c r="M27">
        <v>30</v>
      </c>
      <c r="N27">
        <v>21</v>
      </c>
      <c r="O27" s="4" t="s">
        <v>108</v>
      </c>
      <c r="Q27" t="s">
        <v>47</v>
      </c>
      <c r="R27">
        <v>-1.1680586681135699E-3</v>
      </c>
      <c r="S27">
        <v>1.168E-3</v>
      </c>
      <c r="T27">
        <v>21</v>
      </c>
      <c r="U27" s="4" t="s">
        <v>41</v>
      </c>
    </row>
    <row r="28" spans="2:21" ht="19">
      <c r="B28" s="3" t="s">
        <v>30</v>
      </c>
      <c r="C28" s="4">
        <v>7.0060000000000001E-3</v>
      </c>
      <c r="D28">
        <v>22</v>
      </c>
      <c r="E28" s="4" t="s">
        <v>108</v>
      </c>
      <c r="G28" s="3" t="s">
        <v>58</v>
      </c>
      <c r="H28" s="4">
        <v>2.4880000000000002E-3</v>
      </c>
      <c r="I28">
        <v>22</v>
      </c>
      <c r="J28" s="4" t="s">
        <v>108</v>
      </c>
      <c r="L28" t="s">
        <v>73</v>
      </c>
      <c r="M28">
        <v>30</v>
      </c>
      <c r="N28">
        <v>22</v>
      </c>
      <c r="O28" s="4" t="s">
        <v>108</v>
      </c>
      <c r="Q28" t="s">
        <v>59</v>
      </c>
      <c r="R28">
        <v>-1.1291530237239301E-3</v>
      </c>
      <c r="S28">
        <v>1.129E-3</v>
      </c>
      <c r="T28">
        <v>22</v>
      </c>
      <c r="U28" s="4" t="s">
        <v>41</v>
      </c>
    </row>
    <row r="29" spans="2:21" ht="19">
      <c r="B29" s="3" t="s">
        <v>28</v>
      </c>
      <c r="C29" s="4">
        <v>6.3800000000000003E-3</v>
      </c>
      <c r="D29">
        <v>23</v>
      </c>
      <c r="E29" s="4" t="s">
        <v>108</v>
      </c>
      <c r="G29" s="3" t="s">
        <v>51</v>
      </c>
      <c r="H29" s="4">
        <v>2.2680000000000001E-3</v>
      </c>
      <c r="I29">
        <v>23</v>
      </c>
      <c r="J29" s="4" t="s">
        <v>108</v>
      </c>
      <c r="L29" t="s">
        <v>64</v>
      </c>
      <c r="M29">
        <v>29</v>
      </c>
      <c r="N29">
        <v>23</v>
      </c>
      <c r="O29" s="4" t="s">
        <v>108</v>
      </c>
      <c r="Q29" t="s">
        <v>71</v>
      </c>
      <c r="R29">
        <v>1.1055973516794701E-3</v>
      </c>
      <c r="S29">
        <v>1.106E-3</v>
      </c>
      <c r="T29">
        <v>23</v>
      </c>
      <c r="U29" s="4" t="s">
        <v>41</v>
      </c>
    </row>
    <row r="30" spans="2:21" ht="19">
      <c r="B30" s="3" t="s">
        <v>64</v>
      </c>
      <c r="C30" s="4">
        <v>5.7879999999999997E-3</v>
      </c>
      <c r="D30">
        <v>24</v>
      </c>
      <c r="E30" s="4" t="s">
        <v>108</v>
      </c>
      <c r="G30" s="3" t="s">
        <v>50</v>
      </c>
      <c r="H30" s="4">
        <v>2.0990000000000002E-3</v>
      </c>
      <c r="I30">
        <v>24</v>
      </c>
      <c r="J30" s="4" t="s">
        <v>108</v>
      </c>
      <c r="L30" t="s">
        <v>28</v>
      </c>
      <c r="M30">
        <v>28</v>
      </c>
      <c r="N30">
        <v>24</v>
      </c>
      <c r="O30" s="4" t="s">
        <v>108</v>
      </c>
      <c r="Q30" t="s">
        <v>98</v>
      </c>
      <c r="R30">
        <v>-1.07044204161752E-3</v>
      </c>
      <c r="S30">
        <v>1.07E-3</v>
      </c>
      <c r="T30">
        <v>24</v>
      </c>
      <c r="U30" s="4" t="s">
        <v>41</v>
      </c>
    </row>
    <row r="31" spans="2:21" ht="19">
      <c r="B31" s="3" t="s">
        <v>29</v>
      </c>
      <c r="C31" s="4">
        <v>4.653E-3</v>
      </c>
      <c r="D31">
        <v>25</v>
      </c>
      <c r="E31" s="4" t="s">
        <v>108</v>
      </c>
      <c r="G31" s="3" t="s">
        <v>16</v>
      </c>
      <c r="H31" s="4">
        <v>2.0720000000000001E-3</v>
      </c>
      <c r="I31">
        <v>25</v>
      </c>
      <c r="J31" s="4" t="s">
        <v>108</v>
      </c>
      <c r="L31" t="s">
        <v>16</v>
      </c>
      <c r="M31">
        <v>28</v>
      </c>
      <c r="N31">
        <v>25</v>
      </c>
      <c r="O31" s="4" t="s">
        <v>108</v>
      </c>
      <c r="Q31" t="s">
        <v>56</v>
      </c>
      <c r="R31">
        <v>-1.04593494234058E-3</v>
      </c>
      <c r="S31">
        <v>1.0460000000000001E-3</v>
      </c>
      <c r="T31">
        <v>25</v>
      </c>
      <c r="U31" s="4" t="s">
        <v>41</v>
      </c>
    </row>
    <row r="32" spans="2:21" ht="19">
      <c r="B32" s="3" t="s">
        <v>26</v>
      </c>
      <c r="C32" s="4">
        <v>4.6259999999999999E-3</v>
      </c>
      <c r="D32">
        <v>26</v>
      </c>
      <c r="E32" s="4" t="s">
        <v>108</v>
      </c>
      <c r="G32" s="3" t="s">
        <v>52</v>
      </c>
      <c r="H32" s="4">
        <v>1.8569999999999999E-3</v>
      </c>
      <c r="I32">
        <v>26</v>
      </c>
      <c r="J32" s="4" t="s">
        <v>108</v>
      </c>
      <c r="L32" t="s">
        <v>57</v>
      </c>
      <c r="M32">
        <v>28</v>
      </c>
      <c r="N32">
        <v>26</v>
      </c>
      <c r="O32" s="4" t="s">
        <v>108</v>
      </c>
      <c r="Q32" t="s">
        <v>75</v>
      </c>
      <c r="R32">
        <v>-9.9656276187102492E-4</v>
      </c>
      <c r="S32">
        <v>9.9700000000000006E-4</v>
      </c>
      <c r="T32">
        <v>26</v>
      </c>
      <c r="U32" s="4" t="s">
        <v>108</v>
      </c>
    </row>
    <row r="33" spans="2:21" ht="19">
      <c r="B33" s="3" t="s">
        <v>54</v>
      </c>
      <c r="C33" s="4">
        <v>4.359E-3</v>
      </c>
      <c r="D33">
        <v>27</v>
      </c>
      <c r="E33" s="4" t="s">
        <v>108</v>
      </c>
      <c r="G33" s="3" t="s">
        <v>64</v>
      </c>
      <c r="H33" s="4">
        <v>1.846E-3</v>
      </c>
      <c r="I33">
        <v>27</v>
      </c>
      <c r="J33" s="4" t="s">
        <v>108</v>
      </c>
      <c r="L33" t="s">
        <v>74</v>
      </c>
      <c r="M33">
        <v>28</v>
      </c>
      <c r="N33">
        <v>27</v>
      </c>
      <c r="O33" s="4" t="s">
        <v>108</v>
      </c>
      <c r="Q33" t="s">
        <v>48</v>
      </c>
      <c r="R33">
        <v>-8.9350798728074705E-4</v>
      </c>
      <c r="S33">
        <v>8.9400000000000005E-4</v>
      </c>
      <c r="T33">
        <v>27</v>
      </c>
      <c r="U33" s="4" t="s">
        <v>108</v>
      </c>
    </row>
    <row r="34" spans="2:21" ht="19">
      <c r="B34" s="3" t="s">
        <v>52</v>
      </c>
      <c r="C34" s="4">
        <v>4.3220000000000003E-3</v>
      </c>
      <c r="D34">
        <v>28</v>
      </c>
      <c r="E34" s="4" t="s">
        <v>108</v>
      </c>
      <c r="G34" s="3" t="s">
        <v>66</v>
      </c>
      <c r="H34" s="4">
        <v>1.802E-3</v>
      </c>
      <c r="I34">
        <v>28</v>
      </c>
      <c r="J34" s="4" t="s">
        <v>108</v>
      </c>
      <c r="L34" t="s">
        <v>51</v>
      </c>
      <c r="M34">
        <v>25</v>
      </c>
      <c r="N34">
        <v>28</v>
      </c>
      <c r="O34" s="4" t="s">
        <v>108</v>
      </c>
      <c r="Q34" t="s">
        <v>27</v>
      </c>
      <c r="R34">
        <v>7.8527079128484301E-4</v>
      </c>
      <c r="S34">
        <v>7.85E-4</v>
      </c>
      <c r="T34">
        <v>28</v>
      </c>
      <c r="U34" s="4" t="s">
        <v>108</v>
      </c>
    </row>
    <row r="35" spans="2:21" ht="19">
      <c r="B35" s="3" t="s">
        <v>58</v>
      </c>
      <c r="C35" s="4">
        <v>4.2810000000000001E-3</v>
      </c>
      <c r="D35">
        <v>29</v>
      </c>
      <c r="E35" s="4" t="s">
        <v>108</v>
      </c>
      <c r="G35" s="3" t="s">
        <v>57</v>
      </c>
      <c r="H35" s="4">
        <v>1.7359999999999999E-3</v>
      </c>
      <c r="I35">
        <v>29</v>
      </c>
      <c r="J35" s="4" t="s">
        <v>108</v>
      </c>
      <c r="L35" t="s">
        <v>19</v>
      </c>
      <c r="M35">
        <v>24</v>
      </c>
      <c r="N35">
        <v>29</v>
      </c>
      <c r="O35" s="4" t="s">
        <v>108</v>
      </c>
      <c r="Q35" t="s">
        <v>60</v>
      </c>
      <c r="R35">
        <v>7.7715032400946205E-4</v>
      </c>
      <c r="S35">
        <v>7.7700000000000002E-4</v>
      </c>
      <c r="T35">
        <v>29</v>
      </c>
      <c r="U35" s="4" t="s">
        <v>108</v>
      </c>
    </row>
    <row r="36" spans="2:21" ht="19">
      <c r="B36" s="3" t="s">
        <v>73</v>
      </c>
      <c r="C36" s="4">
        <v>4.1970000000000002E-3</v>
      </c>
      <c r="D36">
        <v>30</v>
      </c>
      <c r="E36" s="4" t="s">
        <v>108</v>
      </c>
      <c r="G36" s="3" t="s">
        <v>71</v>
      </c>
      <c r="H36" s="4">
        <v>1.583E-3</v>
      </c>
      <c r="I36">
        <v>30</v>
      </c>
      <c r="J36" s="4" t="s">
        <v>108</v>
      </c>
      <c r="L36" t="s">
        <v>6</v>
      </c>
      <c r="M36">
        <v>23</v>
      </c>
      <c r="N36">
        <v>30</v>
      </c>
      <c r="O36" s="4" t="s">
        <v>108</v>
      </c>
      <c r="Q36" t="s">
        <v>8</v>
      </c>
      <c r="R36">
        <v>7.1371533716880499E-4</v>
      </c>
      <c r="S36">
        <v>7.1400000000000001E-4</v>
      </c>
      <c r="T36">
        <v>30</v>
      </c>
      <c r="U36" s="4" t="s">
        <v>108</v>
      </c>
    </row>
    <row r="37" spans="2:21" ht="19">
      <c r="B37" s="3" t="s">
        <v>24</v>
      </c>
      <c r="C37" s="4">
        <v>3.8969999999999999E-3</v>
      </c>
      <c r="D37">
        <v>31</v>
      </c>
      <c r="E37" s="4" t="s">
        <v>108</v>
      </c>
      <c r="G37" s="3" t="s">
        <v>49</v>
      </c>
      <c r="H37" s="4">
        <v>1.523E-3</v>
      </c>
      <c r="I37">
        <v>31</v>
      </c>
      <c r="J37" s="4" t="s">
        <v>108</v>
      </c>
      <c r="L37" t="s">
        <v>47</v>
      </c>
      <c r="M37">
        <v>23</v>
      </c>
      <c r="N37">
        <v>31</v>
      </c>
      <c r="O37" s="4" t="s">
        <v>108</v>
      </c>
      <c r="Q37" t="s">
        <v>64</v>
      </c>
      <c r="R37">
        <v>-7.1323369567453596E-4</v>
      </c>
      <c r="S37">
        <v>7.1299999999999998E-4</v>
      </c>
      <c r="T37">
        <v>31</v>
      </c>
      <c r="U37" s="4" t="s">
        <v>108</v>
      </c>
    </row>
    <row r="38" spans="2:21" ht="19">
      <c r="B38" s="3" t="s">
        <v>25</v>
      </c>
      <c r="C38" s="4">
        <v>3.7580000000000001E-3</v>
      </c>
      <c r="D38">
        <v>32</v>
      </c>
      <c r="E38" s="4" t="s">
        <v>108</v>
      </c>
      <c r="G38" s="3" t="s">
        <v>73</v>
      </c>
      <c r="H38" s="4">
        <v>1.506E-3</v>
      </c>
      <c r="I38">
        <v>32</v>
      </c>
      <c r="J38" s="4" t="s">
        <v>108</v>
      </c>
      <c r="L38" t="s">
        <v>48</v>
      </c>
      <c r="M38">
        <v>23</v>
      </c>
      <c r="N38">
        <v>32</v>
      </c>
      <c r="O38" s="4" t="s">
        <v>108</v>
      </c>
      <c r="Q38" t="s">
        <v>57</v>
      </c>
      <c r="R38">
        <v>6.3123081512210305E-4</v>
      </c>
      <c r="S38">
        <v>6.3100000000000005E-4</v>
      </c>
      <c r="T38">
        <v>32</v>
      </c>
      <c r="U38" s="4" t="s">
        <v>108</v>
      </c>
    </row>
    <row r="39" spans="2:21" ht="19">
      <c r="B39" s="3" t="s">
        <v>57</v>
      </c>
      <c r="C39" s="4">
        <v>3.5760000000000002E-3</v>
      </c>
      <c r="D39">
        <v>33</v>
      </c>
      <c r="E39" s="4" t="s">
        <v>108</v>
      </c>
      <c r="G39" s="3" t="s">
        <v>48</v>
      </c>
      <c r="H39" s="4">
        <v>1.4859999999999999E-3</v>
      </c>
      <c r="I39">
        <v>33</v>
      </c>
      <c r="J39" s="4" t="s">
        <v>108</v>
      </c>
      <c r="L39" t="s">
        <v>65</v>
      </c>
      <c r="M39">
        <v>23</v>
      </c>
      <c r="N39">
        <v>33</v>
      </c>
      <c r="O39" s="4" t="s">
        <v>108</v>
      </c>
      <c r="Q39" t="s">
        <v>61</v>
      </c>
      <c r="R39">
        <v>-5.7985001420705396E-4</v>
      </c>
      <c r="S39">
        <v>5.8E-4</v>
      </c>
      <c r="T39">
        <v>33</v>
      </c>
      <c r="U39" s="4" t="s">
        <v>108</v>
      </c>
    </row>
    <row r="40" spans="2:21" ht="19">
      <c r="B40" s="3" t="s">
        <v>50</v>
      </c>
      <c r="C40" s="4">
        <v>3.5119999999999999E-3</v>
      </c>
      <c r="D40">
        <v>34</v>
      </c>
      <c r="E40" s="4" t="s">
        <v>108</v>
      </c>
      <c r="G40" s="3" t="s">
        <v>17</v>
      </c>
      <c r="H40" s="4">
        <v>1.462E-3</v>
      </c>
      <c r="I40">
        <v>34</v>
      </c>
      <c r="J40" s="4" t="s">
        <v>108</v>
      </c>
      <c r="L40" t="s">
        <v>63</v>
      </c>
      <c r="M40">
        <v>21</v>
      </c>
      <c r="N40">
        <v>34</v>
      </c>
      <c r="O40" s="4" t="s">
        <v>108</v>
      </c>
      <c r="Q40" t="s">
        <v>5</v>
      </c>
      <c r="R40">
        <v>-5.6653730642800904E-4</v>
      </c>
      <c r="S40">
        <v>5.6700000000000001E-4</v>
      </c>
      <c r="T40">
        <v>34</v>
      </c>
      <c r="U40" s="4" t="s">
        <v>108</v>
      </c>
    </row>
    <row r="41" spans="2:21" ht="19">
      <c r="B41" s="3" t="s">
        <v>114</v>
      </c>
      <c r="C41" s="4">
        <v>3.333E-3</v>
      </c>
      <c r="D41">
        <v>35</v>
      </c>
      <c r="E41" s="4" t="s">
        <v>108</v>
      </c>
      <c r="G41" s="3" t="s">
        <v>65</v>
      </c>
      <c r="H41" s="4">
        <v>1.3090000000000001E-3</v>
      </c>
      <c r="I41">
        <v>35</v>
      </c>
      <c r="J41" s="4" t="s">
        <v>108</v>
      </c>
      <c r="L41" t="s">
        <v>25</v>
      </c>
      <c r="M41">
        <v>20</v>
      </c>
      <c r="N41">
        <v>35</v>
      </c>
      <c r="O41" s="4" t="s">
        <v>108</v>
      </c>
      <c r="Q41" t="s">
        <v>79</v>
      </c>
      <c r="R41">
        <v>5.4199129395919902E-4</v>
      </c>
      <c r="S41">
        <v>5.4199999999999995E-4</v>
      </c>
      <c r="T41">
        <v>35</v>
      </c>
      <c r="U41" s="4" t="s">
        <v>108</v>
      </c>
    </row>
    <row r="42" spans="2:21" ht="19">
      <c r="B42" s="3" t="s">
        <v>51</v>
      </c>
      <c r="C42" s="4">
        <v>3.1029999999999999E-3</v>
      </c>
      <c r="D42">
        <v>36</v>
      </c>
      <c r="E42" s="4" t="s">
        <v>108</v>
      </c>
      <c r="G42" s="3" t="s">
        <v>55</v>
      </c>
      <c r="H42" s="4">
        <v>1.304E-3</v>
      </c>
      <c r="I42">
        <v>36</v>
      </c>
      <c r="J42" s="4" t="s">
        <v>108</v>
      </c>
      <c r="L42" t="s">
        <v>46</v>
      </c>
      <c r="M42">
        <v>20</v>
      </c>
      <c r="N42">
        <v>36</v>
      </c>
      <c r="O42" s="4" t="s">
        <v>108</v>
      </c>
      <c r="Q42" t="s">
        <v>11</v>
      </c>
      <c r="R42">
        <v>-5.0414236612921002E-4</v>
      </c>
      <c r="S42">
        <v>5.04E-4</v>
      </c>
      <c r="T42">
        <v>36</v>
      </c>
      <c r="U42" s="4" t="s">
        <v>108</v>
      </c>
    </row>
    <row r="43" spans="2:21" ht="19">
      <c r="B43" s="3" t="s">
        <v>66</v>
      </c>
      <c r="C43" s="4">
        <v>2.9260000000000002E-3</v>
      </c>
      <c r="D43">
        <v>37</v>
      </c>
      <c r="E43" s="4" t="s">
        <v>108</v>
      </c>
      <c r="G43" s="3" t="s">
        <v>74</v>
      </c>
      <c r="H43" s="4">
        <v>1.256E-3</v>
      </c>
      <c r="I43">
        <v>37</v>
      </c>
      <c r="J43" s="4" t="s">
        <v>108</v>
      </c>
      <c r="L43" t="s">
        <v>17</v>
      </c>
      <c r="M43">
        <v>19</v>
      </c>
      <c r="N43">
        <v>37</v>
      </c>
      <c r="O43" s="4" t="s">
        <v>108</v>
      </c>
      <c r="Q43" t="s">
        <v>91</v>
      </c>
      <c r="R43">
        <v>-4.8099543171864397E-4</v>
      </c>
      <c r="S43">
        <v>4.8099999999999998E-4</v>
      </c>
      <c r="T43">
        <v>37</v>
      </c>
      <c r="U43" s="4" t="s">
        <v>108</v>
      </c>
    </row>
    <row r="44" spans="2:21" ht="19">
      <c r="B44" s="3" t="s">
        <v>47</v>
      </c>
      <c r="C44" s="4">
        <v>2.8419999999999999E-3</v>
      </c>
      <c r="D44">
        <v>38</v>
      </c>
      <c r="E44" s="4" t="s">
        <v>108</v>
      </c>
      <c r="G44" s="3" t="s">
        <v>61</v>
      </c>
      <c r="H44" s="4">
        <v>1.214E-3</v>
      </c>
      <c r="I44">
        <v>38</v>
      </c>
      <c r="J44" s="4" t="s">
        <v>108</v>
      </c>
      <c r="L44" t="s">
        <v>49</v>
      </c>
      <c r="M44">
        <v>18</v>
      </c>
      <c r="N44">
        <v>38</v>
      </c>
      <c r="O44" s="4" t="s">
        <v>108</v>
      </c>
      <c r="Q44" t="s">
        <v>9</v>
      </c>
      <c r="R44">
        <v>-3.97356487883478E-4</v>
      </c>
      <c r="S44">
        <v>3.97E-4</v>
      </c>
      <c r="T44">
        <v>38</v>
      </c>
      <c r="U44" s="4" t="s">
        <v>108</v>
      </c>
    </row>
    <row r="45" spans="2:21" ht="19">
      <c r="B45" s="3" t="s">
        <v>65</v>
      </c>
      <c r="C45" s="4">
        <v>2.7420000000000001E-3</v>
      </c>
      <c r="D45">
        <v>39</v>
      </c>
      <c r="E45" s="4" t="s">
        <v>108</v>
      </c>
      <c r="G45" s="3" t="s">
        <v>75</v>
      </c>
      <c r="H45" s="4">
        <v>1.083E-3</v>
      </c>
      <c r="I45">
        <v>39</v>
      </c>
      <c r="J45" s="4" t="s">
        <v>108</v>
      </c>
      <c r="L45" t="s">
        <v>27</v>
      </c>
      <c r="M45">
        <v>15</v>
      </c>
      <c r="N45">
        <v>39</v>
      </c>
      <c r="O45" s="4" t="s">
        <v>108</v>
      </c>
      <c r="Q45" t="s">
        <v>25</v>
      </c>
      <c r="R45">
        <v>-3.9655962539056702E-4</v>
      </c>
      <c r="S45">
        <v>3.97E-4</v>
      </c>
      <c r="T45">
        <v>39</v>
      </c>
      <c r="U45" s="4" t="s">
        <v>108</v>
      </c>
    </row>
    <row r="46" spans="2:21" ht="19">
      <c r="B46" s="3" t="s">
        <v>75</v>
      </c>
      <c r="C46" s="4">
        <v>2.6670000000000001E-3</v>
      </c>
      <c r="D46">
        <v>40</v>
      </c>
      <c r="E46" s="4" t="s">
        <v>108</v>
      </c>
      <c r="G46" s="3" t="s">
        <v>47</v>
      </c>
      <c r="H46" s="4">
        <v>1.0449999999999999E-3</v>
      </c>
      <c r="I46">
        <v>40</v>
      </c>
      <c r="J46" s="4" t="s">
        <v>108</v>
      </c>
      <c r="L46" t="s">
        <v>55</v>
      </c>
      <c r="M46">
        <v>15</v>
      </c>
      <c r="N46">
        <v>40</v>
      </c>
      <c r="O46" s="4" t="s">
        <v>108</v>
      </c>
      <c r="Q46" t="s">
        <v>67</v>
      </c>
      <c r="R46">
        <v>3.8335501281512802E-4</v>
      </c>
      <c r="S46">
        <v>3.8299999999999999E-4</v>
      </c>
      <c r="T46">
        <v>40</v>
      </c>
      <c r="U46" s="4" t="s">
        <v>108</v>
      </c>
    </row>
    <row r="47" spans="2:21" ht="19">
      <c r="B47" s="3" t="s">
        <v>20</v>
      </c>
      <c r="C47" s="4">
        <v>9.051E-3</v>
      </c>
      <c r="D47">
        <v>41</v>
      </c>
      <c r="E47" s="4" t="s">
        <v>108</v>
      </c>
      <c r="L47" t="s">
        <v>59</v>
      </c>
      <c r="M47">
        <v>15</v>
      </c>
      <c r="N47">
        <v>41</v>
      </c>
      <c r="O47" s="4" t="s">
        <v>108</v>
      </c>
    </row>
    <row r="48" spans="2:21">
      <c r="L48" t="s">
        <v>68</v>
      </c>
      <c r="M48">
        <v>15</v>
      </c>
      <c r="N48">
        <v>42</v>
      </c>
      <c r="O48" s="4" t="s">
        <v>108</v>
      </c>
    </row>
    <row r="49" spans="12:15">
      <c r="L49" t="s">
        <v>75</v>
      </c>
      <c r="M49">
        <v>13</v>
      </c>
      <c r="N49">
        <v>43</v>
      </c>
      <c r="O49" s="4" t="s">
        <v>108</v>
      </c>
    </row>
    <row r="50" spans="12:15">
      <c r="L50" t="s">
        <v>77</v>
      </c>
      <c r="M50">
        <v>13</v>
      </c>
      <c r="N50">
        <v>44</v>
      </c>
      <c r="O50" s="4" t="s">
        <v>108</v>
      </c>
    </row>
    <row r="51" spans="12:15">
      <c r="L51" t="s">
        <v>69</v>
      </c>
      <c r="M51">
        <v>12</v>
      </c>
      <c r="N51">
        <v>45</v>
      </c>
      <c r="O51" s="4" t="s">
        <v>108</v>
      </c>
    </row>
    <row r="52" spans="12:15">
      <c r="L52" t="s">
        <v>56</v>
      </c>
      <c r="M52">
        <v>11</v>
      </c>
      <c r="N52">
        <v>46</v>
      </c>
      <c r="O52" s="4" t="s">
        <v>108</v>
      </c>
    </row>
    <row r="53" spans="12:15">
      <c r="L53" t="s">
        <v>61</v>
      </c>
      <c r="M53">
        <v>11</v>
      </c>
      <c r="N53">
        <v>47</v>
      </c>
      <c r="O53" s="4" t="s">
        <v>108</v>
      </c>
    </row>
    <row r="54" spans="12:15">
      <c r="L54" t="s">
        <v>86</v>
      </c>
      <c r="M54">
        <v>11</v>
      </c>
      <c r="N54">
        <v>48</v>
      </c>
      <c r="O54" s="4" t="s">
        <v>108</v>
      </c>
    </row>
    <row r="55" spans="12:15">
      <c r="L55" t="s">
        <v>70</v>
      </c>
      <c r="M55">
        <v>10</v>
      </c>
      <c r="N55">
        <v>49</v>
      </c>
      <c r="O55" s="4" t="s">
        <v>108</v>
      </c>
    </row>
    <row r="56" spans="12:15">
      <c r="L56" t="s">
        <v>72</v>
      </c>
      <c r="M56">
        <v>10</v>
      </c>
      <c r="N56">
        <v>50</v>
      </c>
      <c r="O56" s="4" t="s">
        <v>108</v>
      </c>
    </row>
    <row r="57" spans="12:15">
      <c r="L57" t="s">
        <v>82</v>
      </c>
      <c r="M57">
        <v>10</v>
      </c>
      <c r="N57">
        <v>51</v>
      </c>
      <c r="O57" s="4" t="s">
        <v>108</v>
      </c>
    </row>
    <row r="58" spans="12:15">
      <c r="L58" t="s">
        <v>30</v>
      </c>
      <c r="M58">
        <v>9</v>
      </c>
      <c r="N58">
        <v>52</v>
      </c>
      <c r="O58" s="4" t="s">
        <v>108</v>
      </c>
    </row>
    <row r="59" spans="12:15">
      <c r="L59" t="s">
        <v>62</v>
      </c>
      <c r="M59">
        <v>8</v>
      </c>
      <c r="N59">
        <v>53</v>
      </c>
      <c r="O59" s="4" t="s">
        <v>108</v>
      </c>
    </row>
    <row r="60" spans="12:15">
      <c r="L60" t="s">
        <v>90</v>
      </c>
      <c r="M60">
        <v>7</v>
      </c>
      <c r="N60">
        <v>54</v>
      </c>
      <c r="O60" s="4" t="s">
        <v>108</v>
      </c>
    </row>
    <row r="61" spans="12:15">
      <c r="L61" t="s">
        <v>79</v>
      </c>
      <c r="M61">
        <v>6</v>
      </c>
      <c r="N61">
        <v>55</v>
      </c>
      <c r="O61" s="4" t="s">
        <v>108</v>
      </c>
    </row>
    <row r="62" spans="12:15">
      <c r="L62" t="s">
        <v>83</v>
      </c>
      <c r="M62">
        <v>6</v>
      </c>
      <c r="N62">
        <v>56</v>
      </c>
      <c r="O62" s="4" t="s">
        <v>108</v>
      </c>
    </row>
    <row r="63" spans="12:15">
      <c r="L63" t="s">
        <v>84</v>
      </c>
      <c r="M63">
        <v>6</v>
      </c>
      <c r="N63">
        <v>57</v>
      </c>
      <c r="O63" s="4" t="s">
        <v>108</v>
      </c>
    </row>
    <row r="64" spans="12:15">
      <c r="L64" t="s">
        <v>85</v>
      </c>
      <c r="M64">
        <v>6</v>
      </c>
      <c r="N64">
        <v>58</v>
      </c>
      <c r="O64" s="4" t="s">
        <v>108</v>
      </c>
    </row>
    <row r="65" spans="12:15">
      <c r="L65" t="s">
        <v>67</v>
      </c>
      <c r="M65">
        <v>5</v>
      </c>
      <c r="N65">
        <v>59</v>
      </c>
      <c r="O65" s="4" t="s">
        <v>108</v>
      </c>
    </row>
    <row r="66" spans="12:15">
      <c r="L66" t="s">
        <v>76</v>
      </c>
      <c r="M66">
        <v>5</v>
      </c>
      <c r="N66">
        <v>60</v>
      </c>
      <c r="O66" s="4" t="s">
        <v>108</v>
      </c>
    </row>
    <row r="67" spans="12:15">
      <c r="L67" t="s">
        <v>80</v>
      </c>
      <c r="M67">
        <v>5</v>
      </c>
      <c r="N67">
        <v>61</v>
      </c>
      <c r="O67" s="4" t="s">
        <v>108</v>
      </c>
    </row>
    <row r="68" spans="12:15">
      <c r="L68" t="s">
        <v>81</v>
      </c>
      <c r="M68">
        <v>5</v>
      </c>
      <c r="N68">
        <v>62</v>
      </c>
      <c r="O68" s="4" t="s">
        <v>108</v>
      </c>
    </row>
    <row r="69" spans="12:15">
      <c r="L69" t="s">
        <v>89</v>
      </c>
      <c r="M69">
        <v>5</v>
      </c>
      <c r="N69">
        <v>63</v>
      </c>
      <c r="O69" s="4" t="s">
        <v>108</v>
      </c>
    </row>
    <row r="70" spans="12:15">
      <c r="L70" t="s">
        <v>94</v>
      </c>
      <c r="M70">
        <v>4</v>
      </c>
      <c r="N70">
        <v>64</v>
      </c>
      <c r="O70" s="4" t="s">
        <v>108</v>
      </c>
    </row>
    <row r="71" spans="12:15">
      <c r="L71" t="s">
        <v>53</v>
      </c>
      <c r="M71">
        <v>3</v>
      </c>
      <c r="N71">
        <v>65</v>
      </c>
      <c r="O71" s="4" t="s">
        <v>108</v>
      </c>
    </row>
    <row r="72" spans="12:15">
      <c r="L72" t="s">
        <v>54</v>
      </c>
      <c r="M72">
        <v>3</v>
      </c>
      <c r="N72">
        <v>66</v>
      </c>
      <c r="O72" s="4" t="s">
        <v>108</v>
      </c>
    </row>
    <row r="73" spans="12:15">
      <c r="L73" t="s">
        <v>88</v>
      </c>
      <c r="M73">
        <v>3</v>
      </c>
      <c r="N73">
        <v>67</v>
      </c>
      <c r="O73" s="4" t="s">
        <v>108</v>
      </c>
    </row>
    <row r="74" spans="12:15">
      <c r="L74" t="s">
        <v>78</v>
      </c>
      <c r="M74">
        <v>2</v>
      </c>
      <c r="N74">
        <v>68</v>
      </c>
      <c r="O74" s="4" t="s">
        <v>108</v>
      </c>
    </row>
    <row r="75" spans="12:15">
      <c r="L75" t="s">
        <v>87</v>
      </c>
      <c r="M75">
        <v>2</v>
      </c>
      <c r="N75">
        <v>69</v>
      </c>
      <c r="O75" s="4" t="s">
        <v>108</v>
      </c>
    </row>
    <row r="76" spans="12:15">
      <c r="L76" t="s">
        <v>91</v>
      </c>
      <c r="M76">
        <v>2</v>
      </c>
      <c r="N76">
        <v>70</v>
      </c>
      <c r="O76" s="4" t="s">
        <v>108</v>
      </c>
    </row>
    <row r="77" spans="12:15">
      <c r="L77" t="s">
        <v>92</v>
      </c>
      <c r="M77">
        <v>2</v>
      </c>
      <c r="N77">
        <v>71</v>
      </c>
      <c r="O77" s="4" t="s">
        <v>108</v>
      </c>
    </row>
    <row r="78" spans="12:15">
      <c r="L78" t="s">
        <v>93</v>
      </c>
      <c r="M78">
        <v>2</v>
      </c>
      <c r="N78">
        <v>72</v>
      </c>
      <c r="O78" s="4" t="s">
        <v>108</v>
      </c>
    </row>
    <row r="79" spans="12:15">
      <c r="L79" t="s">
        <v>95</v>
      </c>
      <c r="M79">
        <v>2</v>
      </c>
      <c r="N79">
        <v>73</v>
      </c>
      <c r="O79" s="4" t="s">
        <v>108</v>
      </c>
    </row>
    <row r="80" spans="12:15">
      <c r="L80" t="s">
        <v>98</v>
      </c>
      <c r="M80">
        <v>2</v>
      </c>
      <c r="N80">
        <v>74</v>
      </c>
      <c r="O80" s="4" t="s">
        <v>108</v>
      </c>
    </row>
    <row r="81" spans="12:15">
      <c r="L81" t="s">
        <v>11</v>
      </c>
      <c r="M81">
        <v>1</v>
      </c>
      <c r="N81">
        <v>75</v>
      </c>
      <c r="O81" s="4" t="s">
        <v>108</v>
      </c>
    </row>
    <row r="82" spans="12:15">
      <c r="L82" t="s">
        <v>96</v>
      </c>
      <c r="M82">
        <v>1</v>
      </c>
      <c r="N82">
        <v>76</v>
      </c>
      <c r="O82" s="4" t="s">
        <v>108</v>
      </c>
    </row>
    <row r="83" spans="12:15">
      <c r="L83" t="s">
        <v>97</v>
      </c>
      <c r="M83">
        <v>1</v>
      </c>
      <c r="N83">
        <v>77</v>
      </c>
      <c r="O83" s="4" t="s">
        <v>108</v>
      </c>
    </row>
    <row r="84" spans="12:15">
      <c r="L84" t="s">
        <v>99</v>
      </c>
      <c r="M84">
        <v>1</v>
      </c>
      <c r="N84">
        <v>78</v>
      </c>
      <c r="O84" s="4" t="s">
        <v>108</v>
      </c>
    </row>
  </sheetData>
  <sortState xmlns:xlrd2="http://schemas.microsoft.com/office/spreadsheetml/2017/richdata2" ref="L7:O83">
    <sortCondition descending="1" ref="M7:M83"/>
  </sortState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6808-B1C3-A847-8903-3C8588ABFE42}">
  <dimension ref="B1:D13"/>
  <sheetViews>
    <sheetView workbookViewId="0">
      <selection activeCell="D28" sqref="D28"/>
    </sheetView>
  </sheetViews>
  <sheetFormatPr baseColWidth="10" defaultRowHeight="18"/>
  <cols>
    <col min="2" max="2" width="18.140625" customWidth="1"/>
    <col min="3" max="3" width="24.85546875" bestFit="1" customWidth="1"/>
    <col min="4" max="4" width="16.7109375" bestFit="1" customWidth="1"/>
    <col min="5" max="5" width="24.85546875" bestFit="1" customWidth="1"/>
    <col min="6" max="6" width="14.85546875" bestFit="1" customWidth="1"/>
    <col min="7" max="7" width="18" bestFit="1" customWidth="1"/>
    <col min="8" max="8" width="20" bestFit="1" customWidth="1"/>
    <col min="9" max="9" width="15" bestFit="1" customWidth="1"/>
  </cols>
  <sheetData>
    <row r="1" spans="2:4" ht="22">
      <c r="B1" s="18" t="s">
        <v>121</v>
      </c>
      <c r="C1" t="s">
        <v>122</v>
      </c>
      <c r="D1" t="e">
        <f>VLOOKUP(C1,Summary_draft!B:G,2,0)</f>
        <v>#N/A</v>
      </c>
    </row>
    <row r="2" spans="2:4">
      <c r="C2" t="s">
        <v>123</v>
      </c>
      <c r="D2" t="e">
        <f>VLOOKUP(C2,Summary_draft!B:G,2,0)</f>
        <v>#N/A</v>
      </c>
    </row>
    <row r="3" spans="2:4">
      <c r="C3" t="s">
        <v>7</v>
      </c>
      <c r="D3" t="str">
        <f>VLOOKUP(C3,Summary_draft!B:G,2,0)</f>
        <v>Group 1</v>
      </c>
    </row>
    <row r="4" spans="2:4">
      <c r="C4" t="s">
        <v>4</v>
      </c>
      <c r="D4" t="str">
        <f>VLOOKUP(C4,Summary_draft!B:G,2,0)</f>
        <v>Group 1</v>
      </c>
    </row>
    <row r="5" spans="2:4">
      <c r="C5" t="s">
        <v>124</v>
      </c>
      <c r="D5" t="e">
        <f>VLOOKUP(C5,Summary_draft!B:G,2,0)</f>
        <v>#N/A</v>
      </c>
    </row>
    <row r="6" spans="2:4">
      <c r="C6" t="s">
        <v>125</v>
      </c>
      <c r="D6" t="e">
        <f>VLOOKUP(C6,Summary_draft!B:G,2,0)</f>
        <v>#N/A</v>
      </c>
    </row>
    <row r="7" spans="2:4">
      <c r="C7" t="s">
        <v>126</v>
      </c>
      <c r="D7" t="e">
        <f>VLOOKUP(C7,Summary_draft!B:G,2,0)</f>
        <v>#N/A</v>
      </c>
    </row>
    <row r="8" spans="2:4">
      <c r="C8" t="s">
        <v>127</v>
      </c>
      <c r="D8" t="e">
        <f>VLOOKUP(C8,Summary_draft!B:G,2,0)</f>
        <v>#N/A</v>
      </c>
    </row>
    <row r="9" spans="2:4">
      <c r="C9" t="s">
        <v>128</v>
      </c>
      <c r="D9" t="e">
        <f>VLOOKUP(C9,Summary_draft!B:G,2,0)</f>
        <v>#N/A</v>
      </c>
    </row>
    <row r="10" spans="2:4">
      <c r="C10" t="s">
        <v>76</v>
      </c>
      <c r="D10" t="str">
        <f>VLOOKUP(C10,Summary_draft!B:G,2,0)</f>
        <v>No_use</v>
      </c>
    </row>
    <row r="11" spans="2:4">
      <c r="C11" t="s">
        <v>129</v>
      </c>
      <c r="D11" t="e">
        <f>VLOOKUP(C11,Summary_draft!B:G,2,0)</f>
        <v>#N/A</v>
      </c>
    </row>
    <row r="12" spans="2:4">
      <c r="C12" t="s">
        <v>130</v>
      </c>
      <c r="D12" t="e">
        <f>VLOOKUP(C12,Summary_draft!B:G,2,0)</f>
        <v>#N/A</v>
      </c>
    </row>
    <row r="13" spans="2:4">
      <c r="C13" t="s">
        <v>90</v>
      </c>
      <c r="D13" t="str">
        <f>VLOOKUP(C13,Summary_draft!B:G,2,0)</f>
        <v>No_use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64C9A-02AC-3540-A84C-7FC6D25DF838}">
  <dimension ref="A1"/>
  <sheetViews>
    <sheetView workbookViewId="0">
      <selection activeCell="G34" sqref="G34"/>
    </sheetView>
  </sheetViews>
  <sheetFormatPr baseColWidth="10" defaultRowHeight="18"/>
  <sheetData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28F6F-C00C-0E45-80F3-E0AFDB3326A2}">
  <dimension ref="B2:G24"/>
  <sheetViews>
    <sheetView workbookViewId="0">
      <selection activeCell="A11" sqref="A11"/>
    </sheetView>
  </sheetViews>
  <sheetFormatPr baseColWidth="10" defaultRowHeight="18"/>
  <cols>
    <col min="1" max="1" width="2.28515625" customWidth="1"/>
    <col min="2" max="2" width="10.7109375" style="21"/>
    <col min="3" max="3" width="64.28515625" bestFit="1" customWidth="1"/>
    <col min="4" max="6" width="12.5703125" customWidth="1"/>
    <col min="7" max="7" width="70.28515625" customWidth="1"/>
  </cols>
  <sheetData>
    <row r="2" spans="2:7" ht="20">
      <c r="B2" s="39" t="s">
        <v>182</v>
      </c>
    </row>
    <row r="4" spans="2:7" s="11" customFormat="1" ht="57">
      <c r="B4" s="37"/>
      <c r="C4" s="37" t="s">
        <v>151</v>
      </c>
      <c r="D4" s="37" t="s">
        <v>153</v>
      </c>
      <c r="E4" s="37" t="s">
        <v>154</v>
      </c>
      <c r="F4" s="37" t="s">
        <v>181</v>
      </c>
      <c r="G4" s="37" t="s">
        <v>152</v>
      </c>
    </row>
    <row r="5" spans="2:7" ht="34" customHeight="1">
      <c r="B5" s="26" t="s">
        <v>150</v>
      </c>
      <c r="C5" s="27" t="s">
        <v>144</v>
      </c>
      <c r="D5" s="27">
        <v>80</v>
      </c>
      <c r="E5" s="27">
        <v>150</v>
      </c>
      <c r="F5" s="38">
        <v>0.99919999999999998</v>
      </c>
      <c r="G5" s="27"/>
    </row>
    <row r="6" spans="2:7" ht="34" customHeight="1">
      <c r="B6" s="26" t="s">
        <v>155</v>
      </c>
      <c r="C6" s="27" t="s">
        <v>168</v>
      </c>
      <c r="D6" s="27">
        <v>75</v>
      </c>
      <c r="E6" s="27">
        <v>145</v>
      </c>
      <c r="F6" s="38">
        <v>0.73660000000000003</v>
      </c>
      <c r="G6" s="27" t="s">
        <v>156</v>
      </c>
    </row>
    <row r="7" spans="2:7" ht="34" customHeight="1">
      <c r="B7" s="26" t="s">
        <v>169</v>
      </c>
      <c r="C7" s="27" t="s">
        <v>174</v>
      </c>
      <c r="D7" s="27">
        <v>75</v>
      </c>
      <c r="E7" s="27">
        <v>145</v>
      </c>
      <c r="F7" s="38">
        <v>0.7379</v>
      </c>
      <c r="G7" s="36" t="s">
        <v>179</v>
      </c>
    </row>
    <row r="8" spans="2:7" ht="34" customHeight="1">
      <c r="B8" s="26" t="s">
        <v>170</v>
      </c>
      <c r="C8" s="27" t="s">
        <v>176</v>
      </c>
      <c r="D8" s="27">
        <v>74</v>
      </c>
      <c r="E8" s="27">
        <v>95</v>
      </c>
      <c r="F8" s="38">
        <v>0.73699999999999999</v>
      </c>
      <c r="G8" s="27"/>
    </row>
    <row r="9" spans="2:7" ht="34" customHeight="1">
      <c r="B9" s="26" t="s">
        <v>171</v>
      </c>
      <c r="C9" s="36" t="s">
        <v>175</v>
      </c>
      <c r="D9" s="27">
        <v>22</v>
      </c>
      <c r="E9" s="27">
        <v>22</v>
      </c>
      <c r="F9" s="38">
        <v>0.73480000000000001</v>
      </c>
      <c r="G9" s="27" t="s">
        <v>180</v>
      </c>
    </row>
    <row r="10" spans="2:7" ht="34" customHeight="1">
      <c r="B10" s="26" t="s">
        <v>172</v>
      </c>
      <c r="C10" s="27" t="s">
        <v>177</v>
      </c>
      <c r="D10" s="27">
        <v>42</v>
      </c>
      <c r="E10" s="27">
        <v>42</v>
      </c>
      <c r="F10" s="38">
        <v>0.73570000000000002</v>
      </c>
      <c r="G10" s="27" t="s">
        <v>180</v>
      </c>
    </row>
    <row r="11" spans="2:7" ht="34" customHeight="1">
      <c r="B11" s="26" t="s">
        <v>173</v>
      </c>
      <c r="C11" s="27" t="s">
        <v>178</v>
      </c>
      <c r="D11" s="27">
        <v>40</v>
      </c>
      <c r="E11" s="27">
        <v>40</v>
      </c>
      <c r="F11" s="38"/>
      <c r="G11" s="27"/>
    </row>
    <row r="12" spans="2:7" ht="29" customHeight="1"/>
    <row r="13" spans="2:7" ht="29" customHeight="1"/>
    <row r="14" spans="2:7" ht="29" customHeight="1"/>
    <row r="15" spans="2:7" ht="29" customHeight="1"/>
    <row r="16" spans="2:7" ht="29" customHeight="1"/>
    <row r="17" ht="29" customHeight="1"/>
    <row r="18" ht="29" customHeight="1"/>
    <row r="19" ht="29" customHeight="1"/>
    <row r="20" ht="29" customHeight="1"/>
    <row r="21" ht="29" customHeight="1"/>
    <row r="22" ht="29" customHeight="1"/>
    <row r="23" ht="29" customHeight="1"/>
    <row r="24" ht="29" customHeight="1"/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903FB-2DC1-644C-8AF5-3EE5EE4BA8A9}">
  <dimension ref="B2:U31"/>
  <sheetViews>
    <sheetView tabSelected="1" zoomScaleNormal="10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B16" sqref="B16"/>
    </sheetView>
  </sheetViews>
  <sheetFormatPr baseColWidth="10" defaultRowHeight="18"/>
  <cols>
    <col min="1" max="1" width="3.5703125" customWidth="1"/>
    <col min="2" max="2" width="25.85546875" customWidth="1"/>
    <col min="3" max="21" width="9.42578125" customWidth="1"/>
    <col min="22" max="28" width="10.28515625" customWidth="1"/>
  </cols>
  <sheetData>
    <row r="2" spans="2:21" ht="20">
      <c r="B2" s="39" t="s">
        <v>183</v>
      </c>
    </row>
    <row r="4" spans="2:21" s="22" customFormat="1" ht="19" customHeight="1">
      <c r="B4" s="30"/>
      <c r="C4" s="31" t="s">
        <v>143</v>
      </c>
      <c r="D4" s="31"/>
      <c r="E4" s="31" t="s">
        <v>148</v>
      </c>
      <c r="F4" s="31"/>
      <c r="G4" s="31" t="s">
        <v>157</v>
      </c>
      <c r="H4" s="31"/>
      <c r="I4" s="31"/>
      <c r="J4" s="31" t="s">
        <v>159</v>
      </c>
      <c r="K4" s="31"/>
      <c r="L4" s="31"/>
      <c r="M4" s="31" t="s">
        <v>161</v>
      </c>
      <c r="N4" s="31"/>
      <c r="O4" s="31"/>
      <c r="P4" s="31" t="s">
        <v>164</v>
      </c>
      <c r="Q4" s="31"/>
      <c r="R4" s="31"/>
      <c r="S4" s="31" t="s">
        <v>165</v>
      </c>
      <c r="T4" s="31"/>
      <c r="U4" s="31"/>
    </row>
    <row r="5" spans="2:21" s="25" customFormat="1" ht="60" customHeight="1">
      <c r="B5" s="32"/>
      <c r="C5" s="33" t="s">
        <v>145</v>
      </c>
      <c r="D5" s="33"/>
      <c r="E5" s="33" t="s">
        <v>149</v>
      </c>
      <c r="F5" s="33"/>
      <c r="G5" s="33" t="s">
        <v>158</v>
      </c>
      <c r="H5" s="33"/>
      <c r="I5" s="33"/>
      <c r="J5" s="33" t="s">
        <v>160</v>
      </c>
      <c r="K5" s="33"/>
      <c r="L5" s="33"/>
      <c r="M5" s="33" t="s">
        <v>163</v>
      </c>
      <c r="N5" s="33"/>
      <c r="O5" s="33"/>
      <c r="P5" s="33" t="s">
        <v>166</v>
      </c>
      <c r="Q5" s="33"/>
      <c r="R5" s="33"/>
      <c r="S5" s="33" t="s">
        <v>167</v>
      </c>
      <c r="T5" s="33"/>
      <c r="U5" s="33"/>
    </row>
    <row r="6" spans="2:21" s="21" customFormat="1" ht="27" customHeight="1">
      <c r="B6" s="34"/>
      <c r="C6" s="34" t="s">
        <v>146</v>
      </c>
      <c r="D6" s="32" t="s">
        <v>147</v>
      </c>
      <c r="E6" s="34" t="s">
        <v>146</v>
      </c>
      <c r="F6" s="32" t="s">
        <v>147</v>
      </c>
      <c r="G6" s="34" t="s">
        <v>146</v>
      </c>
      <c r="H6" s="34" t="s">
        <v>162</v>
      </c>
      <c r="I6" s="32" t="s">
        <v>147</v>
      </c>
      <c r="J6" s="34" t="s">
        <v>146</v>
      </c>
      <c r="K6" s="34" t="s">
        <v>162</v>
      </c>
      <c r="L6" s="32" t="s">
        <v>147</v>
      </c>
      <c r="M6" s="34" t="s">
        <v>146</v>
      </c>
      <c r="N6" s="34" t="s">
        <v>162</v>
      </c>
      <c r="O6" s="32" t="s">
        <v>147</v>
      </c>
      <c r="P6" s="34" t="s">
        <v>146</v>
      </c>
      <c r="Q6" s="34" t="s">
        <v>162</v>
      </c>
      <c r="R6" s="32" t="s">
        <v>147</v>
      </c>
      <c r="S6" s="34" t="s">
        <v>146</v>
      </c>
      <c r="T6" s="34" t="s">
        <v>162</v>
      </c>
      <c r="U6" s="32" t="s">
        <v>147</v>
      </c>
    </row>
    <row r="7" spans="2:21" s="1" customFormat="1" ht="27" customHeight="1">
      <c r="B7" s="35" t="s">
        <v>132</v>
      </c>
      <c r="C7" s="38">
        <v>0.99919999999999998</v>
      </c>
      <c r="D7" s="38">
        <v>0.99921675686269995</v>
      </c>
      <c r="E7" s="38">
        <v>0.69</v>
      </c>
      <c r="F7" s="38">
        <v>0.74739696</v>
      </c>
      <c r="G7" s="38">
        <v>0.69</v>
      </c>
      <c r="H7" s="42">
        <f>G7-E7</f>
        <v>0</v>
      </c>
      <c r="I7" s="38">
        <v>0.74982632999999999</v>
      </c>
      <c r="J7" s="38">
        <v>0.69</v>
      </c>
      <c r="K7" s="42">
        <f>J7-G7</f>
        <v>0</v>
      </c>
      <c r="L7" s="38">
        <v>0.74866840870617302</v>
      </c>
      <c r="M7" s="38">
        <v>0.68</v>
      </c>
      <c r="N7" s="44">
        <f>M7-J7</f>
        <v>-9.9999999999998979E-3</v>
      </c>
      <c r="O7" s="38">
        <v>0.74694328679039901</v>
      </c>
      <c r="P7" s="38">
        <v>0.69</v>
      </c>
      <c r="Q7" s="42">
        <f>P7-M7</f>
        <v>9.9999999999998979E-3</v>
      </c>
      <c r="R7" s="38">
        <v>0.74759845690761395</v>
      </c>
      <c r="S7" s="38">
        <v>0.66</v>
      </c>
      <c r="T7" s="44">
        <f>S7-P7</f>
        <v>-2.9999999999999916E-2</v>
      </c>
      <c r="U7" s="38">
        <v>0.71351004393200601</v>
      </c>
    </row>
    <row r="8" spans="2:21" ht="27" customHeight="1">
      <c r="B8" s="27" t="s">
        <v>133</v>
      </c>
      <c r="C8" s="28">
        <v>0.98</v>
      </c>
      <c r="D8" s="28"/>
      <c r="E8" s="28">
        <v>0.66849999999999998</v>
      </c>
      <c r="F8" s="28"/>
      <c r="G8" s="28">
        <v>0.67220000000000002</v>
      </c>
      <c r="H8" s="40">
        <f>G8-E8</f>
        <v>3.7000000000000366E-3</v>
      </c>
      <c r="I8" s="28"/>
      <c r="J8" s="28">
        <v>0.67320000000000002</v>
      </c>
      <c r="K8" s="40">
        <f t="shared" ref="K8:K13" si="0">J8-G8</f>
        <v>1.0000000000000009E-3</v>
      </c>
      <c r="L8" s="28"/>
      <c r="M8" s="28">
        <v>0.68799999999999994</v>
      </c>
      <c r="N8" s="40">
        <f t="shared" ref="N8:N17" si="1">M8-J8</f>
        <v>1.4799999999999924E-2</v>
      </c>
      <c r="O8" s="28"/>
      <c r="P8" s="28">
        <v>0.68230000000000002</v>
      </c>
      <c r="Q8" s="41">
        <f t="shared" ref="Q8:Q17" si="2">P8-M8</f>
        <v>-5.6999999999999273E-3</v>
      </c>
      <c r="R8" s="28"/>
      <c r="S8" s="28">
        <v>0.64690000000000003</v>
      </c>
      <c r="T8" s="41">
        <f t="shared" ref="T8:T14" si="3">S8-P8</f>
        <v>-3.5399999999999987E-2</v>
      </c>
      <c r="U8" s="28"/>
    </row>
    <row r="9" spans="2:21" s="1" customFormat="1" ht="27" customHeight="1">
      <c r="B9" s="35" t="s">
        <v>135</v>
      </c>
      <c r="C9" s="38"/>
      <c r="D9" s="38"/>
      <c r="E9" s="38">
        <v>0.70109999999999995</v>
      </c>
      <c r="F9" s="38"/>
      <c r="G9" s="38">
        <v>0.70050000000000001</v>
      </c>
      <c r="H9" s="44">
        <f>G9-E9</f>
        <v>-5.9999999999993392E-4</v>
      </c>
      <c r="I9" s="38"/>
      <c r="J9" s="38">
        <v>0.70350000000000001</v>
      </c>
      <c r="K9" s="42">
        <f t="shared" si="0"/>
        <v>3.0000000000000027E-3</v>
      </c>
      <c r="L9" s="38">
        <v>0.77337715976164301</v>
      </c>
      <c r="M9" s="38">
        <v>0.71309999999999996</v>
      </c>
      <c r="N9" s="42">
        <f t="shared" si="1"/>
        <v>9.5999999999999419E-3</v>
      </c>
      <c r="O9" s="38">
        <v>0.782090550180498</v>
      </c>
      <c r="P9" s="38">
        <v>0.70979999999999999</v>
      </c>
      <c r="Q9" s="44">
        <f t="shared" si="2"/>
        <v>-3.2999999999999696E-3</v>
      </c>
      <c r="R9" s="38">
        <v>0.77895833411595405</v>
      </c>
      <c r="S9" s="38">
        <v>0.68489999999999995</v>
      </c>
      <c r="T9" s="44">
        <f t="shared" si="3"/>
        <v>-2.4900000000000033E-2</v>
      </c>
      <c r="U9" s="38">
        <v>0.75283606377838097</v>
      </c>
    </row>
    <row r="10" spans="2:21" ht="27" customHeight="1">
      <c r="B10" s="27" t="s">
        <v>134</v>
      </c>
      <c r="C10" s="28"/>
      <c r="D10" s="28"/>
      <c r="E10" s="28">
        <v>0.66849999999999998</v>
      </c>
      <c r="F10" s="28"/>
      <c r="G10" s="28">
        <v>0.67220000000000002</v>
      </c>
      <c r="H10" s="40">
        <f>G10-E10</f>
        <v>3.7000000000000366E-3</v>
      </c>
      <c r="I10" s="28"/>
      <c r="J10" s="28">
        <v>0.67320000000000002</v>
      </c>
      <c r="K10" s="40">
        <f t="shared" si="0"/>
        <v>1.0000000000000009E-3</v>
      </c>
      <c r="L10" s="28"/>
      <c r="M10" s="28">
        <v>0.68799999999999994</v>
      </c>
      <c r="N10" s="40">
        <f t="shared" si="1"/>
        <v>1.4799999999999924E-2</v>
      </c>
      <c r="O10" s="28"/>
      <c r="P10" s="28">
        <v>0.68230000000000002</v>
      </c>
      <c r="Q10" s="41">
        <f t="shared" si="2"/>
        <v>-5.6999999999999273E-3</v>
      </c>
      <c r="R10" s="28"/>
      <c r="S10" s="28">
        <v>0.64690000000000003</v>
      </c>
      <c r="T10" s="41">
        <f t="shared" si="3"/>
        <v>-3.5399999999999987E-2</v>
      </c>
      <c r="U10" s="28"/>
    </row>
    <row r="11" spans="2:21" s="1" customFormat="1" ht="27" customHeight="1">
      <c r="B11" s="35" t="s">
        <v>136</v>
      </c>
      <c r="C11" s="38"/>
      <c r="D11" s="38"/>
      <c r="E11" s="45">
        <v>0.73660000000000003</v>
      </c>
      <c r="F11" s="38"/>
      <c r="G11" s="45">
        <v>0.7379</v>
      </c>
      <c r="H11" s="42">
        <f>G11-E11</f>
        <v>1.2999999999999678E-3</v>
      </c>
      <c r="I11" s="38"/>
      <c r="J11" s="45">
        <v>0.73699999999999999</v>
      </c>
      <c r="K11" s="44">
        <f t="shared" si="0"/>
        <v>-9.000000000000119E-4</v>
      </c>
      <c r="L11" s="38">
        <v>0.81790258746551903</v>
      </c>
      <c r="M11" s="45">
        <v>0.73480000000000001</v>
      </c>
      <c r="N11" s="44">
        <f t="shared" si="1"/>
        <v>-2.1999999999999797E-3</v>
      </c>
      <c r="O11" s="38">
        <v>0.81490985986462505</v>
      </c>
      <c r="P11" s="45">
        <v>0.73880000000000001</v>
      </c>
      <c r="Q11" s="42">
        <f t="shared" si="2"/>
        <v>4.0000000000000036E-3</v>
      </c>
      <c r="R11" s="38">
        <v>0.82312704756366295</v>
      </c>
      <c r="S11" s="38"/>
      <c r="T11" s="44"/>
      <c r="U11" s="38"/>
    </row>
    <row r="12" spans="2:21" s="1" customFormat="1" ht="27" customHeight="1">
      <c r="B12" s="35" t="s">
        <v>138</v>
      </c>
      <c r="C12" s="38"/>
      <c r="D12" s="38"/>
      <c r="E12" s="38">
        <v>0.73450000000000004</v>
      </c>
      <c r="F12" s="38"/>
      <c r="G12" s="38">
        <v>0.73509999999999998</v>
      </c>
      <c r="H12" s="42">
        <f>G12-E12</f>
        <v>5.9999999999993392E-4</v>
      </c>
      <c r="I12" s="38"/>
      <c r="J12" s="38">
        <v>0.73580000000000001</v>
      </c>
      <c r="K12" s="42">
        <f t="shared" si="0"/>
        <v>7.0000000000003393E-4</v>
      </c>
      <c r="L12" s="38"/>
      <c r="M12" s="38">
        <v>0.73340000000000005</v>
      </c>
      <c r="N12" s="44">
        <f t="shared" si="1"/>
        <v>-2.3999999999999577E-3</v>
      </c>
      <c r="O12" s="38"/>
      <c r="P12" s="38">
        <v>0.73570000000000002</v>
      </c>
      <c r="Q12" s="42">
        <f t="shared" si="2"/>
        <v>2.2999999999999687E-3</v>
      </c>
      <c r="R12" s="38"/>
      <c r="S12" s="38">
        <v>0.68979999999999997</v>
      </c>
      <c r="T12" s="44">
        <f t="shared" si="3"/>
        <v>-4.5900000000000052E-2</v>
      </c>
      <c r="U12" s="38"/>
    </row>
    <row r="13" spans="2:21" ht="27" customHeight="1">
      <c r="B13" s="27" t="s">
        <v>137</v>
      </c>
      <c r="C13" s="28"/>
      <c r="D13" s="28"/>
      <c r="E13" s="28"/>
      <c r="F13" s="28"/>
      <c r="G13" s="28"/>
      <c r="H13" s="40"/>
      <c r="I13" s="28"/>
      <c r="J13" s="28">
        <v>0.55763076307630699</v>
      </c>
      <c r="K13" s="29"/>
      <c r="L13" s="28"/>
      <c r="M13" s="28">
        <v>0.549554955495549</v>
      </c>
      <c r="N13" s="41">
        <f t="shared" si="1"/>
        <v>-8.0758075807579877E-3</v>
      </c>
      <c r="O13" s="28"/>
      <c r="P13" s="28">
        <v>0.46507150715071499</v>
      </c>
      <c r="Q13" s="41">
        <f t="shared" si="2"/>
        <v>-8.4483448344834011E-2</v>
      </c>
      <c r="R13" s="28"/>
      <c r="S13" s="38">
        <v>0.46572157215721499</v>
      </c>
      <c r="T13" s="44">
        <f t="shared" si="3"/>
        <v>6.5006500650000021E-4</v>
      </c>
      <c r="U13" s="28"/>
    </row>
    <row r="14" spans="2:21" s="1" customFormat="1" ht="27" customHeight="1">
      <c r="B14" s="35" t="s">
        <v>139</v>
      </c>
      <c r="C14" s="38"/>
      <c r="D14" s="38"/>
      <c r="E14" s="38"/>
      <c r="F14" s="38"/>
      <c r="G14" s="38"/>
      <c r="H14" s="42"/>
      <c r="I14" s="38"/>
      <c r="J14" s="38">
        <v>0.55759999999999998</v>
      </c>
      <c r="K14" s="43"/>
      <c r="L14" s="38"/>
      <c r="M14" s="38">
        <v>0.58850000000000002</v>
      </c>
      <c r="N14" s="42">
        <f t="shared" si="1"/>
        <v>3.0900000000000039E-2</v>
      </c>
      <c r="O14" s="38"/>
      <c r="P14" s="38">
        <v>0.55010000000000003</v>
      </c>
      <c r="Q14" s="44">
        <f t="shared" si="2"/>
        <v>-3.839999999999999E-2</v>
      </c>
      <c r="R14" s="38"/>
      <c r="S14" s="38">
        <v>0.53539999999999999</v>
      </c>
      <c r="T14" s="44">
        <f t="shared" si="3"/>
        <v>-1.4700000000000046E-2</v>
      </c>
      <c r="U14" s="38"/>
    </row>
    <row r="15" spans="2:21" s="1" customFormat="1" ht="27" customHeight="1">
      <c r="B15" s="35" t="s">
        <v>142</v>
      </c>
      <c r="C15" s="38"/>
      <c r="D15" s="38"/>
      <c r="E15" s="38"/>
      <c r="F15" s="38"/>
      <c r="G15" s="38"/>
      <c r="H15" s="42"/>
      <c r="I15" s="38"/>
      <c r="J15" s="38">
        <v>0.63238823882388195</v>
      </c>
      <c r="K15" s="43"/>
      <c r="L15" s="38"/>
      <c r="M15" s="38">
        <v>0.63861386138613796</v>
      </c>
      <c r="N15" s="42">
        <f t="shared" si="1"/>
        <v>6.2256225622560057E-3</v>
      </c>
      <c r="O15" s="38"/>
      <c r="P15" s="38">
        <v>0.61816181618161803</v>
      </c>
      <c r="Q15" s="44">
        <f t="shared" si="2"/>
        <v>-2.0452045204519931E-2</v>
      </c>
      <c r="R15" s="38"/>
      <c r="S15" s="38">
        <v>0.58438343834383399</v>
      </c>
      <c r="T15" s="44">
        <f t="shared" ref="T15" si="4">S15-P15</f>
        <v>-3.3778377837784035E-2</v>
      </c>
      <c r="U15" s="38"/>
    </row>
    <row r="16" spans="2:21" ht="27" customHeight="1">
      <c r="B16" s="27" t="s">
        <v>140</v>
      </c>
      <c r="C16" s="28"/>
      <c r="D16" s="28"/>
      <c r="E16" s="28"/>
      <c r="F16" s="28"/>
      <c r="G16" s="28"/>
      <c r="H16" s="40"/>
      <c r="I16" s="28"/>
      <c r="J16" s="28">
        <v>0.46507150715071499</v>
      </c>
      <c r="K16" s="29"/>
      <c r="L16" s="28"/>
      <c r="M16" s="28">
        <v>0.46507150715071499</v>
      </c>
      <c r="N16" s="40">
        <f t="shared" si="1"/>
        <v>0</v>
      </c>
      <c r="O16" s="28"/>
      <c r="P16" s="28">
        <v>0.53492849284928401</v>
      </c>
      <c r="Q16" s="40">
        <f t="shared" si="2"/>
        <v>6.9856985698569019E-2</v>
      </c>
      <c r="R16" s="28"/>
      <c r="S16" s="28"/>
      <c r="T16" s="40"/>
      <c r="U16" s="28"/>
    </row>
    <row r="17" spans="2:21" s="1" customFormat="1" ht="27" customHeight="1">
      <c r="B17" s="35" t="s">
        <v>141</v>
      </c>
      <c r="C17" s="38"/>
      <c r="D17" s="38"/>
      <c r="E17" s="38"/>
      <c r="F17" s="38"/>
      <c r="G17" s="38"/>
      <c r="H17" s="42"/>
      <c r="I17" s="38"/>
      <c r="J17" s="38">
        <v>0.61950000000000005</v>
      </c>
      <c r="K17" s="43"/>
      <c r="L17" s="38">
        <v>0.70438021466503598</v>
      </c>
      <c r="M17" s="38">
        <v>0.61756175617561704</v>
      </c>
      <c r="N17" s="44">
        <f t="shared" si="1"/>
        <v>-1.9382438243830125E-3</v>
      </c>
      <c r="O17" s="38">
        <v>0.65110572662434596</v>
      </c>
      <c r="P17" s="38">
        <v>0.60519999999999996</v>
      </c>
      <c r="Q17" s="44">
        <f t="shared" si="2"/>
        <v>-1.2361756175617078E-2</v>
      </c>
      <c r="R17" s="38">
        <v>0.71496068927784995</v>
      </c>
      <c r="S17" s="38"/>
      <c r="T17" s="42"/>
      <c r="U17" s="38"/>
    </row>
    <row r="20" spans="2:21">
      <c r="J20" s="23"/>
      <c r="K20" s="24"/>
      <c r="L20" s="23"/>
      <c r="M20" s="23"/>
      <c r="N20" s="24"/>
      <c r="O20" s="23"/>
      <c r="P20" s="23"/>
      <c r="Q20" s="24"/>
      <c r="R20" s="23"/>
      <c r="S20" s="23"/>
      <c r="T20" s="24"/>
      <c r="U20" s="23"/>
    </row>
    <row r="24" spans="2:21">
      <c r="C24">
        <v>90</v>
      </c>
      <c r="D24">
        <v>95</v>
      </c>
      <c r="E24">
        <f>C24/D24</f>
        <v>0.94736842105263153</v>
      </c>
    </row>
    <row r="25" spans="2:21">
      <c r="E25" t="s">
        <v>184</v>
      </c>
    </row>
    <row r="29" spans="2:21">
      <c r="I29">
        <v>80</v>
      </c>
      <c r="J29">
        <v>5</v>
      </c>
      <c r="K29">
        <v>25</v>
      </c>
      <c r="L29">
        <v>90</v>
      </c>
      <c r="M29">
        <f>SUM(I29:L29)</f>
        <v>200</v>
      </c>
    </row>
    <row r="30" spans="2:21">
      <c r="M30">
        <f>I29+L29</f>
        <v>170</v>
      </c>
    </row>
    <row r="31" spans="2:21">
      <c r="M31">
        <f>M30/M29</f>
        <v>0.85</v>
      </c>
    </row>
  </sheetData>
  <mergeCells count="14">
    <mergeCell ref="S4:U4"/>
    <mergeCell ref="S5:U5"/>
    <mergeCell ref="J4:L4"/>
    <mergeCell ref="J5:L5"/>
    <mergeCell ref="M4:O4"/>
    <mergeCell ref="M5:O5"/>
    <mergeCell ref="P4:R4"/>
    <mergeCell ref="P5:R5"/>
    <mergeCell ref="C5:D5"/>
    <mergeCell ref="C4:D4"/>
    <mergeCell ref="E4:F4"/>
    <mergeCell ref="E5:F5"/>
    <mergeCell ref="G4:I4"/>
    <mergeCell ref="G5:I5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Summary_draft</vt:lpstr>
      <vt:lpstr>Var imp</vt:lpstr>
      <vt:lpstr>issue Var</vt:lpstr>
      <vt:lpstr>-</vt:lpstr>
      <vt:lpstr>Model Ver</vt:lpstr>
      <vt:lpstr>Modeling 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2019-12-07T02:39:53Z</dcterms:created>
  <dcterms:modified xsi:type="dcterms:W3CDTF">2019-12-10T00:29:08Z</dcterms:modified>
</cp:coreProperties>
</file>