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Segment" sheetId="2" r:id="rId5"/>
    <sheet state="visible" name="Data Type" sheetId="3" r:id="rId6"/>
    <sheet state="visible" name="Code System" sheetId="4" r:id="rId7"/>
    <sheet state="visible" name="Profiles" sheetId="5" r:id="rId8"/>
    <sheet state="visible" name="Meta" sheetId="6" r:id="rId9"/>
    <sheet state="visible" name="Identifier Template" sheetId="7" r:id="rId10"/>
  </sheets>
  <definedNames>
    <definedName hidden="1" localSheetId="2" name="_xlnm._FilterDatabase">'Data Type'!$A$1:$E$215</definedName>
    <definedName hidden="1" localSheetId="3" name="_xlnm._FilterDatabase">'Code System'!$A$1:$F$209</definedName>
    <definedName hidden="1" localSheetId="0" name="_xlnm._FilterDatabase">Message!$A$1:$E$200</definedName>
    <definedName hidden="1" localSheetId="1" name="_xlnm._FilterDatabase">Segment!$A$1:$E$216</definedName>
  </definedNames>
  <calcPr/>
</workbook>
</file>

<file path=xl/sharedStrings.xml><?xml version="1.0" encoding="utf-8"?>
<sst xmlns="http://schemas.openxmlformats.org/spreadsheetml/2006/main" count="556" uniqueCount="347">
  <si>
    <t>Segment</t>
  </si>
  <si>
    <t>Message Structure</t>
  </si>
  <si>
    <t>Status</t>
  </si>
  <si>
    <t>Owner</t>
  </si>
  <si>
    <t>Comment</t>
  </si>
  <si>
    <t>Link</t>
  </si>
  <si>
    <t>Data Type</t>
  </si>
  <si>
    <t>Under Construction</t>
  </si>
  <si>
    <t>Ready for Ballot</t>
  </si>
  <si>
    <t>https://docs.google.com/spreadsheets/d/14f9maNOJGnl9Z4FkcPlRSoT2xyoU1HKa3kWdPVFUOwQ/edit#gid=0</t>
  </si>
  <si>
    <t>Hans</t>
  </si>
  <si>
    <t>https://docs.google.com/spreadsheets/d/1aAeI7Hs2zq9dEGBFaj0Yzxb22nEURrbqWNlbc__jx0c/edit#gid=0</t>
  </si>
  <si>
    <t>https://docs.google.com/spreadsheets/d/1N7hrAWsVEsXG4kYonykU2gQXbnfla8GVlwyLKzHX0ww/edit#gid=0</t>
  </si>
  <si>
    <t>https://docs.google.com/spreadsheets/d/10RIiHor6MGnmIBrj1tKkhW2kkrgvODeTjDpJAj3R40Q/edit#gid=0</t>
  </si>
  <si>
    <t>https://docs.google.com/spreadsheets/d/1kPOewgrlY4Mpi8W3HyLzb5J-tuZnUBAzgsXuhX5lcGo/edit#gid=0</t>
  </si>
  <si>
    <t>Keith</t>
  </si>
  <si>
    <t>https://docs.google.com/spreadsheets/d/10aUgY2Kw3sYlbaw-QHykWri8J3Fb3J_Xc7DvCY_nzyE/edit?usp=sharing</t>
  </si>
  <si>
    <t>https://docs.google.com/spreadsheets/d/1Hb0fSXbCl6EUvwRSOjAz0TdYTvgphzcfkc6iQjGPLGo/edit#gid=0</t>
  </si>
  <si>
    <t>Project Team Review</t>
  </si>
  <si>
    <t>https://docs.google.com/spreadsheets/d/1cSYLIXVfIjl7ib2DEGxD96LD9-YVJNQtKul5IwzJtts/edit#gid=0</t>
  </si>
  <si>
    <t>https://docs.google.com/spreadsheets/d/1vSFxSRA5aAi3yx1sx6YK1dNRSCsF7nhH_weW8IRxRPA/edit#gid=0</t>
  </si>
  <si>
    <t>Kathleen</t>
  </si>
  <si>
    <t>https://docs.google.com/spreadsheets/d/1PyJ7fvdlOOXRiVmvIGti6xg6C7Zrz7ESiI5oukjoLH0/edit#gid=0</t>
  </si>
  <si>
    <t>https://docs.google.com/spreadsheets/d/19C2jjzXZ8D7Um1iB-e6NmLfZVPvyZNkgwU8IxCJiwGs/edit#gid=0</t>
  </si>
  <si>
    <t>https://docs.google.com/spreadsheets/d/1rpYMOlalOZCth8iaAF8Az7unnYuucYtz91jFhU0usKw/edit#gid=0</t>
  </si>
  <si>
    <t>https://docs.google.com/spreadsheets/d/1gHK6_PFyr7PXns7wLDs0LSLsbjm0x-4bWUu3crXMKMI/edit#gid=0</t>
  </si>
  <si>
    <t>Craig</t>
  </si>
  <si>
    <t>https://docs.google.com/spreadsheets/d/1qYjizpkQDgbx-Apv6Qz2ol100jvqG1l0UBIwDg8L1SQ/edit#gid=0</t>
  </si>
  <si>
    <t>https://docs.google.com/spreadsheets/d/11lVAfG6s5woVJf2_gy6fUiEM0xFtOAjgQJ_xJvkxfXo/edit#gid=0</t>
  </si>
  <si>
    <t>Do not use, experimental map for discrete micro</t>
  </si>
  <si>
    <t>https://docs.google.com/spreadsheets/d/1MXb3yDwHQYMjzoOzQRj1AaSYFwu1uRpqur-y51-Qtgo/edit#gid=0</t>
  </si>
  <si>
    <t>https://docs.google.com/spreadsheets/d/16EsPaP--u_j82g6YeV81ZHcJdzk0EzNbNs_hTdkek_A/edit#gid=0</t>
  </si>
  <si>
    <t>https://docs.google.com/spreadsheets/d/1seZccIaX-x7-8vVxT1JiiG5Hm1dtWgYcI2RxiiKzh-o/edit#gid=0</t>
  </si>
  <si>
    <t>Efi</t>
  </si>
  <si>
    <t>https://docs.google.com/spreadsheets/d/1j2sFqTxQe6Obg0R9UXurpLap0PglJQ-Gh3sfIehycNs/edit#gid=0</t>
  </si>
  <si>
    <t>https://docs.google.com/spreadsheets/d/1ntf81Wves7hw4mvMMBYLqzR3La76-rtndbiz39IFnMU/edit#gid=0</t>
  </si>
  <si>
    <t>https://docs.google.com/spreadsheets/d/1WA2er1u1qS9eHFuGDo_MDZstWxdyg_34YnlohIO2dBU/edit#gid=0</t>
  </si>
  <si>
    <t>https://docs.google.com/spreadsheets/d/1oN0BuBRmIfVQHHU6DuwnL1ZL60h6BvnXISJQ7D6akbU/edit#gid=0</t>
  </si>
  <si>
    <t>https://docs.google.com/spreadsheets/d/1_7maXDpc_qMMRzMm0x6d90-Hj6vvhGyO2kyFX0tpuZs/edit#gid=0</t>
  </si>
  <si>
    <t>https://docs.google.com/spreadsheets/d/10NSiYc6zH_no7e-kRsnq4ZcosHYAHYKSa9wPvnY-Yfk/edit#gid=0</t>
  </si>
  <si>
    <t>https://docs.google.com/spreadsheets/d/1-8U35_8X9wQTQAchyVAujF4TFrbcjyDeloU2gpHT2_o/edit#gid=0</t>
  </si>
  <si>
    <t>https://docs.google.com/spreadsheets/d/1r_ejjzPHKpkLImJFkHStL0veWe-yN96Tdv93U17mLVQ/edit#gid=0</t>
  </si>
  <si>
    <t>https://docs.google.com/spreadsheets/d/1MqG4sqP1qwjWwBk_0Ey7QjDcXKlM3rxrnayk407QO3A/edit#gid=0</t>
  </si>
  <si>
    <t>https://docs.google.com/spreadsheets/d/1peXd1bfzbP54t4Ns267PTNjDR1wX1HqF28C6o5P_-LY/edit#gid=0</t>
  </si>
  <si>
    <t>https://docs.google.com/spreadsheets/d/1wZsWZMw0kBpu-oWB1U3iljL0m_7PLGM9tFfSqBUoRU4/edit#gid=0</t>
  </si>
  <si>
    <t>https://docs.google.com/spreadsheets/d/1kWvcYxTaofNaqq5k5qjsqBEQRsjGGKiwAyCoTc8ADhY/edit#gid=0</t>
  </si>
  <si>
    <t>https://docs.google.com/spreadsheets/d/1bcpPkFAMCKkvyN4w-XFAKYTaMMz-rmRWqZAkaTzMrYY/edit#gid=0</t>
  </si>
  <si>
    <t>https://docs.google.com/spreadsheets/d/1Jmmg5A_ekgb41jqI136KtFnnOgUAA3Gty-yGlCxUXM8/edit#gid=0</t>
  </si>
  <si>
    <t>https://docs.google.com/spreadsheets/d/1Y-KQhTaOTH5XsQKiQkYsF_DVBA0BRTNH3lDXyUDJlyY/edit#gid=0</t>
  </si>
  <si>
    <t>https://docs.google.com/spreadsheets/d/1tE6xgT7ns7kFg0aBWUgKociuXfuKrdnm01Gy6nHWcOU/edit#gid=0</t>
  </si>
  <si>
    <t>https://docs.google.com/spreadsheets/d/13pgda5xl-PwCgB9j0axyymwwv7RJVcrIzY8Ah1y1Y1M/edit#gid=0</t>
  </si>
  <si>
    <t>https://docs.google.com/spreadsheets/d/10wRv0wvBZpI8RckFACDvhjE1JnhbQPyWKilFOTyE6zc/edit#gid=0</t>
  </si>
  <si>
    <t>https://docs.google.com/spreadsheets/d/1F5aYk6tFCYTQd_qEaEc5G85ZcCm98R5B-sq2JGqUagk/edit#gid=0</t>
  </si>
  <si>
    <t>https://docs.google.com/spreadsheets/d/1SGCbdWUV21fClCmnt3zNqOMzeV5Bt2FcBIoO7eP51YM/edit#gid=0</t>
  </si>
  <si>
    <t>https://docs.google.com/spreadsheets/d/1VUiS1wxVE8cPLeWbJs8HP3rjuwlc9Dg4fSBLsHMKWDg/edit#gid=0</t>
  </si>
  <si>
    <t>https://docs.google.com/spreadsheets/d/1IiopH16sLQca0eUl0kwAItlLuDtt3rwY3cn23brnwlc/edit#gid=0</t>
  </si>
  <si>
    <t>https://docs.google.com/spreadsheets/d/1pKB8A1ZmR2uym9H5Isdh8VNvO30t61xpjHBjaUKGaio/edit#gid=0</t>
  </si>
  <si>
    <t>https://docs.google.com/spreadsheets/d/1h9Z67WhrMJ5Va4CEY1UV_Fowy_mPHGJK-OvN6fW0GIk/edit#gid=0</t>
  </si>
  <si>
    <t>https://docs.google.com/spreadsheets/d/1uMZ5C8gEzU9qMKXYUUdesF9HFubW6s8BFYzD-DOgRro/edit#gid=0</t>
  </si>
  <si>
    <t>https://docs.google.com/spreadsheets/d/1Ez3350XkVw7cS5ufWsFVpVXV884WOtutsWFfEAZUUvo/edit#gid=0</t>
  </si>
  <si>
    <t>https://docs.google.com/spreadsheets/d/1ATQBezpmTFj-ClJ2qMfAiz8sG6d_EGj3mInQl7RSlts/edit#gid=0</t>
  </si>
  <si>
    <t>https://docs.google.com/spreadsheets/d/1zgohCF9AdUx1K3l2a2OrJhg9FFKs9MIfJ0iOyOPDtUU/edit#gid=0</t>
  </si>
  <si>
    <t>https://docs.google.com/spreadsheets/d/1ycH9LSI0xRyZqiRmh233wdpmJ-MyjzPFe4015X2TDDY/edit#gid=0</t>
  </si>
  <si>
    <t>https://docs.google.com/spreadsheets/d/16_unbJhBhLcdgy0KhkwtNfZiK2RzGOVghUlm6VKjWmc/edit#gid=0</t>
  </si>
  <si>
    <t>https://docs.google.com/spreadsheets/d/1thMC8Et_hA-VC-DyerLrpNDcNdzPOIql9Z7SP7u9h_w/edit#gid=0</t>
  </si>
  <si>
    <t>https://docs.google.com/spreadsheets/d/1kd4z6vi8QtN2BqmaAWFJ6tzCnUQzzpybJAVCeqKkzCg/edit#gid=0</t>
  </si>
  <si>
    <t>https://docs.google.com/spreadsheets/d/18o2QLSHQPkRr1S0vax7G4tuuXQnhE9wJl0n1kjupS7U/edit#gid=0</t>
  </si>
  <si>
    <t>https://docs.google.com/spreadsheets/d/1SW1j6qBHTbXJu4W56GCGMtO03ln3Z8ohyG9wY-AOX90/edit#gid=0</t>
  </si>
  <si>
    <t>https://docs.google.com/spreadsheets/d/1WOwjZYWshjesw6d6JuXqoLORQgLHO41efArDDgwjNbA/edit#gid=0</t>
  </si>
  <si>
    <t>https://docs.google.com/spreadsheets/d/1RVh7c62XhFKOgOcEMcP6x6scF3s5zk2F0bf-BSE5C2M/edit#gid=0</t>
  </si>
  <si>
    <t>https://docs.google.com/spreadsheets/d/1--KYCqp4IKrDO4NyW6ieA69pJylKfnGYHoOTAU7Rkyk/edit#gid=0</t>
  </si>
  <si>
    <t>https://docs.google.com/spreadsheets/d/1rFYtTIsLY0KhBCHZjV4oWrlBe8_M7zdVNnkHPwXBNMQ/edit#gid=0</t>
  </si>
  <si>
    <t>https://docs.google.com/spreadsheets/d/1otkCEXuRkQy7kJ--_4WycdG2yQSM7eSfT9t8AUtylck/edit#gid=0</t>
  </si>
  <si>
    <t>https://docs.google.com/spreadsheets/d/1zLANrSl_qRMGtJED5BnklU9EipB4xeU4rgmtr03hbIA/edit#gid=0</t>
  </si>
  <si>
    <t>https://docs.google.com/spreadsheets/d/1jVO0zXw9B9cGE23d-1V5fh5-WYwaZM5pyGrm3IdrJtc/edit#gid=0</t>
  </si>
  <si>
    <t>https://docs.google.com/spreadsheets/d/1aTLS5pJ1g9zxO6wXuVg-HyB45QOLtMqY7L0QamTnHSg/edit#gid=0</t>
  </si>
  <si>
    <t>https://docs.google.com/spreadsheets/d/126xjG_YCcKYzO7f10dtlBOBUMNZZXkteoE2zNu-_J40/edit#gid=0</t>
  </si>
  <si>
    <t>https://docs.google.com/spreadsheets/d/1Tech44YNo74rdvZv16_KPQD4lZYwT5G6pmTFIpiSEUc/edit#gid=0</t>
  </si>
  <si>
    <t>https://docs.google.com/spreadsheets/d/1appiDYpk63FqFSOU7wuR2rmvTTffeBJGXKDDVDRdWTY/edit#gid=0</t>
  </si>
  <si>
    <t>https://docs.google.com/spreadsheets/d/1PgXUqQBY77k21yZOBj3j132okiW2cv4l_4xrvcFTi7s/edit#gid=0</t>
  </si>
  <si>
    <t>https://docs.google.com/spreadsheets/d/1EpipDfc7vCbZO1yq8d9O5FDxEk9aInAld3u9ldaie8Y/edit#gid=0</t>
  </si>
  <si>
    <t>https://docs.google.com/spreadsheets/d/11OXFdsd0KLUaUQRmYawlszF5dcRZQ6CGJudPaBFTmPM/edit#gid=0</t>
  </si>
  <si>
    <t>https://docs.google.com/spreadsheets/d/1L4SJinq7WpD-V-feaIEtbplAx9gfYbe6cYmjdkuzd4E/edit#gid=0</t>
  </si>
  <si>
    <t>https://docs.google.com/spreadsheets/d/17b4wqJOzGieNBSdHYZt3ymKucsRDd_h8leaiz_umG7E/edit#gid=0</t>
  </si>
  <si>
    <t>https://docs.google.com/spreadsheets/d/11VBF5TIRJTfRwkRIK1XH-k40dZqCd3g3a0sBY-zJU4Q/edit#gid=0</t>
  </si>
  <si>
    <t>https://docs.google.com/spreadsheets/d/1ac4z8T-3r5guzjHNW60VjDBfBFnVaHV2e2bXhlJSkjg/edit#gid=0</t>
  </si>
  <si>
    <t>https://docs.google.com/spreadsheets/d/1WAGzkLwwhJJGdsry9llddsgZpwjs3D1xoeir_guRVKI/edit#gid=0</t>
  </si>
  <si>
    <t>https://docs.google.com/spreadsheets/d/1c90sEyXTv_U-SorzsRUylaSo0WKK1zkEFe-SsZxZjeI/edit#gid=0</t>
  </si>
  <si>
    <t>https://docs.google.com/spreadsheets/d/1CzyaN_QGJDg6RMgwDyhMgwIsEUOek0IKJmt7e_aPCDE/edit#gid=0</t>
  </si>
  <si>
    <t>https://docs.google.com/spreadsheets/d/17oT3ymSKb36XKoy7zxzvMOt7V_rWQ8dYeK_lHlVbNIk/edit#gid=0</t>
  </si>
  <si>
    <t>https://docs.google.com/spreadsheets/d/14JpjWqo_RG1Q_tYJYpV0__SVyflLsveSVYnlryTaoB0/edit#gid=0</t>
  </si>
  <si>
    <t>https://docs.google.com/spreadsheets/d/1azu9FNtDrbtyTB9dj1doDW315ngDrPlqrLARvvVHNb8/edit#gid=0</t>
  </si>
  <si>
    <t>https://docs.google.com/spreadsheets/d/1SieDEcKFbQbB2N7c3elw4JTTDFAAwZDklwnGT5Y8tGE/edit#gid=0</t>
  </si>
  <si>
    <t>https://docs.google.com/spreadsheets/d/1YoKx8ok-gnNaRFwh4YuyDsFB-rF84aPC4uvNEwIlCDk/edit#gid=0</t>
  </si>
  <si>
    <t>https://docs.google.com/spreadsheets/d/1_MOAJOykRWct_9cBG-EcPcWSpSObQFLboPB579DIoAI/edit#gid=0</t>
  </si>
  <si>
    <t>https://docs.google.com/spreadsheets/d/19t5jrwRcmXNXjXcAXW0SEHlRGnBpMdm014C7CtIZ2XE/edit#gid=0</t>
  </si>
  <si>
    <t>https://docs.google.com/spreadsheets/d/12jwNxyJ4zvjtbYbDGgnd_Pg7GsuG0iQK3TlJtDsADOU/edit#gid=0</t>
  </si>
  <si>
    <t>https://docs.google.com/spreadsheets/d/1mtqV8SQ9eqsVe9kvrkTjWLEj9Adpnc5-iIb2B2oiqfM/edit#gid=0</t>
  </si>
  <si>
    <t>https://docs.google.com/spreadsheets/d/1cti6hPf-05Z2fziWk7lScLq6RHgspA4gMorBS6m4J3o/edit#gid=0</t>
  </si>
  <si>
    <t>Obsolete - Do Not Use</t>
  </si>
  <si>
    <t>https://docs.google.com/spreadsheets/d/1-RMsOKvZ8hY2_UxFm66TGcsMBpBiBIzroj2H53iAZLQ/edit#gid=0</t>
  </si>
  <si>
    <t>https://docs.google.com/spreadsheets/d/1f4PcY0fzBbcg7ewW67TpNGPKDZHMtA8AKRHuRVLrzqc/edit#gid=0</t>
  </si>
  <si>
    <t>https://docs.google.com/spreadsheets/d/1hSTEur557TIKPEKZRoprVw-uNpw12JZtri-iQsc4uQ0/edit#gid=0</t>
  </si>
  <si>
    <t>https://docs.google.com/spreadsheets/d/1eT3-LRwKZVHZfg2br1n3YOYrJypbaqnVCzNzL5du1Gc/edit#gid=0</t>
  </si>
  <si>
    <t>https://docs.google.com/spreadsheets/d/1hp-FZG0jKhKmxbVddilKKCc24RLAvum6g14q8o-3frk/edit#gid=0</t>
  </si>
  <si>
    <t>https://docs.google.com/spreadsheets/d/1kApBsX909N_5B--utrkPcLtEvI9m5We5GyRDk0dH1sU/edit#gid=0</t>
  </si>
  <si>
    <t>https://docs.google.com/spreadsheets/d/1IXMRcpSKosDeviTGPb-v0FJ1OAYgBzRft5H-tGcFUgk/edit#gid=0</t>
  </si>
  <si>
    <t>https://docs.google.com/spreadsheets/d/1Ecs9dRMCkOSeTlRj8G7PyL_uuv-32UZ_J7fD-JqC5ws/edit#gid=0</t>
  </si>
  <si>
    <t>https://docs.google.com/spreadsheets/d/1gkOgbr2gquM9h-9ObweIkFs4PaljwESWO-N7iueGtOY/edit#gid=0</t>
  </si>
  <si>
    <t>https://docs.google.com/spreadsheets/d/15vjDyAgfFhWqnY9ssdePYpUOV5TGeuf6mFUof55xulo/edit#gid=0</t>
  </si>
  <si>
    <t>https://docs.google.com/spreadsheets/d/1Dth6zfQIrARBAt4qF6Psr5QSTbK2nK_zgZ0bNqFXtGE/edit#gid=0</t>
  </si>
  <si>
    <t>https://docs.google.com/spreadsheets/d/1-cdMWepRbnqJOVVZ-y70Qv9Ub7evClmbX9gYO0kHmpo/edit#gid=0</t>
  </si>
  <si>
    <t>https://docs.google.com/spreadsheets/d/1sXuWqL-_OuNYv2_n0OREg2yZ0logHPsUowmtM4_2gvQ/edit#gid=0</t>
  </si>
  <si>
    <t>https://docs.google.com/spreadsheets/d/1BjunTEyDupmLMWItIuAcpm7lReujQTNVley0HrZJU7s/edit#gid=0</t>
  </si>
  <si>
    <t>https://docs.google.com/spreadsheets/d/1z8_nsSAHtkBLV0vPQuYJ50lLuh0p3Kv1dAkecl-f7oM/edit#gid=0</t>
  </si>
  <si>
    <t>https://docs.google.com/spreadsheets/d/1ocu6pRDaCna8ops1pZ8G2tpTeJ0OWm1llujXitrBJPU/edit#gid=0</t>
  </si>
  <si>
    <t>https://docs.google.com/spreadsheets/d/1g4TA7CC4zHkWmGvGQdskKJ3DrOdVQVS3MooE_iU9CuU/edit#gid=0</t>
  </si>
  <si>
    <t>https://docs.google.com/spreadsheets/d/17gCMgdR8Jq9viGiCTN67QvGEnJLNMlyVaMT5325tmh4/edit#gid=0</t>
  </si>
  <si>
    <t>https://docs.google.com/spreadsheets/d/1lAit5IsCkpdWAJarDdkr2obW-dnabpOPwYos72ac8FY/edit#gid=0</t>
  </si>
  <si>
    <t>https://docs.google.com/spreadsheets/d/1UBY3MvsvJhw7jhUfVjywvLacO54CcnInnAkjTT0Jp5I/edit#gid=0</t>
  </si>
  <si>
    <t>https://docs.google.com/spreadsheets/d/1lKNOp9adRZq86xYTl1U_VtsIr4qTUmETR2sU3S9Ie8M/edit#gid=0</t>
  </si>
  <si>
    <t>https://docs.google.com/spreadsheets/d/1F1tGZtM4qus7iL5UJEIdohFRKjs_6JmLgedJ44CSXvc/edit#gid=0</t>
  </si>
  <si>
    <t>https://docs.google.com/spreadsheets/d/1VO508bSJpIwkdvRNFpblmxsVxEfO1q2wozOKA_7pCaE/edit#gid=0</t>
  </si>
  <si>
    <t>https://docs.google.com/spreadsheets/d/1Sqt8f_LpBVMIdJxcAlB4emDOBqXV8rhy60V2_yaDp7c/edit#gid=0</t>
  </si>
  <si>
    <t>https://docs.google.com/spreadsheets/d/1ILbJ8GmvNdEW4XmvrmEHtZxsRM1bk5hHl5WD2oDSa4Q/edit#gid=0</t>
  </si>
  <si>
    <t>https://docs.google.com/spreadsheets/d/1k_CXL1pI4XSfDj93bYImERZ_fm5Cwm9tzQj_IKHBAeI/edit#gid=0</t>
  </si>
  <si>
    <t>https://docs.google.com/spreadsheets/d/11aEEi0skCde4ANez6cvm75IFqi2cTaVtUc2MJvnDlpY/edit#gid=0</t>
  </si>
  <si>
    <t>https://docs.google.com/spreadsheets/d/17J53J2VmqnNff7s3Yi2RQceWvdy6vagJTTsQo7kxuG0/edit#gid=0</t>
  </si>
  <si>
    <t>https://docs.google.com/spreadsheets/d/1QN5bQ2mC4QZqo9MTkZGhzI-tqFnlEOy1CcBschYnQ20/edit#gid=0</t>
  </si>
  <si>
    <t>https://docs.google.com/spreadsheets/d/13PEZpVKkGFSoXGl9Vc7o_S-o-C3raxMSb_Qaov3Qg38/edit#gid=0</t>
  </si>
  <si>
    <t>https://docs.google.com/spreadsheets/d/1IikDPobXAskISQ4b6rkBIBWPhBr02mrB4eUHy6eXzQ0/edit#gid=0</t>
  </si>
  <si>
    <t>https://docs.google.com/spreadsheets/d/1WEXn8hEZ9ul6R2Ip-3YTh5Z4RTAN5kSDG9f_HOfL1UY/edit#gid=0</t>
  </si>
  <si>
    <t>Concept Map</t>
  </si>
  <si>
    <t>v2 Table</t>
  </si>
  <si>
    <t>https://docs.google.com/spreadsheets/d/1ts04HItJMXe0nBzWKvmwibsLHYPvgokYl6Kn4Q_OMlY/edit#gid=0</t>
  </si>
  <si>
    <t>HL70001</t>
  </si>
  <si>
    <t>https://docs.google.com/spreadsheets/d/1VxG2IpKlMJE_aC4hDB-PXKM6q2vC_E950WO2Nbctr5U/edit#gid=0</t>
  </si>
  <si>
    <t>https://docs.google.com/spreadsheets/d/1XsVWY6amPZPo_zDxRywAxAJqX1_BzD8-7gt729NKdH4/edit#gid=0</t>
  </si>
  <si>
    <t>HL70002</t>
  </si>
  <si>
    <t>https://docs.google.com/spreadsheets/d/1HfYIHuf_CVC28fRhy3wgGSRZ5XtWKSERNNrcR45wSkA/edit#gid=0</t>
  </si>
  <si>
    <t>HL70004</t>
  </si>
  <si>
    <t>https://docs.google.com/spreadsheets/d/1T8Q6rSolB8lh56sXr3SVZ6AAPQGqD8D0zCoxz2dzdkM/edit#gid=0</t>
  </si>
  <si>
    <t>Community Review</t>
  </si>
  <si>
    <t>https://docs.google.com/spreadsheets/d/1RhRXhpavSHLckCYV2bJg_b0onlcjMTKLGbCb7ocsfCo/edit#gid=0</t>
  </si>
  <si>
    <t>https://docs.google.com/spreadsheets/d/1-g6mrN1Q_Y_foJjlOXY32UAtMWwPi245mh3kRc8FBQ4/edit#gid=0</t>
  </si>
  <si>
    <t>https://docs.google.com/spreadsheets/d/1_6CCUdxwoUh_5SNqWkYCgRiNGB8sxvpRwVO9V072Tas/edit#gid=0</t>
  </si>
  <si>
    <t>HL70006</t>
  </si>
  <si>
    <t>https://docs.google.com/spreadsheets/d/1y4Y1YDT48qL5Rqdob7hoyghJx70ks0qp68-hcOrdgcs/edit#gid=0</t>
  </si>
  <si>
    <t>https://docs.google.com/spreadsheets/d/1ArKfApTgRxut0iBM4BnkqS9-QnOfqcKD2oZmrWzTE1I/edit#gid=0</t>
  </si>
  <si>
    <t>HL70007</t>
  </si>
  <si>
    <t>https://docs.google.com/spreadsheets/d/1KJsdOBI-L2BD2DpItURTDZ7o-rGNEYIZZMBNEoiqhrI/edit#gid=0</t>
  </si>
  <si>
    <t>HL70063</t>
  </si>
  <si>
    <t>https://docs.google.com/spreadsheets/d/1O4Vt9TMKcaZjU1ucGPR9W8Mtz60KoRropWEmFNvx6hc/edit#gid=0</t>
  </si>
  <si>
    <t>https://docs.google.com/spreadsheets/d/1BDbtJ9kKKpDXIG8GAaRyqpb_iUKBaaU4b0bcxHo0KoI/edit#gid=0</t>
  </si>
  <si>
    <t>HL70078</t>
  </si>
  <si>
    <t>https://docs.google.com/spreadsheets/d/1mxMfcCgpRM2gH6QBOxndzjZcy22MzlskspqEmNADLp8/edit#gid=0</t>
  </si>
  <si>
    <t>HL70085</t>
  </si>
  <si>
    <t>https://docs.google.com/spreadsheets/d/1RsA6SEYsjfrR6TbwY1JHBetrPyRED2RDzTa1jvHRvX0/edit#gid=0</t>
  </si>
  <si>
    <t>HL70092</t>
  </si>
  <si>
    <t>https://docs.google.com/spreadsheets/d/1etqlWirZVdqipXGQ_9Uq1Wl6bN4DMp-SdL6Y8MnE4WE/edit#gid=0</t>
  </si>
  <si>
    <t>HL70123</t>
  </si>
  <si>
    <t>https://docs.google.com/spreadsheets/d/1PZzztfsx_yRfvrl3i9on8Tc-yXZCzbK1wnVgts-SxSQ/edit#gid=0</t>
  </si>
  <si>
    <t>HL70125</t>
  </si>
  <si>
    <t>https://docs.google.com/spreadsheets/d/1eaVJ4Cjdc5YB97SuEOquV3Fz6UO3DgwqS6-OVjjuPSY/edit#gid=0</t>
  </si>
  <si>
    <t>HL70127</t>
  </si>
  <si>
    <t>https://docs.google.com/spreadsheets/d/1kRIGg82psj97HFzQx5-t34LbHBzhAQzFqM1BT2uNVSI/edit#gid=0</t>
  </si>
  <si>
    <t>https://docs.google.com/spreadsheets/d/1UpQTB_IaM7hHAqz6gpmenkcPt2_BWSymicKQMtmZKN0/edit#gid=0</t>
  </si>
  <si>
    <t>HL70131</t>
  </si>
  <si>
    <t>https://docs.google.com/spreadsheets/d/1IKIju2kedkokH5NGLWUlR1_Xsbdcplfb3wInd-W2lFE/edit#gid=0</t>
  </si>
  <si>
    <t>HL70136</t>
  </si>
  <si>
    <t>https://docs.google.com/spreadsheets/d/1jVCdH4v9dJwOnjM0gm20x8QgbN8HZwWJZwP2L14UWHI/edit#gid=0</t>
  </si>
  <si>
    <t>https://docs.google.com/spreadsheets/d/1MyCLfcQhfwFMXIqTKkSsWrhkPj4FueY1qg0EuMW8tmU/edit#gid=0</t>
  </si>
  <si>
    <t>HL70155</t>
  </si>
  <si>
    <t>https://docs.google.com/spreadsheets/d/12TJrysXA2lpcnYd-2TRljHmjYxn8nzPUh1AYbM4IFxw/edit#gid=0</t>
  </si>
  <si>
    <t>HL70185</t>
  </si>
  <si>
    <t>https://docs.google.com/spreadsheets/d/1L_AfyPgHtp2gKwuLLUtqYwT7FZPpqtfQaxaJAkLqj04/edit#gid=0</t>
  </si>
  <si>
    <t>HL70190</t>
  </si>
  <si>
    <t>https://docs.google.com/spreadsheets/d/1NwT6PQDhxnzaKcGOdZkioyHlt6WgaZBe_0KM_UJFNxE/edit#gid=0</t>
  </si>
  <si>
    <t>HL70200</t>
  </si>
  <si>
    <t>https://docs.google.com/spreadsheets/d/1pK0Uutb8ppFiPxR_Mnwh5-N5WINCwTyWtgbwLBgZfGg/edit#gid=0</t>
  </si>
  <si>
    <t>HL70201</t>
  </si>
  <si>
    <t>https://docs.google.com/spreadsheets/d/1EE3a5UIGXLi8wMDr49fWTEVx8QS2GFqYgitE3vLOQTQ/edit#gid=0</t>
  </si>
  <si>
    <t>HL70203</t>
  </si>
  <si>
    <t>https://docs.google.com/spreadsheets/d/1ynFVTj3fQrQAvpGK7XAEODEzRaMdIexWD8MpT70VfE4/edit#gid=0</t>
  </si>
  <si>
    <t>HL70206</t>
  </si>
  <si>
    <t>https://docs.google.com/spreadsheets/d/1LZKUNeuK1JlK3GcWHDK0zlebHsdhLNdNNiUoFT95WW4/edit#gid=0</t>
  </si>
  <si>
    <t>HL70217</t>
  </si>
  <si>
    <t>https://docs.google.com/spreadsheets/d/12v60aOPnLth4NipsjZyT9ibz5E7JSLgSsPMop2U1JgA/edit#gid=0</t>
  </si>
  <si>
    <t>HL70231</t>
  </si>
  <si>
    <t>https://docs.google.com/spreadsheets/d/1SWVX0Uknacu8ZEJwasB7lLD9LtCALX2C01lR5XzRktU/edit#gid=0</t>
  </si>
  <si>
    <t>HL70301</t>
  </si>
  <si>
    <t>https://docs.google.com/spreadsheets/d/1YC0HqPfyRswWwvWh_9iHaTECvY8m2vk4DjYl0K56pc0/edit#gid=0</t>
  </si>
  <si>
    <t>HL70315</t>
  </si>
  <si>
    <t>https://docs.google.com/spreadsheets/d/13BsPLL6w_cY2WpvpikQcwD1T4X5Vg7cm94BNNwLwp5Q/edit#gid=0</t>
  </si>
  <si>
    <t>HL70322</t>
  </si>
  <si>
    <t>https://docs.google.com/spreadsheets/d/1H1xwOSKaUkI5J7JUPiWR01WWFOnEQzwxwGLizknf0V4/edit#gid=0</t>
  </si>
  <si>
    <t>HL70406</t>
  </si>
  <si>
    <t>https://docs.google.com/spreadsheets/d/1f7aeT8l75TNoQC3KXHw3ccdTdCmdnVjavfYBoMPWdY4/edit#gid=0</t>
  </si>
  <si>
    <t>HL70430</t>
  </si>
  <si>
    <t>https://docs.google.com/spreadsheets/d/1cq-jINNYePVc6dACBzBbFzTv7ry8e6w8ZXgHmmW7WeE/edit#gid=0</t>
  </si>
  <si>
    <t>HL70441</t>
  </si>
  <si>
    <t>https://docs.google.com/spreadsheets/d/1a0YDihqtqELS5PPwR8b9wCOPg_Sq2uoLPpds6pHI9dk/edit#gid=0</t>
  </si>
  <si>
    <t>HL70443</t>
  </si>
  <si>
    <t>https://docs.google.com/spreadsheets/d/1Mw2am81E0fuDQ-kNrCEc-LwgZ6PlxHNauOBzZ8y5qUM/edit#gid=0</t>
  </si>
  <si>
    <t>HL70444</t>
  </si>
  <si>
    <t>https://docs.google.com/spreadsheets/d/1d1PTZpzWZPTQ6Ke3fJeirYxfuQu9t1BetnUHq26UDgA/edit#gid=0</t>
  </si>
  <si>
    <t>HL70482</t>
  </si>
  <si>
    <t>https://docs.google.com/spreadsheets/d/1uTlF1ZBSs6GIksOREp3pcBLGNphcpxOrn5NBBEiRTd4/edit#gid=0</t>
  </si>
  <si>
    <t>HL70485</t>
  </si>
  <si>
    <t>https://docs.google.com/spreadsheets/d/1fGyQTjdnP2McZispMSnCjbNoCkcPvw9F4tLIw-5AXJU/edit#gid=0</t>
  </si>
  <si>
    <t>HL70498</t>
  </si>
  <si>
    <t>https://docs.google.com/spreadsheets/d/1Jxs_J6VkV_KCScPUjbEjpzjgP15tjxPpbpXJQmvIZxs/edit#gid=0</t>
  </si>
  <si>
    <t>HL70532</t>
  </si>
  <si>
    <t>HL70549</t>
  </si>
  <si>
    <t>https://docs.google.com/spreadsheets/d/1pIhWEg7CyIUwK_swo6wL8rTze8bAoeBDbucIofdiwMM/edit#gid=0</t>
  </si>
  <si>
    <t>HL70717</t>
  </si>
  <si>
    <t>https://docs.google.com/spreadsheets/d/1qc2nfw4KT_GGSYcTX0WdNRfQmvkYRAH0vJgh910GClc/edit#gid=0</t>
  </si>
  <si>
    <t>HL70719</t>
  </si>
  <si>
    <t>https://docs.google.com/spreadsheets/d/1zyZIiKA7SGVey7LLZXxpZ23R2-sqWR5HL2ZECy2-mnI/edit#gid=0</t>
  </si>
  <si>
    <t>HL70912</t>
  </si>
  <si>
    <t>https://docs.google.com/spreadsheets/d/1rbjK6-XxY2BoCpVRWy_Mrvkl9PTk_8zw0GIeng8zz-4/edit#gid=0</t>
  </si>
  <si>
    <t>HL70952</t>
  </si>
  <si>
    <t>https://docs.google.com/spreadsheets/d/1G5yms1bqKpvcegUwE7jqN46q6U6yWj-RQBCcxhNMlTY/edit#gid=0</t>
  </si>
  <si>
    <t>HL70953</t>
  </si>
  <si>
    <t>https://docs.google.com/spreadsheets/d/1eK_kxbURvlB9vToPHKSkA01oBE7DjuWNW3y9D8HrJWs/edit#gid=0</t>
  </si>
  <si>
    <t>ISO 3166-1</t>
  </si>
  <si>
    <t>https://docs.google.com/spreadsheets/d/1LMZem4sRx927Ye02ZYEOCDHjjgVzdCcF5NIr7-Wfj-o/edit#gid=0</t>
  </si>
  <si>
    <t>https://docs.google.com/spreadsheets/d/1ZDScP4ed81lq_HPMnXvb6cVdd_k_sTlH8KsRQNqDu1A/edit#gid=0</t>
  </si>
  <si>
    <t>https://docs.google.com/spreadsheets/d/1mCuQYhWWQJ0h4s4GG0txW4PCFF1JtsJACZ05MgkbLMs/edit#gid=0</t>
  </si>
  <si>
    <t>https://docs.google.com/spreadsheets/d/1zPHUFEcOLuIhdG1yyDGDpYd-LAuUKn9hdJNlqYPTkGc/edit#gid=0</t>
  </si>
  <si>
    <t>Profile</t>
  </si>
  <si>
    <t>https://docs.google.com/spreadsheets/d/1VJUQytF1e502CZcm8MXaTyKeiVrqPDJ-gQbpf1SxUnc/edit#gid=0</t>
  </si>
  <si>
    <t>*1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</si>
  <si>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</si>
  <si>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</si>
  <si>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</si>
  <si>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</si>
  <si>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</si>
  <si>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</si>
  <si>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</si>
  <si>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</si>
  <si>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</si>
  <si>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</si>
  <si>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</si>
  <si>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</si>
  <si>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</si>
  <si>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</si>
  <si>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</si>
  <si>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</si>
  <si>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</si>
  <si>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</si>
  <si>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</si>
  <si>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</si>
  <si>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</si>
  <si>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</si>
  <si>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</si>
  <si>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</si>
  <si>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</si>
  <si>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</si>
  <si>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</si>
  <si>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</si>
  <si>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</si>
  <si>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</si>
  <si>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</si>
  <si>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</si>
  <si>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</si>
  <si>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</si>
  <si>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</si>
  <si>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</si>
  <si>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</si>
  <si>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</si>
  <si>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</si>
  <si>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</si>
  <si>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</si>
  <si>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</si>
  <si>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</si>
  <si>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</si>
  <si>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</si>
  <si>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</si>
  <si>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</si>
  <si>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</si>
  <si>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</si>
  <si>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</si>
  <si>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</si>
  <si>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</si>
  <si>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</si>
  <si>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</si>
  <si>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</si>
  <si>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</si>
  <si>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*58</t>
  </si>
  <si>
    <t>*59</t>
  </si>
  <si>
    <t>*60</t>
  </si>
  <si>
    <t>*61</t>
  </si>
  <si>
    <t>*62</t>
  </si>
  <si>
    <t>*63</t>
  </si>
  <si>
    <t>*64</t>
  </si>
  <si>
    <t>*65</t>
  </si>
  <si>
    <t>*66</t>
  </si>
  <si>
    <t>*67</t>
  </si>
  <si>
    <t>*68</t>
  </si>
  <si>
    <t>*69</t>
  </si>
  <si>
    <t>*70</t>
  </si>
  <si>
    <t>*71</t>
  </si>
  <si>
    <t>*72</t>
  </si>
  <si>
    <t>*73</t>
  </si>
  <si>
    <t>*74</t>
  </si>
  <si>
    <t>*75</t>
  </si>
  <si>
    <t>*76</t>
  </si>
  <si>
    <t>*77</t>
  </si>
  <si>
    <t>*78</t>
  </si>
  <si>
    <t>*79</t>
  </si>
  <si>
    <t>*80</t>
  </si>
  <si>
    <t>*81</t>
  </si>
  <si>
    <t>*82</t>
  </si>
  <si>
    <t>*83</t>
  </si>
  <si>
    <t>*84</t>
  </si>
  <si>
    <t>*85</t>
  </si>
  <si>
    <t>*86</t>
  </si>
  <si>
    <t>*87</t>
  </si>
  <si>
    <t>*88</t>
  </si>
  <si>
    <t>*89</t>
  </si>
  <si>
    <t>*90</t>
  </si>
  <si>
    <t>*91</t>
  </si>
  <si>
    <t>*92</t>
  </si>
  <si>
    <t>*93</t>
  </si>
  <si>
    <t>*94</t>
  </si>
  <si>
    <t>*95</t>
  </si>
  <si>
    <t>*96</t>
  </si>
  <si>
    <t>*97</t>
  </si>
  <si>
    <t>*98</t>
  </si>
  <si>
    <t>*99</t>
  </si>
  <si>
    <t>*100</t>
  </si>
  <si>
    <t>*101</t>
  </si>
  <si>
    <t>*102</t>
  </si>
  <si>
    <t>*103</t>
  </si>
  <si>
    <t>*104</t>
  </si>
  <si>
    <t>*105</t>
  </si>
  <si>
    <t>*106</t>
  </si>
  <si>
    <t>*107</t>
  </si>
  <si>
    <t>*108</t>
  </si>
  <si>
    <t>*109</t>
  </si>
  <si>
    <t>*110</t>
  </si>
  <si>
    <t>*111</t>
  </si>
  <si>
    <t>*112</t>
  </si>
  <si>
    <t>*113</t>
  </si>
  <si>
    <t>*114</t>
  </si>
  <si>
    <t>*115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</si>
</sst>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7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f9maNOJGnl9Z4FkcPlRSoT2xyoU1HKa3kWdPVFUOwQ/edit" TargetMode="External"/><Relationship Id="rId2" Type="http://schemas.openxmlformats.org/officeDocument/2006/relationships/hyperlink" Target="https://docs.google.com/spreadsheets/d/1kPOewgrlY4Mpi8W3HyLzb5J-tuZnUBAzgsXuhX5lcGo/edit" TargetMode="External"/><Relationship Id="rId3" Type="http://schemas.openxmlformats.org/officeDocument/2006/relationships/hyperlink" Target="https://docs.google.com/spreadsheets/d/1cSYLIXVfIjl7ib2DEGxD96LD9-YVJNQtKul5IwzJtts/edit" TargetMode="External"/><Relationship Id="rId4" Type="http://schemas.openxmlformats.org/officeDocument/2006/relationships/hyperlink" Target="https://docs.google.com/spreadsheets/d/19C2jjzXZ8D7Um1iB-e6NmLfZVPvyZNkgwU8IxCJiwGs/edi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spreadsheets/d/1gHK6_PFyr7PXns7wLDs0LSLsbjm0x-4bWUu3crXMKMI/edit" TargetMode="External"/><Relationship Id="rId6" Type="http://schemas.openxmlformats.org/officeDocument/2006/relationships/hyperlink" Target="https://docs.google.com/spreadsheets/d/1MXb3yDwHQYMjzoOzQRj1AaSYFwu1uRpqur-y51-Qtgo/edit" TargetMode="External"/><Relationship Id="rId7" Type="http://schemas.openxmlformats.org/officeDocument/2006/relationships/hyperlink" Target="https://docs.google.com/spreadsheets/d/1j2sFqTxQe6Obg0R9UXurpLap0PglJQ-Gh3sfIehycNs/edit" TargetMode="External"/><Relationship Id="rId8" Type="http://schemas.openxmlformats.org/officeDocument/2006/relationships/hyperlink" Target="https://docs.google.com/spreadsheets/d/1_7maXDpc_qMMRzMm0x6d90-Hj6vvhGyO2kyFX0tpuZs/edi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F1tGZtM4qus7iL5UJEIdohFRKjs_6JmLgedJ44CSXvc/edit" TargetMode="External"/><Relationship Id="rId42" Type="http://schemas.openxmlformats.org/officeDocument/2006/relationships/hyperlink" Target="https://docs.google.com/spreadsheets/d/1ILbJ8GmvNdEW4XmvrmEHtZxsRM1bk5hHl5WD2oDSa4Q/edit" TargetMode="External"/><Relationship Id="rId41" Type="http://schemas.openxmlformats.org/officeDocument/2006/relationships/hyperlink" Target="https://docs.google.com/spreadsheets/d/1Sqt8f_LpBVMIdJxcAlB4emDOBqXV8rhy60V2_yaDp7c/edit" TargetMode="External"/><Relationship Id="rId44" Type="http://schemas.openxmlformats.org/officeDocument/2006/relationships/hyperlink" Target="https://docs.google.com/spreadsheets/d/11aEEi0skCde4ANez6cvm75IFqi2cTaVtUc2MJvnDlpY/edit" TargetMode="External"/><Relationship Id="rId43" Type="http://schemas.openxmlformats.org/officeDocument/2006/relationships/hyperlink" Target="https://docs.google.com/spreadsheets/d/1k_CXL1pI4XSfDj93bYImERZ_fm5Cwm9tzQj_IKHBAeI/edit" TargetMode="External"/><Relationship Id="rId46" Type="http://schemas.openxmlformats.org/officeDocument/2006/relationships/hyperlink" Target="https://docs.google.com/spreadsheets/d/1QN5bQ2mC4QZqo9MTkZGhzI-tqFnlEOy1CcBschYnQ20/edit" TargetMode="External"/><Relationship Id="rId45" Type="http://schemas.openxmlformats.org/officeDocument/2006/relationships/hyperlink" Target="https://docs.google.com/spreadsheets/d/17J53J2VmqnNff7s3Yi2RQceWvdy6vagJTTsQo7kxuG0/edit" TargetMode="External"/><Relationship Id="rId1" Type="http://schemas.openxmlformats.org/officeDocument/2006/relationships/hyperlink" Target="https://docs.google.com/spreadsheets/d/1aAeI7Hs2zq9dEGBFaj0Yzxb22nEURrbqWNlbc__jx0c/edit" TargetMode="External"/><Relationship Id="rId2" Type="http://schemas.openxmlformats.org/officeDocument/2006/relationships/hyperlink" Target="https://docs.google.com/spreadsheets/d/10aUgY2Kw3sYlbaw-QHykWri8J3Fb3J_Xc7DvCY_nzyE/edit?usp=sharing" TargetMode="External"/><Relationship Id="rId3" Type="http://schemas.openxmlformats.org/officeDocument/2006/relationships/hyperlink" Target="https://docs.google.com/spreadsheets/d/1PyJ7fvdlOOXRiVmvIGti6xg6C7Zrz7ESiI5oukjoLH0/edit" TargetMode="External"/><Relationship Id="rId4" Type="http://schemas.openxmlformats.org/officeDocument/2006/relationships/hyperlink" Target="https://docs.google.com/spreadsheets/d/1qYjizpkQDgbx-Apv6Qz2ol100jvqG1l0UBIwDg8L1SQ/edit" TargetMode="External"/><Relationship Id="rId9" Type="http://schemas.openxmlformats.org/officeDocument/2006/relationships/hyperlink" Target="https://docs.google.com/spreadsheets/d/1kWvcYxTaofNaqq5k5qjsqBEQRsjGGKiwAyCoTc8ADhY/edit" TargetMode="External"/><Relationship Id="rId48" Type="http://schemas.openxmlformats.org/officeDocument/2006/relationships/hyperlink" Target="https://docs.google.com/spreadsheets/d/1IikDPobXAskISQ4b6rkBIBWPhBr02mrB4eUHy6eXzQ0/edit" TargetMode="External"/><Relationship Id="rId47" Type="http://schemas.openxmlformats.org/officeDocument/2006/relationships/hyperlink" Target="https://docs.google.com/spreadsheets/d/13PEZpVKkGFSoXGl9Vc7o_S-o-C3raxMSb_Qaov3Qg38/edit" TargetMode="External"/><Relationship Id="rId49" Type="http://schemas.openxmlformats.org/officeDocument/2006/relationships/hyperlink" Target="https://docs.google.com/spreadsheets/d/1WEXn8hEZ9ul6R2Ip-3YTh5Z4RTAN5kSDG9f_HOfL1UY/edit" TargetMode="External"/><Relationship Id="rId5" Type="http://schemas.openxmlformats.org/officeDocument/2006/relationships/hyperlink" Target="https://docs.google.com/spreadsheets/d/1seZccIaX-x7-8vVxT1JiiG5Hm1dtWgYcI2RxiiKzh-o/edit" TargetMode="External"/><Relationship Id="rId6" Type="http://schemas.openxmlformats.org/officeDocument/2006/relationships/hyperlink" Target="https://docs.google.com/spreadsheets/d/1oN0BuBRmIfVQHHU6DuwnL1ZL60h6BvnXISJQ7D6akbU/edit" TargetMode="External"/><Relationship Id="rId7" Type="http://schemas.openxmlformats.org/officeDocument/2006/relationships/hyperlink" Target="https://docs.google.com/spreadsheets/d/1-8U35_8X9wQTQAchyVAujF4TFrbcjyDeloU2gpHT2_o/edit" TargetMode="External"/><Relationship Id="rId8" Type="http://schemas.openxmlformats.org/officeDocument/2006/relationships/hyperlink" Target="https://docs.google.com/spreadsheets/d/1MqG4sqP1qwjWwBk_0Ey7QjDcXKlM3rxrnayk407QO3A/edit" TargetMode="External"/><Relationship Id="rId31" Type="http://schemas.openxmlformats.org/officeDocument/2006/relationships/hyperlink" Target="https://docs.google.com/spreadsheets/d/1-RMsOKvZ8hY2_UxFm66TGcsMBpBiBIzroj2H53iAZLQ/edit" TargetMode="External"/><Relationship Id="rId30" Type="http://schemas.openxmlformats.org/officeDocument/2006/relationships/hyperlink" Target="https://docs.google.com/spreadsheets/d/12jwNxyJ4zvjtbYbDGgnd_Pg7GsuG0iQK3TlJtDsADOU/edit" TargetMode="External"/><Relationship Id="rId33" Type="http://schemas.openxmlformats.org/officeDocument/2006/relationships/hyperlink" Target="https://docs.google.com/spreadsheets/d/1kApBsX909N_5B--utrkPcLtEvI9m5We5GyRDk0dH1sU/edit" TargetMode="External"/><Relationship Id="rId32" Type="http://schemas.openxmlformats.org/officeDocument/2006/relationships/hyperlink" Target="https://docs.google.com/spreadsheets/d/1eT3-LRwKZVHZfg2br1n3YOYrJypbaqnVCzNzL5du1Gc/edit" TargetMode="External"/><Relationship Id="rId35" Type="http://schemas.openxmlformats.org/officeDocument/2006/relationships/hyperlink" Target="https://docs.google.com/spreadsheets/d/1Dth6zfQIrARBAt4qF6Psr5QSTbK2nK_zgZ0bNqFXtGE/edit" TargetMode="External"/><Relationship Id="rId34" Type="http://schemas.openxmlformats.org/officeDocument/2006/relationships/hyperlink" Target="https://docs.google.com/spreadsheets/d/1gkOgbr2gquM9h-9ObweIkFs4PaljwESWO-N7iueGtOY/edit" TargetMode="External"/><Relationship Id="rId37" Type="http://schemas.openxmlformats.org/officeDocument/2006/relationships/hyperlink" Target="https://docs.google.com/spreadsheets/d/1ocu6pRDaCna8ops1pZ8G2tpTeJ0OWm1llujXitrBJPU/edit" TargetMode="External"/><Relationship Id="rId36" Type="http://schemas.openxmlformats.org/officeDocument/2006/relationships/hyperlink" Target="https://docs.google.com/spreadsheets/d/1sXuWqL-_OuNYv2_n0OREg2yZ0logHPsUowmtM4_2gvQ/edit" TargetMode="External"/><Relationship Id="rId39" Type="http://schemas.openxmlformats.org/officeDocument/2006/relationships/hyperlink" Target="https://docs.google.com/spreadsheets/d/1UBY3MvsvJhw7jhUfVjywvLacO54CcnInnAkjTT0Jp5I/edit" TargetMode="External"/><Relationship Id="rId38" Type="http://schemas.openxmlformats.org/officeDocument/2006/relationships/hyperlink" Target="https://docs.google.com/spreadsheets/d/17gCMgdR8Jq9viGiCTN67QvGEnJLNMlyVaMT5325tmh4/edit" TargetMode="External"/><Relationship Id="rId20" Type="http://schemas.openxmlformats.org/officeDocument/2006/relationships/hyperlink" Target="https://docs.google.com/spreadsheets/d/1otkCEXuRkQy7kJ--_4WycdG2yQSM7eSfT9t8AUtylck/edit" TargetMode="External"/><Relationship Id="rId22" Type="http://schemas.openxmlformats.org/officeDocument/2006/relationships/hyperlink" Target="https://docs.google.com/spreadsheets/d/1Tech44YNo74rdvZv16_KPQD4lZYwT5G6pmTFIpiSEUc/edit" TargetMode="External"/><Relationship Id="rId21" Type="http://schemas.openxmlformats.org/officeDocument/2006/relationships/hyperlink" Target="https://docs.google.com/spreadsheets/d/1jVO0zXw9B9cGE23d-1V5fh5-WYwaZM5pyGrm3IdrJtc/edit" TargetMode="External"/><Relationship Id="rId24" Type="http://schemas.openxmlformats.org/officeDocument/2006/relationships/hyperlink" Target="https://docs.google.com/spreadsheets/d/1L4SJinq7WpD-V-feaIEtbplAx9gfYbe6cYmjdkuzd4E/edit" TargetMode="External"/><Relationship Id="rId23" Type="http://schemas.openxmlformats.org/officeDocument/2006/relationships/hyperlink" Target="https://docs.google.com/spreadsheets/d/1PgXUqQBY77k21yZOBj3j132okiW2cv4l_4xrvcFTi7s/edit" TargetMode="External"/><Relationship Id="rId26" Type="http://schemas.openxmlformats.org/officeDocument/2006/relationships/hyperlink" Target="https://docs.google.com/spreadsheets/d/1c90sEyXTv_U-SorzsRUylaSo0WKK1zkEFe-SsZxZjeI/edit" TargetMode="External"/><Relationship Id="rId25" Type="http://schemas.openxmlformats.org/officeDocument/2006/relationships/hyperlink" Target="https://docs.google.com/spreadsheets/d/11VBF5TIRJTfRwkRIK1XH-k40dZqCd3g3a0sBY-zJU4Q/edit" TargetMode="External"/><Relationship Id="rId28" Type="http://schemas.openxmlformats.org/officeDocument/2006/relationships/hyperlink" Target="https://docs.google.com/spreadsheets/d/1SieDEcKFbQbB2N7c3elw4JTTDFAAwZDklwnGT5Y8tGE/edit" TargetMode="External"/><Relationship Id="rId27" Type="http://schemas.openxmlformats.org/officeDocument/2006/relationships/hyperlink" Target="https://docs.google.com/spreadsheets/d/17oT3ymSKb36XKoy7zxzvMOt7V_rWQ8dYeK_lHlVbNIk/edit" TargetMode="External"/><Relationship Id="rId29" Type="http://schemas.openxmlformats.org/officeDocument/2006/relationships/hyperlink" Target="https://docs.google.com/spreadsheets/d/1_MOAJOykRWct_9cBG-EcPcWSpSObQFLboPB579DIoAI/edit" TargetMode="External"/><Relationship Id="rId51" Type="http://schemas.openxmlformats.org/officeDocument/2006/relationships/hyperlink" Target="https://docs.google.com/spreadsheets/d/1XsVWY6amPZPo_zDxRywAxAJqX1_BzD8-7gt729NKdH4/edit" TargetMode="External"/><Relationship Id="rId50" Type="http://schemas.openxmlformats.org/officeDocument/2006/relationships/hyperlink" Target="https://docs.google.com/spreadsheets/d/1ts04HItJMXe0nBzWKvmwibsLHYPvgokYl6Kn4Q_OMlY/edit" TargetMode="External"/><Relationship Id="rId53" Type="http://schemas.openxmlformats.org/officeDocument/2006/relationships/hyperlink" Target="https://docs.google.com/spreadsheets/d/1_6CCUdxwoUh_5SNqWkYCgRiNGB8sxvpRwVO9V072Tas/edit" TargetMode="External"/><Relationship Id="rId52" Type="http://schemas.openxmlformats.org/officeDocument/2006/relationships/hyperlink" Target="https://docs.google.com/spreadsheets/d/1RhRXhpavSHLckCYV2bJg_b0onlcjMTKLGbCb7ocsfCo/edit" TargetMode="External"/><Relationship Id="rId11" Type="http://schemas.openxmlformats.org/officeDocument/2006/relationships/hyperlink" Target="https://docs.google.com/spreadsheets/d/13pgda5xl-PwCgB9j0axyymwwv7RJVcrIzY8Ah1y1Y1M/edit" TargetMode="External"/><Relationship Id="rId55" Type="http://schemas.openxmlformats.org/officeDocument/2006/relationships/hyperlink" Target="https://docs.google.com/spreadsheets/d/1O4Vt9TMKcaZjU1ucGPR9W8Mtz60KoRropWEmFNvx6hc/edit" TargetMode="External"/><Relationship Id="rId10" Type="http://schemas.openxmlformats.org/officeDocument/2006/relationships/hyperlink" Target="https://docs.google.com/spreadsheets/d/1Jmmg5A_ekgb41jqI136KtFnnOgUAA3Gty-yGlCxUXM8/edit" TargetMode="External"/><Relationship Id="rId54" Type="http://schemas.openxmlformats.org/officeDocument/2006/relationships/hyperlink" Target="https://docs.google.com/spreadsheets/d/1ArKfApTgRxut0iBM4BnkqS9-QnOfqcKD2oZmrWzTE1I/edit" TargetMode="External"/><Relationship Id="rId13" Type="http://schemas.openxmlformats.org/officeDocument/2006/relationships/hyperlink" Target="https://docs.google.com/spreadsheets/d/1IiopH16sLQca0eUl0kwAItlLuDtt3rwY3cn23brnwlc/edit" TargetMode="External"/><Relationship Id="rId12" Type="http://schemas.openxmlformats.org/officeDocument/2006/relationships/hyperlink" Target="https://docs.google.com/spreadsheets/d/1F5aYk6tFCYTQd_qEaEc5G85ZcCm98R5B-sq2JGqUagk/edit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docs.google.com/spreadsheets/d/1ATQBezpmTFj-ClJ2qMfAiz8sG6d_EGj3mInQl7RSlts/edit" TargetMode="External"/><Relationship Id="rId14" Type="http://schemas.openxmlformats.org/officeDocument/2006/relationships/hyperlink" Target="https://docs.google.com/spreadsheets/d/1h9Z67WhrMJ5Va4CEY1UV_Fowy_mPHGJK-OvN6fW0GIk/edit" TargetMode="External"/><Relationship Id="rId17" Type="http://schemas.openxmlformats.org/officeDocument/2006/relationships/hyperlink" Target="https://docs.google.com/spreadsheets/d/1kd4z6vi8QtN2BqmaAWFJ6tzCnUQzzpybJAVCeqKkzCg/edit" TargetMode="External"/><Relationship Id="rId16" Type="http://schemas.openxmlformats.org/officeDocument/2006/relationships/hyperlink" Target="https://docs.google.com/spreadsheets/d/1ycH9LSI0xRyZqiRmh233wdpmJ-MyjzPFe4015X2TDDY/edit" TargetMode="External"/><Relationship Id="rId19" Type="http://schemas.openxmlformats.org/officeDocument/2006/relationships/hyperlink" Target="https://docs.google.com/spreadsheets/d/1--KYCqp4IKrDO4NyW6ieA69pJylKfnGYHoOTAU7Rkyk/edit" TargetMode="External"/><Relationship Id="rId18" Type="http://schemas.openxmlformats.org/officeDocument/2006/relationships/hyperlink" Target="https://docs.google.com/spreadsheets/d/1SW1j6qBHTbXJu4W56GCGMtO03ln3Z8ohyG9wY-AOX90/edit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4JpjWqo_RG1Q_tYJYpV0__SVyflLsveSVYnlryTaoB0/edit" TargetMode="External"/><Relationship Id="rId42" Type="http://schemas.openxmlformats.org/officeDocument/2006/relationships/hyperlink" Target="https://docs.google.com/spreadsheets/d/1YoKx8ok-gnNaRFwh4YuyDsFB-rF84aPC4uvNEwIlCDk/edit" TargetMode="External"/><Relationship Id="rId41" Type="http://schemas.openxmlformats.org/officeDocument/2006/relationships/hyperlink" Target="https://docs.google.com/spreadsheets/d/1azu9FNtDrbtyTB9dj1doDW315ngDrPlqrLARvvVHNb8/edit" TargetMode="External"/><Relationship Id="rId44" Type="http://schemas.openxmlformats.org/officeDocument/2006/relationships/hyperlink" Target="https://docs.google.com/spreadsheets/d/1mtqV8SQ9eqsVe9kvrkTjWLEj9Adpnc5-iIb2B2oiqfM/edit" TargetMode="External"/><Relationship Id="rId43" Type="http://schemas.openxmlformats.org/officeDocument/2006/relationships/hyperlink" Target="https://docs.google.com/spreadsheets/d/19t5jrwRcmXNXjXcAXW0SEHlRGnBpMdm014C7CtIZ2XE/edit" TargetMode="External"/><Relationship Id="rId46" Type="http://schemas.openxmlformats.org/officeDocument/2006/relationships/hyperlink" Target="https://docs.google.com/spreadsheets/d/1f4PcY0fzBbcg7ewW67TpNGPKDZHMtA8AKRHuRVLrzqc/edit" TargetMode="External"/><Relationship Id="rId45" Type="http://schemas.openxmlformats.org/officeDocument/2006/relationships/hyperlink" Target="https://docs.google.com/spreadsheets/d/1cti6hPf-05Z2fziWk7lScLq6RHgspA4gMorBS6m4J3o/edit" TargetMode="External"/><Relationship Id="rId1" Type="http://schemas.openxmlformats.org/officeDocument/2006/relationships/hyperlink" Target="https://docs.google.com/spreadsheets/d/1N7hrAWsVEsXG4kYonykU2gQXbnfla8GVlwyLKzHX0ww/edit" TargetMode="External"/><Relationship Id="rId2" Type="http://schemas.openxmlformats.org/officeDocument/2006/relationships/hyperlink" Target="https://docs.google.com/spreadsheets/d/10RIiHor6MGnmIBrj1tKkhW2kkrgvODeTjDpJAj3R40Q/edit" TargetMode="External"/><Relationship Id="rId3" Type="http://schemas.openxmlformats.org/officeDocument/2006/relationships/hyperlink" Target="https://docs.google.com/spreadsheets/d/1Hb0fSXbCl6EUvwRSOjAz0TdYTvgphzcfkc6iQjGPLGo/edit" TargetMode="External"/><Relationship Id="rId4" Type="http://schemas.openxmlformats.org/officeDocument/2006/relationships/hyperlink" Target="https://docs.google.com/spreadsheets/d/1vSFxSRA5aAi3yx1sx6YK1dNRSCsF7nhH_weW8IRxRPA/edit" TargetMode="External"/><Relationship Id="rId9" Type="http://schemas.openxmlformats.org/officeDocument/2006/relationships/hyperlink" Target="https://docs.google.com/spreadsheets/d/1WA2er1u1qS9eHFuGDo_MDZstWxdyg_34YnlohIO2dBU/edit" TargetMode="External"/><Relationship Id="rId48" Type="http://schemas.openxmlformats.org/officeDocument/2006/relationships/hyperlink" Target="https://docs.google.com/spreadsheets/d/1hp-FZG0jKhKmxbVddilKKCc24RLAvum6g14q8o-3frk/edit" TargetMode="External"/><Relationship Id="rId47" Type="http://schemas.openxmlformats.org/officeDocument/2006/relationships/hyperlink" Target="https://docs.google.com/spreadsheets/d/1hSTEur557TIKPEKZRoprVw-uNpw12JZtri-iQsc4uQ0/edit" TargetMode="External"/><Relationship Id="rId49" Type="http://schemas.openxmlformats.org/officeDocument/2006/relationships/hyperlink" Target="https://docs.google.com/spreadsheets/d/1IXMRcpSKosDeviTGPb-v0FJ1OAYgBzRft5H-tGcFUgk/edit" TargetMode="External"/><Relationship Id="rId5" Type="http://schemas.openxmlformats.org/officeDocument/2006/relationships/hyperlink" Target="https://docs.google.com/spreadsheets/d/1rpYMOlalOZCth8iaAF8Az7unnYuucYtz91jFhU0usKw/edit" TargetMode="External"/><Relationship Id="rId6" Type="http://schemas.openxmlformats.org/officeDocument/2006/relationships/hyperlink" Target="https://docs.google.com/spreadsheets/d/11lVAfG6s5woVJf2_gy6fUiEM0xFtOAjgQJ_xJvkxfXo/edit" TargetMode="External"/><Relationship Id="rId7" Type="http://schemas.openxmlformats.org/officeDocument/2006/relationships/hyperlink" Target="https://docs.google.com/spreadsheets/d/16EsPaP--u_j82g6YeV81ZHcJdzk0EzNbNs_hTdkek_A/edit" TargetMode="External"/><Relationship Id="rId8" Type="http://schemas.openxmlformats.org/officeDocument/2006/relationships/hyperlink" Target="https://docs.google.com/spreadsheets/d/1ntf81Wves7hw4mvMMBYLqzR3La76-rtndbiz39IFnMU/edit" TargetMode="External"/><Relationship Id="rId31" Type="http://schemas.openxmlformats.org/officeDocument/2006/relationships/hyperlink" Target="https://docs.google.com/spreadsheets/d/1aTLS5pJ1g9zxO6wXuVg-HyB45QOLtMqY7L0QamTnHSg/edit" TargetMode="External"/><Relationship Id="rId30" Type="http://schemas.openxmlformats.org/officeDocument/2006/relationships/hyperlink" Target="https://docs.google.com/spreadsheets/d/1zLANrSl_qRMGtJED5BnklU9EipB4xeU4rgmtr03hbIA/edit" TargetMode="External"/><Relationship Id="rId33" Type="http://schemas.openxmlformats.org/officeDocument/2006/relationships/hyperlink" Target="https://docs.google.com/spreadsheets/d/1appiDYpk63FqFSOU7wuR2rmvTTffeBJGXKDDVDRdWTY/edit" TargetMode="External"/><Relationship Id="rId32" Type="http://schemas.openxmlformats.org/officeDocument/2006/relationships/hyperlink" Target="https://docs.google.com/spreadsheets/d/126xjG_YCcKYzO7f10dtlBOBUMNZZXkteoE2zNu-_J40/edit" TargetMode="External"/><Relationship Id="rId35" Type="http://schemas.openxmlformats.org/officeDocument/2006/relationships/hyperlink" Target="https://docs.google.com/spreadsheets/d/11OXFdsd0KLUaUQRmYawlszF5dcRZQ6CGJudPaBFTmPM/edit" TargetMode="External"/><Relationship Id="rId34" Type="http://schemas.openxmlformats.org/officeDocument/2006/relationships/hyperlink" Target="https://docs.google.com/spreadsheets/d/1EpipDfc7vCbZO1yq8d9O5FDxEk9aInAld3u9ldaie8Y/edit" TargetMode="External"/><Relationship Id="rId37" Type="http://schemas.openxmlformats.org/officeDocument/2006/relationships/hyperlink" Target="https://docs.google.com/spreadsheets/d/1ac4z8T-3r5guzjHNW60VjDBfBFnVaHV2e2bXhlJSkjg/edit" TargetMode="External"/><Relationship Id="rId36" Type="http://schemas.openxmlformats.org/officeDocument/2006/relationships/hyperlink" Target="https://docs.google.com/spreadsheets/d/17b4wqJOzGieNBSdHYZt3ymKucsRDd_h8leaiz_umG7E/edit" TargetMode="External"/><Relationship Id="rId39" Type="http://schemas.openxmlformats.org/officeDocument/2006/relationships/hyperlink" Target="https://docs.google.com/spreadsheets/d/1CzyaN_QGJDg6RMgwDyhMgwIsEUOek0IKJmt7e_aPCDE/edit" TargetMode="External"/><Relationship Id="rId38" Type="http://schemas.openxmlformats.org/officeDocument/2006/relationships/hyperlink" Target="https://docs.google.com/spreadsheets/d/1WAGzkLwwhJJGdsry9llddsgZpwjs3D1xoeir_guRVKI/edit" TargetMode="External"/><Relationship Id="rId20" Type="http://schemas.openxmlformats.org/officeDocument/2006/relationships/hyperlink" Target="https://docs.google.com/spreadsheets/d/1pKB8A1ZmR2uym9H5Isdh8VNvO30t61xpjHBjaUKGaio/edit" TargetMode="External"/><Relationship Id="rId22" Type="http://schemas.openxmlformats.org/officeDocument/2006/relationships/hyperlink" Target="https://docs.google.com/spreadsheets/d/1Ez3350XkVw7cS5ufWsFVpVXV884WOtutsWFfEAZUUvo/edit" TargetMode="External"/><Relationship Id="rId21" Type="http://schemas.openxmlformats.org/officeDocument/2006/relationships/hyperlink" Target="https://docs.google.com/spreadsheets/d/1uMZ5C8gEzU9qMKXYUUdesF9HFubW6s8BFYzD-DOgRro/edit" TargetMode="External"/><Relationship Id="rId24" Type="http://schemas.openxmlformats.org/officeDocument/2006/relationships/hyperlink" Target="https://docs.google.com/spreadsheets/d/16_unbJhBhLcdgy0KhkwtNfZiK2RzGOVghUlm6VKjWmc/edit" TargetMode="External"/><Relationship Id="rId23" Type="http://schemas.openxmlformats.org/officeDocument/2006/relationships/hyperlink" Target="https://docs.google.com/spreadsheets/d/1zgohCF9AdUx1K3l2a2OrJhg9FFKs9MIfJ0iOyOPDtUU/edit" TargetMode="External"/><Relationship Id="rId26" Type="http://schemas.openxmlformats.org/officeDocument/2006/relationships/hyperlink" Target="https://docs.google.com/spreadsheets/d/18o2QLSHQPkRr1S0vax7G4tuuXQnhE9wJl0n1kjupS7U/edit" TargetMode="External"/><Relationship Id="rId25" Type="http://schemas.openxmlformats.org/officeDocument/2006/relationships/hyperlink" Target="https://docs.google.com/spreadsheets/d/1thMC8Et_hA-VC-DyerLrpNDcNdzPOIql9Z7SP7u9h_w/edit" TargetMode="External"/><Relationship Id="rId28" Type="http://schemas.openxmlformats.org/officeDocument/2006/relationships/hyperlink" Target="https://docs.google.com/spreadsheets/d/1RVh7c62XhFKOgOcEMcP6x6scF3s5zk2F0bf-BSE5C2M/edit" TargetMode="External"/><Relationship Id="rId27" Type="http://schemas.openxmlformats.org/officeDocument/2006/relationships/hyperlink" Target="https://docs.google.com/spreadsheets/d/1WOwjZYWshjesw6d6JuXqoLORQgLHO41efArDDgwjNbA/edit" TargetMode="External"/><Relationship Id="rId29" Type="http://schemas.openxmlformats.org/officeDocument/2006/relationships/hyperlink" Target="https://docs.google.com/spreadsheets/d/1rFYtTIsLY0KhBCHZjV4oWrlBe8_M7zdVNnkHPwXBNMQ/edit" TargetMode="External"/><Relationship Id="rId51" Type="http://schemas.openxmlformats.org/officeDocument/2006/relationships/hyperlink" Target="https://docs.google.com/spreadsheets/d/15vjDyAgfFhWqnY9ssdePYpUOV5TGeuf6mFUof55xulo/edit" TargetMode="External"/><Relationship Id="rId50" Type="http://schemas.openxmlformats.org/officeDocument/2006/relationships/hyperlink" Target="https://docs.google.com/spreadsheets/d/1Ecs9dRMCkOSeTlRj8G7PyL_uuv-32UZ_J7fD-JqC5ws/edit" TargetMode="External"/><Relationship Id="rId53" Type="http://schemas.openxmlformats.org/officeDocument/2006/relationships/hyperlink" Target="https://docs.google.com/spreadsheets/d/1BjunTEyDupmLMWItIuAcpm7lReujQTNVley0HrZJU7s/edit" TargetMode="External"/><Relationship Id="rId52" Type="http://schemas.openxmlformats.org/officeDocument/2006/relationships/hyperlink" Target="https://docs.google.com/spreadsheets/d/1-cdMWepRbnqJOVVZ-y70Qv9Ub7evClmbX9gYO0kHmpo/edit" TargetMode="External"/><Relationship Id="rId11" Type="http://schemas.openxmlformats.org/officeDocument/2006/relationships/hyperlink" Target="https://docs.google.com/spreadsheets/d/1r_ejjzPHKpkLImJFkHStL0veWe-yN96Tdv93U17mLVQ/edit" TargetMode="External"/><Relationship Id="rId55" Type="http://schemas.openxmlformats.org/officeDocument/2006/relationships/hyperlink" Target="https://docs.google.com/spreadsheets/d/1g4TA7CC4zHkWmGvGQdskKJ3DrOdVQVS3MooE_iU9CuU/edit" TargetMode="External"/><Relationship Id="rId10" Type="http://schemas.openxmlformats.org/officeDocument/2006/relationships/hyperlink" Target="https://docs.google.com/spreadsheets/d/10NSiYc6zH_no7e-kRsnq4ZcosHYAHYKSa9wPvnY-Yfk/edit" TargetMode="External"/><Relationship Id="rId54" Type="http://schemas.openxmlformats.org/officeDocument/2006/relationships/hyperlink" Target="https://docs.google.com/spreadsheets/d/1z8_nsSAHtkBLV0vPQuYJ50lLuh0p3Kv1dAkecl-f7oM/edit" TargetMode="External"/><Relationship Id="rId13" Type="http://schemas.openxmlformats.org/officeDocument/2006/relationships/hyperlink" Target="https://docs.google.com/spreadsheets/d/1wZsWZMw0kBpu-oWB1U3iljL0m_7PLGM9tFfSqBUoRU4/edit" TargetMode="External"/><Relationship Id="rId57" Type="http://schemas.openxmlformats.org/officeDocument/2006/relationships/hyperlink" Target="https://docs.google.com/spreadsheets/d/1lKNOp9adRZq86xYTl1U_VtsIr4qTUmETR2sU3S9Ie8M/edit" TargetMode="External"/><Relationship Id="rId12" Type="http://schemas.openxmlformats.org/officeDocument/2006/relationships/hyperlink" Target="https://docs.google.com/spreadsheets/d/1peXd1bfzbP54t4Ns267PTNjDR1wX1HqF28C6o5P_-LY/edit" TargetMode="External"/><Relationship Id="rId56" Type="http://schemas.openxmlformats.org/officeDocument/2006/relationships/hyperlink" Target="https://docs.google.com/spreadsheets/d/1lAit5IsCkpdWAJarDdkr2obW-dnabpOPwYos72ac8FY/edit" TargetMode="External"/><Relationship Id="rId15" Type="http://schemas.openxmlformats.org/officeDocument/2006/relationships/hyperlink" Target="https://docs.google.com/spreadsheets/d/1Y-KQhTaOTH5XsQKiQkYsF_DVBA0BRTNH3lDXyUDJlyY/edit" TargetMode="External"/><Relationship Id="rId59" Type="http://schemas.openxmlformats.org/officeDocument/2006/relationships/drawing" Target="../drawings/drawing3.xml"/><Relationship Id="rId14" Type="http://schemas.openxmlformats.org/officeDocument/2006/relationships/hyperlink" Target="https://docs.google.com/spreadsheets/d/1bcpPkFAMCKkvyN4w-XFAKYTaMMz-rmRWqZAkaTzMrYY/edit" TargetMode="External"/><Relationship Id="rId58" Type="http://schemas.openxmlformats.org/officeDocument/2006/relationships/hyperlink" Target="https://docs.google.com/spreadsheets/d/1VO508bSJpIwkdvRNFpblmxsVxEfO1q2wozOKA_7pCaE/edit" TargetMode="External"/><Relationship Id="rId17" Type="http://schemas.openxmlformats.org/officeDocument/2006/relationships/hyperlink" Target="https://docs.google.com/spreadsheets/d/10wRv0wvBZpI8RckFACDvhjE1JnhbQPyWKilFOTyE6zc/edit" TargetMode="External"/><Relationship Id="rId16" Type="http://schemas.openxmlformats.org/officeDocument/2006/relationships/hyperlink" Target="https://docs.google.com/spreadsheets/d/1tE6xgT7ns7kFg0aBWUgKociuXfuKrdnm01Gy6nHWcOU/edit" TargetMode="External"/><Relationship Id="rId19" Type="http://schemas.openxmlformats.org/officeDocument/2006/relationships/hyperlink" Target="https://docs.google.com/spreadsheets/d/1VUiS1wxVE8cPLeWbJs8HP3rjuwlc9Dg4fSBLsHMKWDg/edit" TargetMode="External"/><Relationship Id="rId18" Type="http://schemas.openxmlformats.org/officeDocument/2006/relationships/hyperlink" Target="https://docs.google.com/spreadsheets/d/1SGCbdWUV21fClCmnt3zNqOMzeV5Bt2FcBIoO7eP51YM/edit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pIhWEg7CyIUwK_swo6wL8rTze8bAoeBDbucIofdiwMM/edit" TargetMode="External"/><Relationship Id="rId42" Type="http://schemas.openxmlformats.org/officeDocument/2006/relationships/hyperlink" Target="https://docs.google.com/spreadsheets/d/1zyZIiKA7SGVey7LLZXxpZ23R2-sqWR5HL2ZECy2-mnI/edit" TargetMode="External"/><Relationship Id="rId41" Type="http://schemas.openxmlformats.org/officeDocument/2006/relationships/hyperlink" Target="https://docs.google.com/spreadsheets/d/1qc2nfw4KT_GGSYcTX0WdNRfQmvkYRAH0vJgh910GClc/edit" TargetMode="External"/><Relationship Id="rId44" Type="http://schemas.openxmlformats.org/officeDocument/2006/relationships/hyperlink" Target="https://docs.google.com/spreadsheets/d/1G5yms1bqKpvcegUwE7jqN46q6U6yWj-RQBCcxhNMlTY/edit" TargetMode="External"/><Relationship Id="rId43" Type="http://schemas.openxmlformats.org/officeDocument/2006/relationships/hyperlink" Target="https://docs.google.com/spreadsheets/d/1rbjK6-XxY2BoCpVRWy_Mrvkl9PTk_8zw0GIeng8zz-4/edit" TargetMode="External"/><Relationship Id="rId46" Type="http://schemas.openxmlformats.org/officeDocument/2006/relationships/hyperlink" Target="https://docs.google.com/spreadsheets/d/1LMZem4sRx927Ye02ZYEOCDHjjgVzdCcF5NIr7-Wfj-o/edit" TargetMode="External"/><Relationship Id="rId45" Type="http://schemas.openxmlformats.org/officeDocument/2006/relationships/hyperlink" Target="https://docs.google.com/spreadsheets/d/1eK_kxbURvlB9vToPHKSkA01oBE7DjuWNW3y9D8HrJWs/edit" TargetMode="External"/><Relationship Id="rId1" Type="http://schemas.openxmlformats.org/officeDocument/2006/relationships/hyperlink" Target="https://docs.google.com/spreadsheets/d/1VxG2IpKlMJE_aC4hDB-PXKM6q2vC_E950WO2Nbctr5U/edit" TargetMode="External"/><Relationship Id="rId2" Type="http://schemas.openxmlformats.org/officeDocument/2006/relationships/hyperlink" Target="https://docs.google.com/spreadsheets/d/1HfYIHuf_CVC28fRhy3wgGSRZ5XtWKSERNNrcR45wSkA/edit" TargetMode="External"/><Relationship Id="rId3" Type="http://schemas.openxmlformats.org/officeDocument/2006/relationships/hyperlink" Target="https://docs.google.com/spreadsheets/d/1T8Q6rSolB8lh56sXr3SVZ6AAPQGqD8D0zCoxz2dzdkM/edit" TargetMode="External"/><Relationship Id="rId4" Type="http://schemas.openxmlformats.org/officeDocument/2006/relationships/hyperlink" Target="https://docs.google.com/spreadsheets/d/1-g6mrN1Q_Y_foJjlOXY32UAtMWwPi245mh3kRc8FBQ4/edit" TargetMode="External"/><Relationship Id="rId9" Type="http://schemas.openxmlformats.org/officeDocument/2006/relationships/hyperlink" Target="https://docs.google.com/spreadsheets/d/1RsA6SEYsjfrR6TbwY1JHBetrPyRED2RDzTa1jvHRvX0/edit" TargetMode="External"/><Relationship Id="rId48" Type="http://schemas.openxmlformats.org/officeDocument/2006/relationships/hyperlink" Target="https://docs.google.com/spreadsheets/d/1mCuQYhWWQJ0h4s4GG0txW4PCFF1JtsJACZ05MgkbLMs/edit" TargetMode="External"/><Relationship Id="rId47" Type="http://schemas.openxmlformats.org/officeDocument/2006/relationships/hyperlink" Target="https://docs.google.com/spreadsheets/d/1ZDScP4ed81lq_HPMnXvb6cVdd_k_sTlH8KsRQNqDu1A/edit" TargetMode="External"/><Relationship Id="rId49" Type="http://schemas.openxmlformats.org/officeDocument/2006/relationships/hyperlink" Target="https://docs.google.com/spreadsheets/d/1zPHUFEcOLuIhdG1yyDGDpYd-LAuUKn9hdJNlqYPTkGc/edit" TargetMode="External"/><Relationship Id="rId5" Type="http://schemas.openxmlformats.org/officeDocument/2006/relationships/hyperlink" Target="https://docs.google.com/spreadsheets/d/1y4Y1YDT48qL5Rqdob7hoyghJx70ks0qp68-hcOrdgcs/edit" TargetMode="External"/><Relationship Id="rId6" Type="http://schemas.openxmlformats.org/officeDocument/2006/relationships/hyperlink" Target="https://docs.google.com/spreadsheets/d/1KJsdOBI-L2BD2DpItURTDZ7o-rGNEYIZZMBNEoiqhrI/edit" TargetMode="External"/><Relationship Id="rId7" Type="http://schemas.openxmlformats.org/officeDocument/2006/relationships/hyperlink" Target="https://docs.google.com/spreadsheets/d/1BDbtJ9kKKpDXIG8GAaRyqpb_iUKBaaU4b0bcxHo0KoI/edit" TargetMode="External"/><Relationship Id="rId8" Type="http://schemas.openxmlformats.org/officeDocument/2006/relationships/hyperlink" Target="https://docs.google.com/spreadsheets/d/1mxMfcCgpRM2gH6QBOxndzjZcy22MzlskspqEmNADLp8/edit" TargetMode="External"/><Relationship Id="rId31" Type="http://schemas.openxmlformats.org/officeDocument/2006/relationships/hyperlink" Target="https://docs.google.com/spreadsheets/d/1f7aeT8l75TNoQC3KXHw3ccdTdCmdnVjavfYBoMPWdY4/edit" TargetMode="External"/><Relationship Id="rId30" Type="http://schemas.openxmlformats.org/officeDocument/2006/relationships/hyperlink" Target="https://docs.google.com/spreadsheets/d/1H1xwOSKaUkI5J7JUPiWR01WWFOnEQzwxwGLizknf0V4/edit" TargetMode="External"/><Relationship Id="rId33" Type="http://schemas.openxmlformats.org/officeDocument/2006/relationships/hyperlink" Target="https://docs.google.com/spreadsheets/d/1a0YDihqtqELS5PPwR8b9wCOPg_Sq2uoLPpds6pHI9dk/edit" TargetMode="External"/><Relationship Id="rId32" Type="http://schemas.openxmlformats.org/officeDocument/2006/relationships/hyperlink" Target="https://docs.google.com/spreadsheets/d/1cq-jINNYePVc6dACBzBbFzTv7ry8e6w8ZXgHmmW7WeE/edit" TargetMode="External"/><Relationship Id="rId35" Type="http://schemas.openxmlformats.org/officeDocument/2006/relationships/hyperlink" Target="https://docs.google.com/spreadsheets/d/1d1PTZpzWZPTQ6Ke3fJeirYxfuQu9t1BetnUHq26UDgA/edit" TargetMode="External"/><Relationship Id="rId34" Type="http://schemas.openxmlformats.org/officeDocument/2006/relationships/hyperlink" Target="https://docs.google.com/spreadsheets/d/1Mw2am81E0fuDQ-kNrCEc-LwgZ6PlxHNauOBzZ8y5qUM/edit" TargetMode="External"/><Relationship Id="rId37" Type="http://schemas.openxmlformats.org/officeDocument/2006/relationships/hyperlink" Target="https://docs.google.com/spreadsheets/d/1fGyQTjdnP2McZispMSnCjbNoCkcPvw9F4tLIw-5AXJU/edit" TargetMode="External"/><Relationship Id="rId36" Type="http://schemas.openxmlformats.org/officeDocument/2006/relationships/hyperlink" Target="https://docs.google.com/spreadsheets/d/1uTlF1ZBSs6GIksOREp3pcBLGNphcpxOrn5NBBEiRTd4/edit" TargetMode="External"/><Relationship Id="rId39" Type="http://schemas.openxmlformats.org/officeDocument/2006/relationships/hyperlink" Target="https://docs.google.com/spreadsheets/d/1MyCLfcQhfwFMXIqTKkSsWrhkPj4FueY1qg0EuMW8tmU/edit" TargetMode="External"/><Relationship Id="rId38" Type="http://schemas.openxmlformats.org/officeDocument/2006/relationships/hyperlink" Target="https://docs.google.com/spreadsheets/d/1Jxs_J6VkV_KCScPUjbEjpzjgP15tjxPpbpXJQmvIZxs/edit" TargetMode="External"/><Relationship Id="rId20" Type="http://schemas.openxmlformats.org/officeDocument/2006/relationships/hyperlink" Target="https://docs.google.com/spreadsheets/d/1NwT6PQDhxnzaKcGOdZkioyHlt6WgaZBe_0KM_UJFNxE/edit" TargetMode="External"/><Relationship Id="rId22" Type="http://schemas.openxmlformats.org/officeDocument/2006/relationships/hyperlink" Target="https://docs.google.com/spreadsheets/d/1EE3a5UIGXLi8wMDr49fWTEVx8QS2GFqYgitE3vLOQTQ/edit" TargetMode="External"/><Relationship Id="rId21" Type="http://schemas.openxmlformats.org/officeDocument/2006/relationships/hyperlink" Target="https://docs.google.com/spreadsheets/d/1pK0Uutb8ppFiPxR_Mnwh5-N5WINCwTyWtgbwLBgZfGg/edit" TargetMode="External"/><Relationship Id="rId24" Type="http://schemas.openxmlformats.org/officeDocument/2006/relationships/hyperlink" Target="https://docs.google.com/spreadsheets/d/1LZKUNeuK1JlK3GcWHDK0zlebHsdhLNdNNiUoFT95WW4/edit" TargetMode="External"/><Relationship Id="rId23" Type="http://schemas.openxmlformats.org/officeDocument/2006/relationships/hyperlink" Target="https://docs.google.com/spreadsheets/d/1ynFVTj3fQrQAvpGK7XAEODEzRaMdIexWD8MpT70VfE4/edit" TargetMode="External"/><Relationship Id="rId26" Type="http://schemas.openxmlformats.org/officeDocument/2006/relationships/hyperlink" Target="https://docs.google.com/spreadsheets/d/12v60aOPnLth4NipsjZyT9ibz5E7JSLgSsPMop2U1JgA/edit" TargetMode="External"/><Relationship Id="rId25" Type="http://schemas.openxmlformats.org/officeDocument/2006/relationships/hyperlink" Target="https://docs.google.com/spreadsheets/d/1LZKUNeuK1JlK3GcWHDK0zlebHsdhLNdNNiUoFT95WW4/edit" TargetMode="External"/><Relationship Id="rId28" Type="http://schemas.openxmlformats.org/officeDocument/2006/relationships/hyperlink" Target="https://docs.google.com/spreadsheets/d/1YC0HqPfyRswWwvWh_9iHaTECvY8m2vk4DjYl0K56pc0/edit" TargetMode="External"/><Relationship Id="rId27" Type="http://schemas.openxmlformats.org/officeDocument/2006/relationships/hyperlink" Target="https://docs.google.com/spreadsheets/d/1SWVX0Uknacu8ZEJwasB7lLD9LtCALX2C01lR5XzRktU/edit" TargetMode="External"/><Relationship Id="rId29" Type="http://schemas.openxmlformats.org/officeDocument/2006/relationships/hyperlink" Target="https://docs.google.com/spreadsheets/d/13BsPLL6w_cY2WpvpikQcwD1T4X5Vg7cm94BNNwLwp5Q/edit" TargetMode="External"/><Relationship Id="rId50" Type="http://schemas.openxmlformats.org/officeDocument/2006/relationships/drawing" Target="../drawings/drawing4.xml"/><Relationship Id="rId11" Type="http://schemas.openxmlformats.org/officeDocument/2006/relationships/hyperlink" Target="https://docs.google.com/spreadsheets/d/1PZzztfsx_yRfvrl3i9on8Tc-yXZCzbK1wnVgts-SxSQ/edit" TargetMode="External"/><Relationship Id="rId10" Type="http://schemas.openxmlformats.org/officeDocument/2006/relationships/hyperlink" Target="https://docs.google.com/spreadsheets/d/1etqlWirZVdqipXGQ_9Uq1Wl6bN4DMp-SdL6Y8MnE4WE/edit" TargetMode="External"/><Relationship Id="rId13" Type="http://schemas.openxmlformats.org/officeDocument/2006/relationships/hyperlink" Target="https://docs.google.com/spreadsheets/d/1kRIGg82psj97HFzQx5-t34LbHBzhAQzFqM1BT2uNVSI/edit" TargetMode="External"/><Relationship Id="rId12" Type="http://schemas.openxmlformats.org/officeDocument/2006/relationships/hyperlink" Target="https://docs.google.com/spreadsheets/d/1eaVJ4Cjdc5YB97SuEOquV3Fz6UO3DgwqS6-OVjjuPSY/edit" TargetMode="External"/><Relationship Id="rId15" Type="http://schemas.openxmlformats.org/officeDocument/2006/relationships/hyperlink" Target="https://docs.google.com/spreadsheets/d/1IKIju2kedkokH5NGLWUlR1_Xsbdcplfb3wInd-W2lFE/edit" TargetMode="External"/><Relationship Id="rId14" Type="http://schemas.openxmlformats.org/officeDocument/2006/relationships/hyperlink" Target="https://docs.google.com/spreadsheets/d/1UpQTB_IaM7hHAqz6gpmenkcPt2_BWSymicKQMtmZKN0/edit" TargetMode="External"/><Relationship Id="rId17" Type="http://schemas.openxmlformats.org/officeDocument/2006/relationships/hyperlink" Target="https://docs.google.com/spreadsheets/d/1MyCLfcQhfwFMXIqTKkSsWrhkPj4FueY1qg0EuMW8tmU/edit" TargetMode="External"/><Relationship Id="rId16" Type="http://schemas.openxmlformats.org/officeDocument/2006/relationships/hyperlink" Target="https://docs.google.com/spreadsheets/d/1jVCdH4v9dJwOnjM0gm20x8QgbN8HZwWJZwP2L14UWHI/edit" TargetMode="External"/><Relationship Id="rId19" Type="http://schemas.openxmlformats.org/officeDocument/2006/relationships/hyperlink" Target="https://docs.google.com/spreadsheets/d/1L_AfyPgHtp2gKwuLLUtqYwT7FZPpqtfQaxaJAkLqj04/edit" TargetMode="External"/><Relationship Id="rId18" Type="http://schemas.openxmlformats.org/officeDocument/2006/relationships/hyperlink" Target="https://docs.google.com/spreadsheets/d/12TJrysXA2lpcnYd-2TRljHmjYxn8nzPUh1AYbM4IFxw/edit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VJUQytF1e502CZcm8MXaTyKeiVrqPDJ-gQbpf1SxUnc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1.29"/>
    <col customWidth="1" min="2" max="2" width="22.86"/>
    <col customWidth="1" min="3" max="3" width="29.0"/>
    <col customWidth="1" min="4" max="4" width="37.57"/>
    <col customWidth="1" min="5" max="5" width="127.4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 t="str">
        <f>HYPERLINK("https://docs.google.com/spreadsheets/d/14f9maNOJGnl9Z4FkcPlRSoT2xyoU1HKa3kWdPVFUOwQ/edit#gid=0","HL7 Message - FHIR R4: ACK")</f>
        <v>HL7 Message - FHIR R4: ACK</v>
      </c>
      <c r="B2" s="7" t="s">
        <v>7</v>
      </c>
      <c r="C2" s="3"/>
      <c r="D2" s="3"/>
      <c r="E2" s="10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 t="str">
        <f>HYPERLINK("https://docs.google.com/spreadsheets/d/1kPOewgrlY4Mpi8W3HyLzb5J-tuZnUBAzgsXuhX5lcGo/edit#gid=0","HL7 Message - FHIR R4: ADT_A01")</f>
        <v>HL7 Message - FHIR R4: ADT_A01</v>
      </c>
      <c r="B3" s="7" t="s">
        <v>8</v>
      </c>
      <c r="C3" s="7" t="s">
        <v>10</v>
      </c>
      <c r="D3" s="3"/>
      <c r="E3" s="10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 t="str">
        <f>HYPERLINK("https://docs.google.com/spreadsheets/d/1cSYLIXVfIjl7ib2DEGxD96LD9-YVJNQtKul5IwzJtts/edit#gid=0","HL7 Message - FHIR R4: OML_O21")</f>
        <v>HL7 Message - FHIR R4: OML_O21</v>
      </c>
      <c r="B4" s="7" t="s">
        <v>18</v>
      </c>
      <c r="C4" s="3"/>
      <c r="D4" s="3"/>
      <c r="E4" s="9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 t="str">
        <f>HYPERLINK("https://docs.google.com/spreadsheets/d/19C2jjzXZ8D7Um1iB-e6NmLfZVPvyZNkgwU8IxCJiwGs/edit#gid=0","HL7 Message - FHIR R4: ORM_O01")</f>
        <v>HL7 Message - FHIR R4: ORM_O01</v>
      </c>
      <c r="B5" s="7" t="s">
        <v>7</v>
      </c>
      <c r="C5" s="3"/>
      <c r="D5" s="3"/>
      <c r="E5" s="10" t="s">
        <v>23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 t="str">
        <f>HYPERLINK("https://docs.google.com/spreadsheets/d/1gHK6_PFyr7PXns7wLDs0LSLsbjm0x-4bWUu3crXMKMI/edit#gid=0","HL7 Message - FHIR R4: ORU_R01")</f>
        <v>HL7 Message - FHIR R4: ORU_R01</v>
      </c>
      <c r="B6" s="7" t="s">
        <v>7</v>
      </c>
      <c r="C6" s="3"/>
      <c r="D6" s="3"/>
      <c r="E6" s="10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5" t="str">
        <f>HYPERLINK("https://docs.google.com/spreadsheets/d/1MXb3yDwHQYMjzoOzQRj1AaSYFwu1uRpqur-y51-Qtgo/edit#gid=0","HL7 Message - FHIR R4: ORU_R01[Micro]")</f>
        <v>HL7 Message - FHIR R4: ORU_R01[Micro]</v>
      </c>
      <c r="B7" s="7" t="s">
        <v>7</v>
      </c>
      <c r="C7" s="7" t="s">
        <v>26</v>
      </c>
      <c r="D7" s="7" t="s">
        <v>29</v>
      </c>
      <c r="E7" s="9" t="s">
        <v>30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tr">
        <f>HYPERLINK("https://docs.google.com/spreadsheets/d/1j2sFqTxQe6Obg0R9UXurpLap0PglJQ-Gh3sfIehycNs/edit#gid=0","HL7 Message - FHIR R4: RDE_O11")</f>
        <v>HL7 Message - FHIR R4: RDE_O11</v>
      </c>
      <c r="B8" s="7" t="s">
        <v>7</v>
      </c>
      <c r="C8" s="7" t="s">
        <v>33</v>
      </c>
      <c r="D8" s="3"/>
      <c r="E8" s="10" t="s">
        <v>34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5" t="str">
        <f>HYPERLINK("https://docs.google.com/spreadsheets/d/1_7maXDpc_qMMRzMm0x6d90-Hj6vvhGyO2kyFX0tpuZs/edit#gid=0","HL7 Message - FHIR R4: VXU_V04")</f>
        <v>HL7 Message - FHIR R4: VXU_V04</v>
      </c>
      <c r="B9" s="7" t="s">
        <v>8</v>
      </c>
      <c r="C9" s="7" t="s">
        <v>26</v>
      </c>
      <c r="D9" s="3"/>
      <c r="E9" s="10" t="s">
        <v>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7"/>
      <c r="B10" s="3"/>
      <c r="C10" s="3"/>
      <c r="D10" s="3"/>
      <c r="E10" s="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7"/>
      <c r="B11" s="3"/>
      <c r="C11" s="3"/>
      <c r="D11" s="3"/>
      <c r="E11" s="1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1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1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1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1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1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1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1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1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1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1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1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1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1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1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1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1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1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1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1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1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1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1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1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1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1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1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1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1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1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1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1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1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1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1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1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1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1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1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1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1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1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1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1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1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1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1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1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1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1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1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1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1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1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1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1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1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1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1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1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1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1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1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1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1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1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1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1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1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1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1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1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1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1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1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1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1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1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1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1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1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1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1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1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1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1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1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1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1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1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1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1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1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1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1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1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1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1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1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1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1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1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1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1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1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1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1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1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1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1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1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1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1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1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1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1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1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1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1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1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1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1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1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1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1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1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1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1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1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1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1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1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1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1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1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1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1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1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1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1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1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1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1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1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1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1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1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1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1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1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1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1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1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1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1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1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1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1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1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1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1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1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1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1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1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1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1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1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1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1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1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1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1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1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1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1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1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1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1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1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1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1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1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1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1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1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1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1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1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1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1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1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1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1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1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1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1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1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1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1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1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1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1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1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1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1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1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1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1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1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1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1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1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1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1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1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1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1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1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1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1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1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1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1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1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1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1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1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1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1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1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1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1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1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1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1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1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1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1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1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1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1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1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1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1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1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1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1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1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1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1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1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1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1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1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1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1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1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1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1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1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1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1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1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1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1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1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1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1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1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1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1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1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1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1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1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1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1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1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1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1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1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1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1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1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1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1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1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1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1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1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1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1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1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1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1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1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1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1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1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1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1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1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1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1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1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1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1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1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1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1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1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1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1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1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1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1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1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1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1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1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1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1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1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1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1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1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1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1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1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1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1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1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1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1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1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1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1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1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1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1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1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1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1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1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1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1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1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1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1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1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1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1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1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1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1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1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1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1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1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1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1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1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1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1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1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1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1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1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1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1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1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1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1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1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1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1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1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1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1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1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1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1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1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1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1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1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1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1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1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1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1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1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1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1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1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1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1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1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1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1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1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1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1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1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1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1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1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1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1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1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1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1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1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1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1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1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1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1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1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1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1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1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1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1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1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1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1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1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1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1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1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1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1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1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1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1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1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1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1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1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1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1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1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1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1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1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1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1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1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1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1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1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1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1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1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1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1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1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1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1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1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1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1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1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1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1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1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1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1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1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1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1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1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1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1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1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1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1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1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1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1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1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1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1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1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1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1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1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1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1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1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1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1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1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1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1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1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1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1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1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1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1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1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1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1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1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1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1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1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1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1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1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1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1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1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1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1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1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1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1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1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1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1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1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1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1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1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1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1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1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1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1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1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1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1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1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1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1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1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1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1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1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1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1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1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1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1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1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1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1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1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1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1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1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1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1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1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1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1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1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1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1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1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1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1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1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1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1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1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1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1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1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1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1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1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1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1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1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1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1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1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1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1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1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1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1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1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1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1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1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1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1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1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1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1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1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1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1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1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1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1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1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1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1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1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1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1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1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1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1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1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1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1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1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1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1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1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1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1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1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1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1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1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1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1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1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1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1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1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1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1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1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1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1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1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1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1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1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1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1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1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1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1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1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1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1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1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1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1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1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1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1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1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1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1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1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1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1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1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1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1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1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1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1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1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1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1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1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1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1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1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1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1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1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1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1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1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1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1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1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1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1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1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1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1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1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1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1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1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1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1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1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1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1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1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1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1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1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1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1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1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1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1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1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1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1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1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1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1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1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1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1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1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1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1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1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1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1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1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1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1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1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1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1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1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1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1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1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1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1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1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1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1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1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1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1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1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1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1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1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1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1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1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1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1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1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1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1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1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1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1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1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1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1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1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1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1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1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1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1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1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1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1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1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1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1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1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1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1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1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1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1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1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1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1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1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1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1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1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1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1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1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1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1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1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1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1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1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1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1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1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1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1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1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1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1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1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1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1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1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1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1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1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1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1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1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1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1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1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1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1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1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1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1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1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1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1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1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1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1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1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1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1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1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1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1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1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1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1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1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1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1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1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1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1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1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1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1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1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1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1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1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1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1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1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1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1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1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1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1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1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1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1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1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1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1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1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1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1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1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1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1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1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1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1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1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1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1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1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1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1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1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1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1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1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1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1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1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1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1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1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1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1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1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1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1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1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1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1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1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1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1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1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1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1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1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1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1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1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1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1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1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1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1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1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1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1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1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1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1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1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1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1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1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1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1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1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1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1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1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1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1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1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1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1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1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1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1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1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1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1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1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1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1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1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1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autoFilter ref="$A$1:$E$200">
    <sortState ref="A1:E200">
      <sortCondition ref="A1:A200"/>
    </sortState>
  </autoFilter>
  <dataValidations>
    <dataValidation type="list" allowBlank="1" showErrorMessage="1" sqref="B2:B200">
      <formula1>Meta!$A$2:$A$5</formula1>
    </dataValidation>
  </dataValidations>
  <hyperlinks>
    <hyperlink r:id="rId1" location="gid=0" ref="E2"/>
    <hyperlink r:id="rId2" location="gid=0" ref="E3"/>
    <hyperlink r:id="rId3" location="gid=0" ref="E4"/>
    <hyperlink r:id="rId4" location="gid=0" ref="E5"/>
    <hyperlink r:id="rId5" location="gid=0" ref="E6"/>
    <hyperlink r:id="rId6" location="gid=0" ref="E7"/>
    <hyperlink r:id="rId7" location="gid=0" ref="E8"/>
    <hyperlink r:id="rId8" location="gid=0" ref="E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9.57"/>
    <col customWidth="1" min="2" max="2" width="22.86"/>
    <col customWidth="1" min="3" max="3" width="16.29"/>
    <col customWidth="1" min="4" max="4" width="37.57"/>
    <col customWidth="1" min="5" max="5" width="100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 t="str">
        <f>HYPERLINK("https://docs.google.com/spreadsheets/d/1aAeI7Hs2zq9dEGBFaj0Yzxb22nEURrbqWNlbc__jx0c/edit#gid=0","HL7 Segment - FHIR R4: ACC")</f>
        <v>HL7 Segment - FHIR R4: ACC</v>
      </c>
      <c r="B2" s="7" t="s">
        <v>7</v>
      </c>
      <c r="C2" s="7" t="s">
        <v>10</v>
      </c>
      <c r="D2" s="3"/>
      <c r="E2" s="10" t="s">
        <v>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 t="str">
        <f>HYPERLINK("https://docs.google.com/spreadsheets/d/10aUgY2Kw3sYlbaw-QHykWri8J3Fb3J_Xc7DvCY_nzyE/edit?usp=sharing","HL7 Segment - FHIR R4: AL1")</f>
        <v>HL7 Segment - FHIR R4: AL1</v>
      </c>
      <c r="B3" s="7" t="s">
        <v>8</v>
      </c>
      <c r="C3" s="7" t="s">
        <v>15</v>
      </c>
      <c r="D3" s="7"/>
      <c r="E3" s="10" t="s">
        <v>16</v>
      </c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 t="str">
        <f>HYPERLINK("https://docs.google.com/spreadsheets/d/1PyJ7fvdlOOXRiVmvIGti6xg6C7Zrz7ESiI5oukjoLH0/edit#gid=0","HL7 Segment - FHIR R4: ARV")</f>
        <v>HL7 Segment - FHIR R4: ARV</v>
      </c>
      <c r="B4" s="7" t="s">
        <v>7</v>
      </c>
      <c r="C4" s="7" t="s">
        <v>21</v>
      </c>
      <c r="D4" s="3"/>
      <c r="E4" s="9" t="s">
        <v>22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 t="str">
        <f>HYPERLINK("https://docs.google.com/spreadsheets/d/1qYjizpkQDgbx-Apv6Qz2ol100jvqG1l0UBIwDg8L1SQ/edit#gid=0","HL7 Segment - FHIR R4: CON")</f>
        <v>HL7 Segment - FHIR R4: CON</v>
      </c>
      <c r="B5" s="7" t="s">
        <v>7</v>
      </c>
      <c r="C5" s="7" t="s">
        <v>26</v>
      </c>
      <c r="D5" s="3"/>
      <c r="E5" s="9" t="s">
        <v>27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 t="str">
        <f>HYPERLINK("https://docs.google.com/spreadsheets/d/1seZccIaX-x7-8vVxT1JiiG5Hm1dtWgYcI2RxiiKzh-o/edit#gid=0","HL7 Segment - FHIR R4: DG1")</f>
        <v>HL7 Segment - FHIR R4: DG1</v>
      </c>
      <c r="B6" s="7" t="s">
        <v>8</v>
      </c>
      <c r="C6" s="7" t="s">
        <v>15</v>
      </c>
      <c r="D6" s="3"/>
      <c r="E6" s="10" t="s">
        <v>32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5" t="str">
        <f>HYPERLINK("https://docs.google.com/spreadsheets/d/1oN0BuBRmIfVQHHU6DuwnL1ZL60h6BvnXISJQ7D6akbU/edit#gid=0","HL7 Segment - FHIR R4: IAM")</f>
        <v>HL7 Segment - FHIR R4: IAM</v>
      </c>
      <c r="B7" s="7" t="s">
        <v>8</v>
      </c>
      <c r="C7" s="7" t="s">
        <v>15</v>
      </c>
      <c r="D7" s="7"/>
      <c r="E7" s="10" t="s">
        <v>37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 t="str">
        <f>HYPERLINK("https://docs.google.com/spreadsheets/d/1-8U35_8X9wQTQAchyVAujF4TFrbcjyDeloU2gpHT2_o/edit#gid=0","HL7 Segment - FHIR R4: IN1")</f>
        <v>HL7 Segment - FHIR R4: IN1</v>
      </c>
      <c r="B8" s="7" t="s">
        <v>7</v>
      </c>
      <c r="C8" s="7" t="s">
        <v>21</v>
      </c>
      <c r="D8" s="7"/>
      <c r="E8" s="10" t="s">
        <v>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5" t="str">
        <f>HYPERLINK("https://docs.google.com/spreadsheets/d/1MqG4sqP1qwjWwBk_0Ey7QjDcXKlM3rxrnayk407QO3A/edit#gid=0","HL7 Segment - FHIR R4: IN2")</f>
        <v>HL7 Segment - FHIR R4: IN2</v>
      </c>
      <c r="B9" s="7" t="s">
        <v>7</v>
      </c>
      <c r="C9" s="7" t="s">
        <v>21</v>
      </c>
      <c r="D9" s="3"/>
      <c r="E9" s="10" t="s">
        <v>42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5" t="str">
        <f>HYPERLINK("https://docs.google.com/spreadsheets/d/1kWvcYxTaofNaqq5k5qjsqBEQRsjGGKiwAyCoTc8ADhY/edit#gid=0","HL7 Segment - FHIR R4: IN3")</f>
        <v>HL7 Segment - FHIR R4: IN3</v>
      </c>
      <c r="B10" s="7" t="s">
        <v>7</v>
      </c>
      <c r="C10" s="7" t="s">
        <v>21</v>
      </c>
      <c r="D10" s="3"/>
      <c r="E10" s="10" t="s">
        <v>45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5" t="str">
        <f>HYPERLINK("https://docs.google.com/spreadsheets/d/1Jmmg5A_ekgb41jqI136KtFnnOgUAA3Gty-yGlCxUXM8/edit#gid=0","HL7 Segment - FHIR R4: MSA")</f>
        <v>HL7 Segment - FHIR R4: MSA</v>
      </c>
      <c r="B11" s="7" t="s">
        <v>7</v>
      </c>
      <c r="C11" s="7" t="s">
        <v>10</v>
      </c>
      <c r="D11" s="3"/>
      <c r="E11" s="10" t="s">
        <v>47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5" t="str">
        <f>HYPERLINK("https://docs.google.com/spreadsheets/d/13pgda5xl-PwCgB9j0axyymwwv7RJVcrIzY8Ah1y1Y1M/edit#gid=0","HL7 Segment - FHIR R4: MSH")</f>
        <v>HL7 Segment - FHIR R4: MSH</v>
      </c>
      <c r="B12" s="7" t="s">
        <v>8</v>
      </c>
      <c r="C12" s="7" t="s">
        <v>10</v>
      </c>
      <c r="D12" s="3"/>
      <c r="E12" s="10" t="s">
        <v>50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5" t="str">
        <f>HYPERLINK("https://docs.google.com/spreadsheets/d/1F5aYk6tFCYTQd_qEaEc5G85ZcCm98R5B-sq2JGqUagk/edit#gid=0","HL7 Segment - FHIR R4: MSH[Provenance - Originator]")</f>
        <v>HL7 Segment - FHIR R4: MSH[Provenance - Originator]</v>
      </c>
      <c r="B13" s="7" t="s">
        <v>7</v>
      </c>
      <c r="C13" s="7" t="s">
        <v>26</v>
      </c>
      <c r="D13" s="3"/>
      <c r="E13" s="9" t="s">
        <v>52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5" t="str">
        <f>HYPERLINK("https://docs.google.com/spreadsheets/d/1IiopH16sLQca0eUl0kwAItlLuDtt3rwY3cn23brnwlc/edit#gid=0","HL7 Segment - FHIR R4: MSH[Provenance - Translator]")</f>
        <v>HL7 Segment - FHIR R4: MSH[Provenance - Translator]</v>
      </c>
      <c r="B14" s="7" t="s">
        <v>7</v>
      </c>
      <c r="C14" s="7" t="s">
        <v>26</v>
      </c>
      <c r="D14" s="3"/>
      <c r="E14" s="9" t="s">
        <v>55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5" t="str">
        <f>HYPERLINK("https://docs.google.com/spreadsheets/d/1h9Z67WhrMJ5Va4CEY1UV_Fowy_mPHGJK-OvN6fW0GIk/edit#gid=0","HL7 Segment - FHIR R4: NK1[Patient.contact]")</f>
        <v>HL7 Segment - FHIR R4: NK1[Patient.contact]</v>
      </c>
      <c r="B15" s="7" t="s">
        <v>8</v>
      </c>
      <c r="C15" s="7" t="s">
        <v>26</v>
      </c>
      <c r="D15" s="3"/>
      <c r="E15" s="10" t="s">
        <v>57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5" t="str">
        <f>HYPERLINK("https://docs.google.com/spreadsheets/d/1ATQBezpmTFj-ClJ2qMfAiz8sG6d_EGj3mInQl7RSlts/edit#gid=0","HL7 Segment - FHIR R4: NK1[RelatedPerson]")</f>
        <v>HL7 Segment - FHIR R4: NK1[RelatedPerson]</v>
      </c>
      <c r="B16" s="7" t="s">
        <v>8</v>
      </c>
      <c r="C16" s="7" t="s">
        <v>26</v>
      </c>
      <c r="D16" s="3"/>
      <c r="E16" s="10" t="s">
        <v>60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5" t="str">
        <f>HYPERLINK("https://docs.google.com/spreadsheets/d/1ycH9LSI0xRyZqiRmh233wdpmJ-MyjzPFe4015X2TDDY/edit#gid=0","HL7 Segment - FHIR R4: NTE[Annotation]")</f>
        <v>HL7 Segment - FHIR R4: NTE[Annotation]</v>
      </c>
      <c r="B17" s="7" t="s">
        <v>8</v>
      </c>
      <c r="C17" s="7" t="s">
        <v>26</v>
      </c>
      <c r="D17" s="3"/>
      <c r="E17" s="9" t="s">
        <v>62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5" t="str">
        <f>HYPERLINK("https://docs.google.com/spreadsheets/d/1kd4z6vi8QtN2BqmaAWFJ6tzCnUQzzpybJAVCeqKkzCg/edit#gid=0","HL7 Segment - FHIR R4: OBR[DiagnosticReport]")</f>
        <v>HL7 Segment - FHIR R4: OBR[DiagnosticReport]</v>
      </c>
      <c r="B18" s="7" t="s">
        <v>7</v>
      </c>
      <c r="C18" s="7" t="s">
        <v>26</v>
      </c>
      <c r="D18" s="3"/>
      <c r="E18" s="9" t="s">
        <v>65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5" t="str">
        <f>HYPERLINK("https://docs.google.com/spreadsheets/d/1SW1j6qBHTbXJu4W56GCGMtO03ln3Z8ohyG9wY-AOX90/edit#gid=0","HL7 Segment - FHIR R4: OBR[ServiceRequest]")</f>
        <v>HL7 Segment - FHIR R4: OBR[ServiceRequest]</v>
      </c>
      <c r="B19" s="7" t="s">
        <v>7</v>
      </c>
      <c r="C19" s="7" t="s">
        <v>26</v>
      </c>
      <c r="D19" s="3"/>
      <c r="E19" s="10" t="s">
        <v>67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5" t="str">
        <f>HYPERLINK("https://docs.google.com/spreadsheets/d/1--KYCqp4IKrDO4NyW6ieA69pJylKfnGYHoOTAU7Rkyk/edit#gid=0","HL7 Segment - FHIR R4: OBX[Observation]")</f>
        <v>HL7 Segment - FHIR R4: OBX[Observation]</v>
      </c>
      <c r="B20" s="7" t="s">
        <v>8</v>
      </c>
      <c r="C20" s="7" t="s">
        <v>26</v>
      </c>
      <c r="D20" s="3"/>
      <c r="E20" s="10" t="s">
        <v>70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5" t="str">
        <f>HYPERLINK("https://docs.google.com/spreadsheets/d/1otkCEXuRkQy7kJ--_4WycdG2yQSM7eSfT9t8AUtylck/edit#gid=0","HL7 Segment - FHIR R4: OBX[ObservationComponent]")</f>
        <v>HL7 Segment - FHIR R4: OBX[ObservationComponent]</v>
      </c>
      <c r="B21" s="7" t="s">
        <v>8</v>
      </c>
      <c r="C21" s="7" t="s">
        <v>26</v>
      </c>
      <c r="D21" s="3"/>
      <c r="E21" s="9" t="s">
        <v>72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5" t="str">
        <f>HYPERLINK("https://docs.google.com/spreadsheets/d/1jVO0zXw9B9cGE23d-1V5fh5-WYwaZM5pyGrm3IdrJtc/edit#gid=0","HL7 Segment - FHIR R4: ORC[DiagnosticReport]")</f>
        <v>HL7 Segment - FHIR R4: ORC[DiagnosticReport]</v>
      </c>
      <c r="B22" s="7" t="s">
        <v>7</v>
      </c>
      <c r="C22" s="7" t="s">
        <v>26</v>
      </c>
      <c r="D22" s="3"/>
      <c r="E22" s="9" t="s">
        <v>74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5" t="str">
        <f>HYPERLINK("https://docs.google.com/spreadsheets/d/1Tech44YNo74rdvZv16_KPQD4lZYwT5G6pmTFIpiSEUc/edit#gid=0","HL7 Segment - FHIR R4: ORC[Immunization]")</f>
        <v>HL7 Segment - FHIR R4: ORC[Immunization]</v>
      </c>
      <c r="B23" s="7" t="s">
        <v>8</v>
      </c>
      <c r="C23" s="7" t="s">
        <v>26</v>
      </c>
      <c r="D23" s="3"/>
      <c r="E23" s="9" t="s">
        <v>77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5" t="str">
        <f>HYPERLINK("https://docs.google.com/spreadsheets/d/1PgXUqQBY77k21yZOBj3j132okiW2cv4l_4xrvcFTi7s/edit#gid=0","HL7 Segment - FHIR R4: ORC[MedicationRequest]")</f>
        <v>HL7 Segment - FHIR R4: ORC[MedicationRequest]</v>
      </c>
      <c r="B24" s="7" t="s">
        <v>7</v>
      </c>
      <c r="C24" s="7" t="s">
        <v>33</v>
      </c>
      <c r="D24" s="3"/>
      <c r="E24" s="10" t="s">
        <v>79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5" t="str">
        <f>HYPERLINK("https://docs.google.com/spreadsheets/d/1L4SJinq7WpD-V-feaIEtbplAx9gfYbe6cYmjdkuzd4E/edit#gid=0","HL7 Segment - FHIR R4: ORC[Provenance]")</f>
        <v>HL7 Segment - FHIR R4: ORC[Provenance]</v>
      </c>
      <c r="B25" s="7" t="s">
        <v>7</v>
      </c>
      <c r="C25" s="7" t="s">
        <v>26</v>
      </c>
      <c r="D25" s="3"/>
      <c r="E25" s="9" t="s">
        <v>82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5" t="str">
        <f>HYPERLINK("https://docs.google.com/spreadsheets/d/11VBF5TIRJTfRwkRIK1XH-k40dZqCd3g3a0sBY-zJU4Q/edit#gid=0","HL7 Segment - FHIR R4: ORC[ServiceRequest]")</f>
        <v>HL7 Segment - FHIR R4: ORC[ServiceRequest]</v>
      </c>
      <c r="B26" s="7" t="s">
        <v>7</v>
      </c>
      <c r="C26" s="7" t="s">
        <v>26</v>
      </c>
      <c r="D26" s="3"/>
      <c r="E26" s="10" t="s">
        <v>84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5" t="str">
        <f>HYPERLINK("https://docs.google.com/spreadsheets/d/1c90sEyXTv_U-SorzsRUylaSo0WKK1zkEFe-SsZxZjeI/edit#gid=0","HL7 Segment - FHIR R4: ORC[Task - Cancel Order]")</f>
        <v>HL7 Segment - FHIR R4: ORC[Task - Cancel Order]</v>
      </c>
      <c r="B27" s="7" t="s">
        <v>7</v>
      </c>
      <c r="C27" s="7" t="s">
        <v>26</v>
      </c>
      <c r="D27" s="3"/>
      <c r="E27" s="9" t="s">
        <v>87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5" t="str">
        <f>HYPERLINK("https://docs.google.com/spreadsheets/d/17oT3ymSKb36XKoy7zxzvMOt7V_rWQ8dYeK_lHlVbNIk/edit#gid=0","HL7 Segment - FHIR R4: ORC[Task - New Order]")</f>
        <v>HL7 Segment - FHIR R4: ORC[Task - New Order]</v>
      </c>
      <c r="B28" s="7" t="s">
        <v>7</v>
      </c>
      <c r="C28" s="7" t="s">
        <v>26</v>
      </c>
      <c r="D28" s="3"/>
      <c r="E28" s="9" t="s">
        <v>89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5" t="str">
        <f>HYPERLINK("https://docs.google.com/spreadsheets/d/1SieDEcKFbQbB2N7c3elw4JTTDFAAwZDklwnGT5Y8tGE/edit#gid=0","HL7 Segment - FHIR R4: PD1")</f>
        <v>HL7 Segment - FHIR R4: PD1</v>
      </c>
      <c r="B29" s="7" t="s">
        <v>8</v>
      </c>
      <c r="C29" s="7" t="s">
        <v>26</v>
      </c>
      <c r="D29" s="3"/>
      <c r="E29" s="10" t="s">
        <v>92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5" t="str">
        <f>HYPERLINK("https://docs.google.com/spreadsheets/d/1_MOAJOykRWct_9cBG-EcPcWSpSObQFLboPB579DIoAI/edit#gid=0","HL7 Segment - FHIR R4: PID")</f>
        <v>HL7 Segment - FHIR R4: PID</v>
      </c>
      <c r="B30" s="7" t="s">
        <v>8</v>
      </c>
      <c r="C30" s="7" t="s">
        <v>26</v>
      </c>
      <c r="D30" s="3"/>
      <c r="E30" s="10" t="s">
        <v>94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5" t="str">
        <f>HYPERLINK("https://docs.google.com/spreadsheets/d/12jwNxyJ4zvjtbYbDGgnd_Pg7GsuG0iQK3TlJtDsADOU/edit#gid=0","HL7 Segment - FHIR R4: PR1")</f>
        <v>HL7 Segment - FHIR R4: PR1</v>
      </c>
      <c r="B31" s="7" t="s">
        <v>7</v>
      </c>
      <c r="C31" s="7" t="s">
        <v>26</v>
      </c>
      <c r="D31" s="7"/>
      <c r="E31" s="10" t="s">
        <v>96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2" t="str">
        <f>HYPERLINK("https://docs.google.com/spreadsheets/d/1-RMsOKvZ8hY2_UxFm66TGcsMBpBiBIzroj2H53iAZLQ/edit#gid=0","HL7 Segment - FHIR R4: PRT[OBR(DiagnosticReport.performer) - PractitionerRole]")</f>
        <v>HL7 Segment - FHIR R4: PRT[OBR(DiagnosticReport.performer) - PractitionerRole]</v>
      </c>
      <c r="B32" s="13" t="s">
        <v>99</v>
      </c>
      <c r="C32" s="13" t="s">
        <v>26</v>
      </c>
      <c r="D32" s="14"/>
      <c r="E32" s="15" t="s">
        <v>100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2" t="str">
        <f>HYPERLINK("https://docs.google.com/spreadsheets/d/1eT3-LRwKZVHZfg2br1n3YOYrJypbaqnVCzNzL5du1Gc/edit#gid=0","HL7 Segment - FHIR R4: PRT[OBR(DiagnosticReport.resultsInterpreter) - PractitionerRole]")</f>
        <v>HL7 Segment - FHIR R4: PRT[OBR(DiagnosticReport.resultsInterpreter) - PractitionerRole]</v>
      </c>
      <c r="B33" s="13" t="s">
        <v>99</v>
      </c>
      <c r="C33" s="13" t="s">
        <v>26</v>
      </c>
      <c r="D33" s="14"/>
      <c r="E33" s="16" t="s">
        <v>103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5" t="str">
        <f>HYPERLINK("https://docs.google.com/spreadsheets/d/1kApBsX909N_5B--utrkPcLtEvI9m5We5GyRDk0dH1sU/edit#gid=0","HL7 Segment - FHIR R4: PRT[OBX - Device]")</f>
        <v>HL7 Segment - FHIR R4: PRT[OBX - Device]</v>
      </c>
      <c r="B34" s="7" t="s">
        <v>8</v>
      </c>
      <c r="C34" s="7" t="s">
        <v>10</v>
      </c>
      <c r="D34" s="3"/>
      <c r="E34" s="10" t="s">
        <v>105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5" t="str">
        <f>HYPERLINK("https://docs.google.com/spreadsheets/d/1gkOgbr2gquM9h-9ObweIkFs4PaljwESWO-N7iueGtOY/edit#gid=0","HL7 Segment - FHIR R4: PRT[OBX - Location]")</f>
        <v>HL7 Segment - FHIR R4: PRT[OBX - Location]</v>
      </c>
      <c r="B35" s="7" t="s">
        <v>8</v>
      </c>
      <c r="C35" s="7" t="s">
        <v>10</v>
      </c>
      <c r="D35" s="3"/>
      <c r="E35" s="10" t="s">
        <v>108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2" t="str">
        <f>HYPERLINK("https://docs.google.com/spreadsheets/d/1Dth6zfQIrARBAt4qF6Psr5QSTbK2nK_zgZ0bNqFXtGE/edit#gid=0","HL7 Segment - FHIR R4: PRT[OBX - PractitionerRole]")</f>
        <v>HL7 Segment - FHIR R4: PRT[OBX - PractitionerRole]</v>
      </c>
      <c r="B36" s="13" t="s">
        <v>99</v>
      </c>
      <c r="C36" s="13" t="s">
        <v>10</v>
      </c>
      <c r="D36" s="14"/>
      <c r="E36" s="16" t="s">
        <v>110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2" t="str">
        <f>HYPERLINK("https://docs.google.com/spreadsheets/d/1sXuWqL-_OuNYv2_n0OREg2yZ0logHPsUowmtM4_2gvQ/edit#gid=0","HL7 Segment - FHIR R4: PRT[ORC&amp;OBR(ServiceRequest.performer) - PractitionerRole]")</f>
        <v>HL7 Segment - FHIR R4: PRT[ORC&amp;OBR(ServiceRequest.performer) - PractitionerRole]</v>
      </c>
      <c r="B37" s="13" t="s">
        <v>99</v>
      </c>
      <c r="C37" s="13" t="s">
        <v>26</v>
      </c>
      <c r="D37" s="14"/>
      <c r="E37" s="15" t="s">
        <v>112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2" t="str">
        <f>HYPERLINK("https://docs.google.com/spreadsheets/d/1ocu6pRDaCna8ops1pZ8G2tpTeJ0OWm1llujXitrBJPU/edit#gid=0","HL7 Segment - FHIR R4: PRT[PID/PD1 - PractitionerRole]")</f>
        <v>HL7 Segment - FHIR R4: PRT[PID/PD1 - PractitionerRole]</v>
      </c>
      <c r="B38" s="13" t="s">
        <v>99</v>
      </c>
      <c r="C38" s="13" t="s">
        <v>10</v>
      </c>
      <c r="D38" s="14"/>
      <c r="E38" s="16" t="s">
        <v>115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5" t="str">
        <f>HYPERLINK("https://docs.google.com/spreadsheets/d/17gCMgdR8Jq9viGiCTN67QvGEnJLNMlyVaMT5325tmh4/edit#gid=0","HL7 Segment - FHIR R4: PRT[PID/PD1 - RelatedPerson]")</f>
        <v>HL7 Segment - FHIR R4: PRT[PID/PD1 - RelatedPerson]</v>
      </c>
      <c r="B39" s="7" t="s">
        <v>8</v>
      </c>
      <c r="C39" s="7" t="s">
        <v>10</v>
      </c>
      <c r="D39" s="3"/>
      <c r="E39" s="10" t="s">
        <v>117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5" t="str">
        <f>HYPERLINK("https://docs.google.com/spreadsheets/d/1UBY3MvsvJhw7jhUfVjywvLacO54CcnInnAkjTT0Jp5I/edit#gid=0","HL7 Segment - FHIR R4: PRT[PractitionerRole]")</f>
        <v>HL7 Segment - FHIR R4: PRT[PractitionerRole]</v>
      </c>
      <c r="B40" s="7" t="s">
        <v>7</v>
      </c>
      <c r="C40" s="7" t="s">
        <v>10</v>
      </c>
      <c r="D40" s="3"/>
      <c r="E40" s="9" t="s">
        <v>119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2" t="str">
        <f>HYPERLINK("https://docs.google.com/spreadsheets/d/1F1tGZtM4qus7iL5UJEIdohFRKjs_6JmLgedJ44CSXvc/edit#gid=0","HL7 Segment - FHIR R4: PRT[PV1/PV2 - PractitionerRole]")</f>
        <v>HL7 Segment - FHIR R4: PRT[PV1/PV2 - PractitionerRole]</v>
      </c>
      <c r="B41" s="13" t="s">
        <v>99</v>
      </c>
      <c r="C41" s="13" t="s">
        <v>10</v>
      </c>
      <c r="D41" s="14"/>
      <c r="E41" s="16" t="s">
        <v>121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5" t="str">
        <f>HYPERLINK("https://docs.google.com/spreadsheets/d/1Sqt8f_LpBVMIdJxcAlB4emDOBqXV8rhy60V2_yaDp7c/edit#gid=0","HL7 Segment - FHIR R4: PV1")</f>
        <v>HL7 Segment - FHIR R4: PV1</v>
      </c>
      <c r="B42" s="7" t="s">
        <v>8</v>
      </c>
      <c r="C42" s="7" t="s">
        <v>10</v>
      </c>
      <c r="D42" s="3"/>
      <c r="E42" s="10" t="s">
        <v>123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5" t="str">
        <f>HYPERLINK("https://docs.google.com/spreadsheets/d/1ILbJ8GmvNdEW4XmvrmEHtZxsRM1bk5hHl5WD2oDSa4Q/edit#gid=0","HL7 Segment - FHIR R4: PV2")</f>
        <v>HL7 Segment - FHIR R4: PV2</v>
      </c>
      <c r="B43" s="7" t="s">
        <v>8</v>
      </c>
      <c r="C43" s="7" t="s">
        <v>10</v>
      </c>
      <c r="D43" s="3"/>
      <c r="E43" s="10" t="s">
        <v>124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5" t="str">
        <f>HYPERLINK("https://docs.google.com/spreadsheets/d/1k_CXL1pI4XSfDj93bYImERZ_fm5Cwm9tzQj_IKHBAeI/edit#gid=0","HL7 Segment - FHIR R4: ROL[PID/PD1 - PractitionerRole]")</f>
        <v>HL7 Segment - FHIR R4: ROL[PID/PD1 - PractitionerRole]</v>
      </c>
      <c r="B44" s="7" t="s">
        <v>8</v>
      </c>
      <c r="C44" s="7" t="s">
        <v>10</v>
      </c>
      <c r="D44" s="3"/>
      <c r="E44" s="10" t="s">
        <v>125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5" t="str">
        <f>HYPERLINK("https://docs.google.com/spreadsheets/d/11aEEi0skCde4ANez6cvm75IFqi2cTaVtUc2MJvnDlpY/edit#gid=0","HL7 Segment - FHIR R4: ROL[PID/PD1 - RelatedPerson]")</f>
        <v>HL7 Segment - FHIR R4: ROL[PID/PD1 - RelatedPerson]</v>
      </c>
      <c r="B45" s="7" t="s">
        <v>8</v>
      </c>
      <c r="C45" s="7" t="s">
        <v>10</v>
      </c>
      <c r="D45" s="3"/>
      <c r="E45" s="10" t="s">
        <v>126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5" t="str">
        <f>HYPERLINK("https://docs.google.com/spreadsheets/d/17J53J2VmqnNff7s3Yi2RQceWvdy6vagJTTsQo7kxuG0/edit#gid=0","HL7 Segment - FHIR R4: ROL[PV1/PV2 - PractitionerRole]")</f>
        <v>HL7 Segment - FHIR R4: ROL[PV1/PV2 - PractitionerRole]</v>
      </c>
      <c r="B46" s="7" t="s">
        <v>8</v>
      </c>
      <c r="C46" s="7" t="s">
        <v>10</v>
      </c>
      <c r="D46" s="3"/>
      <c r="E46" s="10" t="s">
        <v>127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5" t="str">
        <f>HYPERLINK("https://docs.google.com/spreadsheets/d/1QN5bQ2mC4QZqo9MTkZGhzI-tqFnlEOy1CcBschYnQ20/edit#gid=0","HL7 Segment - FHIR R4: RXA[Immunization]")</f>
        <v>HL7 Segment - FHIR R4: RXA[Immunization]</v>
      </c>
      <c r="B47" s="7" t="s">
        <v>8</v>
      </c>
      <c r="C47" s="7" t="s">
        <v>26</v>
      </c>
      <c r="D47" s="3"/>
      <c r="E47" s="9" t="s">
        <v>128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5" t="str">
        <f>HYPERLINK("https://docs.google.com/spreadsheets/d/13PEZpVKkGFSoXGl9Vc7o_S-o-C3raxMSb_Qaov3Qg38/edit#gid=0","HL7 Segment - FHIR R4: RXE")</f>
        <v>HL7 Segment - FHIR R4: RXE</v>
      </c>
      <c r="B48" s="7" t="s">
        <v>7</v>
      </c>
      <c r="C48" s="7" t="s">
        <v>33</v>
      </c>
      <c r="D48" s="3"/>
      <c r="E48" s="10" t="s">
        <v>129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5" t="str">
        <f>HYPERLINK("https://docs.google.com/spreadsheets/d/1IikDPobXAskISQ4b6rkBIBWPhBr02mrB4eUHy6eXzQ0/edit#gid=0","HL7 Segment - FHIR R4: RXO")</f>
        <v>HL7 Segment - FHIR R4: RXO</v>
      </c>
      <c r="B49" s="7" t="s">
        <v>7</v>
      </c>
      <c r="C49" s="7" t="s">
        <v>33</v>
      </c>
      <c r="D49" s="3"/>
      <c r="E49" s="10" t="s">
        <v>130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5" t="str">
        <f>HYPERLINK("https://docs.google.com/spreadsheets/d/1WEXn8hEZ9ul6R2Ip-3YTh5Z4RTAN5kSDG9f_HOfL1UY/edit#gid=0","HL7 Segment - FHIR R4: RXR")</f>
        <v>HL7 Segment - FHIR R4: RXR</v>
      </c>
      <c r="B50" s="7" t="s">
        <v>7</v>
      </c>
      <c r="C50" s="7" t="s">
        <v>33</v>
      </c>
      <c r="D50" s="3"/>
      <c r="E50" s="9" t="s">
        <v>131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5" t="str">
        <f>HYPERLINK("https://docs.google.com/spreadsheets/d/1ts04HItJMXe0nBzWKvmwibsLHYPvgokYl6Kn4Q_OMlY/edit#gid=0","HL7 Segment - FHIR R4: RXR[Immunization]")</f>
        <v>HL7 Segment - FHIR R4: RXR[Immunization]</v>
      </c>
      <c r="B51" s="7" t="s">
        <v>8</v>
      </c>
      <c r="C51" s="7" t="s">
        <v>26</v>
      </c>
      <c r="D51" s="3"/>
      <c r="E51" s="9" t="s">
        <v>134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5" t="str">
        <f>HYPERLINK("https://docs.google.com/spreadsheets/d/1XsVWY6amPZPo_zDxRywAxAJqX1_BzD8-7gt729NKdH4/edit#gid=0","HL7 Segment - FHIR R4: SFT")</f>
        <v>HL7 Segment - FHIR R4: SFT</v>
      </c>
      <c r="B52" s="7" t="s">
        <v>8</v>
      </c>
      <c r="C52" s="7" t="s">
        <v>10</v>
      </c>
      <c r="D52" s="3"/>
      <c r="E52" s="10" t="s">
        <v>137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6" t="str">
        <f>HYPERLINK("https://docs.google.com/spreadsheets/d/1RhRXhpavSHLckCYV2bJg_b0onlcjMTKLGbCb7ocsfCo/edit#gid=0","HL7 Segment - FHIR R4: SPM[Specimen]")</f>
        <v>HL7 Segment - FHIR R4: SPM[Specimen]</v>
      </c>
      <c r="B53" s="7" t="s">
        <v>142</v>
      </c>
      <c r="C53" s="7" t="s">
        <v>26</v>
      </c>
      <c r="D53" s="3"/>
      <c r="E53" s="9" t="s">
        <v>143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5" t="str">
        <f>HYPERLINK("https://docs.google.com/spreadsheets/d/1_6CCUdxwoUh_5SNqWkYCgRiNGB8sxvpRwVO9V072Tas/edit#gid=0","HL7 Segment - FHIR R4: TQ1[MedicationRequest]")</f>
        <v>HL7 Segment - FHIR R4: TQ1[MedicationRequest]</v>
      </c>
      <c r="B54" s="7" t="s">
        <v>7</v>
      </c>
      <c r="C54" s="7" t="s">
        <v>10</v>
      </c>
      <c r="D54" s="3"/>
      <c r="E54" s="10" t="s">
        <v>145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5" t="str">
        <f>HYPERLINK("https://docs.google.com/spreadsheets/d/1ArKfApTgRxut0iBM4BnkqS9-QnOfqcKD2oZmrWzTE1I/edit#gid=0","HL7 Segment - FHIR R4: TQ1[ServiceRequest]")</f>
        <v>HL7 Segment - FHIR R4: TQ1[ServiceRequest]</v>
      </c>
      <c r="B55" s="7" t="s">
        <v>7</v>
      </c>
      <c r="C55" s="7" t="s">
        <v>26</v>
      </c>
      <c r="D55" s="3"/>
      <c r="E55" s="9" t="s">
        <v>148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5" t="str">
        <f>HYPERLINK("https://docs.google.com/spreadsheets/d/1O4Vt9TMKcaZjU1ucGPR9W8Mtz60KoRropWEmFNvx6hc/edit#gid=0","HL7 Segment - FHIR R4: TQ2[MedicationRequest]")</f>
        <v>HL7 Segment - FHIR R4: TQ2[MedicationRequest]</v>
      </c>
      <c r="B56" s="7" t="s">
        <v>7</v>
      </c>
      <c r="C56" s="7" t="s">
        <v>10</v>
      </c>
      <c r="D56" s="3"/>
      <c r="E56" s="10" t="s">
        <v>152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1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1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1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1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1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1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1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1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1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1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1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1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1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1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1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1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1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1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1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1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1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1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1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1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1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1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1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1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1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1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1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1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1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1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1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1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1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1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1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1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1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1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1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1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1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1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1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1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1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1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1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1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1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1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1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1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1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1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1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1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1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1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1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1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1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1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1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1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1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1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1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1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1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1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1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1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1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1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1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1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1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1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1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1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1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1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1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1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1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1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1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1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1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1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1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1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1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1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1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1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1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1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1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1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1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1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1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1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1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1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1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1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1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1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1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1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1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1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1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1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1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1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1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1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1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1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1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1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1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1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1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1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1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1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1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1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1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1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1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1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1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1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1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1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1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1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1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1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1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1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1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1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1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1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1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1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1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1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1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1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1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1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1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1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1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1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1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1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1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1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1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1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1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1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1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1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1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1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1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1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1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1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1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1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1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1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1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1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1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1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1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1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1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1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1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1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1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1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1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1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1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1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1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1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1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1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1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1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1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1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1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1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1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1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1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1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1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1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1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1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1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1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1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1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1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1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1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1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1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1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1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1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1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1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1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1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1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1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1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1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1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1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1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1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1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1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1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1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1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1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1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1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1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1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1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1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1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1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1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1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1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1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1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1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1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1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1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1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1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1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1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1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1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1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1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1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1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1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1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1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1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1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1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1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1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1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1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1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1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1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1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1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1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1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1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1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1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1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1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1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1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1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1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1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1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1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1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1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1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1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1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1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1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1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1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1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1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1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1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1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1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1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1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1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1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1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1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1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1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1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1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1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1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1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1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1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1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1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1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1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1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1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1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1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1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1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1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1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1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1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1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1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1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1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1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1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1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1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1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1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1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1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1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1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1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1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1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1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1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1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1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1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1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1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1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1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1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1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1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1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1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1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1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1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1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1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1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1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1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1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1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1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1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1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1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1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1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1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1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1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1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1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1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1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1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1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1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1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1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1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1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1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1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1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1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1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1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1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1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1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1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1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1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1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1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1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1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1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1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1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1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1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1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1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1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1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1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1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1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1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1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1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1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1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1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1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1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1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1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1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1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1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1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1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1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1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1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1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1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1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1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1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1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1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1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1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1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1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1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1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1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1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1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1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1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1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1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1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1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1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1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1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1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1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1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1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1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1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1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1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1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1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1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1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1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1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1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1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1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1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1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1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1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1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1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1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1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1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1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1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1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1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1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1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1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1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1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1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1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1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1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1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1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1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1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1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1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1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1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1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1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1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1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1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1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1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1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1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1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1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1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1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1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1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1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1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1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1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1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1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1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1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1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1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1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1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1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1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1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1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1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1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1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1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1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1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1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1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1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1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1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1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1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1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1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1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1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1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1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1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1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1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1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1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1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1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1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1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1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1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1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1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1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1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1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1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1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1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1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1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1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1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1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1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1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1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1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1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1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1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1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1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1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1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1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1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1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1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1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1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1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1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1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1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1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1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1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1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1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1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1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1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1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1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1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1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1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1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1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1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1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1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1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1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1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1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1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1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1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1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1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1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1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1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1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1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1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1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1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1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1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1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1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1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1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1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1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1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1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1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1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1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1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1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1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1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1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1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1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1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1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1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1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1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1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1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1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1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1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1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1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1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1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1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1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1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1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1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1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1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1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1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1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1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1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1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1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1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1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1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1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1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1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1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1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1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1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1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1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1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1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1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1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1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1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1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1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1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1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1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1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1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1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1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1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1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1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1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1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1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1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1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1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1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1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1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1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1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1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1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1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1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1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1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1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1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1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1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1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1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1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1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1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1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1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1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1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1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1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1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1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1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1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1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1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1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1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1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1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1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1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1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1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1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1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1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1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1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1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1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1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1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1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1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1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1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1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1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1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1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1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1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1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1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1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1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1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1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1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1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1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1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1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1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1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1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1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1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1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1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1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1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1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1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1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1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1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1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1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1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1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1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1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1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1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1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1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1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1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1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1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1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1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1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1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1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1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1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1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1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1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1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1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1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1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1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1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1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1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1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1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1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1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1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1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1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1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1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1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1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1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1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1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1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1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1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1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1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1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1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1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1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1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1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1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1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1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1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1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1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1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1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1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1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1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1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1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1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1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1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1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1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1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1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1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1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1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1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11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11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11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11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11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11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11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11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11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11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11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11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11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11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11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11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</sheetData>
  <autoFilter ref="$A$1:$E$216">
    <sortState ref="A1:E216">
      <sortCondition ref="A1:A216"/>
    </sortState>
  </autoFilter>
  <dataValidations>
    <dataValidation type="list" allowBlank="1" showErrorMessage="1" sqref="B2:B216">
      <formula1>Meta!$A$2:$A$10</formula1>
    </dataValidation>
  </dataValidations>
  <hyperlinks>
    <hyperlink r:id="rId1" location="gid=0" ref="E2"/>
    <hyperlink r:id="rId2" ref="E3"/>
    <hyperlink r:id="rId3" location="gid=0" ref="E4"/>
    <hyperlink r:id="rId4" location="gid=0" ref="E5"/>
    <hyperlink r:id="rId5" location="gid=0" ref="E6"/>
    <hyperlink r:id="rId6" location="gid=0" ref="E7"/>
    <hyperlink r:id="rId7" location="gid=0" ref="E8"/>
    <hyperlink r:id="rId8" location="gid=0" ref="E9"/>
    <hyperlink r:id="rId9" location="gid=0" ref="E10"/>
    <hyperlink r:id="rId10" location="gid=0" ref="E11"/>
    <hyperlink r:id="rId11" location="gid=0" ref="E12"/>
    <hyperlink r:id="rId12" location="gid=0" ref="E13"/>
    <hyperlink r:id="rId13" location="gid=0" ref="E14"/>
    <hyperlink r:id="rId14" location="gid=0" ref="E15"/>
    <hyperlink r:id="rId15" location="gid=0" ref="E16"/>
    <hyperlink r:id="rId16" location="gid=0" ref="E17"/>
    <hyperlink r:id="rId17" location="gid=0" ref="E18"/>
    <hyperlink r:id="rId18" location="gid=0" ref="E19"/>
    <hyperlink r:id="rId19" location="gid=0" ref="E20"/>
    <hyperlink r:id="rId20" location="gid=0" ref="E21"/>
    <hyperlink r:id="rId21" location="gid=0" ref="E22"/>
    <hyperlink r:id="rId22" location="gid=0" ref="E23"/>
    <hyperlink r:id="rId23" location="gid=0" ref="E24"/>
    <hyperlink r:id="rId24" location="gid=0" ref="E25"/>
    <hyperlink r:id="rId25" location="gid=0" ref="E26"/>
    <hyperlink r:id="rId26" location="gid=0" ref="E27"/>
    <hyperlink r:id="rId27" location="gid=0" ref="E28"/>
    <hyperlink r:id="rId28" location="gid=0" ref="E29"/>
    <hyperlink r:id="rId29" location="gid=0" ref="E30"/>
    <hyperlink r:id="rId30" location="gid=0" ref="E31"/>
    <hyperlink r:id="rId31" location="gid=0" ref="E32"/>
    <hyperlink r:id="rId32" location="gid=0" ref="E33"/>
    <hyperlink r:id="rId33" location="gid=0" ref="E34"/>
    <hyperlink r:id="rId34" location="gid=0" ref="E35"/>
    <hyperlink r:id="rId35" location="gid=0" ref="E36"/>
    <hyperlink r:id="rId36" location="gid=0" ref="E37"/>
    <hyperlink r:id="rId37" location="gid=0" ref="E38"/>
    <hyperlink r:id="rId38" location="gid=0" ref="E39"/>
    <hyperlink r:id="rId39" location="gid=0" ref="E40"/>
    <hyperlink r:id="rId40" location="gid=0" ref="E41"/>
    <hyperlink r:id="rId41" location="gid=0" ref="E42"/>
    <hyperlink r:id="rId42" location="gid=0" ref="E43"/>
    <hyperlink r:id="rId43" location="gid=0" ref="E44"/>
    <hyperlink r:id="rId44" location="gid=0" ref="E45"/>
    <hyperlink r:id="rId45" location="gid=0" ref="E46"/>
    <hyperlink r:id="rId46" location="gid=0" ref="E47"/>
    <hyperlink r:id="rId47" location="gid=0" ref="E48"/>
    <hyperlink r:id="rId48" location="gid=0" ref="E49"/>
    <hyperlink r:id="rId49" location="gid=0" ref="E50"/>
    <hyperlink r:id="rId50" location="gid=0" ref="E51"/>
    <hyperlink r:id="rId51" location="gid=0" ref="E52"/>
    <hyperlink r:id="rId52" location="gid=0" ref="E53"/>
    <hyperlink r:id="rId53" location="gid=0" ref="E54"/>
    <hyperlink r:id="rId54" location="gid=0" ref="E55"/>
    <hyperlink r:id="rId55" location="gid=0" ref="E56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71"/>
    <col customWidth="1" min="2" max="2" width="22.86"/>
    <col customWidth="1" min="3" max="4" width="37.57"/>
    <col customWidth="1" min="5" max="5" width="99.14"/>
  </cols>
  <sheetData>
    <row r="1">
      <c r="A1" s="4" t="s">
        <v>6</v>
      </c>
      <c r="B1" s="4" t="s">
        <v>2</v>
      </c>
      <c r="C1" s="4" t="s">
        <v>3</v>
      </c>
      <c r="D1" s="4" t="s">
        <v>4</v>
      </c>
      <c r="E1" s="4" t="s">
        <v>5</v>
      </c>
    </row>
    <row r="2">
      <c r="A2" s="6" t="str">
        <f>HYPERLINK("https://docs.google.com/spreadsheets/d/1N7hrAWsVEsXG4kYonykU2gQXbnfla8GVlwyLKzHX0ww/edit#gid=0","HL7 Data Type - FHIR R4: CNE[CodeableConcept]")</f>
        <v>HL7 Data Type - FHIR R4: CNE[CodeableConcept]</v>
      </c>
      <c r="B2" s="8" t="s">
        <v>8</v>
      </c>
      <c r="E2" s="9" t="s">
        <v>12</v>
      </c>
    </row>
    <row r="3">
      <c r="A3" s="6" t="str">
        <f>HYPERLINK("https://docs.google.com/spreadsheets/d/10RIiHor6MGnmIBrj1tKkhW2kkrgvODeTjDpJAj3R40Q/edit#gid=0","HL7 Data Type - FHIR R4: CNN")</f>
        <v>HL7 Data Type - FHIR R4: CNN</v>
      </c>
      <c r="B3" s="8" t="s">
        <v>7</v>
      </c>
      <c r="E3" s="9" t="s">
        <v>13</v>
      </c>
    </row>
    <row r="4">
      <c r="A4" s="6" t="str">
        <f>HYPERLINK("https://docs.google.com/spreadsheets/d/1Hb0fSXbCl6EUvwRSOjAz0TdYTvgphzcfkc6iQjGPLGo/edit#gid=0","HL7 Data Type - FHIR R4: CQ")</f>
        <v>HL7 Data Type - FHIR R4: CQ</v>
      </c>
      <c r="B4" s="8" t="s">
        <v>7</v>
      </c>
      <c r="E4" s="9" t="s">
        <v>17</v>
      </c>
    </row>
    <row r="5">
      <c r="A5" s="6" t="str">
        <f>HYPERLINK("https://docs.google.com/spreadsheets/d/1vSFxSRA5aAi3yx1sx6YK1dNRSCsF7nhH_weW8IRxRPA/edit#gid=0","HL7 Data Type - FHIR R4: CQ[ServiceRequest duration]")</f>
        <v>HL7 Data Type - FHIR R4: CQ[ServiceRequest duration]</v>
      </c>
      <c r="B5" s="8" t="s">
        <v>7</v>
      </c>
      <c r="E5" s="9" t="s">
        <v>20</v>
      </c>
    </row>
    <row r="6">
      <c r="A6" s="6" t="str">
        <f>HYPERLINK("https://docs.google.com/spreadsheets/d/1rpYMOlalOZCth8iaAF8Az7unnYuucYtz91jFhU0usKw/edit#gid=0","HL7 Data Type - FHIR R4: CWE[code]")</f>
        <v>HL7 Data Type - FHIR R4: CWE[code]</v>
      </c>
      <c r="B6" s="8" t="s">
        <v>8</v>
      </c>
      <c r="E6" s="9" t="s">
        <v>24</v>
      </c>
    </row>
    <row r="7">
      <c r="A7" s="6" t="str">
        <f>HYPERLINK("https://docs.google.com/spreadsheets/d/11lVAfG6s5woVJf2_gy6fUiEM0xFtOAjgQJ_xJvkxfXo/edit#gid=0","HL7 Data Type - FHIR R4: CWE[CodeableConcept]")</f>
        <v>HL7 Data Type - FHIR R4: CWE[CodeableConcept]</v>
      </c>
      <c r="B7" s="8" t="s">
        <v>8</v>
      </c>
      <c r="E7" s="9" t="s">
        <v>28</v>
      </c>
    </row>
    <row r="8">
      <c r="A8" s="6" t="str">
        <f>HYPERLINK("https://docs.google.com/spreadsheets/d/16EsPaP--u_j82g6YeV81ZHcJdzk0EzNbNs_hTdkek_A/edit#gid=0","HL7 Data Type - FHIR R4: CWE[Coding]")</f>
        <v>HL7 Data Type - FHIR R4: CWE[Coding]</v>
      </c>
      <c r="B8" s="8" t="s">
        <v>8</v>
      </c>
      <c r="E8" s="9" t="s">
        <v>31</v>
      </c>
    </row>
    <row r="9">
      <c r="A9" s="6" t="str">
        <f>HYPERLINK("https://docs.google.com/spreadsheets/d/1ntf81Wves7hw4mvMMBYLqzR3La76-rtndbiz39IFnMU/edit#gid=0","HL7 Data Type - FHIR R4: CWE[Duration]")</f>
        <v>HL7 Data Type - FHIR R4: CWE[Duration]</v>
      </c>
      <c r="B9" s="8" t="s">
        <v>7</v>
      </c>
      <c r="E9" s="9" t="s">
        <v>35</v>
      </c>
    </row>
    <row r="10">
      <c r="A10" s="6" t="str">
        <f>HYPERLINK("https://docs.google.com/spreadsheets/d/1WA2er1u1qS9eHFuGDo_MDZstWxdyg_34YnlohIO2dBU/edit#gid=0","HL7 Data Type - FHIR R4: CWE[Organization]")</f>
        <v>HL7 Data Type - FHIR R4: CWE[Organization]</v>
      </c>
      <c r="B10" s="8" t="s">
        <v>7</v>
      </c>
      <c r="E10" s="9" t="s">
        <v>36</v>
      </c>
    </row>
    <row r="11">
      <c r="A11" s="6" t="str">
        <f>HYPERLINK("https://docs.google.com/spreadsheets/d/10NSiYc6zH_no7e-kRsnq4ZcosHYAHYKSa9wPvnY-Yfk/edit#gid=0","HL7 Data Type - FHIR R4: CWE[Quantity]")</f>
        <v>HL7 Data Type - FHIR R4: CWE[Quantity]</v>
      </c>
      <c r="B11" s="8" t="s">
        <v>7</v>
      </c>
      <c r="E11" s="9" t="s">
        <v>39</v>
      </c>
    </row>
    <row r="12">
      <c r="A12" s="6" t="str">
        <f>HYPERLINK("https://docs.google.com/spreadsheets/d/1r_ejjzPHKpkLImJFkHStL0veWe-yN96Tdv93U17mLVQ/edit#gid=0","HL7 Data Type - FHIR R4: CWE[string]")</f>
        <v>HL7 Data Type - FHIR R4: CWE[string]</v>
      </c>
      <c r="B12" s="8" t="s">
        <v>8</v>
      </c>
      <c r="E12" s="9" t="s">
        <v>41</v>
      </c>
    </row>
    <row r="13">
      <c r="A13" s="6" t="str">
        <f>HYPERLINK("https://docs.google.com/spreadsheets/d/1peXd1bfzbP54t4Ns267PTNjDR1wX1HqF28C6o5P_-LY/edit#gid=0","HL7 Data Type - FHIR R4: CWE[Timing.duration]")</f>
        <v>HL7 Data Type - FHIR R4: CWE[Timing.duration]</v>
      </c>
      <c r="B13" s="8" t="s">
        <v>7</v>
      </c>
      <c r="E13" s="9" t="s">
        <v>43</v>
      </c>
    </row>
    <row r="14">
      <c r="A14" s="6" t="str">
        <f>HYPERLINK("https://docs.google.com/spreadsheets/d/1wZsWZMw0kBpu-oWB1U3iljL0m_7PLGM9tFfSqBUoRU4/edit#gid=0","HL7 Data Type - FHIR R4: CX")</f>
        <v>HL7 Data Type - FHIR R4: CX</v>
      </c>
      <c r="B14" s="8" t="s">
        <v>8</v>
      </c>
      <c r="E14" s="9" t="s">
        <v>44</v>
      </c>
    </row>
    <row r="15">
      <c r="A15" s="6" t="str">
        <f>HYPERLINK("https://docs.google.com/spreadsheets/d/1bcpPkFAMCKkvyN4w-XFAKYTaMMz-rmRWqZAkaTzMrYY/edit#gid=0","HL7 Data Type - FHIR R4: DLN")</f>
        <v>HL7 Data Type - FHIR R4: DLN</v>
      </c>
      <c r="B15" s="8" t="s">
        <v>8</v>
      </c>
      <c r="E15" s="9" t="s">
        <v>46</v>
      </c>
    </row>
    <row r="16">
      <c r="A16" s="6" t="str">
        <f>HYPERLINK("https://docs.google.com/spreadsheets/d/1Y-KQhTaOTH5XsQKiQkYsF_DVBA0BRTNH3lDXyUDJlyY/edit#gid=0","HL7 Data Type - FHIR R4: DR")</f>
        <v>HL7 Data Type - FHIR R4: DR</v>
      </c>
      <c r="B16" s="8" t="s">
        <v>7</v>
      </c>
      <c r="E16" s="9" t="s">
        <v>48</v>
      </c>
    </row>
    <row r="17">
      <c r="A17" s="6" t="str">
        <f>HYPERLINK("https://docs.google.com/spreadsheets/d/1tE6xgT7ns7kFg0aBWUgKociuXfuKrdnm01Gy6nHWcOU/edit#gid=0","HL7 Data Type - FHIR R4: DR[dateTime]")</f>
        <v>HL7 Data Type - FHIR R4: DR[dateTime]</v>
      </c>
      <c r="B17" s="8" t="s">
        <v>7</v>
      </c>
      <c r="E17" s="9" t="s">
        <v>49</v>
      </c>
    </row>
    <row r="18">
      <c r="A18" s="6" t="str">
        <f>HYPERLINK("https://docs.google.com/spreadsheets/d/10wRv0wvBZpI8RckFACDvhjE1JnhbQPyWKilFOTyE6zc/edit#gid=0","HL7 Data Type - FHIR R4: DTM")</f>
        <v>HL7 Data Type - FHIR R4: DTM</v>
      </c>
      <c r="B18" s="8" t="s">
        <v>7</v>
      </c>
      <c r="C18" s="8" t="s">
        <v>10</v>
      </c>
      <c r="E18" s="9" t="s">
        <v>51</v>
      </c>
    </row>
    <row r="19">
      <c r="A19" s="6" t="str">
        <f>HYPERLINK("https://docs.google.com/spreadsheets/d/1SGCbdWUV21fClCmnt3zNqOMzeV5Bt2FcBIoO7eP51YM/edit#gid=0","HL7 Data Type - FHIR R4: ED[Attachment]")</f>
        <v>HL7 Data Type - FHIR R4: ED[Attachment]</v>
      </c>
      <c r="B19" s="8" t="s">
        <v>7</v>
      </c>
      <c r="E19" s="9" t="s">
        <v>53</v>
      </c>
    </row>
    <row r="20">
      <c r="A20" s="6" t="str">
        <f>HYPERLINK("https://docs.google.com/spreadsheets/d/1VUiS1wxVE8cPLeWbJs8HP3rjuwlc9Dg4fSBLsHMKWDg/edit#gid=0","HL7 Data Type - FHIR R4: EI[Coding]")</f>
        <v>HL7 Data Type - FHIR R4: EI[Coding]</v>
      </c>
      <c r="B20" s="8" t="s">
        <v>7</v>
      </c>
      <c r="E20" s="9" t="s">
        <v>54</v>
      </c>
    </row>
    <row r="21">
      <c r="A21" s="6" t="str">
        <f>HYPERLINK("https://docs.google.com/spreadsheets/d/1pKB8A1ZmR2uym9H5Isdh8VNvO30t61xpjHBjaUKGaio/edit#gid=0","HL7 Data Type - FHIR R4: EI[Identifier]")</f>
        <v>HL7 Data Type - FHIR R4: EI[Identifier]</v>
      </c>
      <c r="B21" s="8" t="s">
        <v>8</v>
      </c>
      <c r="E21" s="9" t="s">
        <v>56</v>
      </c>
    </row>
    <row r="22">
      <c r="A22" s="6" t="str">
        <f>HYPERLINK("https://docs.google.com/spreadsheets/d/1uMZ5C8gEzU9qMKXYUUdesF9HFubW6s8BFYzD-DOgRro/edit#gid=0","HL7 Data Type - FHIR R4: EI[udiCarrierDI]")</f>
        <v>HL7 Data Type - FHIR R4: EI[udiCarrierDI]</v>
      </c>
      <c r="B22" s="8" t="s">
        <v>8</v>
      </c>
      <c r="E22" s="9" t="s">
        <v>58</v>
      </c>
    </row>
    <row r="23">
      <c r="A23" s="6" t="str">
        <f>HYPERLINK("https://docs.google.com/spreadsheets/d/1Ez3350XkVw7cS5ufWsFVpVXV884WOtutsWFfEAZUUvo/edit#gid=0","HL7 Data Type - FHIR R4: EIP[Identifier]")</f>
        <v>HL7 Data Type - FHIR R4: EIP[Identifier]</v>
      </c>
      <c r="B23" s="8" t="s">
        <v>7</v>
      </c>
      <c r="E23" s="9" t="s">
        <v>59</v>
      </c>
    </row>
    <row r="24">
      <c r="A24" s="6" t="str">
        <f>HYPERLINK("https://docs.google.com/spreadsheets/d/1zgohCF9AdUx1K3l2a2OrJhg9FFKs9MIfJ0iOyOPDtUU/edit#gid=0","HL7 Data Type - FHIR R4: ERL")</f>
        <v>HL7 Data Type - FHIR R4: ERL</v>
      </c>
      <c r="B24" s="8" t="s">
        <v>7</v>
      </c>
      <c r="C24" s="8" t="s">
        <v>21</v>
      </c>
      <c r="E24" s="9" t="s">
        <v>61</v>
      </c>
    </row>
    <row r="25">
      <c r="A25" s="6" t="str">
        <f>HYPERLINK("https://docs.google.com/spreadsheets/d/16_unbJhBhLcdgy0KhkwtNfZiK2RzGOVghUlm6VKjWmc/edit#gid=0","HL7 Data Type - FHIR R4: FN")</f>
        <v>HL7 Data Type - FHIR R4: FN</v>
      </c>
      <c r="B25" s="8" t="s">
        <v>7</v>
      </c>
      <c r="E25" s="9" t="s">
        <v>63</v>
      </c>
    </row>
    <row r="26">
      <c r="A26" s="6" t="str">
        <f>HYPERLINK("https://docs.google.com/spreadsheets/d/1thMC8Et_hA-VC-DyerLrpNDcNdzPOIql9Z7SP7u9h_w/edit#gid=0","HL7 Data Type - FHIR R4: HD[AssigningAuthority]")</f>
        <v>HL7 Data Type - FHIR R4: HD[AssigningAuthority]</v>
      </c>
      <c r="B26" s="8" t="s">
        <v>8</v>
      </c>
      <c r="E26" s="9" t="s">
        <v>64</v>
      </c>
    </row>
    <row r="27">
      <c r="A27" s="6" t="str">
        <f>HYPERLINK("https://docs.google.com/spreadsheets/d/18o2QLSHQPkRr1S0vax7G4tuuXQnhE9wJl0n1kjupS7U/edit#gid=0","HL7 Data Type - FHIR R4: HD[MSH-24]")</f>
        <v>HL7 Data Type - FHIR R4: HD[MSH-24]</v>
      </c>
      <c r="B27" s="8" t="s">
        <v>8</v>
      </c>
      <c r="E27" s="9" t="s">
        <v>66</v>
      </c>
    </row>
    <row r="28">
      <c r="A28" s="6" t="str">
        <f>HYPERLINK("https://docs.google.com/spreadsheets/d/1WOwjZYWshjesw6d6JuXqoLORQgLHO41efArDDgwjNbA/edit#gid=0","HL7 Data Type - FHIR R4: HD[MSH-3]")</f>
        <v>HL7 Data Type - FHIR R4: HD[MSH-3]</v>
      </c>
      <c r="B28" s="8" t="s">
        <v>8</v>
      </c>
      <c r="E28" s="9" t="s">
        <v>68</v>
      </c>
    </row>
    <row r="29">
      <c r="A29" s="6" t="str">
        <f>HYPERLINK("https://docs.google.com/spreadsheets/d/1RVh7c62XhFKOgOcEMcP6x6scF3s5zk2F0bf-BSE5C2M/edit#gid=0","HL7 Data Type - FHIR R4: HD[MSH-4]")</f>
        <v>HL7 Data Type - FHIR R4: HD[MSH-4]</v>
      </c>
      <c r="B29" s="8" t="s">
        <v>8</v>
      </c>
      <c r="E29" s="9" t="s">
        <v>69</v>
      </c>
    </row>
    <row r="30">
      <c r="A30" s="6" t="str">
        <f>HYPERLINK("https://docs.google.com/spreadsheets/d/1rFYtTIsLY0KhBCHZjV4oWrlBe8_M7zdVNnkHPwXBNMQ/edit#gid=0","HL7 Data Type - FHIR R4: HD[MSH-5]")</f>
        <v>HL7 Data Type - FHIR R4: HD[MSH-5]</v>
      </c>
      <c r="B30" s="8" t="s">
        <v>8</v>
      </c>
      <c r="E30" s="9" t="s">
        <v>71</v>
      </c>
    </row>
    <row r="31">
      <c r="A31" s="6" t="str">
        <f>HYPERLINK("https://docs.google.com/spreadsheets/d/1zLANrSl_qRMGtJED5BnklU9EipB4xeU4rgmtr03hbIA/edit#gid=0","HL7 Data Type - FHIR R4: HD[MSH-6]")</f>
        <v>HL7 Data Type - FHIR R4: HD[MSH-6]</v>
      </c>
      <c r="B31" s="8" t="s">
        <v>8</v>
      </c>
      <c r="E31" s="9" t="s">
        <v>73</v>
      </c>
    </row>
    <row r="32">
      <c r="A32" s="6" t="str">
        <f>HYPERLINK("https://docs.google.com/spreadsheets/d/1aTLS5pJ1g9zxO6wXuVg-HyB45QOLtMqY7L0QamTnHSg/edit#gid=0","HL7 Data Type - FHIR R4: HD[Organization]")</f>
        <v>HL7 Data Type - FHIR R4: HD[Organization]</v>
      </c>
      <c r="B32" s="8" t="s">
        <v>8</v>
      </c>
      <c r="C32" s="8" t="s">
        <v>26</v>
      </c>
      <c r="E32" s="9" t="s">
        <v>75</v>
      </c>
    </row>
    <row r="33">
      <c r="A33" s="6" t="str">
        <f>HYPERLINK("https://docs.google.com/spreadsheets/d/126xjG_YCcKYzO7f10dtlBOBUMNZZXkteoE2zNu-_J40/edit#gid=0","HL7 Data Type - FHIR R4: HD[XON.8]")</f>
        <v>HL7 Data Type - FHIR R4: HD[XON.8]</v>
      </c>
      <c r="B33" s="8" t="s">
        <v>7</v>
      </c>
      <c r="E33" s="9" t="s">
        <v>76</v>
      </c>
    </row>
    <row r="34">
      <c r="A34" s="6" t="str">
        <f>HYPERLINK("https://docs.google.com/spreadsheets/d/1appiDYpk63FqFSOU7wuR2rmvTTffeBJGXKDDVDRdWTY/edit#gid=0","HL7 Data Type - FHIR R4: MSG")</f>
        <v>HL7 Data Type - FHIR R4: MSG</v>
      </c>
      <c r="B34" s="8" t="s">
        <v>8</v>
      </c>
      <c r="E34" s="9" t="s">
        <v>78</v>
      </c>
    </row>
    <row r="35">
      <c r="A35" s="6" t="str">
        <f>HYPERLINK("https://docs.google.com/spreadsheets/d/1EpipDfc7vCbZO1yq8d9O5FDxEk9aInAld3u9ldaie8Y/edit#gid=0","HL7 Data Type - FHIR R4: NA")</f>
        <v>HL7 Data Type - FHIR R4: NA</v>
      </c>
      <c r="B35" s="8" t="s">
        <v>7</v>
      </c>
      <c r="E35" s="9" t="s">
        <v>80</v>
      </c>
    </row>
    <row r="36">
      <c r="A36" s="6" t="str">
        <f>HYPERLINK("https://docs.google.com/spreadsheets/d/11OXFdsd0KLUaUQRmYawlszF5dcRZQ6CGJudPaBFTmPM/edit#gid=0","HL7 Data Type - FHIR R4: NDL[PractitionerRole]")</f>
        <v>HL7 Data Type - FHIR R4: NDL[PractitionerRole]</v>
      </c>
      <c r="B36" s="8" t="s">
        <v>7</v>
      </c>
      <c r="E36" s="9" t="s">
        <v>81</v>
      </c>
    </row>
    <row r="37">
      <c r="A37" s="6" t="str">
        <f>HYPERLINK("https://docs.google.com/spreadsheets/d/17b4wqJOzGieNBSdHYZt3ymKucsRDd_h8leaiz_umG7E/edit#gid=0","HL7 Data Type - FHIR R4: PL")</f>
        <v>HL7 Data Type - FHIR R4: PL</v>
      </c>
      <c r="B37" s="8" t="s">
        <v>8</v>
      </c>
      <c r="E37" s="9" t="s">
        <v>83</v>
      </c>
    </row>
    <row r="38">
      <c r="A38" s="6" t="str">
        <f>HYPERLINK("https://docs.google.com/spreadsheets/d/1ac4z8T-3r5guzjHNW60VjDBfBFnVaHV2e2bXhlJSkjg/edit#gid=0","HL7 Data Type - FHIR R4: PLN")</f>
        <v>HL7 Data Type - FHIR R4: PLN</v>
      </c>
      <c r="B38" s="8" t="s">
        <v>8</v>
      </c>
      <c r="E38" s="9" t="s">
        <v>85</v>
      </c>
    </row>
    <row r="39">
      <c r="A39" s="6" t="str">
        <f>HYPERLINK("https://docs.google.com/spreadsheets/d/1WAGzkLwwhJJGdsry9llddsgZpwjs3D1xoeir_guRVKI/edit#gid=0","HL7 Data Type - FHIR R4: PT")</f>
        <v>HL7 Data Type - FHIR R4: PT</v>
      </c>
      <c r="B39" s="8" t="s">
        <v>8</v>
      </c>
      <c r="E39" s="9" t="s">
        <v>86</v>
      </c>
    </row>
    <row r="40">
      <c r="A40" s="6" t="str">
        <f>HYPERLINK("https://docs.google.com/spreadsheets/d/1CzyaN_QGJDg6RMgwDyhMgwIsEUOek0IKJmt7e_aPCDE/edit#gid=0","HL7 Data Type - FHIR R4: RI[Timing]")</f>
        <v>HL7 Data Type - FHIR R4: RI[Timing]</v>
      </c>
      <c r="B40" s="8" t="s">
        <v>7</v>
      </c>
      <c r="E40" s="9" t="s">
        <v>88</v>
      </c>
    </row>
    <row r="41">
      <c r="A41" s="6" t="str">
        <f>HYPERLINK("https://docs.google.com/spreadsheets/d/14JpjWqo_RG1Q_tYJYpV0__SVyflLsveSVYnlryTaoB0/edit#gid=0","HL7 Data Type - FHIR R4: RP[Attachment]")</f>
        <v>HL7 Data Type - FHIR R4: RP[Attachment]</v>
      </c>
      <c r="B41" s="8" t="s">
        <v>7</v>
      </c>
      <c r="E41" s="9" t="s">
        <v>90</v>
      </c>
    </row>
    <row r="42">
      <c r="A42" s="6" t="str">
        <f>HYPERLINK("https://docs.google.com/spreadsheets/d/1azu9FNtDrbtyTB9dj1doDW315ngDrPlqrLARvvVHNb8/edit#gid=0","HL7 Data Type - FHIR R4: SN[Quantity]")</f>
        <v>HL7 Data Type - FHIR R4: SN[Quantity]</v>
      </c>
      <c r="B42" s="8" t="s">
        <v>7</v>
      </c>
      <c r="E42" s="9" t="s">
        <v>91</v>
      </c>
    </row>
    <row r="43">
      <c r="A43" s="6" t="str">
        <f>HYPERLINK("https://docs.google.com/spreadsheets/d/1YoKx8ok-gnNaRFwh4YuyDsFB-rF84aPC4uvNEwIlCDk/edit#gid=0","HL7 Data Type - FHIR R4: SN[Range]")</f>
        <v>HL7 Data Type - FHIR R4: SN[Range]</v>
      </c>
      <c r="B43" s="8" t="s">
        <v>7</v>
      </c>
      <c r="E43" s="9" t="s">
        <v>93</v>
      </c>
    </row>
    <row r="44">
      <c r="A44" s="6" t="str">
        <f>HYPERLINK("https://docs.google.com/spreadsheets/d/19t5jrwRcmXNXjXcAXW0SEHlRGnBpMdm014C7CtIZ2XE/edit#gid=0","HL7 Data Type - FHIR R4: SN[Ratio]")</f>
        <v>HL7 Data Type - FHIR R4: SN[Ratio]</v>
      </c>
      <c r="B44" s="8" t="s">
        <v>7</v>
      </c>
      <c r="E44" s="9" t="s">
        <v>95</v>
      </c>
    </row>
    <row r="45">
      <c r="A45" s="5" t="str">
        <f>HYPERLINK("https://docs.google.com/spreadsheets/d/1mtqV8SQ9eqsVe9kvrkTjWLEj9Adpnc5-iIb2B2oiqfM/edit#gid=0","HL7 Data Type - FHIR R4: ST[Identifier]")</f>
        <v>HL7 Data Type - FHIR R4: ST[Identifier]</v>
      </c>
      <c r="B45" s="8" t="s">
        <v>7</v>
      </c>
      <c r="E45" s="9" t="s">
        <v>97</v>
      </c>
    </row>
    <row r="46">
      <c r="A46" s="6" t="str">
        <f>HYPERLINK("https://docs.google.com/spreadsheets/d/1cti6hPf-05Z2fziWk7lScLq6RHgspA4gMorBS6m4J3o/edit#gid=0","HL7 Data Type - FHIR R4: TQ[ServiceRequest]")</f>
        <v>HL7 Data Type - FHIR R4: TQ[ServiceRequest]</v>
      </c>
      <c r="B46" s="8" t="s">
        <v>7</v>
      </c>
      <c r="E46" s="9" t="s">
        <v>98</v>
      </c>
    </row>
    <row r="47">
      <c r="A47" s="6" t="str">
        <f>HYPERLINK("https://docs.google.com/spreadsheets/d/1f4PcY0fzBbcg7ewW67TpNGPKDZHMtA8AKRHuRVLrzqc/edit#gid=0","HL7 Data Type - FHIR R4: TQ[Task]")</f>
        <v>HL7 Data Type - FHIR R4: TQ[Task]</v>
      </c>
      <c r="B47" s="8" t="s">
        <v>7</v>
      </c>
      <c r="E47" s="9" t="s">
        <v>101</v>
      </c>
    </row>
    <row r="48">
      <c r="A48" s="6" t="str">
        <f>HYPERLINK("https://docs.google.com/spreadsheets/d/1hSTEur557TIKPEKZRoprVw-uNpw12JZtri-iQsc4uQ0/edit#gid=0","HL7 Data Type - FHIR R4: XAD")</f>
        <v>HL7 Data Type - FHIR R4: XAD</v>
      </c>
      <c r="B48" s="8" t="s">
        <v>8</v>
      </c>
      <c r="E48" s="9" t="s">
        <v>102</v>
      </c>
    </row>
    <row r="49">
      <c r="A49" s="6" t="str">
        <f>HYPERLINK("https://docs.google.com/spreadsheets/d/1hp-FZG0jKhKmxbVddilKKCc24RLAvum6g14q8o-3frk/edit#gid=0","HL7 Data Type - FHIR R4: XCN[Practitioner]")</f>
        <v>HL7 Data Type - FHIR R4: XCN[Practitioner]</v>
      </c>
      <c r="B49" s="8" t="s">
        <v>7</v>
      </c>
      <c r="E49" s="9" t="s">
        <v>104</v>
      </c>
    </row>
    <row r="50">
      <c r="A50" s="6" t="str">
        <f>HYPERLINK("https://docs.google.com/spreadsheets/d/1IXMRcpSKosDeviTGPb-v0FJ1OAYgBzRft5H-tGcFUgk/edit#gid=0","HL7 Data Type - FHIR R4: XCN[PractitionerRole]")</f>
        <v>HL7 Data Type - FHIR R4: XCN[PractitionerRole]</v>
      </c>
      <c r="B50" s="8" t="s">
        <v>7</v>
      </c>
      <c r="E50" s="9" t="s">
        <v>106</v>
      </c>
    </row>
    <row r="51">
      <c r="A51" s="6" t="str">
        <f>HYPERLINK("https://docs.google.com/spreadsheets/d/1Ecs9dRMCkOSeTlRj8G7PyL_uuv-32UZ_J7fD-JqC5ws/edit#gid=0","HL7 Data Type - FHIR R4: XCN[RelatedPerson]")</f>
        <v>HL7 Data Type - FHIR R4: XCN[RelatedPerson]</v>
      </c>
      <c r="B51" s="8" t="s">
        <v>8</v>
      </c>
      <c r="E51" s="9" t="s">
        <v>107</v>
      </c>
    </row>
    <row r="52">
      <c r="A52" s="6" t="str">
        <f>HYPERLINK("https://docs.google.com/spreadsheets/d/15vjDyAgfFhWqnY9ssdePYpUOV5TGeuf6mFUof55xulo/edit#gid=0","HL7 Data Type - FHIR R4: XON[Location]")</f>
        <v>HL7 Data Type - FHIR R4: XON[Location]</v>
      </c>
      <c r="B52" s="8" t="s">
        <v>7</v>
      </c>
      <c r="E52" s="9" t="s">
        <v>109</v>
      </c>
    </row>
    <row r="53">
      <c r="A53" s="6" t="str">
        <f>HYPERLINK("https://docs.google.com/spreadsheets/d/1-cdMWepRbnqJOVVZ-y70Qv9Ub7evClmbX9gYO0kHmpo/edit#gid=0","HL7 Data Type - FHIR R4: XON[Organization]")</f>
        <v>HL7 Data Type - FHIR R4: XON[Organization]</v>
      </c>
      <c r="B53" s="8" t="s">
        <v>8</v>
      </c>
      <c r="E53" s="9" t="s">
        <v>111</v>
      </c>
    </row>
    <row r="54">
      <c r="A54" s="6" t="str">
        <f>HYPERLINK("https://docs.google.com/spreadsheets/d/1BjunTEyDupmLMWItIuAcpm7lReujQTNVley0HrZJU7s/edit#gid=0","HL7 Data Type - FHIR R4: XON[String]")</f>
        <v>HL7 Data Type - FHIR R4: XON[String]</v>
      </c>
      <c r="B54" s="8" t="s">
        <v>8</v>
      </c>
      <c r="E54" s="9" t="s">
        <v>113</v>
      </c>
    </row>
    <row r="55">
      <c r="A55" s="6" t="str">
        <f>HYPERLINK("https://docs.google.com/spreadsheets/d/1z8_nsSAHtkBLV0vPQuYJ50lLuh0p3Kv1dAkecl-f7oM/edit#gid=0","HL7 Data Type - FHIR R4: XPN")</f>
        <v>HL7 Data Type - FHIR R4: XPN</v>
      </c>
      <c r="B55" s="8" t="s">
        <v>8</v>
      </c>
      <c r="E55" s="9" t="s">
        <v>114</v>
      </c>
    </row>
    <row r="56">
      <c r="A56" s="6" t="str">
        <f>HYPERLINK("https://docs.google.com/spreadsheets/d/1g4TA7CC4zHkWmGvGQdskKJ3DrOdVQVS3MooE_iU9CuU/edit#gid=0","HL7 Data Type - FHIR R4: XTN")</f>
        <v>HL7 Data Type - FHIR R4: XTN</v>
      </c>
      <c r="B56" s="8" t="s">
        <v>8</v>
      </c>
      <c r="E56" s="9" t="s">
        <v>116</v>
      </c>
    </row>
    <row r="57">
      <c r="A57" s="6" t="str">
        <f>HYPERLINK("https://docs.google.com/spreadsheets/d/1lAit5IsCkpdWAJarDdkr2obW-dnabpOPwYos72ac8FY/edit#gid=0","HL7 Data Type - FHIR R4: TQ[MedicationRequest]")</f>
        <v>HL7 Data Type - FHIR R4: TQ[MedicationRequest]</v>
      </c>
      <c r="B57" s="8" t="s">
        <v>7</v>
      </c>
      <c r="C57" s="8" t="s">
        <v>33</v>
      </c>
      <c r="E57" s="9" t="s">
        <v>118</v>
      </c>
    </row>
    <row r="58">
      <c r="A58" s="6" t="str">
        <f>HYPERLINK("https://docs.google.com/spreadsheets/d/1lKNOp9adRZq86xYTl1U_VtsIr4qTUmETR2sU3S9Ie8M/edit#gid=0","HL7 Data Type - ID[CodeableConcept]")</f>
        <v>HL7 Data Type - ID[CodeableConcept]</v>
      </c>
      <c r="B58" s="8" t="s">
        <v>7</v>
      </c>
      <c r="C58" s="8" t="s">
        <v>10</v>
      </c>
      <c r="E58" s="9" t="s">
        <v>120</v>
      </c>
    </row>
    <row r="59">
      <c r="A59" s="6" t="str">
        <f>HYPERLINK("https://docs.google.com/spreadsheets/d/1VO508bSJpIwkdvRNFpblmxsVxEfO1q2wozOKA_7pCaE/edit#gid=0","HL7 Data Type - FHIR R4: SAD")</f>
        <v>HL7 Data Type - FHIR R4: SAD</v>
      </c>
      <c r="B59" s="8" t="s">
        <v>8</v>
      </c>
      <c r="C59" s="8" t="s">
        <v>10</v>
      </c>
      <c r="E59" s="9" t="s">
        <v>122</v>
      </c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</sheetData>
  <autoFilter ref="$A$1:$E$215">
    <sortState ref="A1:E215">
      <sortCondition ref="A1:A215"/>
    </sortState>
  </autoFilter>
  <dataValidations>
    <dataValidation type="list" allowBlank="1" showErrorMessage="1" sqref="B2:B215">
      <formula1>Meta!$A$2:$A$5</formula1>
    </dataValidation>
  </dataValidations>
  <hyperlinks>
    <hyperlink r:id="rId1" location="gid=0" ref="E2"/>
    <hyperlink r:id="rId2" location="gid=0" ref="E3"/>
    <hyperlink r:id="rId3" location="gid=0" ref="E4"/>
    <hyperlink r:id="rId4" location="gid=0" ref="E5"/>
    <hyperlink r:id="rId5" location="gid=0" ref="E6"/>
    <hyperlink r:id="rId6" location="gid=0" ref="E7"/>
    <hyperlink r:id="rId7" location="gid=0" ref="E8"/>
    <hyperlink r:id="rId8" location="gid=0" ref="E9"/>
    <hyperlink r:id="rId9" location="gid=0" ref="E10"/>
    <hyperlink r:id="rId10" location="gid=0" ref="E11"/>
    <hyperlink r:id="rId11" location="gid=0" ref="E12"/>
    <hyperlink r:id="rId12" location="gid=0" ref="E13"/>
    <hyperlink r:id="rId13" location="gid=0" ref="E14"/>
    <hyperlink r:id="rId14" location="gid=0" ref="E15"/>
    <hyperlink r:id="rId15" location="gid=0" ref="E16"/>
    <hyperlink r:id="rId16" location="gid=0" ref="E17"/>
    <hyperlink r:id="rId17" location="gid=0" ref="E18"/>
    <hyperlink r:id="rId18" location="gid=0" ref="E19"/>
    <hyperlink r:id="rId19" location="gid=0" ref="E20"/>
    <hyperlink r:id="rId20" location="gid=0" ref="E21"/>
    <hyperlink r:id="rId21" location="gid=0" ref="E22"/>
    <hyperlink r:id="rId22" location="gid=0" ref="E23"/>
    <hyperlink r:id="rId23" location="gid=0" ref="E24"/>
    <hyperlink r:id="rId24" location="gid=0" ref="E25"/>
    <hyperlink r:id="rId25" location="gid=0" ref="E26"/>
    <hyperlink r:id="rId26" location="gid=0" ref="E27"/>
    <hyperlink r:id="rId27" location="gid=0" ref="E28"/>
    <hyperlink r:id="rId28" location="gid=0" ref="E29"/>
    <hyperlink r:id="rId29" location="gid=0" ref="E30"/>
    <hyperlink r:id="rId30" location="gid=0" ref="E31"/>
    <hyperlink r:id="rId31" location="gid=0" ref="E32"/>
    <hyperlink r:id="rId32" location="gid=0" ref="E33"/>
    <hyperlink r:id="rId33" location="gid=0" ref="E34"/>
    <hyperlink r:id="rId34" location="gid=0" ref="E35"/>
    <hyperlink r:id="rId35" location="gid=0" ref="E36"/>
    <hyperlink r:id="rId36" location="gid=0" ref="E37"/>
    <hyperlink r:id="rId37" location="gid=0" ref="E38"/>
    <hyperlink r:id="rId38" location="gid=0" ref="E39"/>
    <hyperlink r:id="rId39" location="gid=0" ref="E40"/>
    <hyperlink r:id="rId40" location="gid=0" ref="E41"/>
    <hyperlink r:id="rId41" location="gid=0" ref="E42"/>
    <hyperlink r:id="rId42" location="gid=0" ref="E43"/>
    <hyperlink r:id="rId43" location="gid=0" ref="E44"/>
    <hyperlink r:id="rId44" location="gid=0" ref="E45"/>
    <hyperlink r:id="rId45" location="gid=0" ref="E46"/>
    <hyperlink r:id="rId46" location="gid=0" ref="E47"/>
    <hyperlink r:id="rId47" location="gid=0" ref="E48"/>
    <hyperlink r:id="rId48" location="gid=0" ref="E49"/>
    <hyperlink r:id="rId49" location="gid=0" ref="E50"/>
    <hyperlink r:id="rId50" location="gid=0" ref="E51"/>
    <hyperlink r:id="rId51" location="gid=0" ref="E52"/>
    <hyperlink r:id="rId52" location="gid=0" ref="E53"/>
    <hyperlink r:id="rId53" location="gid=0" ref="E54"/>
    <hyperlink r:id="rId54" location="gid=0" ref="E55"/>
    <hyperlink r:id="rId55" location="gid=0" ref="E56"/>
    <hyperlink r:id="rId56" location="gid=0" ref="E57"/>
    <hyperlink r:id="rId57" location="gid=0" ref="E58"/>
    <hyperlink r:id="rId58" location="gid=0" ref="E59"/>
  </hyperlinks>
  <drawing r:id="rId5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3.71"/>
    <col customWidth="1" min="2" max="2" width="15.14"/>
    <col customWidth="1" min="3" max="4" width="22.86"/>
    <col customWidth="1" min="5" max="5" width="37.57"/>
    <col customWidth="1" min="6" max="6" width="22.86"/>
  </cols>
  <sheetData>
    <row r="1">
      <c r="A1" s="4" t="s">
        <v>132</v>
      </c>
      <c r="B1" s="4" t="s">
        <v>133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6" t="str">
        <f>HYPERLINK("https://docs.google.com/spreadsheets/d/1VxG2IpKlMJE_aC4hDB-PXKM6q2vC_E950WO2Nbctr5U/edit#gid=0","Gender")</f>
        <v>Gender</v>
      </c>
      <c r="B2" s="8" t="s">
        <v>135</v>
      </c>
      <c r="C2" s="17"/>
      <c r="F2" s="9" t="s">
        <v>136</v>
      </c>
    </row>
    <row r="3">
      <c r="A3" s="6" t="str">
        <f>HYPERLINK("https://docs.google.com/spreadsheets/d/1HfYIHuf_CVC28fRhy3wgGSRZ5XtWKSERNNrcR45wSkA/edit#gid=0","Marital Status")</f>
        <v>Marital Status</v>
      </c>
      <c r="B3" s="8" t="s">
        <v>138</v>
      </c>
      <c r="C3" s="17"/>
      <c r="F3" s="9" t="s">
        <v>139</v>
      </c>
    </row>
    <row r="4">
      <c r="A4" s="6" t="str">
        <f>HYPERLINK("https://docs.google.com/spreadsheets/d/1T8Q6rSolB8lh56sXr3SVZ6AAPQGqD8D0zCoxz2dzdkM/edit#gid=0","Encounter Class")</f>
        <v>Encounter Class</v>
      </c>
      <c r="B4" s="8" t="s">
        <v>140</v>
      </c>
      <c r="C4" s="17"/>
      <c r="F4" s="9" t="s">
        <v>141</v>
      </c>
    </row>
    <row r="5">
      <c r="A5" s="6" t="str">
        <f>HYPERLINK("https://docs.google.com/spreadsheets/d/1-g6mrN1Q_Y_foJjlOXY32UAtMWwPi245mh3kRc8FBQ4/edit#gid=0","Encounter Type")</f>
        <v>Encounter Type</v>
      </c>
      <c r="B5" s="8" t="s">
        <v>140</v>
      </c>
      <c r="C5" s="17"/>
      <c r="F5" s="9" t="s">
        <v>144</v>
      </c>
    </row>
    <row r="6">
      <c r="A6" s="6" t="str">
        <f>HYPERLINK("https://docs.google.com/spreadsheets/d/1y4Y1YDT48qL5Rqdob7hoyghJx70ks0qp68-hcOrdgcs/edit#gid=0","Religion")</f>
        <v>Religion</v>
      </c>
      <c r="B6" s="8" t="s">
        <v>146</v>
      </c>
      <c r="C6" s="17"/>
      <c r="F6" s="9" t="s">
        <v>147</v>
      </c>
    </row>
    <row r="7">
      <c r="A7" s="6" t="str">
        <f>HYPERLINK("https://docs.google.com/spreadsheets/d/1KJsdOBI-L2BD2DpItURTDZ7o-rGNEYIZZMBNEoiqhrI/edit#gid=0","Admission Type")</f>
        <v>Admission Type</v>
      </c>
      <c r="B7" s="8" t="s">
        <v>149</v>
      </c>
      <c r="C7" s="17"/>
      <c r="F7" s="9" t="s">
        <v>150</v>
      </c>
    </row>
    <row r="8">
      <c r="A8" s="6" t="str">
        <f>HYPERLINK("https://docs.google.com/spreadsheets/d/1BDbtJ9kKKpDXIG8GAaRyqpb_iUKBaaU4b0bcxHo0KoI/edit#gid=0","Relationship")</f>
        <v>Relationship</v>
      </c>
      <c r="B8" s="8" t="s">
        <v>151</v>
      </c>
      <c r="C8" s="17"/>
      <c r="F8" s="9" t="s">
        <v>153</v>
      </c>
    </row>
    <row r="9">
      <c r="A9" s="6" t="str">
        <f>HYPERLINK("https://docs.google.com/spreadsheets/d/1mxMfcCgpRM2gH6QBOxndzjZcy22MzlskspqEmNADLp8/edit#gid=0","Interpretation Code")</f>
        <v>Interpretation Code</v>
      </c>
      <c r="B9" s="8" t="s">
        <v>154</v>
      </c>
      <c r="C9" s="17"/>
      <c r="F9" s="9" t="s">
        <v>155</v>
      </c>
    </row>
    <row r="10">
      <c r="A10" s="6" t="str">
        <f>HYPERLINK("https://docs.google.com/spreadsheets/d/1RsA6SEYsjfrR6TbwY1JHBetrPyRED2RDzTa1jvHRvX0/edit#gid=0","Observation Status")</f>
        <v>Observation Status</v>
      </c>
      <c r="B10" s="8" t="s">
        <v>156</v>
      </c>
      <c r="C10" s="17"/>
      <c r="F10" s="9" t="s">
        <v>157</v>
      </c>
    </row>
    <row r="11">
      <c r="A11" s="6" t="str">
        <f>HYPERLINK("https://docs.google.com/spreadsheets/d/1etqlWirZVdqipXGQ_9Uq1Wl6bN4DMp-SdL6Y8MnE4WE/edit#gid=0","Readmission Indicator")</f>
        <v>Readmission Indicator</v>
      </c>
      <c r="B11" s="8" t="s">
        <v>158</v>
      </c>
      <c r="C11" s="17"/>
      <c r="F11" s="9" t="s">
        <v>159</v>
      </c>
    </row>
    <row r="12">
      <c r="A12" s="6" t="str">
        <f>HYPERLINK("https://docs.google.com/spreadsheets/d/1PZzztfsx_yRfvrl3i9on8Tc-yXZCzbK1wnVgts-SxSQ/edit#gid=0","Result Status")</f>
        <v>Result Status</v>
      </c>
      <c r="B12" s="8" t="s">
        <v>160</v>
      </c>
      <c r="C12" s="17"/>
      <c r="F12" s="9" t="s">
        <v>161</v>
      </c>
    </row>
    <row r="13">
      <c r="A13" s="6" t="str">
        <f>HYPERLINK("https://docs.google.com/spreadsheets/d/1eaVJ4Cjdc5YB97SuEOquV3Fz6UO3DgwqS6-OVjjuPSY/edit#gid=0","Value Type")</f>
        <v>Value Type</v>
      </c>
      <c r="B13" s="8" t="s">
        <v>162</v>
      </c>
      <c r="C13" s="17"/>
      <c r="F13" s="9" t="s">
        <v>163</v>
      </c>
    </row>
    <row r="14">
      <c r="A14" s="6" t="str">
        <f>HYPERLINK("https://docs.google.com/spreadsheets/d/1kRIGg82psj97HFzQx5-t34LbHBzhAQzFqM1BT2uNVSI/edit#gid=0","Allergy Category")</f>
        <v>Allergy Category</v>
      </c>
      <c r="B14" s="8" t="s">
        <v>164</v>
      </c>
      <c r="C14" s="17"/>
      <c r="F14" s="9" t="s">
        <v>165</v>
      </c>
    </row>
    <row r="15">
      <c r="A15" s="6" t="str">
        <f>HYPERLINK("https://docs.google.com/spreadsheets/d/1UpQTB_IaM7hHAqz6gpmenkcPt2_BWSymicKQMtmZKN0/edit#gid=0","Allergy Type")</f>
        <v>Allergy Type</v>
      </c>
      <c r="B15" s="8" t="s">
        <v>164</v>
      </c>
      <c r="C15" s="17"/>
      <c r="F15" s="9" t="s">
        <v>166</v>
      </c>
    </row>
    <row r="16">
      <c r="A16" s="6" t="str">
        <f>HYPERLINK("https://docs.google.com/spreadsheets/d/1IKIju2kedkokH5NGLWUlR1_Xsbdcplfb3wInd-W2lFE/edit#gid=0","Contact Role")</f>
        <v>Contact Role</v>
      </c>
      <c r="B16" s="8" t="s">
        <v>167</v>
      </c>
      <c r="C16" s="17"/>
      <c r="F16" s="9" t="s">
        <v>168</v>
      </c>
    </row>
    <row r="17">
      <c r="A17" s="6" t="str">
        <f>HYPERLINK("https://docs.google.com/spreadsheets/d/1jVCdH4v9dJwOnjM0gm20x8QgbN8HZwWJZwP2L14UWHI/edit#gid=0","Specimen Availability")</f>
        <v>Specimen Availability</v>
      </c>
      <c r="B17" s="8" t="s">
        <v>169</v>
      </c>
      <c r="C17" s="17"/>
      <c r="F17" s="9" t="s">
        <v>170</v>
      </c>
    </row>
    <row r="18">
      <c r="A18" s="6" t="str">
        <f>HYPERLINK("https://docs.google.com/spreadsheets/d/1MyCLfcQhfwFMXIqTKkSsWrhkPj4FueY1qg0EuMW8tmU/edit#gid=0","Yes/No")</f>
        <v>Yes/No</v>
      </c>
      <c r="B18" s="8" t="s">
        <v>169</v>
      </c>
      <c r="C18" s="17"/>
      <c r="F18" s="9" t="s">
        <v>171</v>
      </c>
    </row>
    <row r="19">
      <c r="A19" s="6" t="str">
        <f>HYPERLINK("https://docs.google.com/spreadsheets/d/12TJrysXA2lpcnYd-2TRljHmjYxn8nzPUh1AYbM4IFxw/edit#gid=0","Acknowledgements")</f>
        <v>Acknowledgements</v>
      </c>
      <c r="B19" s="8" t="s">
        <v>172</v>
      </c>
      <c r="C19" s="17"/>
      <c r="F19" s="9" t="s">
        <v>173</v>
      </c>
    </row>
    <row r="20">
      <c r="A20" s="6" t="str">
        <f>HYPERLINK("https://docs.google.com/spreadsheets/d/1L_AfyPgHtp2gKwuLLUtqYwT7FZPpqtfQaxaJAkLqj04/edit#gid=0","Preferred Method of Contact")</f>
        <v>Preferred Method of Contact</v>
      </c>
      <c r="B20" s="8" t="s">
        <v>174</v>
      </c>
      <c r="C20" s="17"/>
      <c r="F20" s="9" t="s">
        <v>175</v>
      </c>
    </row>
    <row r="21">
      <c r="A21" s="6" t="str">
        <f>HYPERLINK("https://docs.google.com/spreadsheets/d/1NwT6PQDhxnzaKcGOdZkioyHlt6WgaZBe_0KM_UJFNxE/edit#gid=0","Address Type")</f>
        <v>Address Type</v>
      </c>
      <c r="B21" s="8" t="s">
        <v>176</v>
      </c>
      <c r="C21" s="17"/>
      <c r="F21" s="9" t="s">
        <v>177</v>
      </c>
    </row>
    <row r="22">
      <c r="A22" s="6" t="str">
        <f>HYPERLINK("https://docs.google.com/spreadsheets/d/1pK0Uutb8ppFiPxR_Mnwh5-N5WINCwTyWtgbwLBgZfGg/edit#gid=0","Name Type")</f>
        <v>Name Type</v>
      </c>
      <c r="B22" s="8" t="s">
        <v>178</v>
      </c>
      <c r="C22" s="17"/>
      <c r="F22" s="9" t="s">
        <v>179</v>
      </c>
    </row>
    <row r="23">
      <c r="A23" s="6" t="str">
        <f>HYPERLINK("https://docs.google.com/spreadsheets/d/1EE3a5UIGXLi8wMDr49fWTEVx8QS2GFqYgitE3vLOQTQ/edit#gid=0","Telecom Use Code")</f>
        <v>Telecom Use Code</v>
      </c>
      <c r="B23" s="8" t="s">
        <v>180</v>
      </c>
      <c r="C23" s="17"/>
      <c r="F23" s="9" t="s">
        <v>181</v>
      </c>
    </row>
    <row r="24">
      <c r="A24" s="6" t="str">
        <f>HYPERLINK("https://docs.google.com/spreadsheets/d/1ynFVTj3fQrQAvpGK7XAEODEzRaMdIexWD8MpT70VfE4/edit#gid=0","ID Type")</f>
        <v>ID Type</v>
      </c>
      <c r="B24" s="8" t="s">
        <v>182</v>
      </c>
      <c r="C24" s="17"/>
      <c r="F24" s="9" t="s">
        <v>183</v>
      </c>
    </row>
    <row r="25">
      <c r="A25" s="6" t="str">
        <f>HYPERLINK("https://docs.google.com/spreadsheets/d/1LZKUNeuK1JlK3GcWHDK0zlebHsdhLNdNNiUoFT95WW4/edit#gid=0","Operation")</f>
        <v>Operation</v>
      </c>
      <c r="B25" s="8" t="s">
        <v>184</v>
      </c>
      <c r="C25" s="17"/>
      <c r="F25" s="9" t="s">
        <v>185</v>
      </c>
    </row>
    <row r="26">
      <c r="A26" s="6" t="str">
        <f>HYPERLINK("https://docs.google.com/spreadsheets/d/1LZKUNeuK1JlK3GcWHDK0zlebHsdhLNdNNiUoFT95WW4/edit#gid=0","Segment Action Code")</f>
        <v>Segment Action Code</v>
      </c>
      <c r="B26" s="8" t="s">
        <v>184</v>
      </c>
      <c r="C26" s="17"/>
      <c r="F26" s="9" t="s">
        <v>185</v>
      </c>
    </row>
    <row r="27">
      <c r="A27" s="6" t="str">
        <f>HYPERLINK("https://docs.google.com/spreadsheets/d/12v60aOPnLth4NipsjZyT9ibz5E7JSLgSsPMop2U1JgA/edit#gid=0","Encounter Priority")</f>
        <v>Encounter Priority</v>
      </c>
      <c r="B27" s="8" t="s">
        <v>186</v>
      </c>
      <c r="C27" s="17"/>
      <c r="F27" s="9" t="s">
        <v>187</v>
      </c>
    </row>
    <row r="28">
      <c r="A28" s="6" t="str">
        <f>HYPERLINK("https://docs.google.com/spreadsheets/d/1SWVX0Uknacu8ZEJwasB7lLD9LtCALX2C01lR5XzRktU/edit#gid=0","Student Status")</f>
        <v>Student Status</v>
      </c>
      <c r="B28" s="8" t="s">
        <v>188</v>
      </c>
      <c r="C28" s="17"/>
      <c r="F28" s="9" t="s">
        <v>189</v>
      </c>
    </row>
    <row r="29">
      <c r="A29" s="6" t="str">
        <f>HYPERLINK("https://docs.google.com/spreadsheets/d/1YC0HqPfyRswWwvWh_9iHaTECvY8m2vk4DjYl0K56pc0/edit#gid=0","Universal ID Type")</f>
        <v>Universal ID Type</v>
      </c>
      <c r="B29" s="8" t="s">
        <v>190</v>
      </c>
      <c r="C29" s="17"/>
      <c r="F29" s="9" t="s">
        <v>191</v>
      </c>
    </row>
    <row r="30">
      <c r="A30" s="6" t="str">
        <f>HYPERLINK("https://docs.google.com/spreadsheets/d/13BsPLL6w_cY2WpvpikQcwD1T4X5Vg7cm94BNNwLwp5Q/edit#gid=0","Living Will")</f>
        <v>Living Will</v>
      </c>
      <c r="B30" s="8" t="s">
        <v>192</v>
      </c>
      <c r="C30" s="17"/>
      <c r="F30" s="9" t="s">
        <v>193</v>
      </c>
    </row>
    <row r="31">
      <c r="A31" s="6" t="str">
        <f>HYPERLINK("https://docs.google.com/spreadsheets/d/1H1xwOSKaUkI5J7JUPiWR01WWFOnEQzwxwGLizknf0V4/edit#gid=0","Completion Status")</f>
        <v>Completion Status</v>
      </c>
      <c r="B31" s="8" t="s">
        <v>194</v>
      </c>
      <c r="C31" s="17"/>
      <c r="F31" s="9" t="s">
        <v>195</v>
      </c>
    </row>
    <row r="32">
      <c r="A32" s="6" t="str">
        <f>HYPERLINK("https://docs.google.com/spreadsheets/d/1f7aeT8l75TNoQC3KXHw3ccdTdCmdnVjavfYBoMPWdY4/edit#gid=0","Organization Unit Type")</f>
        <v>Organization Unit Type</v>
      </c>
      <c r="B32" s="8" t="s">
        <v>196</v>
      </c>
      <c r="C32" s="17"/>
      <c r="F32" s="9" t="s">
        <v>197</v>
      </c>
    </row>
    <row r="33">
      <c r="A33" s="6" t="str">
        <f>HYPERLINK("https://docs.google.com/spreadsheets/d/1cq-jINNYePVc6dACBzBbFzTv7ry8e6w8ZXgHmmW7WeE/edit#gid=0","Mode of Arrival")</f>
        <v>Mode of Arrival</v>
      </c>
      <c r="B33" s="8" t="s">
        <v>198</v>
      </c>
      <c r="C33" s="17"/>
      <c r="F33" s="9" t="s">
        <v>199</v>
      </c>
    </row>
    <row r="34">
      <c r="A34" s="6" t="str">
        <f>HYPERLINK("https://docs.google.com/spreadsheets/d/1a0YDihqtqELS5PPwR8b9wCOPg_Sq2uoLPpds6pHI9dk/edit#gid=0","Registry Status")</f>
        <v>Registry Status</v>
      </c>
      <c r="B34" s="8" t="s">
        <v>200</v>
      </c>
      <c r="C34" s="17"/>
      <c r="F34" s="9" t="s">
        <v>201</v>
      </c>
    </row>
    <row r="35">
      <c r="A35" s="6" t="str">
        <f>HYPERLINK("https://docs.google.com/spreadsheets/d/1Mw2am81E0fuDQ-kNrCEc-LwgZ6PlxHNauOBzZ8y5qUM/edit#gid=0","Role")</f>
        <v>Role</v>
      </c>
      <c r="B35" s="8" t="s">
        <v>202</v>
      </c>
      <c r="C35" s="17"/>
      <c r="F35" s="9" t="s">
        <v>203</v>
      </c>
    </row>
    <row r="36">
      <c r="A36" s="6" t="str">
        <f>HYPERLINK("https://docs.google.com/spreadsheets/d/1d1PTZpzWZPTQ6Ke3fJeirYxfuQu9t1BetnUHq26UDgA/edit#gid=0","Name Assembly Order")</f>
        <v>Name Assembly Order</v>
      </c>
      <c r="B36" s="8" t="s">
        <v>204</v>
      </c>
      <c r="C36" s="17"/>
      <c r="F36" s="9" t="s">
        <v>205</v>
      </c>
    </row>
    <row r="37">
      <c r="A37" s="6" t="str">
        <f>HYPERLINK("https://docs.google.com/spreadsheets/d/1uTlF1ZBSs6GIksOREp3pcBLGNphcpxOrn5NBBEiRTd4/edit#gid=0","Order Type")</f>
        <v>Order Type</v>
      </c>
      <c r="B37" s="8" t="s">
        <v>206</v>
      </c>
      <c r="C37" s="17"/>
      <c r="F37" s="9" t="s">
        <v>207</v>
      </c>
    </row>
    <row r="38">
      <c r="A38" s="6" t="str">
        <f>HYPERLINK("https://docs.google.com/spreadsheets/d/1fGyQTjdnP2McZispMSnCjbNoCkcPvw9F4tLIw-5AXJU/edit#gid=0","Priority")</f>
        <v>Priority</v>
      </c>
      <c r="B38" s="8" t="s">
        <v>208</v>
      </c>
      <c r="C38" s="17"/>
      <c r="F38" s="9" t="s">
        <v>209</v>
      </c>
    </row>
    <row r="39">
      <c r="A39" s="6" t="str">
        <f>HYPERLINK("https://docs.google.com/spreadsheets/d/1Jxs_J6VkV_KCScPUjbEjpzjgP15tjxPpbpXJQmvIZxs/edit#gid=0","Consent Status")</f>
        <v>Consent Status</v>
      </c>
      <c r="B39" s="8" t="s">
        <v>210</v>
      </c>
      <c r="C39" s="17"/>
      <c r="F39" s="9" t="s">
        <v>211</v>
      </c>
    </row>
    <row r="40">
      <c r="A40" s="6" t="str">
        <f>HYPERLINK("https://docs.google.com/spreadsheets/d/1MyCLfcQhfwFMXIqTKkSsWrhkPj4FueY1qg0EuMW8tmU/edit#gid=0","Yes/No")</f>
        <v>Yes/No</v>
      </c>
      <c r="B40" s="8" t="s">
        <v>212</v>
      </c>
      <c r="C40" s="17"/>
      <c r="F40" s="9" t="s">
        <v>171</v>
      </c>
    </row>
    <row r="41">
      <c r="A41" s="6" t="str">
        <f>HYPERLINK("https://docs.google.com/spreadsheets/d/1pIhWEg7CyIUwK_swo6wL8rTze8bAoeBDbucIofdiwMM/edit#gid=0","Consent Relationship")</f>
        <v>Consent Relationship</v>
      </c>
      <c r="B41" s="8" t="s">
        <v>213</v>
      </c>
      <c r="C41" s="17"/>
      <c r="F41" s="9" t="s">
        <v>214</v>
      </c>
    </row>
    <row r="42">
      <c r="A42" s="6" t="str">
        <f>HYPERLINK("https://docs.google.com/spreadsheets/d/1qc2nfw4KT_GGSYcTX0WdNRfQmvkYRAH0vJgh910GClc/edit#gid=0","Access Restriction Value")</f>
        <v>Access Restriction Value</v>
      </c>
      <c r="B42" s="8" t="s">
        <v>215</v>
      </c>
      <c r="C42" s="17"/>
      <c r="D42" s="8" t="s">
        <v>21</v>
      </c>
      <c r="F42" s="9" t="s">
        <v>216</v>
      </c>
    </row>
    <row r="43">
      <c r="A43" s="6" t="str">
        <f>HYPERLINK("https://docs.google.com/spreadsheets/d/1zyZIiKA7SGVey7LLZXxpZ23R2-sqWR5HL2ZECy2-mnI/edit#gid=0","Access Restriction Reason Code")</f>
        <v>Access Restriction Reason Code</v>
      </c>
      <c r="B43" s="8" t="s">
        <v>217</v>
      </c>
      <c r="C43" s="17"/>
      <c r="D43" s="8" t="s">
        <v>21</v>
      </c>
      <c r="F43" s="9" t="s">
        <v>218</v>
      </c>
    </row>
    <row r="44">
      <c r="A44" s="6" t="str">
        <f>HYPERLINK("https://docs.google.com/spreadsheets/d/1rbjK6-XxY2BoCpVRWy_Mrvkl9PTk_8zw0GIeng8zz-4/edit#gid=0","Participation")</f>
        <v>Participation</v>
      </c>
      <c r="B44" s="8" t="s">
        <v>219</v>
      </c>
      <c r="C44" s="17"/>
      <c r="F44" s="9" t="s">
        <v>220</v>
      </c>
    </row>
    <row r="45">
      <c r="A45" s="6" t="str">
        <f>HYPERLINK("https://docs.google.com/spreadsheets/d/1G5yms1bqKpvcegUwE7jqN46q6U6yWj-RQBCcxhNMlTY/edit#gid=0","Confidentiality Classification")</f>
        <v>Confidentiality Classification</v>
      </c>
      <c r="B45" s="8" t="s">
        <v>221</v>
      </c>
      <c r="C45" s="17"/>
      <c r="D45" s="8" t="s">
        <v>21</v>
      </c>
      <c r="F45" s="9" t="s">
        <v>222</v>
      </c>
    </row>
    <row r="46">
      <c r="A46" s="6" t="str">
        <f>HYPERLINK("https://docs.google.com/spreadsheets/d/1eK_kxbURvlB9vToPHKSkA01oBE7DjuWNW3y9D8HrJWs/edit#gid=0","Security Label Handling Instructions")</f>
        <v>Security Label Handling Instructions</v>
      </c>
      <c r="B46" s="8" t="s">
        <v>223</v>
      </c>
      <c r="C46" s="17"/>
      <c r="D46" s="8" t="s">
        <v>21</v>
      </c>
      <c r="F46" s="9" t="s">
        <v>224</v>
      </c>
    </row>
    <row r="47">
      <c r="A47" s="6" t="str">
        <f>HYPERLINK("https://docs.google.com/spreadsheets/d/1LMZem4sRx927Ye02ZYEOCDHjjgVzdCcF5NIr7-Wfj-o/edit#gid=0","Countries")</f>
        <v>Countries</v>
      </c>
      <c r="B47" s="8" t="s">
        <v>225</v>
      </c>
      <c r="C47" s="17"/>
      <c r="F47" s="9" t="s">
        <v>226</v>
      </c>
    </row>
    <row r="48">
      <c r="A48" s="6" t="str">
        <f>HYPERLINK("https://docs.google.com/spreadsheets/d/1ZDScP4ed81lq_HPMnXvb6cVdd_k_sTlH8KsRQNqDu1A/edit#gid=0","Collection Method Modifier")</f>
        <v>Collection Method Modifier</v>
      </c>
      <c r="B48" s="8"/>
      <c r="C48" s="17"/>
      <c r="F48" s="9" t="s">
        <v>227</v>
      </c>
    </row>
    <row r="49">
      <c r="A49" s="6" t="str">
        <f>HYPERLINK("https://docs.google.com/spreadsheets/d/1mCuQYhWWQJ0h4s4GG0txW4PCFF1JtsJACZ05MgkbLMs/edit#gid=0","Duration Unit")</f>
        <v>Duration Unit</v>
      </c>
      <c r="B49" s="8"/>
      <c r="C49" s="17"/>
      <c r="F49" s="9" t="s">
        <v>228</v>
      </c>
    </row>
    <row r="50">
      <c r="A50" s="6" t="str">
        <f>HYPERLINK("https://docs.google.com/spreadsheets/d/1zPHUFEcOLuIhdG1yyDGDpYd-LAuUKn9hdJNlqYPTkGc/edit#gid=0","Language")</f>
        <v>Language</v>
      </c>
      <c r="C50" s="17"/>
      <c r="F50" s="9" t="s">
        <v>229</v>
      </c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</sheetData>
  <autoFilter ref="$A$1:$F$209">
    <sortState ref="A1:F209">
      <sortCondition ref="B1:B209"/>
      <sortCondition ref="A1:A209"/>
    </sortState>
  </autoFilter>
  <dataValidations>
    <dataValidation type="list" allowBlank="1" showErrorMessage="1" sqref="C2:C209">
      <formula1>Meta!$A$2:$A$5</formula1>
    </dataValidation>
  </dataValidations>
  <hyperlinks>
    <hyperlink r:id="rId1" location="gid=0" ref="F2"/>
    <hyperlink r:id="rId2" location="gid=0" ref="F3"/>
    <hyperlink r:id="rId3" location="gid=0" ref="F4"/>
    <hyperlink r:id="rId4" location="gid=0" ref="F5"/>
    <hyperlink r:id="rId5" location="gid=0" ref="F6"/>
    <hyperlink r:id="rId6" location="gid=0" ref="F7"/>
    <hyperlink r:id="rId7" location="gid=0" ref="F8"/>
    <hyperlink r:id="rId8" location="gid=0" ref="F9"/>
    <hyperlink r:id="rId9" location="gid=0" ref="F10"/>
    <hyperlink r:id="rId10" location="gid=0" ref="F11"/>
    <hyperlink r:id="rId11" location="gid=0" ref="F12"/>
    <hyperlink r:id="rId12" location="gid=0" ref="F13"/>
    <hyperlink r:id="rId13" location="gid=0" ref="F14"/>
    <hyperlink r:id="rId14" location="gid=0" ref="F15"/>
    <hyperlink r:id="rId15" location="gid=0" ref="F16"/>
    <hyperlink r:id="rId16" location="gid=0" ref="F17"/>
    <hyperlink r:id="rId17" location="gid=0" ref="F18"/>
    <hyperlink r:id="rId18" location="gid=0" ref="F19"/>
    <hyperlink r:id="rId19" location="gid=0" ref="F20"/>
    <hyperlink r:id="rId20" location="gid=0" ref="F21"/>
    <hyperlink r:id="rId21" location="gid=0" ref="F22"/>
    <hyperlink r:id="rId22" location="gid=0" ref="F23"/>
    <hyperlink r:id="rId23" location="gid=0" ref="F24"/>
    <hyperlink r:id="rId24" location="gid=0" ref="F25"/>
    <hyperlink r:id="rId25" location="gid=0" ref="F26"/>
    <hyperlink r:id="rId26" location="gid=0" ref="F27"/>
    <hyperlink r:id="rId27" location="gid=0" ref="F28"/>
    <hyperlink r:id="rId28" location="gid=0" ref="F29"/>
    <hyperlink r:id="rId29" location="gid=0" ref="F30"/>
    <hyperlink r:id="rId30" location="gid=0" ref="F31"/>
    <hyperlink r:id="rId31" location="gid=0" ref="F32"/>
    <hyperlink r:id="rId32" location="gid=0" ref="F33"/>
    <hyperlink r:id="rId33" location="gid=0" ref="F34"/>
    <hyperlink r:id="rId34" location="gid=0" ref="F35"/>
    <hyperlink r:id="rId35" location="gid=0" ref="F36"/>
    <hyperlink r:id="rId36" location="gid=0" ref="F37"/>
    <hyperlink r:id="rId37" location="gid=0" ref="F38"/>
    <hyperlink r:id="rId38" location="gid=0" ref="F39"/>
    <hyperlink r:id="rId39" location="gid=0" ref="F40"/>
    <hyperlink r:id="rId40" location="gid=0" ref="F41"/>
    <hyperlink r:id="rId41" location="gid=0" ref="F42"/>
    <hyperlink r:id="rId42" location="gid=0" ref="F43"/>
    <hyperlink r:id="rId43" location="gid=0" ref="F44"/>
    <hyperlink r:id="rId44" location="gid=0" ref="F45"/>
    <hyperlink r:id="rId45" location="gid=0" ref="F46"/>
    <hyperlink r:id="rId46" location="gid=0" ref="F47"/>
    <hyperlink r:id="rId47" location="gid=0" ref="F48"/>
    <hyperlink r:id="rId48" location="gid=0" ref="F49"/>
    <hyperlink r:id="rId49" location="gid=0" ref="F50"/>
  </hyperlinks>
  <drawing r:id="rId5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230</v>
      </c>
      <c r="B1" s="1" t="s">
        <v>2</v>
      </c>
      <c r="C1" s="1" t="s">
        <v>3</v>
      </c>
      <c r="D1" s="1" t="s">
        <v>4</v>
      </c>
      <c r="E1" s="2" t="s">
        <v>5</v>
      </c>
    </row>
    <row r="2">
      <c r="A2" s="6" t="str">
        <f>HYPERLINK("https://docs.google.com/spreadsheets/d/1VJUQytF1e502CZcm8MXaTyKeiVrqPDJ-gQbpf1SxUnc/edit#gid=0","Bundle")</f>
        <v>Bundle</v>
      </c>
      <c r="B2" s="7" t="s">
        <v>7</v>
      </c>
      <c r="E2" s="9" t="s">
        <v>231</v>
      </c>
    </row>
    <row r="3">
      <c r="B3" s="7"/>
    </row>
    <row r="4">
      <c r="B4" s="7"/>
    </row>
    <row r="5">
      <c r="B5" s="7"/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</sheetData>
  <dataValidations>
    <dataValidation type="list" allowBlank="1" showErrorMessage="1" sqref="B2:B174">
      <formula1>Meta!$A$2:$A$5</formula1>
    </dataValidation>
  </dataValidations>
  <hyperlinks>
    <hyperlink r:id="rId1" location="gid=0" ref="E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4" t="s">
        <v>2</v>
      </c>
    </row>
    <row r="2">
      <c r="A2" s="8" t="s">
        <v>7</v>
      </c>
    </row>
    <row r="3">
      <c r="A3" s="8" t="s">
        <v>18</v>
      </c>
    </row>
    <row r="4">
      <c r="A4" s="8" t="s">
        <v>142</v>
      </c>
    </row>
    <row r="5">
      <c r="A5" s="8" t="s">
        <v>8</v>
      </c>
    </row>
    <row r="6">
      <c r="A6" s="8" t="s">
        <v>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8">
        <v>1.0</v>
      </c>
      <c r="B2" s="17" t="s">
        <v>232</v>
      </c>
    </row>
    <row r="3">
      <c r="A3" s="8">
        <v>2.0</v>
      </c>
      <c r="B3" s="17" t="s">
        <v>233</v>
      </c>
    </row>
    <row r="4">
      <c r="A4" s="8">
        <v>3.0</v>
      </c>
      <c r="B4" s="17" t="s">
        <v>234</v>
      </c>
    </row>
    <row r="5">
      <c r="A5" s="8">
        <v>4.0</v>
      </c>
      <c r="B5" s="17" t="s">
        <v>235</v>
      </c>
    </row>
    <row r="6">
      <c r="A6" s="8">
        <v>5.0</v>
      </c>
      <c r="B6" s="17" t="s">
        <v>236</v>
      </c>
    </row>
    <row r="7">
      <c r="A7" s="8">
        <v>6.0</v>
      </c>
      <c r="B7" s="17" t="s">
        <v>237</v>
      </c>
    </row>
    <row r="8">
      <c r="A8" s="8">
        <v>7.0</v>
      </c>
      <c r="B8" s="17" t="s">
        <v>238</v>
      </c>
    </row>
    <row r="9">
      <c r="A9" s="8">
        <v>8.0</v>
      </c>
      <c r="B9" s="17" t="s">
        <v>239</v>
      </c>
    </row>
    <row r="10">
      <c r="A10" s="8">
        <v>9.0</v>
      </c>
      <c r="B10" s="17" t="s">
        <v>240</v>
      </c>
    </row>
    <row r="11">
      <c r="A11" s="8">
        <v>10.0</v>
      </c>
      <c r="B11" s="17" t="s">
        <v>241</v>
      </c>
    </row>
    <row r="12">
      <c r="A12" s="8">
        <v>11.0</v>
      </c>
      <c r="B12" s="17" t="s">
        <v>242</v>
      </c>
    </row>
    <row r="13">
      <c r="A13" s="8">
        <v>12.0</v>
      </c>
      <c r="B13" s="17" t="s">
        <v>243</v>
      </c>
    </row>
    <row r="14">
      <c r="A14" s="8">
        <v>13.0</v>
      </c>
      <c r="B14" s="17" t="s">
        <v>244</v>
      </c>
    </row>
    <row r="15">
      <c r="A15" s="8">
        <v>14.0</v>
      </c>
      <c r="B15" s="17" t="s">
        <v>245</v>
      </c>
    </row>
    <row r="16">
      <c r="A16" s="8">
        <v>15.0</v>
      </c>
      <c r="B16" s="17" t="s">
        <v>246</v>
      </c>
    </row>
    <row r="17">
      <c r="A17" s="8">
        <v>16.0</v>
      </c>
      <c r="B17" s="17" t="s">
        <v>247</v>
      </c>
    </row>
    <row r="18">
      <c r="A18" s="8">
        <v>17.0</v>
      </c>
      <c r="B18" s="17" t="s">
        <v>248</v>
      </c>
    </row>
    <row r="19">
      <c r="A19" s="8">
        <v>18.0</v>
      </c>
      <c r="B19" s="17" t="s">
        <v>249</v>
      </c>
    </row>
    <row r="20">
      <c r="A20" s="8">
        <v>19.0</v>
      </c>
      <c r="B20" s="17" t="s">
        <v>250</v>
      </c>
    </row>
    <row r="21">
      <c r="A21" s="8">
        <v>20.0</v>
      </c>
      <c r="B21" s="17" t="s">
        <v>251</v>
      </c>
    </row>
    <row r="22">
      <c r="A22" s="8">
        <v>21.0</v>
      </c>
      <c r="B22" s="17" t="s">
        <v>252</v>
      </c>
    </row>
    <row r="23">
      <c r="A23" s="8">
        <v>22.0</v>
      </c>
      <c r="B23" s="17" t="s">
        <v>253</v>
      </c>
    </row>
    <row r="24">
      <c r="A24" s="8">
        <v>23.0</v>
      </c>
      <c r="B24" s="17" t="s">
        <v>254</v>
      </c>
    </row>
    <row r="25">
      <c r="A25" s="8">
        <v>24.0</v>
      </c>
      <c r="B25" s="17" t="s">
        <v>255</v>
      </c>
    </row>
    <row r="26">
      <c r="A26" s="8">
        <v>25.0</v>
      </c>
      <c r="B26" s="17" t="s">
        <v>256</v>
      </c>
    </row>
    <row r="27">
      <c r="A27" s="8">
        <v>26.0</v>
      </c>
      <c r="B27" s="17" t="s">
        <v>257</v>
      </c>
    </row>
    <row r="28">
      <c r="A28" s="8">
        <v>27.0</v>
      </c>
      <c r="B28" s="17" t="s">
        <v>258</v>
      </c>
    </row>
    <row r="29">
      <c r="A29" s="8">
        <v>28.0</v>
      </c>
      <c r="B29" s="17" t="s">
        <v>259</v>
      </c>
    </row>
    <row r="30">
      <c r="A30" s="8">
        <v>29.0</v>
      </c>
      <c r="B30" s="17" t="s">
        <v>260</v>
      </c>
    </row>
    <row r="31">
      <c r="A31" s="8">
        <v>30.0</v>
      </c>
      <c r="B31" s="17" t="s">
        <v>261</v>
      </c>
    </row>
    <row r="32">
      <c r="A32" s="8">
        <v>31.0</v>
      </c>
      <c r="B32" s="17" t="s">
        <v>262</v>
      </c>
    </row>
    <row r="33">
      <c r="A33" s="8">
        <v>32.0</v>
      </c>
      <c r="B33" s="17" t="s">
        <v>263</v>
      </c>
    </row>
    <row r="34">
      <c r="A34" s="8">
        <v>33.0</v>
      </c>
      <c r="B34" s="17" t="s">
        <v>264</v>
      </c>
    </row>
    <row r="35">
      <c r="A35" s="8">
        <v>34.0</v>
      </c>
      <c r="B35" s="17" t="s">
        <v>265</v>
      </c>
    </row>
    <row r="36">
      <c r="A36" s="8">
        <v>35.0</v>
      </c>
      <c r="B36" s="17" t="s">
        <v>266</v>
      </c>
    </row>
    <row r="37">
      <c r="A37" s="8">
        <v>36.0</v>
      </c>
      <c r="B37" s="17" t="s">
        <v>267</v>
      </c>
    </row>
    <row r="38">
      <c r="A38" s="8">
        <v>37.0</v>
      </c>
      <c r="B38" s="17" t="s">
        <v>268</v>
      </c>
    </row>
    <row r="39">
      <c r="A39" s="8">
        <v>38.0</v>
      </c>
      <c r="B39" s="17" t="s">
        <v>269</v>
      </c>
    </row>
    <row r="40">
      <c r="A40" s="8">
        <v>39.0</v>
      </c>
      <c r="B40" s="17" t="s">
        <v>270</v>
      </c>
    </row>
    <row r="41">
      <c r="A41" s="8">
        <v>40.0</v>
      </c>
      <c r="B41" s="17" t="s">
        <v>271</v>
      </c>
    </row>
    <row r="42">
      <c r="A42" s="8">
        <v>41.0</v>
      </c>
      <c r="B42" s="17" t="s">
        <v>272</v>
      </c>
    </row>
    <row r="43">
      <c r="A43" s="8">
        <v>42.0</v>
      </c>
      <c r="B43" s="17" t="s">
        <v>273</v>
      </c>
    </row>
    <row r="44">
      <c r="A44" s="8">
        <v>43.0</v>
      </c>
      <c r="B44" s="17" t="s">
        <v>274</v>
      </c>
    </row>
    <row r="45">
      <c r="A45" s="8">
        <v>44.0</v>
      </c>
      <c r="B45" s="17" t="s">
        <v>275</v>
      </c>
    </row>
    <row r="46">
      <c r="A46" s="8">
        <v>45.0</v>
      </c>
      <c r="B46" s="17" t="s">
        <v>276</v>
      </c>
    </row>
    <row r="47">
      <c r="A47" s="8">
        <v>46.0</v>
      </c>
      <c r="B47" s="17" t="s">
        <v>277</v>
      </c>
    </row>
    <row r="48">
      <c r="A48" s="8">
        <v>47.0</v>
      </c>
      <c r="B48" s="17" t="s">
        <v>278</v>
      </c>
    </row>
    <row r="49">
      <c r="A49" s="8">
        <v>48.0</v>
      </c>
      <c r="B49" s="17" t="s">
        <v>279</v>
      </c>
    </row>
    <row r="50">
      <c r="A50" s="8">
        <v>49.0</v>
      </c>
      <c r="B50" s="17" t="s">
        <v>280</v>
      </c>
    </row>
    <row r="51">
      <c r="A51" s="8">
        <v>50.0</v>
      </c>
      <c r="B51" s="17" t="s">
        <v>281</v>
      </c>
    </row>
    <row r="52">
      <c r="A52" s="8">
        <v>51.0</v>
      </c>
      <c r="B52" s="17" t="s">
        <v>282</v>
      </c>
    </row>
    <row r="53">
      <c r="A53" s="8">
        <v>52.0</v>
      </c>
      <c r="B53" s="17" t="s">
        <v>283</v>
      </c>
    </row>
    <row r="54">
      <c r="A54" s="8">
        <v>53.0</v>
      </c>
      <c r="B54" s="17" t="s">
        <v>284</v>
      </c>
    </row>
    <row r="55">
      <c r="A55" s="8">
        <v>54.0</v>
      </c>
      <c r="B55" s="17" t="s">
        <v>285</v>
      </c>
    </row>
    <row r="56">
      <c r="A56" s="8">
        <v>55.0</v>
      </c>
      <c r="B56" s="17" t="s">
        <v>286</v>
      </c>
    </row>
    <row r="57">
      <c r="A57" s="8">
        <v>56.0</v>
      </c>
      <c r="B57" s="17" t="s">
        <v>287</v>
      </c>
    </row>
    <row r="58">
      <c r="A58" s="8">
        <v>57.0</v>
      </c>
      <c r="B58" s="17" t="s">
        <v>288</v>
      </c>
    </row>
    <row r="59">
      <c r="A59" s="8">
        <v>58.0</v>
      </c>
      <c r="B59" s="17" t="s">
        <v>289</v>
      </c>
    </row>
    <row r="60">
      <c r="A60" s="8">
        <v>59.0</v>
      </c>
      <c r="B60" s="17" t="s">
        <v>290</v>
      </c>
    </row>
    <row r="61">
      <c r="A61" s="8">
        <v>60.0</v>
      </c>
      <c r="B61" s="17" t="s">
        <v>291</v>
      </c>
    </row>
    <row r="62">
      <c r="A62" s="8">
        <v>61.0</v>
      </c>
      <c r="B62" s="17" t="s">
        <v>292</v>
      </c>
    </row>
    <row r="63">
      <c r="A63" s="8">
        <v>62.0</v>
      </c>
      <c r="B63" s="17" t="s">
        <v>293</v>
      </c>
    </row>
    <row r="64">
      <c r="A64" s="8">
        <v>63.0</v>
      </c>
      <c r="B64" s="17" t="s">
        <v>294</v>
      </c>
    </row>
    <row r="65">
      <c r="A65" s="8">
        <v>64.0</v>
      </c>
      <c r="B65" s="17" t="s">
        <v>295</v>
      </c>
    </row>
    <row r="66">
      <c r="A66" s="8">
        <v>65.0</v>
      </c>
      <c r="B66" s="17" t="s">
        <v>296</v>
      </c>
    </row>
    <row r="67">
      <c r="A67" s="8">
        <v>66.0</v>
      </c>
      <c r="B67" s="17" t="s">
        <v>297</v>
      </c>
    </row>
    <row r="68">
      <c r="A68" s="8">
        <v>67.0</v>
      </c>
      <c r="B68" s="17" t="s">
        <v>298</v>
      </c>
    </row>
    <row r="69">
      <c r="A69" s="8">
        <v>68.0</v>
      </c>
      <c r="B69" s="17" t="s">
        <v>299</v>
      </c>
    </row>
    <row r="70">
      <c r="A70" s="8">
        <v>69.0</v>
      </c>
      <c r="B70" s="17" t="s">
        <v>300</v>
      </c>
    </row>
    <row r="71">
      <c r="A71" s="8">
        <v>70.0</v>
      </c>
      <c r="B71" s="17" t="s">
        <v>301</v>
      </c>
    </row>
    <row r="72">
      <c r="A72" s="8">
        <v>71.0</v>
      </c>
      <c r="B72" s="17" t="s">
        <v>302</v>
      </c>
    </row>
    <row r="73">
      <c r="A73" s="8">
        <v>72.0</v>
      </c>
      <c r="B73" s="17" t="s">
        <v>303</v>
      </c>
    </row>
    <row r="74">
      <c r="A74" s="8">
        <v>73.0</v>
      </c>
      <c r="B74" s="17" t="s">
        <v>304</v>
      </c>
    </row>
    <row r="75">
      <c r="A75" s="8">
        <v>74.0</v>
      </c>
      <c r="B75" s="17" t="s">
        <v>305</v>
      </c>
    </row>
    <row r="76">
      <c r="A76" s="8">
        <v>75.0</v>
      </c>
      <c r="B76" s="17" t="s">
        <v>306</v>
      </c>
    </row>
    <row r="77">
      <c r="A77" s="8">
        <v>76.0</v>
      </c>
      <c r="B77" s="17" t="s">
        <v>307</v>
      </c>
    </row>
    <row r="78">
      <c r="A78" s="8">
        <v>77.0</v>
      </c>
      <c r="B78" s="17" t="s">
        <v>308</v>
      </c>
    </row>
    <row r="79">
      <c r="A79" s="8">
        <v>78.0</v>
      </c>
      <c r="B79" s="17" t="s">
        <v>309</v>
      </c>
    </row>
    <row r="80">
      <c r="A80" s="8">
        <v>79.0</v>
      </c>
      <c r="B80" s="17" t="s">
        <v>310</v>
      </c>
    </row>
    <row r="81">
      <c r="A81" s="8">
        <v>80.0</v>
      </c>
      <c r="B81" s="17" t="s">
        <v>311</v>
      </c>
    </row>
    <row r="82">
      <c r="A82" s="8">
        <v>81.0</v>
      </c>
      <c r="B82" s="17" t="s">
        <v>312</v>
      </c>
    </row>
    <row r="83">
      <c r="A83" s="8">
        <v>82.0</v>
      </c>
      <c r="B83" s="17" t="s">
        <v>313</v>
      </c>
    </row>
    <row r="84">
      <c r="A84" s="8">
        <v>83.0</v>
      </c>
      <c r="B84" s="17" t="s">
        <v>314</v>
      </c>
    </row>
    <row r="85">
      <c r="A85" s="8">
        <v>84.0</v>
      </c>
      <c r="B85" s="17" t="s">
        <v>315</v>
      </c>
    </row>
    <row r="86">
      <c r="A86" s="8">
        <v>85.0</v>
      </c>
      <c r="B86" s="17" t="s">
        <v>316</v>
      </c>
    </row>
    <row r="87">
      <c r="A87" s="8">
        <v>86.0</v>
      </c>
      <c r="B87" s="17" t="s">
        <v>317</v>
      </c>
    </row>
    <row r="88">
      <c r="A88" s="8">
        <v>87.0</v>
      </c>
      <c r="B88" s="17" t="s">
        <v>318</v>
      </c>
    </row>
    <row r="89">
      <c r="A89" s="8">
        <v>88.0</v>
      </c>
      <c r="B89" s="17" t="s">
        <v>319</v>
      </c>
    </row>
    <row r="90">
      <c r="A90" s="8">
        <v>89.0</v>
      </c>
      <c r="B90" s="17" t="s">
        <v>320</v>
      </c>
    </row>
    <row r="91">
      <c r="A91" s="8">
        <v>90.0</v>
      </c>
      <c r="B91" s="17" t="s">
        <v>321</v>
      </c>
    </row>
    <row r="92">
      <c r="A92" s="8">
        <v>91.0</v>
      </c>
      <c r="B92" s="17" t="s">
        <v>322</v>
      </c>
    </row>
    <row r="93">
      <c r="A93" s="8">
        <v>92.0</v>
      </c>
      <c r="B93" s="17" t="s">
        <v>323</v>
      </c>
    </row>
    <row r="94">
      <c r="A94" s="8">
        <v>93.0</v>
      </c>
      <c r="B94" s="17" t="s">
        <v>324</v>
      </c>
    </row>
    <row r="95">
      <c r="A95" s="8">
        <v>94.0</v>
      </c>
      <c r="B95" s="17" t="s">
        <v>325</v>
      </c>
    </row>
    <row r="96">
      <c r="A96" s="8">
        <v>95.0</v>
      </c>
      <c r="B96" s="17" t="s">
        <v>326</v>
      </c>
    </row>
    <row r="97">
      <c r="A97" s="8">
        <v>96.0</v>
      </c>
      <c r="B97" s="17" t="s">
        <v>327</v>
      </c>
    </row>
    <row r="98">
      <c r="A98" s="8">
        <v>97.0</v>
      </c>
      <c r="B98" s="17" t="s">
        <v>328</v>
      </c>
    </row>
    <row r="99">
      <c r="A99" s="8">
        <v>98.0</v>
      </c>
      <c r="B99" s="17" t="s">
        <v>329</v>
      </c>
    </row>
    <row r="100">
      <c r="A100" s="8">
        <v>99.0</v>
      </c>
      <c r="B100" s="17" t="s">
        <v>330</v>
      </c>
    </row>
    <row r="101">
      <c r="A101" s="8">
        <v>100.0</v>
      </c>
      <c r="B101" s="17" t="s">
        <v>331</v>
      </c>
    </row>
    <row r="102">
      <c r="A102" s="8">
        <v>101.0</v>
      </c>
      <c r="B102" s="17" t="s">
        <v>332</v>
      </c>
    </row>
    <row r="103">
      <c r="A103" s="8">
        <v>102.0</v>
      </c>
      <c r="B103" s="17" t="s">
        <v>333</v>
      </c>
    </row>
    <row r="104">
      <c r="A104" s="8">
        <v>103.0</v>
      </c>
      <c r="B104" s="17" t="s">
        <v>334</v>
      </c>
    </row>
    <row r="105">
      <c r="A105" s="8">
        <v>104.0</v>
      </c>
      <c r="B105" s="17" t="s">
        <v>335</v>
      </c>
    </row>
    <row r="106">
      <c r="A106" s="8">
        <v>105.0</v>
      </c>
      <c r="B106" s="17" t="s">
        <v>336</v>
      </c>
    </row>
    <row r="107">
      <c r="A107" s="8">
        <v>106.0</v>
      </c>
      <c r="B107" s="17" t="s">
        <v>337</v>
      </c>
    </row>
    <row r="108">
      <c r="A108" s="8">
        <v>107.0</v>
      </c>
      <c r="B108" s="17" t="s">
        <v>338</v>
      </c>
    </row>
    <row r="109">
      <c r="A109" s="8">
        <v>108.0</v>
      </c>
      <c r="B109" s="17" t="s">
        <v>339</v>
      </c>
    </row>
    <row r="110">
      <c r="A110" s="8">
        <v>109.0</v>
      </c>
      <c r="B110" s="17" t="s">
        <v>340</v>
      </c>
    </row>
    <row r="111">
      <c r="A111" s="8">
        <v>110.0</v>
      </c>
      <c r="B111" s="17" t="s">
        <v>341</v>
      </c>
    </row>
    <row r="112">
      <c r="A112" s="8">
        <v>111.0</v>
      </c>
      <c r="B112" s="17" t="s">
        <v>342</v>
      </c>
    </row>
    <row r="113">
      <c r="A113" s="8">
        <v>112.0</v>
      </c>
      <c r="B113" s="17" t="s">
        <v>343</v>
      </c>
    </row>
    <row r="114">
      <c r="A114" s="8">
        <v>113.0</v>
      </c>
      <c r="B114" s="17" t="s">
        <v>344</v>
      </c>
    </row>
    <row r="115">
      <c r="A115" s="8">
        <v>114.0</v>
      </c>
      <c r="B115" s="17" t="s">
        <v>345</v>
      </c>
    </row>
    <row r="116">
      <c r="A116" s="8">
        <v>115.0</v>
      </c>
      <c r="B116" s="17" t="s">
        <v>346</v>
      </c>
    </row>
  </sheetData>
  <drawing r:id="rId1"/>
</worksheet>
</file>