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ricio\Downloads\"/>
    </mc:Choice>
  </mc:AlternateContent>
  <bookViews>
    <workbookView xWindow="0" yWindow="0" windowWidth="20400" windowHeight="8325"/>
  </bookViews>
  <sheets>
    <sheet name="SIMULADOR" sheetId="1" r:id="rId1"/>
    <sheet name="Base" sheetId="2" r:id="rId2"/>
  </sheets>
  <definedNames>
    <definedName name="anos_investidos">SIMULADOR!$E$13</definedName>
    <definedName name="aporte">SIMULADOR!$E$12</definedName>
    <definedName name="rendimento_carteira">SIMULADOR!$E$8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30" i="1"/>
  <c r="D31" i="1"/>
  <c r="D32" i="1"/>
  <c r="D33" i="1"/>
  <c r="D34" i="1"/>
  <c r="D29" i="1"/>
  <c r="H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E9" i="1"/>
  <c r="D20" i="1"/>
  <c r="E20" i="1" s="1"/>
  <c r="D21" i="1"/>
  <c r="E21" i="1" s="1"/>
  <c r="D22" i="1"/>
  <c r="E22" i="1" s="1"/>
  <c r="D23" i="1"/>
  <c r="E23" i="1" s="1"/>
  <c r="D19" i="1"/>
  <c r="E19" i="1" s="1"/>
  <c r="E15" i="1"/>
  <c r="E16" i="1" s="1"/>
  <c r="E31" i="1" l="1"/>
  <c r="E29" i="1"/>
  <c r="E34" i="1"/>
  <c r="E33" i="1"/>
  <c r="E32" i="1"/>
  <c r="E30" i="1"/>
  <c r="E35" i="1" l="1"/>
</calcChain>
</file>

<file path=xl/sharedStrings.xml><?xml version="1.0" encoding="utf-8"?>
<sst xmlns="http://schemas.openxmlformats.org/spreadsheetml/2006/main" count="81" uniqueCount="36">
  <si>
    <t>Por quantos anos ?</t>
  </si>
  <si>
    <t>Quanto investir por mês ?</t>
  </si>
  <si>
    <t>Taxa de rendimento mensal ?</t>
  </si>
  <si>
    <t>Patrimonio acumulado ?</t>
  </si>
  <si>
    <t>Dividendo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</si>
  <si>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</si>
  <si>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</si>
  <si>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</si>
  <si>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</si>
  <si>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</si>
  <si>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</si>
  <si>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>DIVIDENDOS</t>
  </si>
  <si>
    <t>CENARIOS</t>
  </si>
  <si>
    <t>Configurações</t>
  </si>
  <si>
    <t>Salario</t>
  </si>
  <si>
    <t>Rendimento Carteira</t>
  </si>
  <si>
    <t>Sugestão de Investimento(30%)</t>
  </si>
  <si>
    <t>CHAVE</t>
  </si>
  <si>
    <t>PERFIL</t>
  </si>
  <si>
    <t>TIPO DE FII</t>
  </si>
  <si>
    <t>%</t>
  </si>
  <si>
    <t>Conservador</t>
  </si>
  <si>
    <t>PAPEL</t>
  </si>
  <si>
    <t>TIJOLO</t>
  </si>
  <si>
    <t>Moderado-TIJOLO</t>
  </si>
  <si>
    <t>HÍBRIDOS</t>
  </si>
  <si>
    <t>FOFs</t>
  </si>
  <si>
    <t>DESENVOLVIMENTO</t>
  </si>
  <si>
    <t>HOTELARIAS</t>
  </si>
  <si>
    <t>Moderado</t>
  </si>
  <si>
    <t>Agressivo</t>
  </si>
  <si>
    <t>Perfil</t>
  </si>
  <si>
    <t>Valor a ser investido por mês</t>
  </si>
  <si>
    <t>Percentual Sugerido</t>
  </si>
  <si>
    <t>Valores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</si>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</sst>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7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D45D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0" xfId="3" applyBorder="1"/>
    <xf numFmtId="0" fontId="2" fillId="0" borderId="0" xfId="3" applyBorder="1" applyAlignment="1">
      <alignment horizontal="left" indent="2"/>
    </xf>
    <xf numFmtId="0" fontId="0" fillId="0" borderId="0" xfId="0" applyAlignment="1">
      <alignment horizontal="left" indent="2"/>
    </xf>
    <xf numFmtId="0" fontId="0" fillId="6" borderId="0" xfId="0" applyFill="1"/>
    <xf numFmtId="0" fontId="0" fillId="0" borderId="13" xfId="0" applyBorder="1"/>
    <xf numFmtId="9" fontId="0" fillId="0" borderId="0" xfId="2" applyFont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7" borderId="0" xfId="0" applyFill="1"/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3" borderId="13" xfId="0" applyFill="1" applyBorder="1"/>
    <xf numFmtId="167" fontId="0" fillId="0" borderId="25" xfId="1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28" xfId="2" applyNumberFormat="1" applyFont="1" applyBorder="1" applyAlignment="1">
      <alignment horizontal="center" vertical="center"/>
    </xf>
    <xf numFmtId="167" fontId="0" fillId="2" borderId="28" xfId="1" applyNumberFormat="1" applyFont="1" applyFill="1" applyBorder="1" applyAlignment="1">
      <alignment horizontal="center" vertical="center"/>
    </xf>
    <xf numFmtId="167" fontId="0" fillId="2" borderId="31" xfId="0" applyNumberFormat="1" applyFill="1" applyBorder="1" applyAlignment="1">
      <alignment horizontal="center" vertical="center"/>
    </xf>
    <xf numFmtId="167" fontId="0" fillId="2" borderId="4" xfId="0" applyNumberFormat="1" applyFill="1" applyBorder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167" fontId="0" fillId="2" borderId="10" xfId="0" applyNumberFormat="1" applyFill="1" applyBorder="1" applyAlignment="1">
      <alignment horizontal="center" vertical="center"/>
    </xf>
    <xf numFmtId="167" fontId="0" fillId="2" borderId="3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 vertical="center"/>
    </xf>
    <xf numFmtId="167" fontId="0" fillId="2" borderId="9" xfId="0" applyNumberFormat="1" applyFill="1" applyBorder="1" applyAlignment="1">
      <alignment horizontal="center" vertical="center"/>
    </xf>
    <xf numFmtId="9" fontId="0" fillId="2" borderId="24" xfId="2" applyNumberFormat="1" applyFont="1" applyFill="1" applyBorder="1" applyAlignment="1">
      <alignment horizontal="center" vertical="center"/>
    </xf>
    <xf numFmtId="9" fontId="0" fillId="2" borderId="27" xfId="2" applyNumberFormat="1" applyFont="1" applyFill="1" applyBorder="1" applyAlignment="1">
      <alignment horizontal="center" vertical="center"/>
    </xf>
    <xf numFmtId="9" fontId="0" fillId="2" borderId="32" xfId="2" applyNumberFormat="1" applyFont="1" applyFill="1" applyBorder="1" applyAlignment="1">
      <alignment horizontal="center" vertical="center"/>
    </xf>
    <xf numFmtId="167" fontId="0" fillId="2" borderId="25" xfId="0" applyNumberFormat="1" applyFill="1" applyBorder="1" applyAlignment="1">
      <alignment horizontal="center" vertical="center"/>
    </xf>
    <xf numFmtId="167" fontId="0" fillId="2" borderId="28" xfId="0" applyNumberFormat="1" applyFill="1" applyBorder="1" applyAlignment="1">
      <alignment horizontal="center" vertical="center"/>
    </xf>
    <xf numFmtId="167" fontId="0" fillId="2" borderId="34" xfId="0" applyNumberFormat="1" applyFill="1" applyBorder="1" applyAlignment="1">
      <alignment horizontal="center" vertical="center"/>
    </xf>
    <xf numFmtId="167" fontId="3" fillId="3" borderId="12" xfId="0" applyNumberFormat="1" applyFont="1" applyFill="1" applyBorder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4" borderId="15" xfId="3" applyFill="1" applyBorder="1" applyAlignment="1">
      <alignment horizontal="center" vertical="center"/>
    </xf>
    <xf numFmtId="0" fontId="2" fillId="4" borderId="16" xfId="3" applyFill="1" applyBorder="1" applyAlignment="1">
      <alignment horizontal="center" vertical="center"/>
    </xf>
    <xf numFmtId="0" fontId="2" fillId="4" borderId="14" xfId="3" applyFill="1" applyBorder="1" applyAlignment="1">
      <alignment horizontal="center" vertical="center"/>
    </xf>
    <xf numFmtId="0" fontId="2" fillId="4" borderId="15" xfId="3" applyFill="1" applyBorder="1" applyAlignment="1">
      <alignment horizontal="center" vertical="center"/>
    </xf>
    <xf numFmtId="0" fontId="2" fillId="4" borderId="16" xfId="3" applyFill="1" applyBorder="1" applyAlignment="1">
      <alignment horizontal="center" vertical="center"/>
    </xf>
    <xf numFmtId="167" fontId="0" fillId="0" borderId="19" xfId="1" applyNumberFormat="1" applyFon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left" vertical="top" indent="2"/>
    </xf>
    <xf numFmtId="0" fontId="0" fillId="2" borderId="5" xfId="0" applyFill="1" applyBorder="1" applyAlignment="1">
      <alignment horizontal="left" vertical="top" indent="2"/>
    </xf>
    <xf numFmtId="0" fontId="0" fillId="2" borderId="8" xfId="0" applyFill="1" applyBorder="1" applyAlignment="1">
      <alignment horizontal="left" vertical="top" indent="2"/>
    </xf>
    <xf numFmtId="0" fontId="2" fillId="4" borderId="14" xfId="3" applyFill="1" applyBorder="1" applyAlignment="1">
      <alignment horizontal="left" vertical="top" indent="2"/>
    </xf>
    <xf numFmtId="0" fontId="0" fillId="6" borderId="0" xfId="0" applyFill="1" applyAlignment="1">
      <alignment horizontal="left" vertical="top" indent="2"/>
    </xf>
    <xf numFmtId="0" fontId="3" fillId="0" borderId="0" xfId="0" applyFont="1" applyAlignment="1">
      <alignment horizontal="left" vertical="top" indent="2"/>
    </xf>
    <xf numFmtId="0" fontId="3" fillId="3" borderId="14" xfId="0" applyFont="1" applyFill="1" applyBorder="1" applyAlignment="1">
      <alignment horizontal="left" vertical="top" indent="2"/>
    </xf>
    <xf numFmtId="0" fontId="0" fillId="2" borderId="23" xfId="0" applyFill="1" applyBorder="1" applyAlignment="1">
      <alignment horizontal="left" vertical="top" indent="2"/>
    </xf>
    <xf numFmtId="0" fontId="0" fillId="2" borderId="26" xfId="0" applyFill="1" applyBorder="1" applyAlignment="1">
      <alignment horizontal="left" vertical="top" indent="2"/>
    </xf>
    <xf numFmtId="0" fontId="0" fillId="2" borderId="33" xfId="0" applyFill="1" applyBorder="1" applyAlignment="1">
      <alignment horizontal="left" vertical="top" indent="2"/>
    </xf>
    <xf numFmtId="0" fontId="0" fillId="3" borderId="11" xfId="0" applyFill="1" applyBorder="1" applyAlignment="1">
      <alignment horizontal="left" vertical="top" indent="2"/>
    </xf>
    <xf numFmtId="0" fontId="0" fillId="0" borderId="17" xfId="0" applyBorder="1" applyAlignment="1">
      <alignment horizontal="left" vertical="top" indent="2"/>
    </xf>
    <xf numFmtId="0" fontId="0" fillId="0" borderId="18" xfId="0" applyBorder="1" applyAlignment="1">
      <alignment horizontal="left" vertical="top" indent="2"/>
    </xf>
    <xf numFmtId="0" fontId="0" fillId="0" borderId="20" xfId="0" applyBorder="1" applyAlignment="1">
      <alignment horizontal="left" vertical="top" indent="2"/>
    </xf>
    <xf numFmtId="0" fontId="0" fillId="0" borderId="21" xfId="0" applyBorder="1" applyAlignment="1">
      <alignment horizontal="left" vertical="top" indent="2"/>
    </xf>
    <xf numFmtId="0" fontId="0" fillId="0" borderId="23" xfId="0" applyBorder="1" applyAlignment="1">
      <alignment horizontal="left" vertical="top" indent="2"/>
    </xf>
    <xf numFmtId="0" fontId="0" fillId="0" borderId="24" xfId="0" applyBorder="1" applyAlignment="1">
      <alignment horizontal="left" vertical="top" indent="2"/>
    </xf>
    <xf numFmtId="0" fontId="0" fillId="0" borderId="26" xfId="0" applyBorder="1" applyAlignment="1">
      <alignment horizontal="left" vertical="top" indent="2"/>
    </xf>
    <xf numFmtId="0" fontId="0" fillId="0" borderId="27" xfId="0" applyBorder="1" applyAlignment="1">
      <alignment horizontal="left" vertical="top" indent="2"/>
    </xf>
    <xf numFmtId="0" fontId="0" fillId="2" borderId="26" xfId="0" applyFill="1" applyBorder="1" applyAlignment="1">
      <alignment horizontal="left" vertical="top" indent="2"/>
    </xf>
    <xf numFmtId="0" fontId="0" fillId="2" borderId="27" xfId="0" applyFill="1" applyBorder="1" applyAlignment="1">
      <alignment horizontal="left" vertical="top" indent="2"/>
    </xf>
    <xf numFmtId="0" fontId="0" fillId="2" borderId="29" xfId="0" applyFill="1" applyBorder="1" applyAlignment="1">
      <alignment horizontal="left" vertical="top" indent="2"/>
    </xf>
    <xf numFmtId="0" fontId="0" fillId="2" borderId="30" xfId="0" applyFill="1" applyBorder="1" applyAlignment="1">
      <alignment horizontal="left" vertical="top" indent="2"/>
    </xf>
    <xf numFmtId="0" fontId="0" fillId="0" borderId="0" xfId="0" applyBorder="1" applyAlignment="1">
      <alignment horizontal="left" indent="2"/>
    </xf>
  </cellXfs>
  <cellStyles count="4">
    <cellStyle name="Moeda" xfId="1" builtinId="4"/>
    <cellStyle name="Normal" xfId="0" builtinId="0"/>
    <cellStyle name="Porcentagem" xfId="2" builtinId="5"/>
    <cellStyle name="Título 1" xfId="3" builtinId="16"/>
  </cellStyles>
  <dxfs count="0"/>
  <tableStyles count="0" defaultTableStyle="TableStyleMedium2" defaultPivotStyle="PivotStyleLight16"/>
  <colors>
    <mruColors>
      <color rgb="FFDDD45D"/>
      <color rgb="FFBBB027"/>
      <color rgb="FF7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SIMULADOR!$C$29:$C$34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SIMULADOR!$D$29:$D$34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SIMULADOR!$C$29:$C$34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SIMULADOR!$E$29:$E$34</c:f>
              <c:numCache>
                <c:formatCode>"R$"\ #,##0.00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16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382338323141033E-2"/>
          <c:y val="0.80047233056445377"/>
          <c:w val="0.95761766167685902"/>
          <c:h val="0.19414331757585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323850</xdr:colOff>
      <xdr:row>0</xdr:row>
      <xdr:rowOff>9525</xdr:rowOff>
    </xdr:from>
    <xdr:to>
      <xdr:col>4</xdr:col>
      <xdr:colOff>828675</xdr:colOff>
      <xdr:row>4</xdr:row>
      <xdr:rowOff>101738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657225" y="9525"/>
          <a:ext cx="3800475" cy="854213"/>
        </a:xfrm>
        <a:prstGeom prst="rect">
          <a:avLst/>
        </a:prstGeom>
      </xdr:spPr>
    </xdr:pic>
    <xdr:clientData/>
  </xdr:twoCellAnchor>
  <xdr:twoCellAnchor>
    <xdr:from>
      <xdr:col>2</xdr:col>
      <xdr:colOff>3921</xdr:colOff>
      <xdr:row>35</xdr:row>
      <xdr:rowOff>19050</xdr:rowOff>
    </xdr:from>
    <xdr:to>
      <xdr:col>3</xdr:col>
      <xdr:colOff>847724</xdr:colOff>
      <xdr:row>45</xdr:row>
      <xdr:rowOff>38100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37"/>
  <sheetViews>
    <sheetView showGridLines="0" tabSelected="1" topLeftCell="B1" zoomScale="85" zoomScaleNormal="85" workbookViewId="0">
      <selection activeCell="F11" sqref="F11"/>
    </sheetView>
  </sheetViews>
  <sheetFormatPr defaultColWidth="0" defaultRowHeight="15" x14ac:dyDescent="0.25"/>
  <cols>
    <col min="1" max="1" width="0" hidden="1" customWidth="1"/>
    <col min="2" max="2" width="5" customWidth="1"/>
    <col min="3" max="3" width="30.28515625" style="4" bestFit="1" customWidth="1"/>
    <col min="4" max="4" width="19.140625" bestFit="1" customWidth="1"/>
    <col min="5" max="5" width="16.7109375" bestFit="1" customWidth="1"/>
    <col min="6" max="6" width="7.42578125" customWidth="1"/>
    <col min="7" max="16384" width="9.140625" hidden="1"/>
  </cols>
  <sheetData>
    <row r="6" spans="3:5" ht="15.75" x14ac:dyDescent="0.25">
      <c r="C6" s="10" t="s">
        <v>13</v>
      </c>
      <c r="D6" s="11"/>
      <c r="E6" s="12"/>
    </row>
    <row r="7" spans="3:5" x14ac:dyDescent="0.25">
      <c r="C7" s="55" t="s">
        <v>14</v>
      </c>
      <c r="D7" s="56"/>
      <c r="E7" s="41">
        <v>4200</v>
      </c>
    </row>
    <row r="8" spans="3:5" x14ac:dyDescent="0.25">
      <c r="C8" s="55" t="s">
        <v>15</v>
      </c>
      <c r="D8" s="56"/>
      <c r="E8" s="42">
        <v>6.0000000000000001E-3</v>
      </c>
    </row>
    <row r="9" spans="3:5" x14ac:dyDescent="0.25">
      <c r="C9" s="57" t="s">
        <v>16</v>
      </c>
      <c r="D9" s="58"/>
      <c r="E9" s="43">
        <f>E7*30%</f>
        <v>1260</v>
      </c>
    </row>
    <row r="10" spans="3:5" ht="15" customHeight="1" x14ac:dyDescent="0.3">
      <c r="C10" s="3"/>
      <c r="D10" s="2"/>
    </row>
    <row r="11" spans="3:5" s="1" customFormat="1" ht="19.5" x14ac:dyDescent="0.25">
      <c r="C11" s="38" t="s">
        <v>5</v>
      </c>
      <c r="D11" s="39"/>
      <c r="E11" s="40"/>
    </row>
    <row r="12" spans="3:5" x14ac:dyDescent="0.25">
      <c r="C12" s="59" t="s">
        <v>1</v>
      </c>
      <c r="D12" s="60"/>
      <c r="E12" s="14">
        <v>200</v>
      </c>
    </row>
    <row r="13" spans="3:5" x14ac:dyDescent="0.25">
      <c r="C13" s="61" t="s">
        <v>0</v>
      </c>
      <c r="D13" s="62"/>
      <c r="E13" s="15">
        <v>5</v>
      </c>
    </row>
    <row r="14" spans="3:5" x14ac:dyDescent="0.25">
      <c r="C14" s="61" t="s">
        <v>2</v>
      </c>
      <c r="D14" s="62"/>
      <c r="E14" s="16">
        <v>1.0789999999999999E-2</v>
      </c>
    </row>
    <row r="15" spans="3:5" x14ac:dyDescent="0.25">
      <c r="C15" s="63" t="s">
        <v>3</v>
      </c>
      <c r="D15" s="64"/>
      <c r="E15" s="17">
        <f>FV(E14,E13*12,E12)*-1</f>
        <v>16755.382799697527</v>
      </c>
    </row>
    <row r="16" spans="3:5" x14ac:dyDescent="0.25">
      <c r="C16" s="65" t="s">
        <v>4</v>
      </c>
      <c r="D16" s="66"/>
      <c r="E16" s="18">
        <f>E15*$E$8</f>
        <v>100.53229679818516</v>
      </c>
    </row>
    <row r="18" spans="1:5" ht="19.5" x14ac:dyDescent="0.25">
      <c r="C18" s="47" t="s">
        <v>12</v>
      </c>
      <c r="D18" s="36" t="s">
        <v>35</v>
      </c>
      <c r="E18" s="37" t="s">
        <v>11</v>
      </c>
    </row>
    <row r="19" spans="1:5" x14ac:dyDescent="0.25">
      <c r="A19">
        <v>2</v>
      </c>
      <c r="C19" s="44" t="s">
        <v>6</v>
      </c>
      <c r="D19" s="22">
        <f>FV($E$14,$A19*12,aporte)*-1</f>
        <v>5445.5254595290435</v>
      </c>
      <c r="E19" s="19">
        <f>$D19*rendimento_carteira</f>
        <v>32.673152757174265</v>
      </c>
    </row>
    <row r="20" spans="1:5" x14ac:dyDescent="0.25">
      <c r="A20">
        <v>5</v>
      </c>
      <c r="C20" s="45" t="s">
        <v>7</v>
      </c>
      <c r="D20" s="23">
        <f>FV($E$14,$A20*12,aporte)*-1</f>
        <v>16755.382799697527</v>
      </c>
      <c r="E20" s="20">
        <f>$D20*rendimento_carteira</f>
        <v>100.53229679818516</v>
      </c>
    </row>
    <row r="21" spans="1:5" x14ac:dyDescent="0.25">
      <c r="A21">
        <v>10</v>
      </c>
      <c r="C21" s="45" t="s">
        <v>8</v>
      </c>
      <c r="D21" s="23">
        <f>FV($E$14,$A21*12,aporte)*-1</f>
        <v>48656.842506034438</v>
      </c>
      <c r="E21" s="20">
        <f>$D21*rendimento_carteira</f>
        <v>291.94105503620665</v>
      </c>
    </row>
    <row r="22" spans="1:5" x14ac:dyDescent="0.25">
      <c r="A22">
        <v>20</v>
      </c>
      <c r="C22" s="45" t="s">
        <v>9</v>
      </c>
      <c r="D22" s="23">
        <f>FV($E$14,$A22*12,aporte)*-1</f>
        <v>225039.68001941612</v>
      </c>
      <c r="E22" s="20">
        <f>$D22*rendimento_carteira</f>
        <v>1350.2380801164968</v>
      </c>
    </row>
    <row r="23" spans="1:5" x14ac:dyDescent="0.25">
      <c r="A23">
        <v>30</v>
      </c>
      <c r="C23" s="46" t="s">
        <v>10</v>
      </c>
      <c r="D23" s="24">
        <f>FV($E$14,$A23*12,aporte)*-1</f>
        <v>864433.93100094295</v>
      </c>
      <c r="E23" s="21">
        <f>$D23*rendimento_carteira</f>
        <v>5186.6035860056581</v>
      </c>
    </row>
    <row r="25" spans="1:5" x14ac:dyDescent="0.25">
      <c r="C25" s="48" t="s">
        <v>31</v>
      </c>
      <c r="D25" s="33" t="s">
        <v>29</v>
      </c>
      <c r="E25" s="5"/>
    </row>
    <row r="26" spans="1:5" x14ac:dyDescent="0.25">
      <c r="C26" s="49" t="s">
        <v>32</v>
      </c>
      <c r="D26" s="32">
        <f>aporte</f>
        <v>200</v>
      </c>
    </row>
    <row r="28" spans="1:5" x14ac:dyDescent="0.25">
      <c r="C28" s="50" t="s">
        <v>19</v>
      </c>
      <c r="D28" s="34" t="s">
        <v>33</v>
      </c>
      <c r="E28" s="35" t="s">
        <v>34</v>
      </c>
    </row>
    <row r="29" spans="1:5" x14ac:dyDescent="0.25">
      <c r="C29" s="51" t="s">
        <v>22</v>
      </c>
      <c r="D29" s="25">
        <f>VLOOKUP($D$25&amp;"-"&amp;C29,Base!$A:$D,4,0)</f>
        <v>0.32</v>
      </c>
      <c r="E29" s="28">
        <f>$D$26*D29</f>
        <v>64</v>
      </c>
    </row>
    <row r="30" spans="1:5" x14ac:dyDescent="0.25">
      <c r="C30" s="52" t="s">
        <v>23</v>
      </c>
      <c r="D30" s="26">
        <f>VLOOKUP($D$25&amp;"-"&amp;C30,Base!$A:$D,4,0)</f>
        <v>0.35</v>
      </c>
      <c r="E30" s="29">
        <f t="shared" ref="E30:E34" si="0">$D$26*D30</f>
        <v>70</v>
      </c>
    </row>
    <row r="31" spans="1:5" x14ac:dyDescent="0.25">
      <c r="C31" s="52" t="s">
        <v>25</v>
      </c>
      <c r="D31" s="26">
        <f>VLOOKUP($D$25&amp;"-"&amp;C31,Base!$A:$D,4,0)</f>
        <v>0.08</v>
      </c>
      <c r="E31" s="29">
        <f t="shared" si="0"/>
        <v>16</v>
      </c>
    </row>
    <row r="32" spans="1:5" x14ac:dyDescent="0.25">
      <c r="C32" s="52" t="s">
        <v>26</v>
      </c>
      <c r="D32" s="26">
        <f>VLOOKUP($D$25&amp;"-"&amp;C32,Base!$A:$D,4,0)</f>
        <v>0.05</v>
      </c>
      <c r="E32" s="29">
        <f t="shared" si="0"/>
        <v>10</v>
      </c>
    </row>
    <row r="33" spans="3:5" x14ac:dyDescent="0.25">
      <c r="C33" s="52" t="s">
        <v>27</v>
      </c>
      <c r="D33" s="26">
        <f>VLOOKUP($D$25&amp;"-"&amp;C33,Base!$A:$D,4,0)</f>
        <v>0.1</v>
      </c>
      <c r="E33" s="29">
        <f t="shared" si="0"/>
        <v>20</v>
      </c>
    </row>
    <row r="34" spans="3:5" x14ac:dyDescent="0.25">
      <c r="C34" s="53" t="s">
        <v>28</v>
      </c>
      <c r="D34" s="27">
        <f>VLOOKUP($D$25&amp;"-"&amp;C34,Base!$A:$D,4,0)</f>
        <v>0.1</v>
      </c>
      <c r="E34" s="30">
        <f t="shared" si="0"/>
        <v>20</v>
      </c>
    </row>
    <row r="35" spans="3:5" x14ac:dyDescent="0.25">
      <c r="C35" s="54"/>
      <c r="D35" s="13"/>
      <c r="E35" s="31">
        <f>SUM(E29:E34)</f>
        <v>200</v>
      </c>
    </row>
    <row r="36" spans="3:5" x14ac:dyDescent="0.25">
      <c r="C36" s="67"/>
    </row>
    <row r="37" spans="3:5" x14ac:dyDescent="0.25">
      <c r="C37" s="67"/>
    </row>
  </sheetData>
  <mergeCells count="10">
    <mergeCell ref="C12:D12"/>
    <mergeCell ref="C13:D13"/>
    <mergeCell ref="C14:D14"/>
    <mergeCell ref="C15:D15"/>
    <mergeCell ref="C16:D16"/>
    <mergeCell ref="C6:E6"/>
    <mergeCell ref="C11:E11"/>
    <mergeCell ref="C7:D7"/>
    <mergeCell ref="C8:D8"/>
    <mergeCell ref="C9:D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Base!$J$2:$J$4</xm:f>
          </x14:formula1>
          <xm:sqref>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A3" sqref="A3:A8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  <col min="4" max="4" width="7.85546875" style="7" customWidth="1"/>
    <col min="7" max="7" width="17" bestFit="1" customWidth="1"/>
    <col min="8" max="8" width="5" bestFit="1" customWidth="1"/>
  </cols>
  <sheetData>
    <row r="2" spans="1:12" x14ac:dyDescent="0.25">
      <c r="A2" t="s">
        <v>17</v>
      </c>
      <c r="B2" t="s">
        <v>18</v>
      </c>
      <c r="C2" t="s">
        <v>19</v>
      </c>
      <c r="D2" s="7" t="s">
        <v>20</v>
      </c>
      <c r="J2" t="s">
        <v>21</v>
      </c>
      <c r="L2" t="s">
        <v>22</v>
      </c>
    </row>
    <row r="3" spans="1:12" x14ac:dyDescent="0.25">
      <c r="A3" t="str">
        <f>B3&amp;"-"&amp;C3</f>
        <v>Conservador-PAPEL</v>
      </c>
      <c r="B3" t="s">
        <v>21</v>
      </c>
      <c r="C3" t="s">
        <v>22</v>
      </c>
      <c r="D3" s="7">
        <v>0.3</v>
      </c>
      <c r="H3" t="s">
        <v>20</v>
      </c>
      <c r="J3" t="s">
        <v>29</v>
      </c>
      <c r="L3" t="s">
        <v>23</v>
      </c>
    </row>
    <row r="4" spans="1:12" x14ac:dyDescent="0.25">
      <c r="A4" t="str">
        <f t="shared" ref="A4:A20" si="0">B4&amp;"-"&amp;C4</f>
        <v>Conservador-TIJOLO</v>
      </c>
      <c r="B4" t="s">
        <v>21</v>
      </c>
      <c r="C4" t="s">
        <v>23</v>
      </c>
      <c r="D4" s="7">
        <v>0.5</v>
      </c>
      <c r="G4" s="9" t="s">
        <v>24</v>
      </c>
      <c r="H4">
        <f>VLOOKUP(G4,A2:D20,4,0)</f>
        <v>0.35</v>
      </c>
      <c r="J4" t="s">
        <v>30</v>
      </c>
      <c r="L4" t="s">
        <v>25</v>
      </c>
    </row>
    <row r="5" spans="1:12" x14ac:dyDescent="0.25">
      <c r="A5" t="str">
        <f t="shared" si="0"/>
        <v>Conservador-HÍBRIDOS</v>
      </c>
      <c r="B5" t="s">
        <v>21</v>
      </c>
      <c r="C5" t="s">
        <v>25</v>
      </c>
      <c r="D5" s="7">
        <v>0.1</v>
      </c>
      <c r="L5" t="s">
        <v>26</v>
      </c>
    </row>
    <row r="6" spans="1:12" x14ac:dyDescent="0.25">
      <c r="A6" t="str">
        <f t="shared" si="0"/>
        <v>Conservador-FOFs</v>
      </c>
      <c r="B6" t="s">
        <v>21</v>
      </c>
      <c r="C6" t="s">
        <v>26</v>
      </c>
      <c r="D6" s="7">
        <v>0.1</v>
      </c>
      <c r="L6" t="s">
        <v>27</v>
      </c>
    </row>
    <row r="7" spans="1:12" x14ac:dyDescent="0.25">
      <c r="A7" t="str">
        <f t="shared" si="0"/>
        <v>Conservador-DESENVOLVIMENTO</v>
      </c>
      <c r="B7" t="s">
        <v>21</v>
      </c>
      <c r="C7" t="s">
        <v>27</v>
      </c>
      <c r="D7" s="7">
        <v>0</v>
      </c>
      <c r="L7" t="s">
        <v>28</v>
      </c>
    </row>
    <row r="8" spans="1:12" x14ac:dyDescent="0.25">
      <c r="A8" s="6" t="str">
        <f t="shared" si="0"/>
        <v>Conservador-HOTELARIAS</v>
      </c>
      <c r="B8" s="6" t="s">
        <v>21</v>
      </c>
      <c r="C8" s="6" t="s">
        <v>28</v>
      </c>
      <c r="D8" s="8">
        <v>0</v>
      </c>
    </row>
    <row r="9" spans="1:12" x14ac:dyDescent="0.25">
      <c r="A9" t="str">
        <f t="shared" si="0"/>
        <v>Moderado-PAPEL</v>
      </c>
      <c r="B9" t="s">
        <v>29</v>
      </c>
      <c r="C9" t="s">
        <v>22</v>
      </c>
      <c r="D9" s="7">
        <v>0.32</v>
      </c>
    </row>
    <row r="10" spans="1:12" x14ac:dyDescent="0.25">
      <c r="A10" t="str">
        <f t="shared" si="0"/>
        <v>Moderado-TIJOLO</v>
      </c>
      <c r="B10" t="s">
        <v>29</v>
      </c>
      <c r="C10" t="s">
        <v>23</v>
      </c>
      <c r="D10" s="7">
        <v>0.35</v>
      </c>
    </row>
    <row r="11" spans="1:12" x14ac:dyDescent="0.25">
      <c r="A11" t="str">
        <f t="shared" si="0"/>
        <v>Moderado-HÍBRIDOS</v>
      </c>
      <c r="B11" t="s">
        <v>29</v>
      </c>
      <c r="C11" t="s">
        <v>25</v>
      </c>
      <c r="D11" s="7">
        <v>0.08</v>
      </c>
    </row>
    <row r="12" spans="1:12" x14ac:dyDescent="0.25">
      <c r="A12" t="str">
        <f t="shared" si="0"/>
        <v>Moderado-FOFs</v>
      </c>
      <c r="B12" t="s">
        <v>29</v>
      </c>
      <c r="C12" t="s">
        <v>26</v>
      </c>
      <c r="D12" s="7">
        <v>0.05</v>
      </c>
    </row>
    <row r="13" spans="1:12" x14ac:dyDescent="0.25">
      <c r="A13" t="str">
        <f t="shared" si="0"/>
        <v>Moderado-DESENVOLVIMENTO</v>
      </c>
      <c r="B13" t="s">
        <v>29</v>
      </c>
      <c r="C13" t="s">
        <v>27</v>
      </c>
      <c r="D13" s="7">
        <v>0.1</v>
      </c>
    </row>
    <row r="14" spans="1:12" x14ac:dyDescent="0.25">
      <c r="A14" s="6" t="str">
        <f t="shared" si="0"/>
        <v>Moderado-HOTELARIAS</v>
      </c>
      <c r="B14" s="6" t="s">
        <v>29</v>
      </c>
      <c r="C14" s="6" t="s">
        <v>28</v>
      </c>
      <c r="D14" s="8">
        <v>0.1</v>
      </c>
    </row>
    <row r="15" spans="1:12" x14ac:dyDescent="0.25">
      <c r="A15" t="str">
        <f t="shared" si="0"/>
        <v>Agressivo-PAPEL</v>
      </c>
      <c r="B15" t="s">
        <v>30</v>
      </c>
      <c r="C15" t="s">
        <v>22</v>
      </c>
      <c r="D15" s="7">
        <v>0.5</v>
      </c>
    </row>
    <row r="16" spans="1:12" x14ac:dyDescent="0.25">
      <c r="A16" t="str">
        <f t="shared" si="0"/>
        <v>Agressivo-TIJOLO</v>
      </c>
      <c r="B16" t="s">
        <v>30</v>
      </c>
      <c r="C16" t="s">
        <v>23</v>
      </c>
      <c r="D16" s="7">
        <v>0.1</v>
      </c>
    </row>
    <row r="17" spans="1:4" x14ac:dyDescent="0.25">
      <c r="A17" t="str">
        <f t="shared" si="0"/>
        <v>Agressivo-HÍBRIDOS</v>
      </c>
      <c r="B17" t="s">
        <v>30</v>
      </c>
      <c r="C17" t="s">
        <v>25</v>
      </c>
      <c r="D17" s="7">
        <v>0.05</v>
      </c>
    </row>
    <row r="18" spans="1:4" x14ac:dyDescent="0.25">
      <c r="A18" t="str">
        <f t="shared" si="0"/>
        <v>Agressivo-FOFs</v>
      </c>
      <c r="B18" t="s">
        <v>30</v>
      </c>
      <c r="C18" t="s">
        <v>26</v>
      </c>
      <c r="D18" s="7">
        <v>0.05</v>
      </c>
    </row>
    <row r="19" spans="1:4" x14ac:dyDescent="0.25">
      <c r="A19" t="str">
        <f t="shared" si="0"/>
        <v>Agressivo-DESENVOLVIMENTO</v>
      </c>
      <c r="B19" t="s">
        <v>30</v>
      </c>
      <c r="C19" t="s">
        <v>27</v>
      </c>
      <c r="D19" s="7">
        <v>0.2</v>
      </c>
    </row>
    <row r="20" spans="1:4" x14ac:dyDescent="0.25">
      <c r="A20" s="6" t="str">
        <f t="shared" si="0"/>
        <v>Agressivo-HOTELARIAS</v>
      </c>
      <c r="B20" s="6" t="s">
        <v>30</v>
      </c>
      <c r="C20" s="6" t="s">
        <v>28</v>
      </c>
      <c r="D20" s="8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SIMULADOR</vt:lpstr>
      <vt:lpstr>Base</vt:lpstr>
      <vt:lpstr>anos_investidos</vt:lpstr>
      <vt:lpstr>aporte</vt:lpstr>
      <vt:lpstr>rendimento_carteira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2025-06-15T00:59:06Z</dcterms:created>
  <dcterms:modified xsi:type="dcterms:W3CDTF">2025-06-15T18:36:09Z</dcterms:modified>
</cp:coreProperties>
</file>