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mc:AlternateContent xmlns:mc="http://schemas.openxmlformats.org/markup-compatibility/2006">
    <mc:Choice Requires="x15">
      <x15ac:absPath xmlns:x15ac="http://schemas.microsoft.com/office/spreadsheetml/2010/11/ac" url="/Users/jc/Downloads/"/>
    </mc:Choice>
  </mc:AlternateContent>
  <xr:revisionPtr revIDLastSave="0" documentId="13_ncr:1_{22A1040F-B9E9-2B49-BB19-262DEC21B7DC}" xr6:coauthVersionLast="47" xr6:coauthVersionMax="47" xr10:uidLastSave="{00000000-0000-0000-0000-000000000000}"/>
  <bookViews>
    <workbookView xWindow="0" yWindow="760" windowWidth="19420" windowHeight="10300" activeTab="1" xr2:uid="{00000000-000D-0000-FFFF-FFFF00000000}"/>
  </bookViews>
  <sheets>
    <sheet name="Intro" sheetId="4" r:id="rId1"/>
    <sheet name="Problem 1" sheetId="2" r:id="rId2"/>
    <sheet name="Problem 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3" l="1"/>
  <c r="D28" i="3"/>
  <c r="D30" i="3"/>
  <c r="D33" i="3"/>
  <c r="D34" i="3"/>
  <c r="P30" i="3"/>
  <c r="D25" i="3"/>
  <c r="D24" i="3"/>
  <c r="D23" i="3"/>
  <c r="D22" i="3"/>
  <c r="D21" i="3"/>
  <c r="D20" i="3"/>
  <c r="D15" i="3"/>
  <c r="P14" i="3"/>
  <c r="D14" i="3"/>
  <c r="D12" i="3"/>
  <c r="D13" i="3" s="1"/>
  <c r="D9" i="3"/>
  <c r="D10" i="3"/>
  <c r="D11" i="3"/>
  <c r="D8" i="3"/>
  <c r="D6" i="3"/>
  <c r="K21" i="2" l="1"/>
  <c r="K22" i="2"/>
  <c r="K23" i="2"/>
  <c r="K24" i="2"/>
  <c r="K25" i="2"/>
  <c r="K26" i="2"/>
  <c r="K27" i="2"/>
  <c r="K20" i="2"/>
  <c r="C28" i="2"/>
  <c r="D28" i="2"/>
  <c r="E28" i="2"/>
  <c r="F28" i="2"/>
  <c r="G28" i="2"/>
  <c r="H28" i="2"/>
  <c r="I28" i="2"/>
  <c r="J28" i="2"/>
  <c r="B28" i="2"/>
  <c r="B27" i="2"/>
  <c r="I27" i="2" s="1"/>
  <c r="G21" i="2"/>
</calcChain>
</file>

<file path=xl/sharedStrings.xml><?xml version="1.0" encoding="utf-8"?>
<sst xmlns="http://schemas.openxmlformats.org/spreadsheetml/2006/main" count="109" uniqueCount="100">
  <si>
    <t>Transaction Date</t>
  </si>
  <si>
    <t>Assets</t>
  </si>
  <si>
    <t>Cash</t>
  </si>
  <si>
    <t>Building</t>
  </si>
  <si>
    <t>Equipment</t>
  </si>
  <si>
    <t>Inventory</t>
  </si>
  <si>
    <t>Prepaid Ins</t>
  </si>
  <si>
    <t>Note Payable</t>
  </si>
  <si>
    <t>Cust advance</t>
  </si>
  <si>
    <t>Accounts payable</t>
  </si>
  <si>
    <t>Contributed Capital</t>
  </si>
  <si>
    <t>Liabilities + Equity</t>
  </si>
  <si>
    <t>$'000</t>
  </si>
  <si>
    <t>Income Statement</t>
  </si>
  <si>
    <t>Item #</t>
  </si>
  <si>
    <t>taxes</t>
  </si>
  <si>
    <t>Sales</t>
  </si>
  <si>
    <t>Operating Expenses</t>
  </si>
  <si>
    <t>Cost of supplies</t>
  </si>
  <si>
    <t>Salaries &amp; wages</t>
  </si>
  <si>
    <t>Advertising expense</t>
  </si>
  <si>
    <t>Rent Expense</t>
  </si>
  <si>
    <t>Interest Expense</t>
  </si>
  <si>
    <t>Pre-tax income</t>
  </si>
  <si>
    <t>Taxes</t>
  </si>
  <si>
    <t>Net Income</t>
  </si>
  <si>
    <t>Balance Sheet</t>
  </si>
  <si>
    <t>ASSETS</t>
  </si>
  <si>
    <t>Accounts Receivable</t>
  </si>
  <si>
    <t>Inventories</t>
  </si>
  <si>
    <t>PP&amp;E</t>
  </si>
  <si>
    <t>Prepaid Rent</t>
  </si>
  <si>
    <t>TOTAL ASSETS</t>
  </si>
  <si>
    <t xml:space="preserve">LIABILITIES AND STOCKHOLDERS' EQUITY </t>
  </si>
  <si>
    <t xml:space="preserve">Accounts Payable </t>
  </si>
  <si>
    <t xml:space="preserve">Interest Payable </t>
  </si>
  <si>
    <t xml:space="preserve">Income Tax Payable </t>
  </si>
  <si>
    <t xml:space="preserve">Bank Loan </t>
  </si>
  <si>
    <t xml:space="preserve">Stockholders' equity </t>
  </si>
  <si>
    <t xml:space="preserve">Common Stock </t>
  </si>
  <si>
    <t xml:space="preserve">Retained Earnings </t>
  </si>
  <si>
    <t>Problem 1</t>
  </si>
  <si>
    <t xml:space="preserve">Please watch the Basic Accounting Module lessons on Sakai. </t>
  </si>
  <si>
    <t>Use the spreadsheet below to complete the analysis of Mallway's transactions.</t>
  </si>
  <si>
    <t>The first transaction has already been entered for you.</t>
  </si>
  <si>
    <t>1)</t>
  </si>
  <si>
    <t>02 Oct:</t>
  </si>
  <si>
    <t>Issues 600,000 shares of common stock at $10 cash per share</t>
  </si>
  <si>
    <t xml:space="preserve">03 Oct: </t>
  </si>
  <si>
    <t xml:space="preserve">Acquires a building costing $3,000,000. The firm makes a down payment of $300,000 and </t>
  </si>
  <si>
    <t>08 Oct:</t>
  </si>
  <si>
    <t>15 Oct:</t>
  </si>
  <si>
    <t>18 Oct:</t>
  </si>
  <si>
    <t>20 Oct:</t>
  </si>
  <si>
    <t>26 Oct:</t>
  </si>
  <si>
    <t>30 Oct:</t>
  </si>
  <si>
    <t>Acquires equipment costing $40,000 for cash.</t>
  </si>
  <si>
    <t>Acquires $130,000 in inventory "on account" (buy now, pay later) from various suppliers</t>
  </si>
  <si>
    <t>Pays for $800 for insurance coverage for the period beginning 01 November</t>
  </si>
  <si>
    <t>Pays (in cash) for invoices totaling $90,000 from the purchases on 15 October</t>
  </si>
  <si>
    <t>Pays the remaining invoices from 15 October</t>
  </si>
  <si>
    <t>2)</t>
  </si>
  <si>
    <t>3)</t>
  </si>
  <si>
    <t>4)</t>
  </si>
  <si>
    <t>8)</t>
  </si>
  <si>
    <t>9)</t>
  </si>
  <si>
    <t>5)</t>
  </si>
  <si>
    <t>6)</t>
  </si>
  <si>
    <t>7)</t>
  </si>
  <si>
    <t>signs an 8-percent note (loan) maturing in 3 years for the balance.</t>
  </si>
  <si>
    <t>Problem 2</t>
  </si>
  <si>
    <t xml:space="preserve">Sara Strong, a veteran cyclist, opened Ultimate Beverages, a healthy beverages and snacks store, to help fellow citizens of the South-East get through hot and humid summer months. You have been hired to maintain the store's financial records and prepare summary financial statements. The following transactions occurred during Ultimate Beverages' first three months of operations: </t>
  </si>
  <si>
    <t>Issued 10,000 shares of stock to investors for cash at $20 per share.</t>
  </si>
  <si>
    <t xml:space="preserve">Purchased furniture, fixtures and equipment including a high-end industrial freezer for 85,000 </t>
  </si>
  <si>
    <t>cash (you may ignore any depreciation on this equipment).</t>
  </si>
  <si>
    <t>Purchased and received supplies for $6,300 on account.</t>
  </si>
  <si>
    <t>Placed a grand opening advertisement in the local paper and distributed fliers at nearby</t>
  </si>
  <si>
    <t xml:space="preserve"> campuses for $1,500 cash.</t>
  </si>
  <si>
    <t xml:space="preserve">Paid six month's rent for the store at $400 per month. </t>
  </si>
  <si>
    <t>Hired three juice-masters to work at the store. The monthly salary for each employee is $1,600</t>
  </si>
  <si>
    <t xml:space="preserve"> (paid at the end of the month). </t>
  </si>
  <si>
    <t>Made $3,300 payment on amounts owed to suppliers.</t>
  </si>
  <si>
    <t>With the temperature reaching record highs, made sales totaling $22,700, $20,000 in cash and</t>
  </si>
  <si>
    <t xml:space="preserve"> the remaining on accounts.</t>
  </si>
  <si>
    <t xml:space="preserve">The cost of the supplies used in making beverages and snacks was $2,800. </t>
  </si>
  <si>
    <t>10)</t>
  </si>
  <si>
    <t xml:space="preserve">Collected $700 from customers who had purchased items on account. </t>
  </si>
  <si>
    <t xml:space="preserve"> Assume that taxes are 35%.</t>
  </si>
  <si>
    <t>Create the balance sheet and income statement that reflect all of the transactions listed below.</t>
  </si>
  <si>
    <t>Please correctly answer all questions in this homework.</t>
  </si>
  <si>
    <t>Put your team members names, emails, &amp; netIDs in the space below.</t>
  </si>
  <si>
    <t>Upload your completed answers to Sakai by the due date. Only one person from each team needs to</t>
  </si>
  <si>
    <t>upload an answer set.</t>
  </si>
  <si>
    <t>Name</t>
  </si>
  <si>
    <t>Email</t>
  </si>
  <si>
    <t>NetID</t>
  </si>
  <si>
    <t>Homework 2 Instructions</t>
  </si>
  <si>
    <t>Receives check for $2,200 from a customer for merchandise to be delivered on 05 November</t>
  </si>
  <si>
    <t>Totals:</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</si>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</sst>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0_);_(* \(#,##0.0\);_(* &quot;-&quot;??_);_(@_)"/>
    <numFmt numFmtId="165" formatCode="_(* #,##0_);_(* \(#,##0\);_(* &quot;-&quot;??_);_(@_)"/>
    <numFmt numFmtId="166" formatCode="#,##0.0_);\(#,##0.0\)"/>
  </numFmts>
  <fonts count="10" x14ac:knownFonts="1">
    <font>
      <sz val="11"/>
      <color theme="1"/>
      <name val="Calibri"/>
      <family val="2"/>
      <scheme val="minor"/>
    </font>
    <font>
      <sz val="11"/>
      <color theme="1"/>
      <name val="Calibri"/>
      <family val="2"/>
      <scheme val="minor"/>
    </font>
    <font>
      <b/>
      <sz val="12"/>
      <color theme="1"/>
      <name val="Calibri"/>
      <family val="2"/>
      <scheme val="minor"/>
    </font>
    <font>
      <i/>
      <sz val="11"/>
      <color theme="1"/>
      <name val="Calibri"/>
      <family val="2"/>
      <scheme val="minor"/>
    </font>
    <font>
      <sz val="10"/>
      <color theme="1"/>
      <name val="Calibri"/>
      <family val="2"/>
      <scheme val="minor"/>
    </font>
    <font>
      <b/>
      <sz val="11"/>
      <color theme="1"/>
      <name val="Calibri"/>
      <family val="2"/>
      <scheme val="minor"/>
    </font>
    <font>
      <i/>
      <sz val="10"/>
      <color theme="1"/>
      <name val="Calibri"/>
      <family val="2"/>
      <scheme val="minor"/>
    </font>
    <font>
      <sz val="12"/>
      <color theme="1"/>
      <name val="Calibri"/>
      <family val="2"/>
      <scheme val="minor"/>
    </font>
    <font>
      <b/>
      <sz val="16"/>
      <color theme="0"/>
      <name val="Calibri"/>
      <family val="2"/>
      <scheme val="minor"/>
    </font>
    <font>
      <sz val="16"/>
      <color theme="0"/>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3"/>
        <bgColor indexed="64"/>
      </patternFill>
    </fill>
  </fills>
  <borders count="32">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double">
        <color indexed="64"/>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8">
    <xf numFmtId="0" fontId="0" fillId="0" borderId="0" xfId="0"/>
    <xf numFmtId="0" fontId="0" fillId="0" borderId="1" xfId="0" applyBorder="1"/>
    <xf numFmtId="164" fontId="0" fillId="0" borderId="1" xfId="1" applyNumberFormat="1" applyFont="1" applyBorder="1"/>
    <xf numFmtId="164" fontId="0" fillId="0" borderId="0" xfId="1" applyNumberFormat="1" applyFont="1" applyBorder="1"/>
    <xf numFmtId="0" fontId="4" fillId="0" borderId="0" xfId="0" applyFont="1"/>
    <xf numFmtId="0" fontId="3" fillId="0" borderId="0" xfId="0" applyFont="1"/>
    <xf numFmtId="16" fontId="3" fillId="0" borderId="0" xfId="0" applyNumberFormat="1" applyFont="1"/>
    <xf numFmtId="16" fontId="3" fillId="0" borderId="1" xfId="0" applyNumberFormat="1" applyFont="1" applyBorder="1"/>
    <xf numFmtId="0" fontId="3" fillId="0" borderId="0" xfId="0" applyFont="1" applyAlignment="1">
      <alignment horizontal="center" wrapText="1"/>
    </xf>
    <xf numFmtId="0" fontId="0" fillId="0" borderId="0" xfId="0" applyAlignment="1">
      <alignment wrapText="1"/>
    </xf>
    <xf numFmtId="0" fontId="0" fillId="0" borderId="2" xfId="0" applyBorder="1" applyAlignment="1">
      <alignment horizontal="center"/>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4" xfId="0" applyFont="1" applyFill="1" applyBorder="1" applyAlignment="1">
      <alignment horizontal="center" vertical="center" wrapText="1"/>
    </xf>
    <xf numFmtId="9" fontId="0" fillId="0" borderId="1" xfId="2" applyFont="1" applyBorder="1"/>
    <xf numFmtId="0" fontId="0" fillId="0" borderId="15" xfId="0" applyBorder="1"/>
    <xf numFmtId="164" fontId="0" fillId="0" borderId="15" xfId="1" applyNumberFormat="1" applyFont="1" applyBorder="1"/>
    <xf numFmtId="0" fontId="0" fillId="0" borderId="0" xfId="0" applyAlignment="1">
      <alignment horizontal="right"/>
    </xf>
    <xf numFmtId="164" fontId="0" fillId="0" borderId="2" xfId="1" applyNumberFormat="1" applyFont="1" applyBorder="1" applyAlignment="1">
      <alignment horizontal="center"/>
    </xf>
    <xf numFmtId="164" fontId="0" fillId="0" borderId="0" xfId="1" applyNumberFormat="1" applyFont="1" applyBorder="1" applyAlignment="1">
      <alignment horizontal="center"/>
    </xf>
    <xf numFmtId="164" fontId="0" fillId="0" borderId="3" xfId="1" applyNumberFormat="1" applyFont="1" applyBorder="1" applyAlignment="1">
      <alignment horizontal="center"/>
    </xf>
    <xf numFmtId="164" fontId="0" fillId="0" borderId="1" xfId="1" applyNumberFormat="1" applyFont="1" applyBorder="1" applyAlignment="1">
      <alignment horizontal="center"/>
    </xf>
    <xf numFmtId="0" fontId="5" fillId="0" borderId="0" xfId="0" applyFont="1" applyAlignment="1">
      <alignment horizontal="right"/>
    </xf>
    <xf numFmtId="16" fontId="0" fillId="0" borderId="0" xfId="0" applyNumberFormat="1" applyAlignment="1">
      <alignment horizontal="right"/>
    </xf>
    <xf numFmtId="0" fontId="5" fillId="3" borderId="7" xfId="0" applyFont="1" applyFill="1" applyBorder="1"/>
    <xf numFmtId="0" fontId="3" fillId="0" borderId="16" xfId="0" applyFont="1" applyBorder="1" applyAlignment="1">
      <alignment horizontal="center" wrapText="1"/>
    </xf>
    <xf numFmtId="0" fontId="3" fillId="0" borderId="17" xfId="0" applyFont="1" applyBorder="1" applyAlignment="1">
      <alignment horizontal="center" wrapText="1"/>
    </xf>
    <xf numFmtId="0" fontId="0" fillId="0" borderId="16" xfId="0" applyBorder="1"/>
    <xf numFmtId="164" fontId="0" fillId="0" borderId="17" xfId="1" applyNumberFormat="1" applyFont="1" applyBorder="1"/>
    <xf numFmtId="16" fontId="0" fillId="0" borderId="16" xfId="0" applyNumberFormat="1" applyBorder="1"/>
    <xf numFmtId="16" fontId="0" fillId="0" borderId="19" xfId="0" applyNumberFormat="1" applyBorder="1"/>
    <xf numFmtId="0" fontId="0" fillId="0" borderId="20" xfId="0" applyBorder="1"/>
    <xf numFmtId="0" fontId="7" fillId="0" borderId="16" xfId="0" applyFont="1" applyBorder="1"/>
    <xf numFmtId="0" fontId="0" fillId="0" borderId="17" xfId="0" applyBorder="1"/>
    <xf numFmtId="165" fontId="0" fillId="0" borderId="17" xfId="1" applyNumberFormat="1" applyFont="1" applyBorder="1"/>
    <xf numFmtId="165" fontId="0" fillId="0" borderId="17" xfId="1" applyNumberFormat="1" applyFont="1" applyFill="1" applyBorder="1"/>
    <xf numFmtId="165" fontId="0" fillId="0" borderId="18" xfId="1" applyNumberFormat="1" applyFont="1" applyFill="1" applyBorder="1"/>
    <xf numFmtId="165" fontId="5" fillId="0" borderId="21" xfId="1" applyNumberFormat="1" applyFont="1" applyBorder="1"/>
    <xf numFmtId="0" fontId="0" fillId="0" borderId="22" xfId="0" applyBorder="1"/>
    <xf numFmtId="0" fontId="0" fillId="0" borderId="23" xfId="0" applyBorder="1"/>
    <xf numFmtId="0" fontId="0" fillId="0" borderId="24" xfId="0" applyBorder="1"/>
    <xf numFmtId="0" fontId="5" fillId="0" borderId="16" xfId="0" applyFont="1" applyBorder="1"/>
    <xf numFmtId="0" fontId="0" fillId="0" borderId="16" xfId="0" applyBorder="1" applyAlignment="1">
      <alignment horizontal="right"/>
    </xf>
    <xf numFmtId="0" fontId="0" fillId="0" borderId="0" xfId="0" applyAlignment="1">
      <alignment vertical="center"/>
    </xf>
    <xf numFmtId="0" fontId="7" fillId="3" borderId="6" xfId="0" applyFont="1" applyFill="1" applyBorder="1"/>
    <xf numFmtId="0" fontId="7" fillId="3" borderId="7" xfId="0" applyFont="1" applyFill="1" applyBorder="1"/>
    <xf numFmtId="0" fontId="6" fillId="3" borderId="4" xfId="0" applyFont="1" applyFill="1" applyBorder="1"/>
    <xf numFmtId="0" fontId="5" fillId="3" borderId="4" xfId="0" applyFont="1" applyFill="1" applyBorder="1" applyAlignment="1">
      <alignment horizontal="center"/>
    </xf>
    <xf numFmtId="0" fontId="0" fillId="0" borderId="25" xfId="0" applyBorder="1"/>
    <xf numFmtId="0" fontId="0" fillId="0" borderId="26" xfId="0" applyBorder="1"/>
    <xf numFmtId="0" fontId="5" fillId="0" borderId="2" xfId="0" applyFont="1" applyBorder="1" applyAlignment="1">
      <alignment horizontal="center"/>
    </xf>
    <xf numFmtId="166" fontId="0" fillId="0" borderId="2" xfId="0" applyNumberFormat="1" applyBorder="1" applyAlignment="1">
      <alignment horizontal="center"/>
    </xf>
    <xf numFmtId="0" fontId="0" fillId="0" borderId="2" xfId="0" applyBorder="1"/>
    <xf numFmtId="164" fontId="0" fillId="0" borderId="2" xfId="1" applyNumberFormat="1" applyFont="1" applyBorder="1" applyAlignment="1"/>
    <xf numFmtId="164" fontId="0" fillId="0" borderId="0" xfId="1" applyNumberFormat="1" applyFont="1" applyBorder="1" applyAlignment="1"/>
    <xf numFmtId="164" fontId="0" fillId="0" borderId="3" xfId="1" applyNumberFormat="1" applyFont="1" applyBorder="1" applyAlignment="1"/>
    <xf numFmtId="164" fontId="0" fillId="0" borderId="1" xfId="1" applyNumberFormat="1" applyFont="1" applyBorder="1" applyAlignment="1"/>
    <xf numFmtId="0" fontId="0" fillId="0" borderId="0" xfId="0" applyAlignment="1">
      <alignment horizontal="center"/>
    </xf>
    <xf numFmtId="164" fontId="0" fillId="0" borderId="27" xfId="1" applyNumberFormat="1" applyFont="1" applyBorder="1" applyAlignment="1">
      <alignment horizontal="center"/>
    </xf>
    <xf numFmtId="164" fontId="0" fillId="0" borderId="28" xfId="1" applyNumberFormat="1" applyFont="1" applyBorder="1" applyAlignment="1">
      <alignment horizontal="center"/>
    </xf>
    <xf numFmtId="164" fontId="0" fillId="0" borderId="30" xfId="1" applyNumberFormat="1" applyFont="1" applyBorder="1" applyAlignment="1"/>
    <xf numFmtId="164" fontId="0" fillId="0" borderId="31" xfId="1" applyNumberFormat="1" applyFont="1" applyBorder="1" applyAlignment="1"/>
    <xf numFmtId="164" fontId="0" fillId="0" borderId="29" xfId="1" applyNumberFormat="1" applyFont="1" applyBorder="1" applyAlignment="1">
      <alignment horizontal="center"/>
    </xf>
    <xf numFmtId="0" fontId="0" fillId="0" borderId="30" xfId="0" applyBorder="1"/>
    <xf numFmtId="41" fontId="3" fillId="0" borderId="0" xfId="0" applyNumberFormat="1" applyFont="1" applyAlignment="1">
      <alignment horizontal="center" wrapText="1"/>
    </xf>
    <xf numFmtId="41" fontId="0" fillId="0" borderId="0" xfId="0" applyNumberFormat="1"/>
    <xf numFmtId="41" fontId="0" fillId="0" borderId="0" xfId="1" applyNumberFormat="1" applyFont="1" applyBorder="1"/>
    <xf numFmtId="37" fontId="0" fillId="0" borderId="17" xfId="1" applyNumberFormat="1" applyFont="1" applyBorder="1"/>
    <xf numFmtId="37" fontId="0" fillId="0" borderId="18" xfId="1" applyNumberFormat="1" applyFont="1" applyBorder="1"/>
    <xf numFmtId="37" fontId="5" fillId="0" borderId="21" xfId="1" applyNumberFormat="1" applyFont="1" applyBorder="1"/>
    <xf numFmtId="0" fontId="8" fillId="4" borderId="0" xfId="0" applyFont="1" applyFill="1" applyAlignment="1">
      <alignment horizontal="center" vertical="center"/>
    </xf>
    <xf numFmtId="0" fontId="9" fillId="4" borderId="0" xfId="0" applyFont="1" applyFill="1" applyAlignment="1">
      <alignment horizontal="center" vertical="center"/>
    </xf>
    <xf numFmtId="0" fontId="5" fillId="3" borderId="5" xfId="0" applyFont="1" applyFill="1" applyBorder="1" applyAlignment="1">
      <alignment horizontal="center"/>
    </xf>
    <xf numFmtId="0" fontId="5" fillId="3" borderId="6" xfId="0" applyFont="1" applyFill="1" applyBorder="1" applyAlignment="1">
      <alignment horizontal="center"/>
    </xf>
    <xf numFmtId="0" fontId="5" fillId="3" borderId="7" xfId="0" applyFont="1" applyFill="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5" fillId="3" borderId="5" xfId="0" applyFont="1" applyFill="1" applyBorder="1" applyAlignment="1">
      <alignment horizontal="left"/>
    </xf>
    <xf numFmtId="0" fontId="5" fillId="3" borderId="6" xfId="0" applyFont="1" applyFill="1" applyBorder="1" applyAlignment="1">
      <alignment horizontal="left"/>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6" xfId="0" applyBorder="1" applyAlignment="1">
      <alignment horizontal="left" wrapText="1"/>
    </xf>
    <xf numFmtId="0" fontId="0" fillId="0" borderId="0" xfId="0" applyAlignment="1">
      <alignment horizontal="left" wrapText="1"/>
    </xf>
    <xf numFmtId="0" fontId="0" fillId="0" borderId="17" xfId="0" applyBorder="1" applyAlignment="1">
      <alignment horizontal="lef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F0DF4-1C0F-4E47-8CC3-91D0DAE7D5F7}">
  <dimension ref="A1:J12"/>
  <sheetViews>
    <sheetView workbookViewId="0">
      <selection activeCell="H13" sqref="H13"/>
    </sheetView>
  </sheetViews>
  <sheetFormatPr baseColWidth="10" defaultColWidth="8.83203125" defaultRowHeight="15" x14ac:dyDescent="0.2"/>
  <sheetData>
    <row r="1" spans="1:10" x14ac:dyDescent="0.2">
      <c r="A1" s="72" t="s">
        <v>96</v>
      </c>
      <c r="B1" s="73"/>
      <c r="C1" s="73"/>
      <c r="D1" s="73"/>
      <c r="E1" s="73"/>
      <c r="F1" s="73"/>
      <c r="G1" s="73"/>
      <c r="H1" s="73"/>
      <c r="I1" s="73"/>
      <c r="J1" s="73"/>
    </row>
    <row r="2" spans="1:10" x14ac:dyDescent="0.2">
      <c r="A2" s="73"/>
      <c r="B2" s="73"/>
      <c r="C2" s="73"/>
      <c r="D2" s="73"/>
      <c r="E2" s="73"/>
      <c r="F2" s="73"/>
      <c r="G2" s="73"/>
      <c r="H2" s="73"/>
      <c r="I2" s="73"/>
      <c r="J2" s="73"/>
    </row>
    <row r="3" spans="1:10" x14ac:dyDescent="0.2">
      <c r="A3" t="s">
        <v>89</v>
      </c>
    </row>
    <row r="4" spans="1:10" x14ac:dyDescent="0.2">
      <c r="A4" t="s">
        <v>90</v>
      </c>
    </row>
    <row r="5" spans="1:10" x14ac:dyDescent="0.2">
      <c r="A5" t="s">
        <v>91</v>
      </c>
    </row>
    <row r="6" spans="1:10" x14ac:dyDescent="0.2">
      <c r="A6" t="s">
        <v>92</v>
      </c>
    </row>
    <row r="7" spans="1:10" ht="16" thickBot="1" x14ac:dyDescent="0.25"/>
    <row r="8" spans="1:10" ht="16" thickBot="1" x14ac:dyDescent="0.25">
      <c r="A8" s="74" t="s">
        <v>93</v>
      </c>
      <c r="B8" s="75"/>
      <c r="C8" s="76"/>
      <c r="D8" s="74" t="s">
        <v>94</v>
      </c>
      <c r="E8" s="76"/>
      <c r="F8" s="49" t="s">
        <v>95</v>
      </c>
    </row>
    <row r="9" spans="1:10" x14ac:dyDescent="0.2">
      <c r="A9" s="29"/>
      <c r="C9" s="35"/>
      <c r="D9" s="29"/>
      <c r="E9" s="35"/>
      <c r="F9" s="50"/>
    </row>
    <row r="10" spans="1:10" x14ac:dyDescent="0.2">
      <c r="A10" s="29"/>
      <c r="C10" s="35"/>
      <c r="D10" s="29"/>
      <c r="E10" s="35"/>
      <c r="F10" s="50"/>
    </row>
    <row r="11" spans="1:10" x14ac:dyDescent="0.2">
      <c r="A11" s="29"/>
      <c r="C11" s="35"/>
      <c r="D11" s="29"/>
      <c r="E11" s="35"/>
      <c r="F11" s="50"/>
    </row>
    <row r="12" spans="1:10" ht="16" thickBot="1" x14ac:dyDescent="0.25">
      <c r="A12" s="40"/>
      <c r="B12" s="41"/>
      <c r="C12" s="42"/>
      <c r="D12" s="40"/>
      <c r="E12" s="42"/>
      <c r="F12" s="51"/>
    </row>
  </sheetData>
  <mergeCells count="3">
    <mergeCell ref="A1:J2"/>
    <mergeCell ref="A8:C8"/>
    <mergeCell ref="D8:E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5"/>
  <sheetViews>
    <sheetView tabSelected="1" topLeftCell="A14" workbookViewId="0">
      <selection activeCell="D29" sqref="D29"/>
    </sheetView>
  </sheetViews>
  <sheetFormatPr baseColWidth="10" defaultColWidth="8.83203125" defaultRowHeight="15" x14ac:dyDescent="0.2"/>
  <cols>
    <col min="1" max="1" width="11.6640625" customWidth="1"/>
    <col min="2" max="3" width="9.1640625" bestFit="1" customWidth="1"/>
    <col min="4" max="4" width="12.5" customWidth="1"/>
    <col min="5" max="6" width="8.83203125" bestFit="1" customWidth="1"/>
    <col min="7" max="7" width="9.1640625" bestFit="1" customWidth="1"/>
    <col min="8" max="9" width="8.83203125" bestFit="1" customWidth="1"/>
    <col min="10" max="10" width="11.83203125" customWidth="1"/>
  </cols>
  <sheetData>
    <row r="1" spans="1:10" x14ac:dyDescent="0.2">
      <c r="A1" s="72" t="s">
        <v>41</v>
      </c>
      <c r="B1" s="72"/>
      <c r="C1" s="72"/>
      <c r="D1" s="72"/>
      <c r="E1" s="72"/>
      <c r="F1" s="72"/>
      <c r="G1" s="72"/>
      <c r="H1" s="72"/>
      <c r="I1" s="72"/>
      <c r="J1" s="72"/>
    </row>
    <row r="2" spans="1:10" x14ac:dyDescent="0.2">
      <c r="A2" s="72"/>
      <c r="B2" s="72"/>
      <c r="C2" s="72"/>
      <c r="D2" s="72"/>
      <c r="E2" s="72"/>
      <c r="F2" s="72"/>
      <c r="G2" s="72"/>
      <c r="H2" s="72"/>
      <c r="I2" s="72"/>
      <c r="J2" s="72"/>
    </row>
    <row r="3" spans="1:10" x14ac:dyDescent="0.2">
      <c r="A3" t="s">
        <v>42</v>
      </c>
    </row>
    <row r="4" spans="1:10" x14ac:dyDescent="0.2">
      <c r="A4" t="s">
        <v>43</v>
      </c>
    </row>
    <row r="5" spans="1:10" x14ac:dyDescent="0.2">
      <c r="A5" t="s">
        <v>44</v>
      </c>
    </row>
    <row r="7" spans="1:10" x14ac:dyDescent="0.2">
      <c r="A7" s="24" t="s">
        <v>45</v>
      </c>
      <c r="B7" s="19" t="s">
        <v>46</v>
      </c>
      <c r="C7" t="s">
        <v>47</v>
      </c>
    </row>
    <row r="8" spans="1:10" x14ac:dyDescent="0.2">
      <c r="A8" s="24" t="s">
        <v>61</v>
      </c>
      <c r="B8" s="19" t="s">
        <v>48</v>
      </c>
      <c r="C8" t="s">
        <v>49</v>
      </c>
    </row>
    <row r="9" spans="1:10" x14ac:dyDescent="0.2">
      <c r="A9" s="24"/>
      <c r="B9" s="19"/>
      <c r="C9" t="s">
        <v>69</v>
      </c>
    </row>
    <row r="10" spans="1:10" x14ac:dyDescent="0.2">
      <c r="A10" s="24" t="s">
        <v>62</v>
      </c>
      <c r="B10" s="25" t="s">
        <v>50</v>
      </c>
      <c r="C10" t="s">
        <v>56</v>
      </c>
    </row>
    <row r="11" spans="1:10" x14ac:dyDescent="0.2">
      <c r="A11" s="24" t="s">
        <v>63</v>
      </c>
      <c r="B11" s="19" t="s">
        <v>51</v>
      </c>
      <c r="C11" t="s">
        <v>57</v>
      </c>
    </row>
    <row r="12" spans="1:10" x14ac:dyDescent="0.2">
      <c r="A12" s="24" t="s">
        <v>66</v>
      </c>
      <c r="B12" s="19" t="s">
        <v>52</v>
      </c>
      <c r="C12" t="s">
        <v>58</v>
      </c>
    </row>
    <row r="13" spans="1:10" x14ac:dyDescent="0.2">
      <c r="A13" s="24" t="s">
        <v>67</v>
      </c>
      <c r="B13" s="19" t="s">
        <v>53</v>
      </c>
      <c r="C13" t="s">
        <v>97</v>
      </c>
    </row>
    <row r="14" spans="1:10" x14ac:dyDescent="0.2">
      <c r="A14" s="24" t="s">
        <v>68</v>
      </c>
      <c r="B14" s="19" t="s">
        <v>54</v>
      </c>
      <c r="C14" t="s">
        <v>59</v>
      </c>
    </row>
    <row r="15" spans="1:10" x14ac:dyDescent="0.2">
      <c r="A15" s="24" t="s">
        <v>64</v>
      </c>
      <c r="B15" s="19" t="s">
        <v>55</v>
      </c>
      <c r="C15" t="s">
        <v>60</v>
      </c>
    </row>
    <row r="16" spans="1:10" ht="16" thickBot="1" x14ac:dyDescent="0.25"/>
    <row r="17" spans="1:11" ht="17" thickBot="1" x14ac:dyDescent="0.25">
      <c r="A17" s="4" t="s">
        <v>12</v>
      </c>
      <c r="B17" s="77" t="s">
        <v>1</v>
      </c>
      <c r="C17" s="78"/>
      <c r="D17" s="78"/>
      <c r="E17" s="78"/>
      <c r="F17" s="79"/>
      <c r="G17" s="77" t="s">
        <v>11</v>
      </c>
      <c r="H17" s="78"/>
      <c r="I17" s="78"/>
      <c r="J17" s="79"/>
    </row>
    <row r="18" spans="1:11" ht="33" thickBot="1" x14ac:dyDescent="0.25">
      <c r="A18" s="14" t="s">
        <v>0</v>
      </c>
      <c r="B18" s="11" t="s">
        <v>2</v>
      </c>
      <c r="C18" s="12" t="s">
        <v>3</v>
      </c>
      <c r="D18" s="12" t="s">
        <v>4</v>
      </c>
      <c r="E18" s="12" t="s">
        <v>5</v>
      </c>
      <c r="F18" s="13" t="s">
        <v>6</v>
      </c>
      <c r="G18" s="15" t="s">
        <v>7</v>
      </c>
      <c r="H18" s="12" t="s">
        <v>8</v>
      </c>
      <c r="I18" s="12" t="s">
        <v>9</v>
      </c>
      <c r="J18" s="13" t="s">
        <v>10</v>
      </c>
      <c r="K18" s="9"/>
    </row>
    <row r="19" spans="1:11" x14ac:dyDescent="0.2">
      <c r="A19" s="5"/>
      <c r="B19" s="10"/>
      <c r="C19" s="59"/>
      <c r="D19" s="59"/>
      <c r="E19" s="59"/>
      <c r="F19" s="59"/>
      <c r="G19" s="54"/>
      <c r="J19" s="65"/>
      <c r="K19" s="52" t="s">
        <v>99</v>
      </c>
    </row>
    <row r="20" spans="1:11" x14ac:dyDescent="0.2">
      <c r="A20" s="6">
        <v>44471</v>
      </c>
      <c r="B20" s="20">
        <v>6000</v>
      </c>
      <c r="C20" s="21"/>
      <c r="D20" s="21"/>
      <c r="E20" s="21"/>
      <c r="F20" s="21"/>
      <c r="G20" s="55"/>
      <c r="H20" s="56"/>
      <c r="I20" s="56"/>
      <c r="J20" s="62">
        <v>6000</v>
      </c>
      <c r="K20" s="53">
        <f>SUM(B20:F20)-SUM(G20:J20)</f>
        <v>0</v>
      </c>
    </row>
    <row r="21" spans="1:11" x14ac:dyDescent="0.2">
      <c r="A21" s="6">
        <v>44472</v>
      </c>
      <c r="B21" s="20">
        <v>-300</v>
      </c>
      <c r="C21" s="21">
        <v>3000</v>
      </c>
      <c r="D21" s="21"/>
      <c r="E21" s="21"/>
      <c r="F21" s="21"/>
      <c r="G21" s="55">
        <f>SUM(B21:C21)</f>
        <v>2700</v>
      </c>
      <c r="H21" s="56"/>
      <c r="I21" s="56"/>
      <c r="J21" s="62"/>
      <c r="K21" s="53">
        <f t="shared" ref="K21:K27" si="0">SUM(B21:F21)-SUM(G21:J21)</f>
        <v>0</v>
      </c>
    </row>
    <row r="22" spans="1:11" x14ac:dyDescent="0.2">
      <c r="A22" s="6">
        <v>44477</v>
      </c>
      <c r="B22" s="20">
        <v>-40</v>
      </c>
      <c r="D22" s="21">
        <v>40</v>
      </c>
      <c r="E22" s="21"/>
      <c r="F22" s="21"/>
      <c r="G22" s="55"/>
      <c r="H22" s="56"/>
      <c r="I22" s="56"/>
      <c r="J22" s="62"/>
      <c r="K22" s="53">
        <f t="shared" si="0"/>
        <v>0</v>
      </c>
    </row>
    <row r="23" spans="1:11" x14ac:dyDescent="0.2">
      <c r="A23" s="6">
        <v>44484</v>
      </c>
      <c r="B23" s="20"/>
      <c r="C23" s="21"/>
      <c r="D23" s="21"/>
      <c r="E23" s="21">
        <v>130</v>
      </c>
      <c r="F23" s="21"/>
      <c r="G23" s="55"/>
      <c r="H23" s="56"/>
      <c r="I23" s="21">
        <v>130</v>
      </c>
      <c r="J23" s="62"/>
      <c r="K23" s="53">
        <f t="shared" si="0"/>
        <v>0</v>
      </c>
    </row>
    <row r="24" spans="1:11" x14ac:dyDescent="0.2">
      <c r="A24" s="6">
        <v>44487</v>
      </c>
      <c r="B24" s="20">
        <v>-0.8</v>
      </c>
      <c r="C24" s="21"/>
      <c r="D24" s="21"/>
      <c r="E24" s="21"/>
      <c r="F24" s="21">
        <v>0.8</v>
      </c>
      <c r="G24" s="55"/>
      <c r="H24" s="56"/>
      <c r="I24" s="56"/>
      <c r="J24" s="62"/>
      <c r="K24" s="53">
        <f t="shared" si="0"/>
        <v>0</v>
      </c>
    </row>
    <row r="25" spans="1:11" x14ac:dyDescent="0.2">
      <c r="A25" s="6">
        <v>44489</v>
      </c>
      <c r="B25" s="20">
        <v>2.2000000000000002</v>
      </c>
      <c r="C25" s="21"/>
      <c r="D25" s="21"/>
      <c r="E25" s="21"/>
      <c r="F25" s="21"/>
      <c r="G25" s="55"/>
      <c r="H25" s="56">
        <v>2.2000000000000002</v>
      </c>
      <c r="I25" s="56"/>
      <c r="J25" s="62"/>
      <c r="K25" s="53">
        <f t="shared" si="0"/>
        <v>0</v>
      </c>
    </row>
    <row r="26" spans="1:11" x14ac:dyDescent="0.2">
      <c r="A26" s="6">
        <v>44495</v>
      </c>
      <c r="B26" s="20">
        <v>-90</v>
      </c>
      <c r="C26" s="21"/>
      <c r="D26" s="21"/>
      <c r="E26" s="21"/>
      <c r="F26" s="21"/>
      <c r="G26" s="55"/>
      <c r="H26" s="56"/>
      <c r="I26" s="56">
        <v>-90</v>
      </c>
      <c r="J26" s="62"/>
      <c r="K26" s="53">
        <f t="shared" si="0"/>
        <v>0</v>
      </c>
    </row>
    <row r="27" spans="1:11" x14ac:dyDescent="0.2">
      <c r="A27" s="7">
        <v>44499</v>
      </c>
      <c r="B27" s="22">
        <f>-(E23+B26)</f>
        <v>-40</v>
      </c>
      <c r="C27" s="23"/>
      <c r="D27" s="23"/>
      <c r="E27" s="23"/>
      <c r="F27" s="23"/>
      <c r="G27" s="57"/>
      <c r="H27" s="58"/>
      <c r="I27" s="58">
        <f>B27</f>
        <v>-40</v>
      </c>
      <c r="J27" s="63"/>
      <c r="K27" s="53">
        <f t="shared" si="0"/>
        <v>0</v>
      </c>
    </row>
    <row r="28" spans="1:11" x14ac:dyDescent="0.2">
      <c r="A28" s="24" t="s">
        <v>98</v>
      </c>
      <c r="B28" s="60">
        <f>SUM(B20:B27)</f>
        <v>5531.4</v>
      </c>
      <c r="C28" s="61">
        <f t="shared" ref="C28:J28" si="1">SUM(C20:C27)</f>
        <v>3000</v>
      </c>
      <c r="D28" s="61">
        <f t="shared" si="1"/>
        <v>40</v>
      </c>
      <c r="E28" s="61">
        <f t="shared" si="1"/>
        <v>130</v>
      </c>
      <c r="F28" s="61">
        <f t="shared" si="1"/>
        <v>0.8</v>
      </c>
      <c r="G28" s="60">
        <f t="shared" si="1"/>
        <v>2700</v>
      </c>
      <c r="H28" s="61">
        <f t="shared" si="1"/>
        <v>2.2000000000000002</v>
      </c>
      <c r="I28" s="61">
        <f t="shared" si="1"/>
        <v>0</v>
      </c>
      <c r="J28" s="64">
        <f t="shared" si="1"/>
        <v>6000</v>
      </c>
    </row>
    <row r="29" spans="1:11" x14ac:dyDescent="0.2">
      <c r="B29" s="21"/>
      <c r="C29" s="21"/>
      <c r="D29" s="21"/>
      <c r="E29" s="21"/>
      <c r="F29" s="21"/>
      <c r="G29" s="21"/>
      <c r="H29" s="21"/>
      <c r="I29" s="21"/>
      <c r="J29" s="21"/>
    </row>
    <row r="30" spans="1:11" x14ac:dyDescent="0.2">
      <c r="B30" s="59"/>
      <c r="C30" s="59"/>
      <c r="D30" s="59"/>
      <c r="E30" s="59"/>
      <c r="F30" s="59"/>
      <c r="G30" s="59"/>
      <c r="H30" s="59"/>
      <c r="I30" s="59"/>
      <c r="J30" s="59"/>
    </row>
    <row r="31" spans="1:11" x14ac:dyDescent="0.2">
      <c r="B31" s="59"/>
      <c r="C31" s="59"/>
      <c r="D31" s="59"/>
      <c r="E31" s="59"/>
      <c r="F31" s="59"/>
      <c r="G31" s="59"/>
      <c r="H31" s="59"/>
      <c r="I31" s="59"/>
      <c r="J31" s="59"/>
      <c r="K31" s="59"/>
    </row>
    <row r="32" spans="1:11" x14ac:dyDescent="0.2">
      <c r="B32" s="59"/>
      <c r="C32" s="59"/>
      <c r="D32" s="59"/>
      <c r="E32" s="59"/>
      <c r="F32" s="59"/>
      <c r="G32" s="59"/>
      <c r="H32" s="59"/>
      <c r="I32" s="59"/>
      <c r="J32" s="59"/>
      <c r="K32" s="59"/>
    </row>
    <row r="33" spans="2:11" x14ac:dyDescent="0.2">
      <c r="B33" s="59"/>
      <c r="C33" s="59"/>
      <c r="D33" s="59"/>
      <c r="E33" s="59"/>
      <c r="F33" s="59"/>
      <c r="G33" s="59"/>
      <c r="H33" s="59"/>
      <c r="I33" s="59"/>
      <c r="J33" s="59"/>
      <c r="K33" s="59"/>
    </row>
    <row r="34" spans="2:11" x14ac:dyDescent="0.2">
      <c r="B34" s="59"/>
      <c r="C34" s="59"/>
      <c r="D34" s="59"/>
      <c r="E34" s="59"/>
      <c r="F34" s="59"/>
      <c r="G34" s="59"/>
      <c r="H34" s="59"/>
      <c r="I34" s="59"/>
      <c r="J34" s="59"/>
      <c r="K34" s="59"/>
    </row>
    <row r="35" spans="2:11" x14ac:dyDescent="0.2">
      <c r="B35" s="59"/>
      <c r="C35" s="59"/>
      <c r="D35" s="59"/>
      <c r="E35" s="59"/>
      <c r="F35" s="59"/>
      <c r="G35" s="59"/>
      <c r="H35" s="59"/>
      <c r="I35" s="59"/>
      <c r="J35" s="59"/>
      <c r="K35" s="59"/>
    </row>
  </sheetData>
  <mergeCells count="3">
    <mergeCell ref="B17:F17"/>
    <mergeCell ref="G17:J17"/>
    <mergeCell ref="A1: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E374C-AAAD-4B72-8D0A-7CDC0A1A122D}">
  <dimension ref="A1:Z36"/>
  <sheetViews>
    <sheetView workbookViewId="0">
      <pane ySplit="4" topLeftCell="A5" activePane="bottomLeft" state="frozen"/>
      <selection pane="bottomLeft" activeCell="H35" sqref="H35"/>
    </sheetView>
  </sheetViews>
  <sheetFormatPr baseColWidth="10" defaultColWidth="8.83203125" defaultRowHeight="15" x14ac:dyDescent="0.2"/>
  <cols>
    <col min="4" max="4" width="9.1640625" bestFit="1" customWidth="1"/>
    <col min="13" max="13" width="10.1640625" bestFit="1" customWidth="1"/>
  </cols>
  <sheetData>
    <row r="1" spans="1:26" ht="14.5" customHeight="1" x14ac:dyDescent="0.2">
      <c r="A1" s="72" t="s">
        <v>70</v>
      </c>
      <c r="B1" s="72"/>
      <c r="C1" s="72"/>
      <c r="D1" s="72"/>
      <c r="E1" s="72"/>
      <c r="F1" s="72"/>
      <c r="G1" s="72"/>
      <c r="H1" s="72"/>
      <c r="I1" s="72"/>
      <c r="J1" s="72"/>
      <c r="K1" s="72"/>
      <c r="L1" s="72"/>
      <c r="M1" s="72"/>
      <c r="N1" s="72"/>
      <c r="O1" s="72"/>
      <c r="P1" s="72"/>
    </row>
    <row r="2" spans="1:26" ht="14.5" customHeight="1" x14ac:dyDescent="0.2">
      <c r="A2" s="72"/>
      <c r="B2" s="72"/>
      <c r="C2" s="72"/>
      <c r="D2" s="72"/>
      <c r="E2" s="72"/>
      <c r="F2" s="72"/>
      <c r="G2" s="72"/>
      <c r="H2" s="72"/>
      <c r="I2" s="72"/>
      <c r="J2" s="72"/>
      <c r="K2" s="72"/>
      <c r="L2" s="72"/>
      <c r="M2" s="72"/>
      <c r="N2" s="72"/>
      <c r="O2" s="72"/>
      <c r="P2" s="72"/>
    </row>
    <row r="3" spans="1:26" ht="16" thickBot="1" x14ac:dyDescent="0.25"/>
    <row r="4" spans="1:26" ht="17" thickBot="1" x14ac:dyDescent="0.25">
      <c r="A4" s="80" t="s">
        <v>13</v>
      </c>
      <c r="B4" s="81"/>
      <c r="C4" s="81"/>
      <c r="D4" s="26"/>
      <c r="E4" s="48" t="s">
        <v>14</v>
      </c>
      <c r="F4" s="46">
        <v>1</v>
      </c>
      <c r="G4" s="46">
        <v>2</v>
      </c>
      <c r="H4" s="46">
        <v>3</v>
      </c>
      <c r="I4" s="46">
        <v>4</v>
      </c>
      <c r="J4" s="46">
        <v>5</v>
      </c>
      <c r="K4" s="46">
        <v>6</v>
      </c>
      <c r="L4" s="46">
        <v>7</v>
      </c>
      <c r="M4" s="46">
        <v>8</v>
      </c>
      <c r="N4" s="46">
        <v>9</v>
      </c>
      <c r="O4" s="46">
        <v>10</v>
      </c>
      <c r="P4" s="47" t="s">
        <v>15</v>
      </c>
    </row>
    <row r="5" spans="1:26" ht="14.5" customHeight="1" x14ac:dyDescent="0.2">
      <c r="A5" s="27"/>
      <c r="B5" s="8"/>
      <c r="C5" s="8"/>
      <c r="D5" s="28"/>
      <c r="E5" s="66"/>
      <c r="F5" s="67"/>
      <c r="G5" s="67"/>
      <c r="H5" s="67"/>
      <c r="I5" s="67"/>
      <c r="J5" s="67"/>
      <c r="K5" s="67"/>
      <c r="L5" s="67"/>
      <c r="M5" s="67"/>
      <c r="N5" s="67"/>
      <c r="O5" s="67"/>
      <c r="P5" s="67"/>
      <c r="Q5" s="82" t="s">
        <v>71</v>
      </c>
      <c r="R5" s="83"/>
      <c r="S5" s="83"/>
      <c r="T5" s="83"/>
      <c r="U5" s="83"/>
      <c r="V5" s="83"/>
      <c r="W5" s="83"/>
      <c r="X5" s="83"/>
      <c r="Y5" s="83"/>
      <c r="Z5" s="84"/>
    </row>
    <row r="6" spans="1:26" x14ac:dyDescent="0.2">
      <c r="A6" s="29" t="s">
        <v>16</v>
      </c>
      <c r="D6" s="69">
        <f>SUM(F6:P6)</f>
        <v>22700</v>
      </c>
      <c r="E6" s="67"/>
      <c r="F6" s="67"/>
      <c r="G6" s="67"/>
      <c r="H6" s="67"/>
      <c r="I6" s="67"/>
      <c r="J6" s="67"/>
      <c r="K6" s="67"/>
      <c r="L6" s="67"/>
      <c r="M6" s="67">
        <v>22700</v>
      </c>
      <c r="N6" s="67"/>
      <c r="O6" s="67"/>
      <c r="P6" s="67"/>
      <c r="Q6" s="85"/>
      <c r="R6" s="86"/>
      <c r="S6" s="86"/>
      <c r="T6" s="86"/>
      <c r="U6" s="86"/>
      <c r="V6" s="86"/>
      <c r="W6" s="86"/>
      <c r="X6" s="86"/>
      <c r="Y6" s="86"/>
      <c r="Z6" s="87"/>
    </row>
    <row r="7" spans="1:26" x14ac:dyDescent="0.2">
      <c r="A7" s="31" t="s">
        <v>17</v>
      </c>
      <c r="B7" s="3"/>
      <c r="C7" s="3"/>
      <c r="D7" s="69"/>
      <c r="E7" s="68"/>
      <c r="F7" s="67"/>
      <c r="G7" s="67"/>
      <c r="H7" s="67"/>
      <c r="I7" s="67"/>
      <c r="J7" s="67"/>
      <c r="K7" s="67"/>
      <c r="L7" s="67"/>
      <c r="M7" s="67"/>
      <c r="N7" s="67"/>
      <c r="O7" s="67"/>
      <c r="P7" s="67"/>
      <c r="Q7" s="85"/>
      <c r="R7" s="86"/>
      <c r="S7" s="86"/>
      <c r="T7" s="86"/>
      <c r="U7" s="86"/>
      <c r="V7" s="86"/>
      <c r="W7" s="86"/>
      <c r="X7" s="86"/>
      <c r="Y7" s="86"/>
      <c r="Z7" s="87"/>
    </row>
    <row r="8" spans="1:26" x14ac:dyDescent="0.2">
      <c r="A8" s="31"/>
      <c r="B8" s="3" t="s">
        <v>18</v>
      </c>
      <c r="C8" s="3"/>
      <c r="D8" s="69">
        <f>SUM(F8:P8)</f>
        <v>2800</v>
      </c>
      <c r="E8" s="68"/>
      <c r="F8" s="67"/>
      <c r="G8" s="67"/>
      <c r="H8" s="67"/>
      <c r="I8" s="67"/>
      <c r="J8" s="67"/>
      <c r="K8" s="67"/>
      <c r="L8" s="67"/>
      <c r="M8" s="67"/>
      <c r="N8" s="67">
        <v>2800</v>
      </c>
      <c r="O8" s="67"/>
      <c r="P8" s="67"/>
      <c r="Q8" s="85"/>
      <c r="R8" s="86"/>
      <c r="S8" s="86"/>
      <c r="T8" s="86"/>
      <c r="U8" s="86"/>
      <c r="V8" s="86"/>
      <c r="W8" s="86"/>
      <c r="X8" s="86"/>
      <c r="Y8" s="86"/>
      <c r="Z8" s="87"/>
    </row>
    <row r="9" spans="1:26" x14ac:dyDescent="0.2">
      <c r="A9" s="31"/>
      <c r="B9" s="3" t="s">
        <v>19</v>
      </c>
      <c r="C9" s="3"/>
      <c r="D9" s="69">
        <f t="shared" ref="D9:D11" si="0">SUM(F9:P9)</f>
        <v>14400</v>
      </c>
      <c r="E9" s="68"/>
      <c r="F9" s="67"/>
      <c r="G9" s="67"/>
      <c r="H9" s="67"/>
      <c r="I9" s="67"/>
      <c r="J9" s="67"/>
      <c r="K9" s="67">
        <v>14400</v>
      </c>
      <c r="L9" s="67"/>
      <c r="M9" s="67"/>
      <c r="N9" s="67"/>
      <c r="O9" s="67"/>
      <c r="P9" s="67"/>
      <c r="Q9" s="29"/>
      <c r="Z9" s="35"/>
    </row>
    <row r="10" spans="1:26" x14ac:dyDescent="0.2">
      <c r="A10" s="31"/>
      <c r="B10" s="3" t="s">
        <v>20</v>
      </c>
      <c r="C10" s="3"/>
      <c r="D10" s="69">
        <f t="shared" si="0"/>
        <v>1500</v>
      </c>
      <c r="E10" s="68"/>
      <c r="F10" s="67"/>
      <c r="G10" s="67"/>
      <c r="H10" s="67"/>
      <c r="I10" s="67">
        <v>1500</v>
      </c>
      <c r="J10" s="67"/>
      <c r="K10" s="67"/>
      <c r="L10" s="67"/>
      <c r="M10" s="67"/>
      <c r="N10" s="67"/>
      <c r="O10" s="67"/>
      <c r="P10" s="67"/>
      <c r="Q10" s="43" t="s">
        <v>88</v>
      </c>
      <c r="Z10" s="35"/>
    </row>
    <row r="11" spans="1:26" x14ac:dyDescent="0.2">
      <c r="A11" s="31"/>
      <c r="B11" s="3" t="s">
        <v>21</v>
      </c>
      <c r="C11" s="3"/>
      <c r="D11" s="69">
        <f t="shared" si="0"/>
        <v>1200</v>
      </c>
      <c r="E11" s="68"/>
      <c r="F11" s="67"/>
      <c r="G11" s="67"/>
      <c r="H11" s="67"/>
      <c r="I11" s="67"/>
      <c r="J11" s="67">
        <v>1200</v>
      </c>
      <c r="K11" s="67"/>
      <c r="L11" s="67"/>
      <c r="M11" s="67"/>
      <c r="N11" s="67"/>
      <c r="O11" s="67"/>
      <c r="P11" s="67"/>
      <c r="Q11" s="43" t="s">
        <v>87</v>
      </c>
      <c r="Z11" s="35"/>
    </row>
    <row r="12" spans="1:26" x14ac:dyDescent="0.2">
      <c r="A12" s="31"/>
      <c r="B12" s="2" t="s">
        <v>22</v>
      </c>
      <c r="C12" s="2"/>
      <c r="D12" s="70">
        <f>SUM(F12:P12)</f>
        <v>0</v>
      </c>
      <c r="E12" s="68"/>
      <c r="F12" s="67"/>
      <c r="G12" s="67"/>
      <c r="H12" s="67"/>
      <c r="I12" s="67"/>
      <c r="J12" s="67"/>
      <c r="K12" s="67"/>
      <c r="L12" s="67"/>
      <c r="M12" s="67"/>
      <c r="N12" s="67"/>
      <c r="O12" s="67"/>
      <c r="P12" s="67"/>
      <c r="Q12" s="29"/>
      <c r="Z12" s="35"/>
    </row>
    <row r="13" spans="1:26" x14ac:dyDescent="0.2">
      <c r="A13" s="31" t="s">
        <v>23</v>
      </c>
      <c r="B13" s="3"/>
      <c r="C13" s="3"/>
      <c r="D13" s="69">
        <f>D6-SUM(D8:D12)</f>
        <v>2800</v>
      </c>
      <c r="E13" s="68"/>
      <c r="F13" s="67"/>
      <c r="G13" s="67"/>
      <c r="H13" s="67"/>
      <c r="I13" s="67"/>
      <c r="J13" s="67"/>
      <c r="K13" s="67"/>
      <c r="L13" s="67"/>
      <c r="M13" s="67"/>
      <c r="N13" s="67"/>
      <c r="O13" s="67"/>
      <c r="P13" s="67"/>
      <c r="Q13" s="44" t="s">
        <v>45</v>
      </c>
      <c r="R13" s="45" t="s">
        <v>72</v>
      </c>
      <c r="Z13" s="35"/>
    </row>
    <row r="14" spans="1:26" x14ac:dyDescent="0.2">
      <c r="A14" s="32" t="s">
        <v>24</v>
      </c>
      <c r="B14" s="2"/>
      <c r="C14" s="16">
        <v>0.35</v>
      </c>
      <c r="D14" s="70">
        <f>C14*D13</f>
        <v>979.99999999999989</v>
      </c>
      <c r="E14" s="68"/>
      <c r="F14" s="67"/>
      <c r="G14" s="67"/>
      <c r="H14" s="67"/>
      <c r="I14" s="67"/>
      <c r="J14" s="67"/>
      <c r="K14" s="67"/>
      <c r="L14" s="67"/>
      <c r="M14" s="67"/>
      <c r="N14" s="67"/>
      <c r="O14" s="67"/>
      <c r="P14" s="67">
        <f>D14</f>
        <v>979.99999999999989</v>
      </c>
      <c r="Q14" s="44" t="s">
        <v>61</v>
      </c>
      <c r="R14" s="45" t="s">
        <v>73</v>
      </c>
      <c r="Z14" s="35"/>
    </row>
    <row r="15" spans="1:26" ht="16" thickBot="1" x14ac:dyDescent="0.25">
      <c r="A15" s="33" t="s">
        <v>25</v>
      </c>
      <c r="B15" s="18"/>
      <c r="C15" s="18"/>
      <c r="D15" s="71">
        <f>D13-D14</f>
        <v>1820</v>
      </c>
      <c r="E15" s="68"/>
      <c r="F15" s="67"/>
      <c r="G15" s="67"/>
      <c r="H15" s="67"/>
      <c r="I15" s="67"/>
      <c r="J15" s="67"/>
      <c r="K15" s="67"/>
      <c r="L15" s="67"/>
      <c r="M15" s="67"/>
      <c r="N15" s="67"/>
      <c r="O15" s="67"/>
      <c r="P15" s="67"/>
      <c r="Q15" s="44"/>
      <c r="R15" t="s">
        <v>74</v>
      </c>
      <c r="Z15" s="35"/>
    </row>
    <row r="16" spans="1:26" ht="16" thickTop="1" x14ac:dyDescent="0.2">
      <c r="A16" s="29"/>
      <c r="B16" s="3"/>
      <c r="C16" s="3"/>
      <c r="D16" s="30"/>
      <c r="E16" s="68"/>
      <c r="F16" s="67"/>
      <c r="G16" s="67"/>
      <c r="H16" s="67"/>
      <c r="I16" s="67"/>
      <c r="J16" s="67"/>
      <c r="K16" s="67"/>
      <c r="L16" s="67"/>
      <c r="M16" s="67"/>
      <c r="N16" s="67"/>
      <c r="O16" s="67"/>
      <c r="P16" s="67"/>
      <c r="Q16" s="44" t="s">
        <v>62</v>
      </c>
      <c r="R16" t="s">
        <v>75</v>
      </c>
      <c r="Z16" s="35"/>
    </row>
    <row r="17" spans="1:26" ht="16" x14ac:dyDescent="0.2">
      <c r="A17" s="34" t="s">
        <v>26</v>
      </c>
      <c r="D17" s="35"/>
      <c r="E17" s="67"/>
      <c r="F17" s="67"/>
      <c r="G17" s="67"/>
      <c r="H17" s="67"/>
      <c r="I17" s="67"/>
      <c r="J17" s="67"/>
      <c r="K17" s="67"/>
      <c r="L17" s="67"/>
      <c r="M17" s="67"/>
      <c r="N17" s="67"/>
      <c r="O17" s="67"/>
      <c r="P17" s="67"/>
      <c r="Q17" s="44" t="s">
        <v>63</v>
      </c>
      <c r="R17" t="s">
        <v>76</v>
      </c>
      <c r="Z17" s="35"/>
    </row>
    <row r="18" spans="1:26" x14ac:dyDescent="0.2">
      <c r="A18" s="29"/>
      <c r="D18" s="35"/>
      <c r="E18" s="67"/>
      <c r="F18" s="67"/>
      <c r="G18" s="67"/>
      <c r="H18" s="67"/>
      <c r="I18" s="67"/>
      <c r="J18" s="67"/>
      <c r="K18" s="67"/>
      <c r="L18" s="67"/>
      <c r="M18" s="67"/>
      <c r="N18" s="67"/>
      <c r="O18" s="67"/>
      <c r="P18" s="67"/>
      <c r="Q18" s="44"/>
      <c r="R18" t="s">
        <v>77</v>
      </c>
      <c r="Z18" s="35"/>
    </row>
    <row r="19" spans="1:26" x14ac:dyDescent="0.2">
      <c r="A19" s="29" t="s">
        <v>27</v>
      </c>
      <c r="D19" s="35"/>
      <c r="E19" s="67"/>
      <c r="F19" s="67"/>
      <c r="G19" s="67"/>
      <c r="H19" s="67"/>
      <c r="I19" s="67"/>
      <c r="J19" s="67"/>
      <c r="K19" s="67"/>
      <c r="L19" s="67"/>
      <c r="M19" s="67"/>
      <c r="N19" s="67"/>
      <c r="O19" s="67"/>
      <c r="P19" s="67"/>
      <c r="Q19" s="44" t="s">
        <v>66</v>
      </c>
      <c r="R19" t="s">
        <v>78</v>
      </c>
      <c r="Z19" s="35"/>
    </row>
    <row r="20" spans="1:26" x14ac:dyDescent="0.2">
      <c r="A20" s="29"/>
      <c r="B20" t="s">
        <v>2</v>
      </c>
      <c r="D20" s="36">
        <f>SUM(F20:O20)</f>
        <v>114100</v>
      </c>
      <c r="E20" s="67"/>
      <c r="F20" s="67">
        <v>200000</v>
      </c>
      <c r="G20" s="67">
        <v>-85000</v>
      </c>
      <c r="H20" s="67"/>
      <c r="I20" s="67">
        <v>-1500</v>
      </c>
      <c r="J20" s="67">
        <v>-2400</v>
      </c>
      <c r="K20" s="67">
        <v>-14400</v>
      </c>
      <c r="L20" s="67">
        <v>-3300</v>
      </c>
      <c r="M20" s="67">
        <v>20000</v>
      </c>
      <c r="O20" s="67">
        <v>700</v>
      </c>
      <c r="P20" s="67"/>
      <c r="Q20" s="44" t="s">
        <v>67</v>
      </c>
      <c r="R20" t="s">
        <v>79</v>
      </c>
      <c r="Z20" s="35"/>
    </row>
    <row r="21" spans="1:26" x14ac:dyDescent="0.2">
      <c r="A21" s="29"/>
      <c r="B21" t="s">
        <v>28</v>
      </c>
      <c r="D21" s="36">
        <f>SUM(F21:O21)</f>
        <v>2000</v>
      </c>
      <c r="E21" s="67"/>
      <c r="F21" s="67"/>
      <c r="G21" s="67"/>
      <c r="H21" s="67"/>
      <c r="I21" s="67"/>
      <c r="J21" s="67"/>
      <c r="K21" s="67"/>
      <c r="L21" s="67"/>
      <c r="M21" s="67">
        <v>2700</v>
      </c>
      <c r="N21" s="67"/>
      <c r="O21" s="67">
        <v>-700</v>
      </c>
      <c r="P21" s="67"/>
      <c r="Q21" s="44"/>
      <c r="R21" t="s">
        <v>80</v>
      </c>
      <c r="Z21" s="35"/>
    </row>
    <row r="22" spans="1:26" x14ac:dyDescent="0.2">
      <c r="A22" s="29"/>
      <c r="B22" t="s">
        <v>29</v>
      </c>
      <c r="D22" s="36">
        <f>SUM(F22:O22)</f>
        <v>3500</v>
      </c>
      <c r="E22" s="67"/>
      <c r="F22" s="67"/>
      <c r="G22" s="67"/>
      <c r="H22" s="67">
        <v>6300</v>
      </c>
      <c r="I22" s="67"/>
      <c r="J22" s="67"/>
      <c r="K22" s="67"/>
      <c r="L22" s="67"/>
      <c r="M22" s="67"/>
      <c r="N22" s="67">
        <v>-2800</v>
      </c>
      <c r="O22" s="67"/>
      <c r="P22" s="67"/>
      <c r="Q22" s="44" t="s">
        <v>68</v>
      </c>
      <c r="R22" s="45" t="s">
        <v>81</v>
      </c>
      <c r="Z22" s="35"/>
    </row>
    <row r="23" spans="1:26" x14ac:dyDescent="0.2">
      <c r="A23" s="29"/>
      <c r="B23" t="s">
        <v>30</v>
      </c>
      <c r="D23" s="37">
        <f>SUM(F23:O23)</f>
        <v>85000</v>
      </c>
      <c r="E23" s="67"/>
      <c r="F23" s="67"/>
      <c r="G23" s="67">
        <v>85000</v>
      </c>
      <c r="H23" s="67"/>
      <c r="I23" s="67"/>
      <c r="J23" s="67"/>
      <c r="K23" s="67"/>
      <c r="L23" s="67"/>
      <c r="M23" s="67"/>
      <c r="N23" s="67"/>
      <c r="O23" s="67"/>
      <c r="P23" s="67"/>
      <c r="Q23" s="44" t="s">
        <v>64</v>
      </c>
      <c r="R23" s="45" t="s">
        <v>82</v>
      </c>
      <c r="Z23" s="35"/>
    </row>
    <row r="24" spans="1:26" x14ac:dyDescent="0.2">
      <c r="A24" s="29"/>
      <c r="B24" s="1" t="s">
        <v>31</v>
      </c>
      <c r="C24" s="1"/>
      <c r="D24" s="38">
        <f>SUM(F24:O24)</f>
        <v>1200</v>
      </c>
      <c r="E24" s="67"/>
      <c r="F24" s="67"/>
      <c r="G24" s="67"/>
      <c r="H24" s="67"/>
      <c r="I24" s="67"/>
      <c r="J24" s="67">
        <v>1200</v>
      </c>
      <c r="K24" s="67"/>
      <c r="L24" s="67"/>
      <c r="M24" s="67"/>
      <c r="N24" s="67"/>
      <c r="O24" s="67"/>
      <c r="P24" s="67"/>
      <c r="Q24" s="44"/>
      <c r="R24" t="s">
        <v>83</v>
      </c>
      <c r="Z24" s="35"/>
    </row>
    <row r="25" spans="1:26" ht="16" thickBot="1" x14ac:dyDescent="0.25">
      <c r="A25" s="29"/>
      <c r="B25" s="17" t="s">
        <v>32</v>
      </c>
      <c r="C25" s="17"/>
      <c r="D25" s="39">
        <f>SUM(D20:D24)</f>
        <v>205800</v>
      </c>
      <c r="E25" s="67"/>
      <c r="F25" s="67"/>
      <c r="G25" s="67"/>
      <c r="H25" s="67"/>
      <c r="I25" s="67"/>
      <c r="J25" s="67"/>
      <c r="K25" s="67"/>
      <c r="L25" s="67"/>
      <c r="M25" s="67"/>
      <c r="N25" s="67"/>
      <c r="O25" s="67"/>
      <c r="P25" s="67"/>
      <c r="Q25" s="44" t="s">
        <v>65</v>
      </c>
      <c r="R25" t="s">
        <v>84</v>
      </c>
      <c r="Z25" s="35"/>
    </row>
    <row r="26" spans="1:26" ht="16" thickTop="1" x14ac:dyDescent="0.2">
      <c r="A26" s="29"/>
      <c r="D26" s="36"/>
      <c r="E26" s="67"/>
      <c r="F26" s="67"/>
      <c r="G26" s="67"/>
      <c r="H26" s="67"/>
      <c r="I26" s="67"/>
      <c r="J26" s="67"/>
      <c r="K26" s="67"/>
      <c r="L26" s="67"/>
      <c r="M26" s="67"/>
      <c r="N26" s="67"/>
      <c r="O26" s="67"/>
      <c r="P26" s="67"/>
      <c r="Q26" s="44" t="s">
        <v>85</v>
      </c>
      <c r="R26" s="45" t="s">
        <v>86</v>
      </c>
      <c r="Z26" s="35"/>
    </row>
    <row r="27" spans="1:26" x14ac:dyDescent="0.2">
      <c r="A27" s="29" t="s">
        <v>33</v>
      </c>
      <c r="D27" s="36"/>
      <c r="E27" s="67"/>
      <c r="F27" s="67"/>
      <c r="G27" s="67"/>
      <c r="H27" s="67"/>
      <c r="I27" s="67"/>
      <c r="J27" s="67"/>
      <c r="K27" s="67"/>
      <c r="L27" s="67"/>
      <c r="M27" s="67"/>
      <c r="N27" s="67"/>
      <c r="O27" s="67"/>
      <c r="P27" s="67"/>
      <c r="Q27" s="29"/>
      <c r="Z27" s="35"/>
    </row>
    <row r="28" spans="1:26" x14ac:dyDescent="0.2">
      <c r="A28" s="29"/>
      <c r="B28" t="s">
        <v>34</v>
      </c>
      <c r="D28" s="36">
        <f>SUM(F28:O28)</f>
        <v>3000</v>
      </c>
      <c r="E28" s="67"/>
      <c r="F28" s="67"/>
      <c r="G28" s="67"/>
      <c r="H28" s="67">
        <v>6300</v>
      </c>
      <c r="I28" s="67"/>
      <c r="J28" s="67"/>
      <c r="K28" s="67"/>
      <c r="L28" s="67">
        <v>-3300</v>
      </c>
      <c r="M28" s="67"/>
      <c r="N28" s="67"/>
      <c r="O28" s="67"/>
      <c r="P28" s="67"/>
      <c r="Q28" s="29"/>
      <c r="Z28" s="35"/>
    </row>
    <row r="29" spans="1:26" x14ac:dyDescent="0.2">
      <c r="A29" s="29"/>
      <c r="B29" t="s">
        <v>35</v>
      </c>
      <c r="D29" s="36"/>
      <c r="E29" s="67"/>
      <c r="F29" s="67"/>
      <c r="G29" s="67"/>
      <c r="H29" s="67"/>
      <c r="I29" s="67"/>
      <c r="J29" s="67"/>
      <c r="K29" s="67"/>
      <c r="L29" s="67"/>
      <c r="M29" s="67"/>
      <c r="N29" s="67"/>
      <c r="O29" s="67"/>
      <c r="P29" s="67"/>
      <c r="Q29" s="29"/>
      <c r="Z29" s="35"/>
    </row>
    <row r="30" spans="1:26" x14ac:dyDescent="0.2">
      <c r="A30" s="29"/>
      <c r="B30" t="s">
        <v>36</v>
      </c>
      <c r="D30" s="36">
        <f>SUM(F30:P30)</f>
        <v>979.99999999999989</v>
      </c>
      <c r="E30" s="67"/>
      <c r="F30" s="67"/>
      <c r="G30" s="67"/>
      <c r="H30" s="67"/>
      <c r="I30" s="67"/>
      <c r="J30" s="67"/>
      <c r="K30" s="67"/>
      <c r="L30" s="67"/>
      <c r="M30" s="67"/>
      <c r="N30" s="67"/>
      <c r="O30" s="67"/>
      <c r="P30" s="67">
        <f>P14</f>
        <v>979.99999999999989</v>
      </c>
      <c r="Q30" s="29"/>
      <c r="Z30" s="35"/>
    </row>
    <row r="31" spans="1:26" x14ac:dyDescent="0.2">
      <c r="A31" s="29"/>
      <c r="B31" t="s">
        <v>37</v>
      </c>
      <c r="D31" s="37"/>
      <c r="E31" s="67"/>
      <c r="F31" s="67"/>
      <c r="G31" s="67"/>
      <c r="H31" s="67"/>
      <c r="I31" s="67"/>
      <c r="J31" s="67"/>
      <c r="K31" s="67"/>
      <c r="L31" s="67"/>
      <c r="M31" s="67"/>
      <c r="N31" s="67"/>
      <c r="O31" s="67"/>
      <c r="P31" s="67"/>
      <c r="Q31" s="29"/>
      <c r="Z31" s="35"/>
    </row>
    <row r="32" spans="1:26" x14ac:dyDescent="0.2">
      <c r="A32" s="29"/>
      <c r="B32" t="s">
        <v>38</v>
      </c>
      <c r="D32" s="36"/>
      <c r="E32" s="67"/>
      <c r="F32" s="67"/>
      <c r="G32" s="67"/>
      <c r="H32" s="67"/>
      <c r="I32" s="67"/>
      <c r="J32" s="67"/>
      <c r="K32" s="67"/>
      <c r="L32" s="67"/>
      <c r="M32" s="67"/>
      <c r="N32" s="67"/>
      <c r="O32" s="67"/>
      <c r="P32" s="67"/>
      <c r="Q32" s="29"/>
      <c r="Z32" s="35"/>
    </row>
    <row r="33" spans="1:26" x14ac:dyDescent="0.2">
      <c r="A33" s="29"/>
      <c r="B33" t="s">
        <v>39</v>
      </c>
      <c r="D33" s="37">
        <f>SUM(F33:O33)</f>
        <v>200000</v>
      </c>
      <c r="E33" s="67"/>
      <c r="F33" s="67">
        <v>200000</v>
      </c>
      <c r="G33" s="67"/>
      <c r="H33" s="67"/>
      <c r="I33" s="67"/>
      <c r="J33" s="67"/>
      <c r="K33" s="67"/>
      <c r="L33" s="67"/>
      <c r="M33" s="67"/>
      <c r="N33" s="67"/>
      <c r="O33" s="67"/>
      <c r="P33" s="67"/>
      <c r="Q33" s="29"/>
      <c r="Z33" s="35"/>
    </row>
    <row r="34" spans="1:26" x14ac:dyDescent="0.2">
      <c r="A34" s="29"/>
      <c r="B34" s="1" t="s">
        <v>40</v>
      </c>
      <c r="C34" s="1"/>
      <c r="D34" s="38">
        <f>D15</f>
        <v>1820</v>
      </c>
      <c r="E34" s="67"/>
      <c r="F34" s="67"/>
      <c r="G34" s="67"/>
      <c r="H34" s="67"/>
      <c r="I34" s="67"/>
      <c r="J34" s="67"/>
      <c r="K34" s="67"/>
      <c r="L34" s="67"/>
      <c r="M34" s="67"/>
      <c r="N34" s="67"/>
      <c r="O34" s="67"/>
      <c r="P34" s="67"/>
      <c r="Q34" s="29"/>
      <c r="Z34" s="35"/>
    </row>
    <row r="35" spans="1:26" ht="16" thickBot="1" x14ac:dyDescent="0.25">
      <c r="A35" s="29"/>
      <c r="B35" s="17"/>
      <c r="C35" s="17"/>
      <c r="D35" s="39">
        <f>SUM(D28:D34)</f>
        <v>205800</v>
      </c>
      <c r="E35" s="67"/>
      <c r="F35" s="67"/>
      <c r="G35" s="67"/>
      <c r="H35" s="67"/>
      <c r="I35" s="67"/>
      <c r="J35" s="67"/>
      <c r="K35" s="67"/>
      <c r="L35" s="67"/>
      <c r="M35" s="67"/>
      <c r="N35" s="67"/>
      <c r="O35" s="67"/>
      <c r="P35" s="67"/>
      <c r="Q35" s="40"/>
      <c r="R35" s="41"/>
      <c r="S35" s="41"/>
      <c r="T35" s="41"/>
      <c r="U35" s="41"/>
      <c r="V35" s="41"/>
      <c r="W35" s="41"/>
      <c r="X35" s="41"/>
      <c r="Y35" s="41"/>
      <c r="Z35" s="42"/>
    </row>
    <row r="36" spans="1:26" ht="16" thickTop="1" x14ac:dyDescent="0.2">
      <c r="A36" s="29"/>
    </row>
  </sheetData>
  <mergeCells count="3">
    <mergeCell ref="A1:P2"/>
    <mergeCell ref="A4:C4"/>
    <mergeCell ref="Q5:Z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Intro</vt:lpstr>
      <vt:lpstr>Problem 1</vt:lpstr>
      <vt:lpstr>Problem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Rasiel;Jake Vestal</dc:creator>
  <cp:lastModifiedBy>Microsoft Office User</cp:lastModifiedBy>
  <dcterms:created xsi:type="dcterms:W3CDTF">2021-06-05T15:12:41Z</dcterms:created>
  <dcterms:modified xsi:type="dcterms:W3CDTF">2023-02-03T19:31:05Z</dcterms:modified>
</cp:coreProperties>
</file>