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-U\Master\Web avancé\m1p10mean-Andy-Fiaritia_Front\"/>
    </mc:Choice>
  </mc:AlternateContent>
  <bookViews>
    <workbookView xWindow="0" yWindow="0" windowWidth="28800" windowHeight="11775"/>
  </bookViews>
  <sheets>
    <sheet name="Estimation" sheetId="1" r:id="rId1"/>
  </sheets>
  <calcPr calcId="162913"/>
</workbook>
</file>

<file path=xl/calcChain.xml><?xml version="1.0" encoding="utf-8"?>
<calcChain xmlns="http://schemas.openxmlformats.org/spreadsheetml/2006/main">
  <c r="E59" i="1" l="1"/>
  <c r="G59" i="1"/>
  <c r="E58" i="1"/>
  <c r="E54" i="1"/>
  <c r="E42" i="1"/>
  <c r="E29" i="1"/>
  <c r="F12" i="1"/>
  <c r="F11" i="1"/>
  <c r="F13" i="1" s="1"/>
  <c r="F8" i="1"/>
  <c r="E13" i="1"/>
  <c r="G4" i="1"/>
  <c r="G5" i="1"/>
  <c r="G6" i="1"/>
  <c r="G7" i="1"/>
  <c r="G8" i="1"/>
  <c r="G9" i="1"/>
  <c r="E9" i="1"/>
  <c r="F9" i="1"/>
  <c r="F3" i="1"/>
  <c r="G3" i="1" s="1"/>
  <c r="D63" i="1"/>
  <c r="D62" i="1"/>
  <c r="E62" i="1"/>
  <c r="E63" i="1"/>
  <c r="G12" i="1"/>
  <c r="F16" i="1"/>
  <c r="G16" i="1" s="1"/>
  <c r="F17" i="1"/>
  <c r="G17" i="1" s="1"/>
  <c r="F18" i="1"/>
  <c r="G18" i="1" s="1"/>
  <c r="F19" i="1"/>
  <c r="G19" i="1" s="1"/>
  <c r="F20" i="1"/>
  <c r="G20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32" i="1"/>
  <c r="G32" i="1" s="1"/>
  <c r="F33" i="1"/>
  <c r="G33" i="1" s="1"/>
  <c r="F34" i="1"/>
  <c r="G34" i="1" s="1"/>
  <c r="F35" i="1"/>
  <c r="G35" i="1" s="1"/>
  <c r="F37" i="1"/>
  <c r="G37" i="1" s="1"/>
  <c r="F38" i="1"/>
  <c r="G38" i="1" s="1"/>
  <c r="F39" i="1"/>
  <c r="G39" i="1" s="1"/>
  <c r="F40" i="1"/>
  <c r="G40" i="1" s="1"/>
  <c r="F41" i="1"/>
  <c r="G41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6" i="1"/>
  <c r="G56" i="1" s="1"/>
  <c r="F57" i="1"/>
  <c r="G57" i="1" s="1"/>
  <c r="F4" i="1"/>
  <c r="F5" i="1"/>
  <c r="F6" i="1"/>
  <c r="F7" i="1"/>
  <c r="C13" i="1"/>
  <c r="C54" i="1"/>
  <c r="C42" i="1"/>
  <c r="C29" i="1"/>
  <c r="C9" i="1"/>
  <c r="C58" i="1"/>
  <c r="G11" i="1" l="1"/>
  <c r="G62" i="1"/>
  <c r="G63" i="1"/>
  <c r="F62" i="1"/>
  <c r="F63" i="1"/>
  <c r="C59" i="1"/>
  <c r="G13" i="1"/>
  <c r="F29" i="1"/>
  <c r="G29" i="1" s="1"/>
  <c r="F42" i="1"/>
  <c r="G42" i="1" s="1"/>
  <c r="F54" i="1"/>
  <c r="G54" i="1" s="1"/>
  <c r="F58" i="1"/>
  <c r="G58" i="1" s="1"/>
  <c r="F59" i="1" l="1"/>
</calcChain>
</file>

<file path=xl/sharedStrings.xml><?xml version="1.0" encoding="utf-8"?>
<sst xmlns="http://schemas.openxmlformats.org/spreadsheetml/2006/main" count="114" uniqueCount="56">
  <si>
    <t>Tâches</t>
  </si>
  <si>
    <t>Estimation</t>
  </si>
  <si>
    <t>Analyse et conception</t>
  </si>
  <si>
    <t>Préparation</t>
  </si>
  <si>
    <t>Sous-total</t>
  </si>
  <si>
    <t>Back-office</t>
  </si>
  <si>
    <t>Développement</t>
  </si>
  <si>
    <t>Front-office</t>
  </si>
  <si>
    <t>Finalisation</t>
  </si>
  <si>
    <t>Mise en production</t>
  </si>
  <si>
    <t>Total</t>
  </si>
  <si>
    <t>Temps passé</t>
  </si>
  <si>
    <t>Reste à faire</t>
  </si>
  <si>
    <t>Avancement</t>
  </si>
  <si>
    <t>Commentaires</t>
  </si>
  <si>
    <t>Prise en main MEAN</t>
  </si>
  <si>
    <t>Analyse du projet</t>
  </si>
  <si>
    <t>Conception base et métier</t>
  </si>
  <si>
    <t>Client</t>
  </si>
  <si>
    <t>Responsable</t>
  </si>
  <si>
    <t>Responsable atelier</t>
  </si>
  <si>
    <t>Responsable financier</t>
  </si>
  <si>
    <t>Rédaction du document pour l'app</t>
  </si>
  <si>
    <t>Conception affichage</t>
  </si>
  <si>
    <t>Andy</t>
  </si>
  <si>
    <t>Fiaritia</t>
  </si>
  <si>
    <t>Global</t>
  </si>
  <si>
    <t>Inscription et connexion</t>
  </si>
  <si>
    <t>Réception de voiture</t>
  </si>
  <si>
    <t>Fiche de réparation de voiture</t>
  </si>
  <si>
    <t>Etat d'avancement de la réparation</t>
  </si>
  <si>
    <t>Montant des réparations</t>
  </si>
  <si>
    <t>Validation des paiements</t>
  </si>
  <si>
    <t>Statistique: temps de réparation moyen d'une voiture</t>
  </si>
  <si>
    <t>Statistique: chiffre d'affaires par jour</t>
  </si>
  <si>
    <t>Statistique: chiffre d'affaires par mois</t>
  </si>
  <si>
    <t>Statistique: bénéfice par mois (en compte: salaire, loyer, achat pièce, autres dépenses)</t>
  </si>
  <si>
    <t>Page de statistiques (temps de réparation + bénéfices)</t>
  </si>
  <si>
    <t>Page de statistiques (chiffres d'affaires)</t>
  </si>
  <si>
    <t>Ajout des réparations pour une voiture</t>
  </si>
  <si>
    <t>Modification de l'état d'avancement</t>
  </si>
  <si>
    <t>Dépôt de voiture</t>
  </si>
  <si>
    <t>Fiche de dépôt de voiture</t>
  </si>
  <si>
    <t>Fiche d'avancement de réparation</t>
  </si>
  <si>
    <t>Liste des réparations</t>
  </si>
  <si>
    <t>Facture et état de paiement</t>
  </si>
  <si>
    <t>Récupération de voiture</t>
  </si>
  <si>
    <t>Historique</t>
  </si>
  <si>
    <t xml:space="preserve">Inscription </t>
  </si>
  <si>
    <t>Connexion</t>
  </si>
  <si>
    <t>Avancement de réparation</t>
  </si>
  <si>
    <t>Facture pour les réparations</t>
  </si>
  <si>
    <t>CRUD utilisateur (back)</t>
  </si>
  <si>
    <t>CRUD voiture (back)</t>
  </si>
  <si>
    <t>Validation de bon de sortie</t>
  </si>
  <si>
    <t>Respo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</si>
</sst>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3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i/>
      <sz val="11"/>
      <color rgb="FF000000"/>
      <name val="Calibri"/>
    </font>
    <font>
      <b/>
      <sz val="10"/>
      <color theme="1"/>
      <name val="Arial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C9C9C9"/>
        <bgColor rgb="FFC9C9C9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rgb="FF9FC5E8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rgb="FF8EA9D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rgb="FFF4B084"/>
      </patternFill>
    </fill>
    <fill>
      <patternFill patternType="solid">
        <fgColor theme="2" tint="-0.34998626667073579"/>
        <bgColor rgb="FFD9D9D9"/>
      </patternFill>
    </fill>
    <fill>
      <patternFill patternType="solid">
        <fgColor theme="7" tint="0.79998168889431442"/>
        <bgColor rgb="FF9FC5E8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0" tint="-0.34998626667073579"/>
        <bgColor rgb="FFD9D9D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rgb="FF8EA9DB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2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3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ont="1" applyFill="1" applyAlignment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/>
    <xf numFmtId="0" fontId="0" fillId="5" borderId="0" xfId="0" applyFont="1" applyFill="1" applyAlignment="1"/>
    <xf numFmtId="0" fontId="1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8" borderId="0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horizontal="center" vertical="center"/>
    </xf>
    <xf numFmtId="0" fontId="0" fillId="16" borderId="0" xfId="0" applyFont="1" applyFill="1" applyAlignment="1">
      <alignment horizontal="center"/>
    </xf>
    <xf numFmtId="0" fontId="0" fillId="16" borderId="0" xfId="0" applyFont="1" applyFill="1" applyAlignment="1"/>
    <xf numFmtId="0" fontId="6" fillId="5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9" fontId="0" fillId="10" borderId="0" xfId="1" applyFont="1" applyFill="1" applyAlignment="1">
      <alignment horizontal="center"/>
    </xf>
    <xf numFmtId="9" fontId="0" fillId="16" borderId="0" xfId="1" applyFont="1" applyFill="1" applyAlignment="1">
      <alignment horizontal="center"/>
    </xf>
    <xf numFmtId="9" fontId="0" fillId="8" borderId="0" xfId="1" applyFont="1" applyFill="1" applyAlignment="1">
      <alignment horizontal="center"/>
    </xf>
    <xf numFmtId="9" fontId="0" fillId="8" borderId="0" xfId="1" applyFont="1" applyFill="1" applyAlignment="1"/>
    <xf numFmtId="9" fontId="0" fillId="5" borderId="0" xfId="1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9" fillId="0" borderId="0" xfId="0" applyFont="1" applyFill="1" applyBorder="1" applyAlignment="1"/>
    <xf numFmtId="0" fontId="1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2" fillId="0" borderId="0" xfId="0" applyFont="1" applyFill="1" applyAlignment="1"/>
    <xf numFmtId="0" fontId="8" fillId="5" borderId="0" xfId="0" applyFont="1" applyFill="1" applyAlignment="1">
      <alignment horizontal="center"/>
    </xf>
    <xf numFmtId="0" fontId="2" fillId="17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</cellXfs>
  <cellStyles count="2">
    <cellStyle name="Normal" xfId="0" builtinId="0"/>
    <cellStyle name="Pourcentage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general" vertical="bottom" textRotation="0" wrapText="0" indent="0" justifyLastLine="0" shrinkToFit="0" readingOrder="0"/>
    </dxf>
  </dxfs>
  <tableStyles count="1" defaultTableStyle="TableStyleMedium2" defaultPivotStyle="PivotStyleLight16">
    <tableStyle name="Style de tableau 1" pivot="0" count="1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C61:G63" totalsRowShown="0" headerRowDxfId="4">
  <autoFilter ref="C61:G63"/>
  <tableColumns count="5">
    <tableColumn id="1" name="Respo" dataDxfId="0"/>
    <tableColumn id="2" name="Estimation" dataDxfId="3">
      <calculatedColumnFormula>SUMIF(D2:D56,Tableau2[[#This Row],[Respo]],C2:C56)</calculatedColumnFormula>
    </tableColumn>
    <tableColumn id="5" name="Temps passé" dataDxfId="5"/>
    <tableColumn id="6" name="Reste à faire" dataDxfId="2">
      <calculatedColumnFormula>SUMIF(D3:D56,Tableau2[[#This Row],[Respo]],F3:F56)</calculatedColumnFormula>
    </tableColumn>
    <tableColumn id="7" name="Avancement" dataDxfId="1">
      <calculatedColumnFormula>AVERAGEIF(D3:D57,Tableau2[[#This Row],[Respo]],G3:G57)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66"/>
  <sheetViews>
    <sheetView tabSelected="1" topLeftCell="A28" zoomScale="85" zoomScaleNormal="85" workbookViewId="0">
      <selection activeCell="G16" sqref="G16"/>
    </sheetView>
  </sheetViews>
  <sheetFormatPr baseColWidth="10" defaultColWidth="12.5703125" defaultRowHeight="15.75" customHeight="1" x14ac:dyDescent="0.2"/>
  <cols>
    <col min="1" max="1" width="17.28515625" customWidth="1"/>
    <col min="2" max="2" width="81.5703125" customWidth="1"/>
    <col min="3" max="3" width="12.5703125" style="7" customWidth="1"/>
    <col min="4" max="4" width="16.28515625" customWidth="1"/>
    <col min="5" max="5" width="16.85546875" customWidth="1"/>
    <col min="6" max="6" width="15.85546875" customWidth="1"/>
    <col min="7" max="7" width="17.7109375" customWidth="1"/>
    <col min="8" max="8" width="69.7109375" customWidth="1"/>
  </cols>
  <sheetData>
    <row r="1" spans="1:15" s="7" customFormat="1" ht="15.75" customHeight="1" x14ac:dyDescent="0.25">
      <c r="A1" s="2"/>
      <c r="B1" s="50" t="s">
        <v>0</v>
      </c>
      <c r="C1" s="41" t="s">
        <v>1</v>
      </c>
      <c r="D1" s="49" t="s">
        <v>19</v>
      </c>
      <c r="E1" s="29" t="s">
        <v>11</v>
      </c>
      <c r="F1" s="29" t="s">
        <v>12</v>
      </c>
      <c r="G1" s="29" t="s">
        <v>13</v>
      </c>
      <c r="H1" s="29" t="s">
        <v>14</v>
      </c>
    </row>
    <row r="2" spans="1:15" ht="15.75" customHeight="1" x14ac:dyDescent="0.25">
      <c r="A2" s="2"/>
      <c r="B2" s="60" t="s">
        <v>2</v>
      </c>
      <c r="C2" s="27"/>
      <c r="D2" s="28"/>
      <c r="E2" s="28"/>
      <c r="F2" s="28"/>
      <c r="G2" s="28"/>
      <c r="H2" s="28"/>
      <c r="I2" s="1"/>
      <c r="J2" s="1"/>
      <c r="K2" s="1"/>
      <c r="L2" s="1"/>
      <c r="M2" s="1"/>
      <c r="N2" s="1"/>
      <c r="O2" s="1"/>
    </row>
    <row r="3" spans="1:15" ht="15.75" customHeight="1" x14ac:dyDescent="0.25">
      <c r="A3" s="46" t="s">
        <v>3</v>
      </c>
      <c r="B3" s="2" t="s">
        <v>15</v>
      </c>
      <c r="C3" s="3">
        <v>3</v>
      </c>
      <c r="D3" s="16" t="s">
        <v>24</v>
      </c>
      <c r="E3" s="7">
        <v>3</v>
      </c>
      <c r="F3" s="7">
        <f>C3-E3</f>
        <v>0</v>
      </c>
      <c r="G3" s="35">
        <f>E3/(F3+E3)</f>
        <v>1</v>
      </c>
      <c r="H3" s="4"/>
      <c r="I3" s="4"/>
      <c r="J3" s="4"/>
      <c r="K3" s="4"/>
      <c r="L3" s="4"/>
      <c r="M3" s="4"/>
      <c r="N3" s="4"/>
      <c r="O3" s="4"/>
    </row>
    <row r="4" spans="1:15" s="1" customFormat="1" ht="15.75" customHeight="1" x14ac:dyDescent="0.25">
      <c r="A4" s="46"/>
      <c r="B4" s="5" t="s">
        <v>15</v>
      </c>
      <c r="C4" s="3">
        <v>3</v>
      </c>
      <c r="D4" s="16" t="s">
        <v>25</v>
      </c>
      <c r="E4" s="7">
        <v>2</v>
      </c>
      <c r="F4" s="7">
        <f>C4-E4</f>
        <v>1</v>
      </c>
      <c r="G4" s="35">
        <f t="shared" ref="G4:G9" si="0">E4/(F4+E4)</f>
        <v>0.66666666666666663</v>
      </c>
    </row>
    <row r="5" spans="1:15" s="1" customFormat="1" ht="15.75" customHeight="1" x14ac:dyDescent="0.25">
      <c r="A5" s="46"/>
      <c r="B5" s="5" t="s">
        <v>16</v>
      </c>
      <c r="C5" s="3">
        <v>0.5</v>
      </c>
      <c r="D5" s="16" t="s">
        <v>24</v>
      </c>
      <c r="E5" s="7">
        <v>0.5</v>
      </c>
      <c r="F5" s="7">
        <f>C5-E5</f>
        <v>0</v>
      </c>
      <c r="G5" s="35">
        <f t="shared" si="0"/>
        <v>1</v>
      </c>
    </row>
    <row r="6" spans="1:15" ht="15.75" customHeight="1" x14ac:dyDescent="0.25">
      <c r="A6" s="46"/>
      <c r="B6" s="2" t="s">
        <v>16</v>
      </c>
      <c r="C6" s="3">
        <v>0.5</v>
      </c>
      <c r="D6" s="16" t="s">
        <v>25</v>
      </c>
      <c r="E6" s="7">
        <v>0.5</v>
      </c>
      <c r="F6" s="7">
        <f>C6-E6</f>
        <v>0</v>
      </c>
      <c r="G6" s="35">
        <f t="shared" si="0"/>
        <v>1</v>
      </c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5">
      <c r="A7" s="46"/>
      <c r="B7" s="2" t="s">
        <v>17</v>
      </c>
      <c r="C7" s="3">
        <v>1</v>
      </c>
      <c r="D7" s="16" t="s">
        <v>24</v>
      </c>
      <c r="E7" s="7"/>
      <c r="F7" s="7">
        <f>C7-E7</f>
        <v>1</v>
      </c>
      <c r="G7" s="35">
        <f t="shared" si="0"/>
        <v>0</v>
      </c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A8" s="46"/>
      <c r="B8" s="5" t="s">
        <v>23</v>
      </c>
      <c r="C8" s="3">
        <v>2</v>
      </c>
      <c r="D8" s="16" t="s">
        <v>25</v>
      </c>
      <c r="E8" s="7"/>
      <c r="F8" s="7">
        <f>C8-E8</f>
        <v>2</v>
      </c>
      <c r="G8" s="35">
        <f t="shared" si="0"/>
        <v>0</v>
      </c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5">
      <c r="A9" s="2"/>
      <c r="B9" s="56" t="s">
        <v>4</v>
      </c>
      <c r="C9" s="42">
        <f>SUM(C3:C8)</f>
        <v>10</v>
      </c>
      <c r="D9" s="42"/>
      <c r="E9" s="42">
        <f t="shared" ref="D9:G9" si="1">SUM(E3:E8)</f>
        <v>6</v>
      </c>
      <c r="F9" s="42">
        <f t="shared" si="1"/>
        <v>4</v>
      </c>
      <c r="G9" s="36">
        <f t="shared" si="0"/>
        <v>0.6</v>
      </c>
      <c r="H9" s="20"/>
      <c r="I9" s="1"/>
      <c r="J9" s="1"/>
      <c r="K9" s="1"/>
      <c r="L9" s="1"/>
      <c r="M9" s="1"/>
      <c r="N9" s="1"/>
      <c r="O9" s="1"/>
    </row>
    <row r="10" spans="1:15" s="1" customFormat="1" ht="15.75" customHeight="1" x14ac:dyDescent="0.2">
      <c r="A10" s="8" t="s">
        <v>6</v>
      </c>
      <c r="B10" s="61" t="s">
        <v>26</v>
      </c>
      <c r="C10" s="27"/>
      <c r="D10" s="27"/>
      <c r="E10" s="27"/>
      <c r="F10" s="27"/>
      <c r="G10" s="37"/>
      <c r="H10" s="28"/>
    </row>
    <row r="11" spans="1:15" s="1" customFormat="1" ht="15.75" customHeight="1" x14ac:dyDescent="0.25">
      <c r="A11" s="8"/>
      <c r="B11" s="48" t="s">
        <v>52</v>
      </c>
      <c r="C11" s="13">
        <v>0.5</v>
      </c>
      <c r="D11" s="7" t="s">
        <v>25</v>
      </c>
      <c r="E11" s="7">
        <v>0</v>
      </c>
      <c r="F11" s="7">
        <f>C11-E11</f>
        <v>0.5</v>
      </c>
      <c r="G11" s="35">
        <f t="shared" ref="G4:G59" si="2">E11/(F11+E11)</f>
        <v>0</v>
      </c>
    </row>
    <row r="12" spans="1:15" s="1" customFormat="1" ht="15.75" customHeight="1" x14ac:dyDescent="0.25">
      <c r="A12" s="8"/>
      <c r="B12" s="48" t="s">
        <v>53</v>
      </c>
      <c r="C12" s="13">
        <v>0.5</v>
      </c>
      <c r="D12" s="7" t="s">
        <v>24</v>
      </c>
      <c r="E12" s="7">
        <v>0</v>
      </c>
      <c r="F12" s="7">
        <f>C12-E12</f>
        <v>0.5</v>
      </c>
      <c r="G12" s="35">
        <f t="shared" si="2"/>
        <v>0</v>
      </c>
    </row>
    <row r="13" spans="1:15" ht="15.75" customHeight="1" x14ac:dyDescent="0.25">
      <c r="A13" s="8"/>
      <c r="B13" s="56" t="s">
        <v>4</v>
      </c>
      <c r="C13" s="42">
        <f>SUM(C11:C12)</f>
        <v>1</v>
      </c>
      <c r="D13" s="19"/>
      <c r="E13" s="19">
        <f>SUM(E11:E12)</f>
        <v>0</v>
      </c>
      <c r="F13" s="19">
        <f>F11+F12</f>
        <v>1</v>
      </c>
      <c r="G13" s="36">
        <f>E13/(F13+E13)</f>
        <v>0</v>
      </c>
      <c r="H13" s="20"/>
      <c r="I13" s="1"/>
      <c r="J13" s="1"/>
      <c r="K13" s="1"/>
      <c r="L13" s="1"/>
      <c r="M13" s="1"/>
      <c r="N13" s="1"/>
      <c r="O13" s="1"/>
    </row>
    <row r="14" spans="1:15" ht="15.75" customHeight="1" x14ac:dyDescent="0.2">
      <c r="A14" s="8"/>
      <c r="B14" s="60" t="s">
        <v>18</v>
      </c>
      <c r="C14" s="26"/>
      <c r="D14" s="27"/>
      <c r="E14" s="27"/>
      <c r="F14" s="27"/>
      <c r="G14" s="37"/>
      <c r="H14" s="28"/>
      <c r="I14" s="1"/>
      <c r="J14" s="1"/>
      <c r="K14" s="1"/>
      <c r="L14" s="1"/>
      <c r="M14" s="1"/>
      <c r="N14" s="1"/>
      <c r="O14" s="1"/>
    </row>
    <row r="15" spans="1:15" ht="15.75" customHeight="1" x14ac:dyDescent="0.2">
      <c r="A15" s="8"/>
      <c r="B15" s="59" t="s">
        <v>5</v>
      </c>
      <c r="C15" s="25"/>
      <c r="D15" s="17"/>
      <c r="E15" s="17"/>
      <c r="F15" s="17"/>
      <c r="G15" s="38"/>
      <c r="H15" s="18"/>
      <c r="I15" s="1"/>
      <c r="J15" s="1"/>
      <c r="K15" s="1"/>
      <c r="L15" s="1"/>
      <c r="M15" s="1"/>
      <c r="N15" s="1"/>
      <c r="O15" s="1"/>
    </row>
    <row r="16" spans="1:15" ht="15.75" customHeight="1" x14ac:dyDescent="0.25">
      <c r="A16" s="8"/>
      <c r="B16" s="5" t="s">
        <v>48</v>
      </c>
      <c r="C16" s="12">
        <v>0.5</v>
      </c>
      <c r="D16" s="16" t="s">
        <v>24</v>
      </c>
      <c r="E16" s="7"/>
      <c r="F16" s="7">
        <f>C16-E16</f>
        <v>0.5</v>
      </c>
      <c r="G16" s="35">
        <f t="shared" si="2"/>
        <v>0</v>
      </c>
      <c r="H16" s="1"/>
      <c r="I16" s="1"/>
      <c r="J16" s="1"/>
      <c r="K16" s="1"/>
      <c r="L16" s="1"/>
      <c r="M16" s="1"/>
      <c r="N16" s="1"/>
      <c r="O16" s="1"/>
    </row>
    <row r="17" spans="1:8" ht="15.75" customHeight="1" x14ac:dyDescent="0.25">
      <c r="A17" s="8"/>
      <c r="B17" s="5" t="s">
        <v>49</v>
      </c>
      <c r="C17" s="12">
        <v>0.5</v>
      </c>
      <c r="D17" s="16" t="s">
        <v>25</v>
      </c>
      <c r="E17" s="7"/>
      <c r="F17" s="7">
        <f>C17-E17</f>
        <v>0.5</v>
      </c>
      <c r="G17" s="35">
        <f t="shared" si="2"/>
        <v>0</v>
      </c>
      <c r="H17" s="1"/>
    </row>
    <row r="18" spans="1:8" s="1" customFormat="1" ht="15.75" customHeight="1" x14ac:dyDescent="0.25">
      <c r="A18" s="8"/>
      <c r="B18" s="5" t="s">
        <v>41</v>
      </c>
      <c r="C18" s="12">
        <v>0.5</v>
      </c>
      <c r="D18" s="16" t="s">
        <v>24</v>
      </c>
      <c r="E18" s="7"/>
      <c r="F18" s="7">
        <f>C18-E18</f>
        <v>0.5</v>
      </c>
      <c r="G18" s="35">
        <f t="shared" si="2"/>
        <v>0</v>
      </c>
    </row>
    <row r="19" spans="1:8" s="1" customFormat="1" ht="15.75" customHeight="1" x14ac:dyDescent="0.25">
      <c r="A19" s="8"/>
      <c r="B19" s="5" t="s">
        <v>50</v>
      </c>
      <c r="C19" s="12">
        <v>0.5</v>
      </c>
      <c r="D19" s="16" t="s">
        <v>25</v>
      </c>
      <c r="E19" s="7"/>
      <c r="F19" s="7">
        <f>C19-E19</f>
        <v>0.5</v>
      </c>
      <c r="G19" s="35">
        <f t="shared" si="2"/>
        <v>0</v>
      </c>
    </row>
    <row r="20" spans="1:8" ht="15.75" customHeight="1" x14ac:dyDescent="0.25">
      <c r="A20" s="8"/>
      <c r="B20" s="5" t="s">
        <v>51</v>
      </c>
      <c r="C20" s="12">
        <v>0.5</v>
      </c>
      <c r="D20" s="16" t="s">
        <v>24</v>
      </c>
      <c r="E20" s="7"/>
      <c r="F20" s="7">
        <f>C20-E20</f>
        <v>0.5</v>
      </c>
      <c r="G20" s="35">
        <f t="shared" si="2"/>
        <v>0</v>
      </c>
      <c r="H20" s="1"/>
    </row>
    <row r="21" spans="1:8" ht="15.75" customHeight="1" x14ac:dyDescent="0.2">
      <c r="A21" s="8"/>
      <c r="B21" s="58" t="s">
        <v>7</v>
      </c>
      <c r="C21" s="31"/>
      <c r="D21" s="17"/>
      <c r="E21" s="17"/>
      <c r="F21" s="17"/>
      <c r="G21" s="38"/>
      <c r="H21" s="18"/>
    </row>
    <row r="22" spans="1:8" ht="15.75" customHeight="1" x14ac:dyDescent="0.25">
      <c r="A22" s="8"/>
      <c r="B22" s="5" t="s">
        <v>27</v>
      </c>
      <c r="C22" s="12">
        <v>1</v>
      </c>
      <c r="D22" s="16" t="s">
        <v>25</v>
      </c>
      <c r="E22" s="7"/>
      <c r="F22" s="7">
        <f>C22-E22</f>
        <v>1</v>
      </c>
      <c r="G22" s="35">
        <f t="shared" si="2"/>
        <v>0</v>
      </c>
      <c r="H22" s="1"/>
    </row>
    <row r="23" spans="1:8" ht="15.75" customHeight="1" x14ac:dyDescent="0.25">
      <c r="A23" s="8"/>
      <c r="B23" s="5" t="s">
        <v>42</v>
      </c>
      <c r="C23" s="12">
        <v>1</v>
      </c>
      <c r="D23" s="16" t="s">
        <v>24</v>
      </c>
      <c r="E23" s="7"/>
      <c r="F23" s="7">
        <f>C23-E23</f>
        <v>1</v>
      </c>
      <c r="G23" s="35">
        <f t="shared" si="2"/>
        <v>0</v>
      </c>
      <c r="H23" s="1"/>
    </row>
    <row r="24" spans="1:8" ht="15.75" customHeight="1" x14ac:dyDescent="0.25">
      <c r="A24" s="8"/>
      <c r="B24" s="5" t="s">
        <v>43</v>
      </c>
      <c r="C24" s="12">
        <v>0.5</v>
      </c>
      <c r="D24" s="16" t="s">
        <v>25</v>
      </c>
      <c r="E24" s="7"/>
      <c r="F24" s="7">
        <f>C24-E24</f>
        <v>0.5</v>
      </c>
      <c r="G24" s="35">
        <f t="shared" si="2"/>
        <v>0</v>
      </c>
      <c r="H24" s="1"/>
    </row>
    <row r="25" spans="1:8" ht="15.75" customHeight="1" x14ac:dyDescent="0.25">
      <c r="A25" s="8"/>
      <c r="B25" s="5" t="s">
        <v>44</v>
      </c>
      <c r="C25" s="12">
        <v>0.5</v>
      </c>
      <c r="D25" s="16" t="s">
        <v>24</v>
      </c>
      <c r="E25" s="7"/>
      <c r="F25" s="7">
        <f>C25-E25</f>
        <v>0.5</v>
      </c>
      <c r="G25" s="35">
        <f t="shared" si="2"/>
        <v>0</v>
      </c>
      <c r="H25" s="1"/>
    </row>
    <row r="26" spans="1:8" ht="15.75" customHeight="1" x14ac:dyDescent="0.25">
      <c r="A26" s="8"/>
      <c r="B26" s="5" t="s">
        <v>45</v>
      </c>
      <c r="C26" s="12">
        <v>1</v>
      </c>
      <c r="D26" s="16" t="s">
        <v>25</v>
      </c>
      <c r="E26" s="7"/>
      <c r="F26" s="7">
        <f>C26-E26</f>
        <v>1</v>
      </c>
      <c r="G26" s="35">
        <f t="shared" si="2"/>
        <v>0</v>
      </c>
      <c r="H26" s="1"/>
    </row>
    <row r="27" spans="1:8" ht="15.75" customHeight="1" x14ac:dyDescent="0.25">
      <c r="A27" s="8"/>
      <c r="B27" s="5" t="s">
        <v>46</v>
      </c>
      <c r="C27" s="12">
        <v>0.5</v>
      </c>
      <c r="D27" s="16" t="s">
        <v>24</v>
      </c>
      <c r="E27" s="7"/>
      <c r="F27" s="7">
        <f>C27-E27</f>
        <v>0.5</v>
      </c>
      <c r="G27" s="35">
        <f t="shared" si="2"/>
        <v>0</v>
      </c>
      <c r="H27" s="1"/>
    </row>
    <row r="28" spans="1:8" ht="15.75" customHeight="1" x14ac:dyDescent="0.25">
      <c r="A28" s="8"/>
      <c r="B28" s="43" t="s">
        <v>47</v>
      </c>
      <c r="C28" s="12">
        <v>1</v>
      </c>
      <c r="D28" s="16" t="s">
        <v>25</v>
      </c>
      <c r="E28" s="7"/>
      <c r="F28" s="7">
        <f>C28-E28</f>
        <v>1</v>
      </c>
      <c r="G28" s="35">
        <f t="shared" si="2"/>
        <v>0</v>
      </c>
      <c r="H28" s="1"/>
    </row>
    <row r="29" spans="1:8" ht="15.75" customHeight="1" x14ac:dyDescent="0.25">
      <c r="A29" s="8"/>
      <c r="B29" s="56" t="s">
        <v>4</v>
      </c>
      <c r="C29" s="42">
        <f>SUM(C16:C20,C22:C28)</f>
        <v>8</v>
      </c>
      <c r="D29" s="19"/>
      <c r="E29" s="19">
        <f>SUM(E16:E20,E22:E28)</f>
        <v>0</v>
      </c>
      <c r="F29" s="19">
        <f>SUM(F16:F20,F22:F28)</f>
        <v>8</v>
      </c>
      <c r="G29" s="36">
        <f>E29/(F29+E29)</f>
        <v>0</v>
      </c>
      <c r="H29" s="20"/>
    </row>
    <row r="30" spans="1:8" ht="15.75" customHeight="1" x14ac:dyDescent="0.25">
      <c r="A30" s="8"/>
      <c r="B30" s="55" t="s">
        <v>20</v>
      </c>
      <c r="C30" s="47"/>
      <c r="D30" s="23"/>
      <c r="E30" s="23"/>
      <c r="F30" s="23"/>
      <c r="G30" s="37"/>
      <c r="H30" s="9"/>
    </row>
    <row r="31" spans="1:8" ht="15.75" customHeight="1" x14ac:dyDescent="0.25">
      <c r="A31" s="8"/>
      <c r="B31" s="54" t="s">
        <v>5</v>
      </c>
      <c r="C31" s="24"/>
      <c r="D31" s="17"/>
      <c r="E31" s="17"/>
      <c r="F31" s="17"/>
      <c r="G31" s="38"/>
      <c r="H31" s="18"/>
    </row>
    <row r="32" spans="1:8" ht="15.75" customHeight="1" x14ac:dyDescent="0.25">
      <c r="A32" s="8"/>
      <c r="B32" s="5" t="s">
        <v>28</v>
      </c>
      <c r="C32" s="3">
        <v>0.5</v>
      </c>
      <c r="D32" s="16" t="s">
        <v>24</v>
      </c>
      <c r="E32" s="7"/>
      <c r="F32" s="7">
        <f>C32-E32</f>
        <v>0.5</v>
      </c>
      <c r="G32" s="35">
        <f t="shared" si="2"/>
        <v>0</v>
      </c>
      <c r="H32" s="1"/>
    </row>
    <row r="33" spans="1:8" ht="15.75" customHeight="1" x14ac:dyDescent="0.25">
      <c r="A33" s="8"/>
      <c r="B33" s="5" t="s">
        <v>29</v>
      </c>
      <c r="C33" s="3">
        <v>1</v>
      </c>
      <c r="D33" s="16" t="s">
        <v>25</v>
      </c>
      <c r="E33" s="7"/>
      <c r="F33" s="7">
        <f>C33-E33</f>
        <v>1</v>
      </c>
      <c r="G33" s="35">
        <f t="shared" si="2"/>
        <v>0</v>
      </c>
      <c r="H33" s="1"/>
    </row>
    <row r="34" spans="1:8" ht="15.75" customHeight="1" x14ac:dyDescent="0.25">
      <c r="A34" s="8"/>
      <c r="B34" s="43" t="s">
        <v>30</v>
      </c>
      <c r="C34" s="3">
        <v>0.5</v>
      </c>
      <c r="D34" s="16" t="s">
        <v>24</v>
      </c>
      <c r="E34" s="7"/>
      <c r="F34" s="7">
        <f>C34-E34</f>
        <v>0.5</v>
      </c>
      <c r="G34" s="35">
        <f t="shared" si="2"/>
        <v>0</v>
      </c>
      <c r="H34" s="1"/>
    </row>
    <row r="35" spans="1:8" ht="15.75" customHeight="1" x14ac:dyDescent="0.25">
      <c r="A35" s="8"/>
      <c r="B35" s="43" t="s">
        <v>31</v>
      </c>
      <c r="C35" s="11">
        <v>0.5</v>
      </c>
      <c r="D35" s="16" t="s">
        <v>25</v>
      </c>
      <c r="E35" s="7"/>
      <c r="F35" s="7">
        <f>C35-E35</f>
        <v>0.5</v>
      </c>
      <c r="G35" s="35">
        <f t="shared" si="2"/>
        <v>0</v>
      </c>
      <c r="H35" s="1"/>
    </row>
    <row r="36" spans="1:8" ht="15.75" customHeight="1" x14ac:dyDescent="0.25">
      <c r="A36" s="8"/>
      <c r="B36" s="54" t="s">
        <v>7</v>
      </c>
      <c r="C36" s="24"/>
      <c r="D36" s="17"/>
      <c r="E36" s="17"/>
      <c r="F36" s="17"/>
      <c r="G36" s="38"/>
      <c r="H36" s="18"/>
    </row>
    <row r="37" spans="1:8" ht="15.75" customHeight="1" x14ac:dyDescent="0.25">
      <c r="A37" s="8"/>
      <c r="B37" s="5" t="s">
        <v>28</v>
      </c>
      <c r="C37" s="3">
        <v>0.5</v>
      </c>
      <c r="D37" s="16" t="s">
        <v>24</v>
      </c>
      <c r="E37" s="7"/>
      <c r="F37" s="7">
        <f>C37-E37</f>
        <v>0.5</v>
      </c>
      <c r="G37" s="35">
        <f t="shared" si="2"/>
        <v>0</v>
      </c>
      <c r="H37" s="1"/>
    </row>
    <row r="38" spans="1:8" ht="15.75" customHeight="1" x14ac:dyDescent="0.25">
      <c r="A38" s="8"/>
      <c r="B38" s="5" t="s">
        <v>29</v>
      </c>
      <c r="C38" s="3">
        <v>1</v>
      </c>
      <c r="D38" s="16" t="s">
        <v>25</v>
      </c>
      <c r="E38" s="7"/>
      <c r="F38" s="7">
        <f>C38-E38</f>
        <v>1</v>
      </c>
      <c r="G38" s="35">
        <f t="shared" si="2"/>
        <v>0</v>
      </c>
      <c r="H38" s="1"/>
    </row>
    <row r="39" spans="1:8" ht="15.75" customHeight="1" x14ac:dyDescent="0.25">
      <c r="A39" s="8"/>
      <c r="B39" s="5" t="s">
        <v>39</v>
      </c>
      <c r="C39" s="3">
        <v>0.5</v>
      </c>
      <c r="D39" s="16" t="s">
        <v>24</v>
      </c>
      <c r="E39" s="7"/>
      <c r="F39" s="7">
        <f>C39-E39</f>
        <v>0.5</v>
      </c>
      <c r="G39" s="35">
        <f t="shared" si="2"/>
        <v>0</v>
      </c>
      <c r="H39" s="1"/>
    </row>
    <row r="40" spans="1:8" ht="15" customHeight="1" x14ac:dyDescent="0.25">
      <c r="A40" s="8"/>
      <c r="B40" s="5" t="s">
        <v>40</v>
      </c>
      <c r="C40" s="3">
        <v>0.5</v>
      </c>
      <c r="D40" s="16" t="s">
        <v>25</v>
      </c>
      <c r="E40" s="7"/>
      <c r="F40" s="7">
        <f>C40-E40</f>
        <v>0.5</v>
      </c>
      <c r="G40" s="35">
        <f t="shared" si="2"/>
        <v>0</v>
      </c>
      <c r="H40" s="1"/>
    </row>
    <row r="41" spans="1:8" s="1" customFormat="1" ht="15.75" customHeight="1" x14ac:dyDescent="0.25">
      <c r="A41" s="8"/>
      <c r="B41" s="5" t="s">
        <v>54</v>
      </c>
      <c r="C41" s="3">
        <v>0.5</v>
      </c>
      <c r="D41" s="16" t="s">
        <v>24</v>
      </c>
      <c r="E41" s="7"/>
      <c r="F41" s="7">
        <f>C41-E41</f>
        <v>0.5</v>
      </c>
      <c r="G41" s="35">
        <f t="shared" si="2"/>
        <v>0</v>
      </c>
    </row>
    <row r="42" spans="1:8" s="1" customFormat="1" ht="15.75" customHeight="1" x14ac:dyDescent="0.25">
      <c r="A42" s="8"/>
      <c r="B42" s="52" t="s">
        <v>4</v>
      </c>
      <c r="C42" s="44">
        <f>SUM(C32:C35,C37:C41)</f>
        <v>5.5</v>
      </c>
      <c r="D42" s="20"/>
      <c r="E42" s="19">
        <f>SUM(E32:E35,E37:E41)</f>
        <v>0</v>
      </c>
      <c r="F42" s="19">
        <f>SUM(F32:F35,F37:F41)</f>
        <v>5.5</v>
      </c>
      <c r="G42" s="36">
        <f t="shared" si="2"/>
        <v>0</v>
      </c>
      <c r="H42" s="20"/>
    </row>
    <row r="43" spans="1:8" s="1" customFormat="1" ht="15.75" customHeight="1" x14ac:dyDescent="0.25">
      <c r="A43" s="8"/>
      <c r="B43" s="55" t="s">
        <v>21</v>
      </c>
      <c r="C43" s="22"/>
      <c r="D43" s="9"/>
      <c r="E43" s="23"/>
      <c r="F43" s="23"/>
      <c r="G43" s="37"/>
      <c r="H43" s="9"/>
    </row>
    <row r="44" spans="1:8" s="1" customFormat="1" ht="15.75" customHeight="1" x14ac:dyDescent="0.25">
      <c r="A44" s="8"/>
      <c r="B44" s="54" t="s">
        <v>5</v>
      </c>
      <c r="C44" s="24"/>
      <c r="D44" s="18"/>
      <c r="E44" s="18"/>
      <c r="F44" s="18"/>
      <c r="G44" s="39"/>
      <c r="H44" s="18"/>
    </row>
    <row r="45" spans="1:8" s="1" customFormat="1" ht="15.75" customHeight="1" x14ac:dyDescent="0.25">
      <c r="A45" s="8"/>
      <c r="B45" s="5" t="s">
        <v>32</v>
      </c>
      <c r="C45" s="3">
        <v>0.5</v>
      </c>
      <c r="D45" s="30" t="s">
        <v>25</v>
      </c>
      <c r="E45" s="7"/>
      <c r="F45" s="7">
        <f>C45-E45</f>
        <v>0.5</v>
      </c>
      <c r="G45" s="35">
        <f t="shared" si="2"/>
        <v>0</v>
      </c>
    </row>
    <row r="46" spans="1:8" s="1" customFormat="1" ht="15.75" customHeight="1" x14ac:dyDescent="0.25">
      <c r="A46" s="8"/>
      <c r="B46" s="5" t="s">
        <v>33</v>
      </c>
      <c r="C46" s="3">
        <v>0.5</v>
      </c>
      <c r="D46" s="30" t="s">
        <v>24</v>
      </c>
      <c r="E46" s="7"/>
      <c r="F46" s="7">
        <f>C46-E46</f>
        <v>0.5</v>
      </c>
      <c r="G46" s="35">
        <f t="shared" si="2"/>
        <v>0</v>
      </c>
    </row>
    <row r="47" spans="1:8" s="1" customFormat="1" ht="15.75" customHeight="1" x14ac:dyDescent="0.25">
      <c r="A47" s="8"/>
      <c r="B47" s="5" t="s">
        <v>34</v>
      </c>
      <c r="C47" s="3">
        <v>0.5</v>
      </c>
      <c r="D47" s="30" t="s">
        <v>25</v>
      </c>
      <c r="E47" s="7"/>
      <c r="F47" s="7">
        <f>C47-E47</f>
        <v>0.5</v>
      </c>
      <c r="G47" s="35">
        <f t="shared" si="2"/>
        <v>0</v>
      </c>
    </row>
    <row r="48" spans="1:8" s="1" customFormat="1" ht="15.75" customHeight="1" x14ac:dyDescent="0.25">
      <c r="A48" s="8"/>
      <c r="B48" s="5" t="s">
        <v>35</v>
      </c>
      <c r="C48" s="3">
        <v>0.5</v>
      </c>
      <c r="D48" s="30" t="s">
        <v>24</v>
      </c>
      <c r="E48" s="7"/>
      <c r="F48" s="7">
        <f>C48-E48</f>
        <v>0.5</v>
      </c>
      <c r="G48" s="35">
        <f t="shared" si="2"/>
        <v>0</v>
      </c>
    </row>
    <row r="49" spans="1:8" s="1" customFormat="1" ht="15.75" customHeight="1" x14ac:dyDescent="0.25">
      <c r="A49" s="8"/>
      <c r="B49" s="5" t="s">
        <v>36</v>
      </c>
      <c r="C49" s="3">
        <v>0.5</v>
      </c>
      <c r="D49" s="30" t="s">
        <v>25</v>
      </c>
      <c r="E49" s="7"/>
      <c r="F49" s="7">
        <f>C49-E49</f>
        <v>0.5</v>
      </c>
      <c r="G49" s="35">
        <f t="shared" si="2"/>
        <v>0</v>
      </c>
    </row>
    <row r="50" spans="1:8" s="1" customFormat="1" ht="15.75" customHeight="1" x14ac:dyDescent="0.25">
      <c r="A50" s="8"/>
      <c r="B50" s="53" t="s">
        <v>7</v>
      </c>
      <c r="C50" s="24"/>
      <c r="D50" s="31"/>
      <c r="E50" s="17"/>
      <c r="F50" s="17">
        <f>C50-E50</f>
        <v>0</v>
      </c>
      <c r="G50" s="38"/>
      <c r="H50" s="18"/>
    </row>
    <row r="51" spans="1:8" s="1" customFormat="1" ht="15.75" customHeight="1" x14ac:dyDescent="0.25">
      <c r="A51" s="8"/>
      <c r="B51" s="15" t="s">
        <v>32</v>
      </c>
      <c r="C51" s="3">
        <v>0.5</v>
      </c>
      <c r="D51" s="14" t="s">
        <v>24</v>
      </c>
      <c r="E51" s="7"/>
      <c r="F51" s="7">
        <f>C51-E51</f>
        <v>0.5</v>
      </c>
      <c r="G51" s="35">
        <f t="shared" si="2"/>
        <v>0</v>
      </c>
    </row>
    <row r="52" spans="1:8" ht="15" customHeight="1" x14ac:dyDescent="0.25">
      <c r="A52" s="8"/>
      <c r="B52" s="15" t="s">
        <v>37</v>
      </c>
      <c r="C52" s="3">
        <v>1</v>
      </c>
      <c r="D52" s="14" t="s">
        <v>25</v>
      </c>
      <c r="E52" s="7"/>
      <c r="F52" s="7">
        <f>C52-E52</f>
        <v>1</v>
      </c>
      <c r="G52" s="35">
        <f t="shared" si="2"/>
        <v>0</v>
      </c>
      <c r="H52" s="1"/>
    </row>
    <row r="53" spans="1:8" ht="15" customHeight="1" x14ac:dyDescent="0.25">
      <c r="A53" s="8"/>
      <c r="B53" s="15" t="s">
        <v>38</v>
      </c>
      <c r="C53" s="11">
        <v>1</v>
      </c>
      <c r="D53" s="14" t="s">
        <v>24</v>
      </c>
      <c r="E53" s="7"/>
      <c r="F53" s="7">
        <f>C53-E53</f>
        <v>1</v>
      </c>
      <c r="G53" s="35">
        <f t="shared" si="2"/>
        <v>0</v>
      </c>
      <c r="H53" s="1"/>
    </row>
    <row r="54" spans="1:8" x14ac:dyDescent="0.25">
      <c r="A54" s="1"/>
      <c r="B54" s="52" t="s">
        <v>4</v>
      </c>
      <c r="C54" s="44">
        <f>SUM(C45:C49,C51:C53)</f>
        <v>5</v>
      </c>
      <c r="D54" s="32"/>
      <c r="E54" s="19">
        <f>SUM(E45:E49,E51:E53)</f>
        <v>0</v>
      </c>
      <c r="F54" s="19">
        <f>SUM(F45:F49,F51:F53)</f>
        <v>5</v>
      </c>
      <c r="G54" s="36">
        <f t="shared" si="2"/>
        <v>0</v>
      </c>
      <c r="H54" s="20"/>
    </row>
    <row r="55" spans="1:8" ht="15.75" customHeight="1" x14ac:dyDescent="0.2">
      <c r="A55" s="1"/>
      <c r="B55" s="51" t="s">
        <v>8</v>
      </c>
      <c r="C55" s="23"/>
      <c r="D55" s="33"/>
      <c r="E55" s="23"/>
      <c r="F55" s="23"/>
      <c r="G55" s="37"/>
      <c r="H55" s="9"/>
    </row>
    <row r="56" spans="1:8" ht="15.75" customHeight="1" x14ac:dyDescent="0.25">
      <c r="A56" s="10" t="s">
        <v>8</v>
      </c>
      <c r="B56" s="5" t="s">
        <v>22</v>
      </c>
      <c r="C56" s="14">
        <v>0.5</v>
      </c>
      <c r="D56" s="30" t="s">
        <v>25</v>
      </c>
      <c r="E56" s="7"/>
      <c r="F56" s="7">
        <f>C56-E56</f>
        <v>0.5</v>
      </c>
      <c r="G56" s="35">
        <f t="shared" si="2"/>
        <v>0</v>
      </c>
      <c r="H56" s="1"/>
    </row>
    <row r="57" spans="1:8" ht="15.75" customHeight="1" x14ac:dyDescent="0.25">
      <c r="A57" s="10"/>
      <c r="B57" s="2" t="s">
        <v>9</v>
      </c>
      <c r="C57" s="14">
        <v>1</v>
      </c>
      <c r="D57" s="30" t="s">
        <v>24</v>
      </c>
      <c r="E57" s="7"/>
      <c r="F57" s="7">
        <f>C57-E57</f>
        <v>1</v>
      </c>
      <c r="G57" s="35">
        <f t="shared" si="2"/>
        <v>0</v>
      </c>
      <c r="H57" s="1"/>
    </row>
    <row r="58" spans="1:8" ht="15.75" customHeight="1" x14ac:dyDescent="0.25">
      <c r="A58" s="1"/>
      <c r="B58" s="56" t="s">
        <v>4</v>
      </c>
      <c r="C58" s="42">
        <f>SUM(C56:C57)</f>
        <v>1.5</v>
      </c>
      <c r="D58" s="20"/>
      <c r="E58" s="19">
        <f>SUM(E56:E57)</f>
        <v>0</v>
      </c>
      <c r="F58" s="19">
        <f>F56+F57</f>
        <v>1.5</v>
      </c>
      <c r="G58" s="36">
        <f t="shared" si="2"/>
        <v>0</v>
      </c>
      <c r="H58" s="20"/>
    </row>
    <row r="59" spans="1:8" ht="15.75" customHeight="1" x14ac:dyDescent="0.25">
      <c r="A59" s="1"/>
      <c r="B59" s="57" t="s">
        <v>10</v>
      </c>
      <c r="C59" s="45">
        <f>C9+C13+C29+C42+C54+C58</f>
        <v>31</v>
      </c>
      <c r="D59" s="21"/>
      <c r="E59" s="34">
        <f>E58+E54+E42+E29+E13+E9</f>
        <v>6</v>
      </c>
      <c r="F59" s="34">
        <f>SUM(F58,F54,F42,F29,F13,F9)</f>
        <v>25</v>
      </c>
      <c r="G59" s="40">
        <f>E59/(F59+E59)</f>
        <v>0.19354838709677419</v>
      </c>
      <c r="H59" s="21"/>
    </row>
    <row r="61" spans="1:8" ht="15.75" customHeight="1" x14ac:dyDescent="0.2">
      <c r="C61" s="6" t="s">
        <v>55</v>
      </c>
      <c r="D61" s="6" t="s">
        <v>1</v>
      </c>
      <c r="E61" s="6" t="s">
        <v>11</v>
      </c>
      <c r="F61" s="6" t="s">
        <v>12</v>
      </c>
      <c r="G61" s="6" t="s">
        <v>13</v>
      </c>
    </row>
    <row r="62" spans="1:8" ht="15.75" customHeight="1" x14ac:dyDescent="0.2">
      <c r="C62" s="30" t="s">
        <v>24</v>
      </c>
      <c r="D62" s="1">
        <f>SUMIF(D2:D56,Tableau2[[#This Row],[Respo]],C2:C56)</f>
        <v>13.5</v>
      </c>
      <c r="E62" s="1">
        <f>SUMIF(D3:D57,"Andy",E3:E57)</f>
        <v>3.5</v>
      </c>
      <c r="F62">
        <f>SUMIF(D3:D56,Tableau2[[#This Row],[Respo]],F3:F56)</f>
        <v>10</v>
      </c>
      <c r="G62">
        <f>AVERAGEIF(D3:D57,Tableau2[[#This Row],[Respo]],G3:G57)</f>
        <v>0.1</v>
      </c>
    </row>
    <row r="63" spans="1:8" ht="15.75" customHeight="1" x14ac:dyDescent="0.2">
      <c r="C63" s="30" t="s">
        <v>25</v>
      </c>
      <c r="D63" s="1">
        <f>SUMIF(D3:D57,Tableau2[[#This Row],[Respo]],C3:C57)</f>
        <v>16.5</v>
      </c>
      <c r="E63" s="1">
        <f>SUMIF(D3:D57,"Fiaritia",E3:E57)</f>
        <v>2.5</v>
      </c>
      <c r="F63" s="1">
        <f>SUMIF(D4:D57,Tableau2[[#This Row],[Respo]],F4:F57)</f>
        <v>14</v>
      </c>
      <c r="G63" s="1">
        <f>AVERAGEIF(D4:D58,Tableau2[[#This Row],[Respo]],G4:G58)</f>
        <v>8.771929824561403E-2</v>
      </c>
    </row>
    <row r="66" spans="6:6" ht="15.75" customHeight="1" x14ac:dyDescent="0.2">
      <c r="F66" s="1"/>
    </row>
  </sheetData>
  <mergeCells count="4">
    <mergeCell ref="A3:A8"/>
    <mergeCell ref="A10:A53"/>
    <mergeCell ref="A56:A57"/>
    <mergeCell ref="H3:O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Fiaritia Rahamison</cp:lastModifiedBy>
  <dcterms:modified xsi:type="dcterms:W3CDTF">2023-01-16T07:07:50Z</dcterms:modified>
</cp:coreProperties>
</file>