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namedSheetViews/namedSheetView1.xml" ContentType="application/vnd.ms-excel.namedsheetview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jan\Documents\github\fiberprinter-electronics\2nd_mainboard_bom\"/>
    </mc:Choice>
  </mc:AlternateContent>
  <xr:revisionPtr revIDLastSave="0" documentId="13_ncr:1_{183430AE-445E-4CC0-AA08-9C1A29016BCD}" xr6:coauthVersionLast="47" xr6:coauthVersionMax="47" xr10:uidLastSave="{00000000-0000-0000-0000-000000000000}"/>
  <bookViews>
    <workbookView xWindow="38280" yWindow="2880" windowWidth="29040" windowHeight="15720" xr2:uid="{00000000-000D-0000-FFFF-FFFF00000000}"/>
  </bookViews>
  <sheets>
    <sheet name="DifI2C" sheetId="5" r:id="rId1"/>
  </sheets>
  <definedNames>
    <definedName name="_xlnm._FilterDatabase" localSheetId="0" hidden="1">DifI2C!$A$1:$Q$59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2" i="5" l="1"/>
  <c r="O31" i="5"/>
  <c r="O37" i="5"/>
  <c r="O36" i="5"/>
  <c r="O51" i="5"/>
  <c r="O33" i="5"/>
  <c r="O40" i="5"/>
  <c r="O18" i="5"/>
  <c r="O35" i="5"/>
  <c r="O38" i="5"/>
  <c r="O39" i="5"/>
  <c r="O34" i="5"/>
  <c r="O24" i="5"/>
  <c r="O30" i="5"/>
  <c r="O23" i="5"/>
  <c r="O22" i="5"/>
  <c r="O20" i="5"/>
  <c r="O21" i="5"/>
  <c r="O19" i="5" l="1"/>
  <c r="O17" i="5"/>
  <c r="O16" i="5"/>
  <c r="O55" i="5"/>
  <c r="O54" i="5"/>
  <c r="O53" i="5"/>
  <c r="O50" i="5"/>
  <c r="O49" i="5"/>
  <c r="O48" i="5"/>
  <c r="O8" i="5"/>
  <c r="O7" i="5"/>
  <c r="O47" i="5"/>
  <c r="O4" i="5"/>
  <c r="O13" i="5" l="1"/>
  <c r="O15" i="5"/>
  <c r="O2" i="5"/>
  <c r="S2" i="5" s="1"/>
  <c r="O3" i="5"/>
  <c r="O52" i="5"/>
  <c r="S52" i="5" s="1"/>
  <c r="S44" i="5"/>
  <c r="S45" i="5"/>
  <c r="S59" i="5"/>
  <c r="O29" i="5"/>
  <c r="O6" i="5"/>
  <c r="S6" i="5" s="1"/>
  <c r="F6" i="5"/>
  <c r="F62" i="5" s="1"/>
  <c r="O14" i="5"/>
  <c r="S14" i="5" s="1"/>
  <c r="O12" i="5"/>
  <c r="O10" i="5"/>
  <c r="O11" i="5"/>
  <c r="O9" i="5"/>
  <c r="S10" i="5"/>
  <c r="S11" i="5"/>
  <c r="S12" i="5"/>
  <c r="S27" i="5"/>
  <c r="S28" i="5"/>
  <c r="S29" i="5"/>
  <c r="S9" i="5"/>
  <c r="O5" i="5"/>
  <c r="S5" i="5" s="1"/>
  <c r="O41" i="5"/>
  <c r="S41" i="5" s="1"/>
  <c r="O42" i="5"/>
  <c r="S42" i="5" s="1"/>
  <c r="O43" i="5"/>
  <c r="S43" i="5" s="1"/>
  <c r="O27" i="5"/>
  <c r="O28" i="5"/>
  <c r="O56" i="5"/>
  <c r="S56" i="5" s="1"/>
  <c r="O57" i="5"/>
  <c r="O58" i="5"/>
  <c r="O59" i="5"/>
  <c r="O44" i="5"/>
  <c r="O45" i="5"/>
  <c r="O46" i="5"/>
  <c r="S46" i="5" s="1"/>
  <c r="V1" i="5" l="1"/>
  <c r="V6" i="5"/>
  <c r="V5" i="5"/>
  <c r="Z1" i="5"/>
</calcChain>
</file>

<file path=xl/sharedStrings.xml><?xml version="1.0" encoding="utf-8"?>
<sst xmlns="http://schemas.openxmlformats.org/spreadsheetml/2006/main" count="505" uniqueCount="274">
  <si>
    <t>Alternative</t>
  </si>
  <si>
    <t>Bezeichnung</t>
  </si>
  <si>
    <t>Kategorie</t>
  </si>
  <si>
    <t>Seriennummer</t>
  </si>
  <si>
    <t>Beschreibung</t>
  </si>
  <si>
    <t>Stromverbrauch in A</t>
  </si>
  <si>
    <t>Pitch</t>
  </si>
  <si>
    <t>Besorgung Xitech</t>
  </si>
  <si>
    <t>Lieferant</t>
  </si>
  <si>
    <t>Bemerkungen Hersteller/Versand</t>
  </si>
  <si>
    <t>URL</t>
  </si>
  <si>
    <t>Preis/Stk.</t>
  </si>
  <si>
    <t>Stückzahl</t>
  </si>
  <si>
    <t>Gesamtpreis</t>
  </si>
  <si>
    <t>Gekauft/Nicht Gekauft</t>
  </si>
  <si>
    <t>Benötigt/Nicht benötigt</t>
  </si>
  <si>
    <t>Hilfestellung 1</t>
  </si>
  <si>
    <t>Schrittmotor</t>
  </si>
  <si>
    <t>Aktor</t>
  </si>
  <si>
    <t>14HM08-0504S</t>
  </si>
  <si>
    <t>Bipolar, 5Ncm, 35x35x20, 90g</t>
  </si>
  <si>
    <t>Angesteuert v. Mainboard</t>
  </si>
  <si>
    <t>Stepperonline</t>
  </si>
  <si>
    <t>https://www.omc-stepperonline.com/de/nema-14-bipolar-0-9deg-5ncm-7-08oz-in-0-5a-5v-35x35x20mm-4-draehte-14hm08-0504s</t>
  </si>
  <si>
    <t>Nicht Gekauft</t>
  </si>
  <si>
    <t>Nicht benötigt</t>
  </si>
  <si>
    <t>Schrittmotor-Treiber</t>
  </si>
  <si>
    <t>DRV8825</t>
  </si>
  <si>
    <t>Bipolarer SM, full step to 1/32 step</t>
  </si>
  <si>
    <t>AZ-Delivery</t>
  </si>
  <si>
    <t>https://www.az-delivery.de/en/products/drv8825-schrittmotor-treiber-modul-mit-kuhlkorper?variant=37100118866</t>
  </si>
  <si>
    <t>Servo</t>
  </si>
  <si>
    <t xml:space="preserve">MG90S </t>
  </si>
  <si>
    <t>13.4g, 5V, 22.8x12.2x28.5</t>
  </si>
  <si>
    <t>-</t>
  </si>
  <si>
    <t>https://www.az-delivery.de/en/products/mg90s-micro-servomotor?variant=32344287150176</t>
  </si>
  <si>
    <t>Abstandhalter</t>
  </si>
  <si>
    <t>PCB-Printhead</t>
  </si>
  <si>
    <t>7mm Abstandhalter</t>
  </si>
  <si>
    <t>DigiKey</t>
  </si>
  <si>
    <t>https://www.digikey.de/de/products/detail/w%C3%BCrth-elektronik/971070154/9488609</t>
  </si>
  <si>
    <t>Steckverbinder Female</t>
  </si>
  <si>
    <t>BF100-16-A-D-1-0640-L-C</t>
  </si>
  <si>
    <t>8 Reihenpaare, mit Location Peg</t>
  </si>
  <si>
    <t>https://www.digikey.de/de/products/detail/gct/BF100-16-A-D-1-0640-L-C/16396992?s=N4IgTCBcDaIEIDECMAGFBaJA2dBBdAIpuilgCwYAy6AwiALoC%2BQA</t>
  </si>
  <si>
    <t>Steckverbinder Male</t>
  </si>
  <si>
    <t>BF030-16A-B1-0360-0277-0600-LB</t>
  </si>
  <si>
    <t>https://www.digikey.de/de/products/detail/gct/BF030-16A-B1-0360-0277-0600-LB/16397007?s=N4IgTCBcDaIEIDEAMBmJBaAjANgILrk3VWwyTAHYLjSMAZOEAXQF8g</t>
  </si>
  <si>
    <t>Chip</t>
  </si>
  <si>
    <t>Mouser</t>
  </si>
  <si>
    <t>Widerstand</t>
  </si>
  <si>
    <t xml:space="preserve">Lagerbestand </t>
  </si>
  <si>
    <t>120, 330, 600, 1k, 4k7, 10k</t>
  </si>
  <si>
    <t>Amazon</t>
  </si>
  <si>
    <t>https://www.amazon.de/AUKENIEN-Widerstand-Sortiment-Resistor-Widerst%C3%A4nde/dp/B0B8CV56D7?source=ps-sl-shoppingads-lpcontext&amp;ref_=fplfs&amp;smid=A6BKIZW1JT96B&amp;th=1</t>
  </si>
  <si>
    <t>Gekauft</t>
  </si>
  <si>
    <t>LED</t>
  </si>
  <si>
    <t>Grün, Blau, Gelb</t>
  </si>
  <si>
    <t>https://www.amazon.de/-/en/Emitting-Electronic-Components-Assortment-Experience/dp/B0CSDDZJFQ/ref=sr_1_4?c=ts&amp;dib=eyJ2IjoiMSJ9.2GkvNPCeaKhaC6diij1KcbHfLOihmcR9MPolICWvOds4Pxgd68USwe8DqlWCYRX9E7T_Wzvyll1nv60h9UdFaVAe4LdMYk2HQcxQd7wSbd1O7GT2-3imf9uqJC7DsK6BinfscDVb6jZmxUjQiGr3xEtDbvmigDLWwlZIliOHLJ9U5_MicetPDftrr7oGvm14nZxfIyOC6mZc13j747MzLligfEK6PcS-Y57yiK3cvJN05qHUV40O2_Hw2JXWxQ6KIxZaFwXtvGu7hrLUyA7ziq0kgXimx818KQgtF-A0twU.KEk9ccj3Dwqiju9Y1TZPf-olJEs8Rv7uKLqS9ujZu2w&amp;dib_tag=se&amp;keywords=LED+Diodes&amp;qid=1721818074&amp;s=industrial&amp;sr=1-4&amp;ts_id=10388891031</t>
  </si>
  <si>
    <t>Kapazitäten</t>
  </si>
  <si>
    <t>0.1uF, 0.22uF, 4.7uf</t>
  </si>
  <si>
    <t>https://www.amazon.de/-/en/Capacitor-Assortment-Electrolytic-Capacitors-Aluminium/dp/B09QH1RLRS/ref=sr_1_5?crid=MXP52929GLQF&amp;dib=eyJ2IjoiMSJ9.RVY4AKzuAKEuJTtsjJJyAjJN9dTUKTzMyAFbwbFQ9TN9T9C6FQ6jEbz5YhVbDbdMkSnm5DKnBIJl_XR3nCkiZvZ8qBxyFkP5DE-H0QH2e0LU-xb6fKOU3K5dgabojwYdkqXPT8_Crzfg3wCzX6NZ0kNe4l1kiD1OOIvn4RVD6J_mrfygtByox4gT8deaDI5vmVCNWQjuvIbrESS2VQBYV3j5LwPPKCdDp_ieM0jSKHfCHtdVZxtyW1QcrFUTBltGEo3DHrbbHGndykkj50wTc98L8p5Hi8W9aHQR3MNFSAM.C6EdXg8VemgyEusoxnNl57g3RPDCQROGEsYtZcxEtls&amp;dib_tag=se&amp;keywords=Kondensator&amp;qid=1722243539&amp;sprefix=kondensator%2Caps%2C95&amp;sr=8-5&amp;th=1</t>
  </si>
  <si>
    <t>Test</t>
  </si>
  <si>
    <t>DI2</t>
  </si>
  <si>
    <t>SMD to DIP Adapter SET</t>
  </si>
  <si>
    <t>SOP8/10/14/16/20/24/28; SOT23/89/223</t>
  </si>
  <si>
    <t>Testboard set von amazon</t>
  </si>
  <si>
    <t>https://www.amazon.de/-/en/KeeYees-Adapter-Prototype-TQFP100-QQQN444/dp/B085LC6ZSY/ref=sr_1_17?crid=1T3EHGG52EF9V&amp;dib=eyJ2IjoiMSJ9.nRnqv21X2z_-T0RW4ed0Tax59DHuIK9be7jBvZ221ZgEzBBfXYLvZQgCHkBNi1SpzCv3sBmo5QK4GzT_rqJOXpksQlaGFLKbUAwj70xEI2jQcZyuEh3Pdl88nTe7A7OAQBztbOjeTzHxuxaSoFmE0O1nXdR67iZOW8EEA3ZhgqxrQ2srlihg5rC7H1JC_UCMWv1IXNZEh7N9K4Mt2NallWFPXa8XlZ5gMROKCd_32IPKp70Hx8ybO_vAHfCb6hNezayFfGQ3wMbsHix17cojW93IyixK8YMRj5z0JMiT3_M.5eq3Z6976gWt1o83vhxwbBR-r-mwWYKu_zQecQ3Zvf8&amp;dib_tag=se&amp;keywords=smd+tht&amp;qid=1721976524&amp;sprefix=smd+tht+test%2Caps%2C86&amp;sr=8-17</t>
  </si>
  <si>
    <t>DI3</t>
  </si>
  <si>
    <t>SMD to DIP One Piece</t>
  </si>
  <si>
    <t>SOP10</t>
  </si>
  <si>
    <t>Einzel-Anschaffung Testboard</t>
  </si>
  <si>
    <t>https://www.digikey.at/en/products/detail/LCQT-MSOP10/A881AR-ND/4754589?curr=eur&amp;utm_campaign=buynow&amp;utm_medium=aggregator&amp;utm_source=octopart</t>
  </si>
  <si>
    <t>SOP20</t>
  </si>
  <si>
    <t>https://octopart.com/opatz8j6/a1?t=m3MKmMPlltUlOaMyNv3oKjBZdMKsW17dy_Ut3gz9BnX84ucyH8jy82DqArAu4BfwE0Hye-7iCLl8KH0frtEOW989MvS5s7ux5kMEtqEpjHhVRKNi28LZWUZICT7zsPBmwWgjTMYjcOOVdfJXu9Y10LLBHTNi5TEX6yjYVdKqsLNYSCadhn_Li_cFolA9fQUsggKr6BxWSw52ZDMMaokL6vRljCt85LJQd_a1rKyujcjn71swSSETRfaBoDVV_VXxkQ</t>
  </si>
  <si>
    <t>SOT23</t>
  </si>
  <si>
    <t>https://www.digikey.at/en/products/detail/LCQT-SOT23-6/A879AR-ND/4754587?curr=eur&amp;utm_campaign=buynow&amp;utm_medium=aggregator&amp;utm_source=octopart</t>
  </si>
  <si>
    <t>TP3</t>
  </si>
  <si>
    <t>Temperatur Sensor Coldend</t>
  </si>
  <si>
    <t>Sensor</t>
  </si>
  <si>
    <t>B57891M0104J000</t>
  </si>
  <si>
    <t>-40/125 C; +-5%</t>
  </si>
  <si>
    <t>https://www.digikey.at/en/products/detail/B57891M0104J000/495-2158-ND/739908?curr=eur&amp;utm_campaign=buynow&amp;utm_medium=aggregator&amp;utm_source=octopart</t>
  </si>
  <si>
    <t>TP2</t>
  </si>
  <si>
    <t>Temperatur Sensor Hotend</t>
  </si>
  <si>
    <t>NB-PTCO-182</t>
  </si>
  <si>
    <t>-30/300 C; +-0.12%</t>
  </si>
  <si>
    <t>https://www.digikey.at/en/products/detail/NB-PTCO-182/223-NB-PTCO-182-ND/13916729?curr=eur&amp;utm_campaign=buynow&amp;utm_medium=aggregator&amp;utm_source=octopart</t>
  </si>
  <si>
    <t>TP1</t>
  </si>
  <si>
    <t xml:space="preserve">824-PTFC102B1G0 </t>
  </si>
  <si>
    <t>-50/600 C; +-0.3C</t>
  </si>
  <si>
    <t>https://www.mouser.at/ProductDetail/Measurement-Specialties/PTFC102B1G0?qs=sGAEpiMZZMunegBHAOsZD7a4quIT45DvLd4aSJIig1resq9FX4%2Fz9g%3D%3D</t>
  </si>
  <si>
    <t>Kabel</t>
  </si>
  <si>
    <t>Buchse 4 pin, rechtwinkel.</t>
  </si>
  <si>
    <t>Buchse</t>
  </si>
  <si>
    <t>S4B-XH-SM4-TB</t>
  </si>
  <si>
    <t>https://www.digikey.de/de/products/detail/jst-sales-america-inc/S4B-XH-SM4-TB/1651064</t>
  </si>
  <si>
    <t>Buchse 3 pin, rechtwinkel.</t>
  </si>
  <si>
    <t>S2B-PH-SM4-TB</t>
  </si>
  <si>
    <t>https://www.digikey.de/de/products/detail/jst-sales-america-inc/S2B-PH-SM4-TB/926655?s=N4IgTCBcDaIM5gEYFoAOALZcC2AWZALoiALoC%2BQA</t>
  </si>
  <si>
    <t>Buchse 2 pin, rechtwinkel.</t>
  </si>
  <si>
    <t>S3B-XH-SM4-TB</t>
  </si>
  <si>
    <t>https://www.digikey.de/de/products/detail/jst-sales-america-inc/S3B-XH-SM4-TB/1651065?s=N4IgTCBcDaIMoGYBCBaAGgCRXAsgFhQBUkQBdAXyA</t>
  </si>
  <si>
    <t>Buchse rechtwinke. SET</t>
  </si>
  <si>
    <t>SET-Kauf, 2mm</t>
  </si>
  <si>
    <t>https://www.amazon.de/Stecker-Buchsen-Kabel-Set-kompatibel-JST-PH-Stecker-Dr%C3%A4hte/dp/B0BM82KR17/ref=sr_1_3?__mk_de_DE=%C3%85M%C3%85%C5%BD%C3%95%C3%91&amp;crid=MA1I8QQDO2R9&amp;dib=eyJ2IjoiMSJ9.FDMYgfrATA45RyPZyxLNYYGgT5yk-J2vuH1UrrGDszJ5fKfwcLZOV-eNrjiX0_V7nrEbDDsn3sVwLonQpymFF06qBU4KTAphfu9et2GN5u7J_v_2L4vYJZ4XZNzvae_OcW-7F41HkqS7HQ4PZ1Ao-WI0tMet5CMo1Bzshape6eNcdlZES6Sh-OYglpTXUU0u5dF9m4wMnoibyRjC2wV9Sto1n3wUtbrTmoG6beP4hStAT2i3R-DGuLP7atUHoX4ZQnPopiguO6c5EWHc0sSpUZnK93ZhZIv98x7IEiojCss.TZAZSnY2bVRQE8qfGH2FYhQoX3sUbjXr1MuNstDOGN0&amp;dib_tag=se&amp;keywords=jst+2mm+winkel&amp;qid=1721382806&amp;s=ce-de&amp;sprefix=jst+2mm+winkel%2Celectronics%2C90&amp;sr=1-3</t>
  </si>
  <si>
    <t>SET-Kauf, 2,54mm</t>
  </si>
  <si>
    <t>https://www.amazon.de/Sourcingmap%C2%AE-rechten-Einreihige-Stiftleiste-PCB-Steckverbinder-Black-Silver-Tone/dp/B01MZE0XGZ/ref=sr_1_2?__mk_de_DE=%C3%85M%C3%85%C5%BD%C3%95%C3%91&amp;crid=30UQ32XMVEOXN&amp;dib=eyJ2IjoiMSJ9.yl2DLiqdSMCvFJDFZqTKgUH67xEpPOL40VD2AFIkG-UVuzOI9AaqWj6c1QgSiCn7hk05FWychE9FePelrXDhrx8em4i4SmadkDqm8tD_rw9vdmMLNh68adnrUu-GEIXx3JcPfOHWruMciXYFg7IYLW6ouYqX2t7OpXQyrIWp9qfW6VVlyLcSOlxu99s5ni58gvswEZke7glukuR6cKzmRpHdyVh-uVExobnZmGNZHApgLz7h-ZMXrQq6hEE3srvrZrSBQQDvA_NN-Yhpyev3ZGXq76pUZSA4LFbhGazIe6s.zFPbYnk3PEWXUlrobf2fvrzvsV48VUdck_WWv7Vof8w&amp;dib_tag=se&amp;keywords=pin+header+winkel&amp;qid=1721383256&amp;sprefix=pinheader+winkel%2Caps%2C104&amp;sr=8-2</t>
  </si>
  <si>
    <t>Lüfter</t>
  </si>
  <si>
    <t>MF25100V11000UA99</t>
  </si>
  <si>
    <t>https://www.amazon.de/Sunon-MF25100V11000UA99-Fan-0-53-5-9/dp/B07ZBQGCC3/ref=sr_1_1_sspa?s=computers&amp;sr=1-1-spons&amp;sp_csd=d2lkZ2V0TmFtZT1zcF9hdGY&amp;psc=1</t>
  </si>
  <si>
    <t>Beschleunigungssensor</t>
  </si>
  <si>
    <t>1528-1015-ND</t>
  </si>
  <si>
    <t>I2C, 3 Axis, +-2, 4, 8g</t>
  </si>
  <si>
    <t>https://www.digikey.at/en/products/detail/1231/1528-1015-ND/4990764?curr=eur&amp;utm_campaign=buynow&amp;utm_medium=aggregator&amp;utm_source=octopart</t>
  </si>
  <si>
    <t>Strom-Budget</t>
  </si>
  <si>
    <t>Gesamt-Real-Sum</t>
  </si>
  <si>
    <t>Gesamt-Sum</t>
  </si>
  <si>
    <t>`</t>
  </si>
  <si>
    <t>Benötigt</t>
  </si>
  <si>
    <t>Real-Summe</t>
  </si>
  <si>
    <t>Summe</t>
  </si>
  <si>
    <t>Pin-Reihen im rechten Winkel</t>
  </si>
  <si>
    <t>Buchse gerade (wird auf Pin-Reihen gesteckt)</t>
  </si>
  <si>
    <t>https://www.amazon.de/-/en/YIXISI-Connector-JST-XH-Female-Adapter/dp/B082ZLYRRN/ref=sr_1_5?crid=H93OZ5VEUGJW&amp;dib=eyJ2IjoiMSJ9.7m8m29Drhd1q3rbB7znwfSTJfJGbITRYyWzIvIiWqVsYA6GAV0b0dVYUJta91mDzwLVlNZFnhQgzZtKw8Q0cow8ErBBHGwLmSeC5uaBwSBHNmM_PIi8NhexMfQ9iPq3x50uhUtgt5x4dS94u3axs6saK3v8C2ZwHmqITRzQdDBvqm2X-RgduYPPV1pePnYYGv8CcZgCB4tEyB-5cqTTVRwLC4HQN9icJUrg-qBSsI9v4QS9zI_wV0IPnUgNQMgzds_ldGWllEOLjn4W_4Ci05t_8bBydN9_3JZGurerOUXY.4TtL_qTrn5BVserzyWZruH3Iy2q5VpMXRbYEdtNOyP4&amp;dib_tag=se&amp;keywords=jst&amp;qid=1722258433&amp;sprefix=jst%2Caps%2C171&amp;sr=8-5&amp;th=1</t>
  </si>
  <si>
    <t xml:space="preserve">Gerade Buchsen, 2.54mm </t>
  </si>
  <si>
    <t>S1</t>
  </si>
  <si>
    <t>S2</t>
  </si>
  <si>
    <t>TMC2009</t>
  </si>
  <si>
    <t>Bipol</t>
  </si>
  <si>
    <t>3D-Jake</t>
  </si>
  <si>
    <t>https://www.3djake.at/bigtreetech/stepper-motor-driver</t>
  </si>
  <si>
    <t>https://www.digikey.at/en/products/detail/same-sky-formerly-cui-devices/CFM-2507CF-1140-313/19524850</t>
  </si>
  <si>
    <t>Spannung</t>
  </si>
  <si>
    <t>F1</t>
  </si>
  <si>
    <t>F2</t>
  </si>
  <si>
    <t>https://www.digikey.at/en/products/detail/same-sky-formerly-cui-devices/CFM-2507CF-0140-313/19524735</t>
  </si>
  <si>
    <t>CFM-2507CF-1140-313</t>
  </si>
  <si>
    <t>25x25x7, 14000PRM</t>
  </si>
  <si>
    <t>CFM-2507CF-0140-313</t>
  </si>
  <si>
    <t>25x25x10, 13000RPM</t>
  </si>
  <si>
    <t>https://www.3djake.com/creality-3d-printers-spare-parts/hotend-thermistor</t>
  </si>
  <si>
    <t>Hotend Thermistor, Ender 3 S1</t>
  </si>
  <si>
    <t>100 kΩ bei 25 °C</t>
  </si>
  <si>
    <t>https://www.digikey.at/de/products/detail/jst-sales-america-inc/XHP-2/555485</t>
  </si>
  <si>
    <t>XHP-2</t>
  </si>
  <si>
    <t>Kabelstecker-Gehäuse</t>
  </si>
  <si>
    <t>SXH-001T-P0.6N</t>
  </si>
  <si>
    <t>https://www.digikey.at/de/products/detail/jst-sales-america-inc/SXH-001T-P0-6N/7041446</t>
  </si>
  <si>
    <t>Crimpkontakte für den Kabelstecker</t>
  </si>
  <si>
    <t>2 Pole</t>
  </si>
  <si>
    <t>100 Stück, 22-26 AWG</t>
  </si>
  <si>
    <t>https://www.3djake.com/e3d/100k-ohm-ntc-thermistor-semitec</t>
  </si>
  <si>
    <t>100k Ohm NTC Thermistor - Semitec</t>
  </si>
  <si>
    <t>ACC1</t>
  </si>
  <si>
    <t>ACC3</t>
  </si>
  <si>
    <t>Amayon</t>
  </si>
  <si>
    <t>https://www.amazon.com/-/de/dp/B0BHP8CKDT?dib=eyJ2IjoiMSJ9.yqmYe__Ab2Tg7yspJJln-vhhXDio7UxOyhPdzz7XBhz2nV4nsR2Fz52-1xd9kwnHpElaJx-sHXjcohUDUuGs4Kaq8_rUoqCvE5zuHKL9YhMkW_IhAKQyOriL_eNKswQcgu7qlRncgssOiuFiVWtxmass1qsT5HE8fZQZG0i4hEbfj-Zl3bMCQCj99yaMRSsn4xQo6iIu1ZvwpUHAiOLDVhKns1MbAOErqUTOu_3OQNg.fjDF5-ajch5qx3JwvH4Q5iNM0RRLFELLuS6lJiVf1FY&amp;dib_tag=se&amp;keywords=klipper+accelerometer&amp;qid=1739438118&amp;sr=8-4</t>
  </si>
  <si>
    <t xml:space="preserve">ADXL345 </t>
  </si>
  <si>
    <t>ACC2</t>
  </si>
  <si>
    <t>Sunfounder GY-521 MPU-6050</t>
  </si>
  <si>
    <t>I2C, 3 Axis, +-2, 4, 8, 16g</t>
  </si>
  <si>
    <t>RobotShop</t>
  </si>
  <si>
    <t>https://eu.robotshop.com/products/sunfounder-gy-521-mpu-6050-6-dof-gyro-accelerometer-imu</t>
  </si>
  <si>
    <t>ACC4</t>
  </si>
  <si>
    <t>BHI160B</t>
  </si>
  <si>
    <t>SMD-Chip</t>
  </si>
  <si>
    <t>https://www.digikey.de/de/products/detail/bosch-sensortec/BHI160B/9674248</t>
  </si>
  <si>
    <t>https://www.digikey.at/en/products/detail/jst-sales-america-inc/S4B-XH-A-1/9961923</t>
  </si>
  <si>
    <t>S4B-XH-A-1</t>
  </si>
  <si>
    <t>Einzel-Kauf, SMD, 2.5mm, 4pin, 3A</t>
  </si>
  <si>
    <t>Einzel-Kauf, SMD, 2.5mm, 2pin</t>
  </si>
  <si>
    <t>Einzel-Kauf, SMD, 2.5mm, 3pin</t>
  </si>
  <si>
    <t>Einzel-Kauf, THT, 2.5mm, 4pin, 3A</t>
  </si>
  <si>
    <t>Einzel-Kauf, THT, 2.5mm, 3pin</t>
  </si>
  <si>
    <t>Einzel-Kauf, THT, 2.5mm, 2pin</t>
  </si>
  <si>
    <t>S3B-XH-A-1</t>
  </si>
  <si>
    <t>S2B-XH-A-1</t>
  </si>
  <si>
    <t>https://www.digikey.at/en/products/detail/jst-sales-america-inc/S3B-XH-A-1/1556255?s=N4IgTCBcDaIMoGYBCBaAGgCRQQRQRhAF0BfIA</t>
  </si>
  <si>
    <t>https://www.digikey.at/en/products/detail/jst-sales-america-inc/S2B-XH-A-1/9961922</t>
  </si>
  <si>
    <t>BF1</t>
  </si>
  <si>
    <t>BF2</t>
  </si>
  <si>
    <t>BF2.1</t>
  </si>
  <si>
    <t>BF3</t>
  </si>
  <si>
    <t>BF4</t>
  </si>
  <si>
    <t>https://www.digikey.de/en/products/detail/globtek-inc/JACK-L-PC-10A-RA-R/8597890</t>
  </si>
  <si>
    <t>Hier ist kein CAD Modell Dabei!</t>
  </si>
  <si>
    <t>Stecker</t>
  </si>
  <si>
    <t>https://www.digikey.at/en/products/detail/tensility-international-corp/50-00542/7087237</t>
  </si>
  <si>
    <t>Nicht klar, wie hier die beiden Pole verlötet werden sollen</t>
  </si>
  <si>
    <t>10A, 2 Pole, 2,5mmx5,5mm, 50VDC</t>
  </si>
  <si>
    <t>JACK-L-PC-10A-RA(R)</t>
  </si>
  <si>
    <t>Leistungseingang-Buchse</t>
  </si>
  <si>
    <t>BP1</t>
  </si>
  <si>
    <t>BP2</t>
  </si>
  <si>
    <t>PJ-082BH</t>
  </si>
  <si>
    <t>https://www.digikey.de/en/products/detail/same-sky-formerly-cui-devices/PJ-082BH/3477156</t>
  </si>
  <si>
    <t>10A, 2 Pole, 2,5mmx5,5mm, 36VDC</t>
  </si>
  <si>
    <t>Leistungskabel-Stecker</t>
  </si>
  <si>
    <t>10A, 2 Pole, 2,5mmx5,5mm, 48VDC</t>
  </si>
  <si>
    <t>50-00542</t>
  </si>
  <si>
    <t>https://www.digikey.at/en/products/detail/tensility-international-corp/50-00619/10261135</t>
  </si>
  <si>
    <t>8V, 2 Pole, 2,5mmx5,5mm, 48VDC</t>
  </si>
  <si>
    <t>50-00619</t>
  </si>
  <si>
    <t>PP3-002B</t>
  </si>
  <si>
    <t>7A, 2 Pole, 2,5mmx5,5mm, 24VDC</t>
  </si>
  <si>
    <t>https://www.digikey.at/en/products/detail/same-sky-formerly-cui-devices/PP3-002B/992137</t>
  </si>
  <si>
    <t>SP1</t>
  </si>
  <si>
    <t>SP2</t>
  </si>
  <si>
    <t>SP3</t>
  </si>
  <si>
    <t>Anwendung für Temperatursensoren od. Fans</t>
  </si>
  <si>
    <t>https://www.digikey.de/en/products/detail/te-connectivity-aerospace-defense-and-marine/44A0221-16-9-9CS3030/6058883</t>
  </si>
  <si>
    <t>16 AWG</t>
  </si>
  <si>
    <t>CK1</t>
  </si>
  <si>
    <t>Anwendung für Temperatursensoren od. Fans, 22-26 AWG komplett überdimensioniert….</t>
  </si>
  <si>
    <t xml:space="preserve">Leistungskabel </t>
  </si>
  <si>
    <t>44A0221-16-9/9CS3030</t>
  </si>
  <si>
    <t>USB-C Stecker</t>
  </si>
  <si>
    <t>Schutzschlatung</t>
  </si>
  <si>
    <t>https://www.digikey.de/en/products/detail/w%C3%BCrth-elektronik/824521241/5870552</t>
  </si>
  <si>
    <t>TSV Diode</t>
  </si>
  <si>
    <t>15,5 A max</t>
  </si>
  <si>
    <t>Digikey</t>
  </si>
  <si>
    <t>Microchip</t>
  </si>
  <si>
    <t>ATMEGA328P-AU</t>
  </si>
  <si>
    <t>8-Bit, 20MHz, AVR</t>
  </si>
  <si>
    <t>https://www.digikey.de/en/products/detail/microchip-technology/ATMEGA328P-AU/1832260</t>
  </si>
  <si>
    <t>https://www.digikey.at/en/products/detail/gct/USB4085-GF-A/9859662</t>
  </si>
  <si>
    <t>USB4085-GF-A</t>
  </si>
  <si>
    <t>USB 2.0, Shielded</t>
  </si>
  <si>
    <t>USB-Serial Wandler</t>
  </si>
  <si>
    <t>https://www.digikey.at/en/products/detail/ftdi-future-technology-devices-international-ltd/FT232RNL-TUBE/16836164</t>
  </si>
  <si>
    <t>FT232RNL-TUBE</t>
  </si>
  <si>
    <t>USB 2.0, 3V3 OUT</t>
  </si>
  <si>
    <t>https://www.digikey.at/en/products/detail/3peak/TPM16050-S6TR/22229143</t>
  </si>
  <si>
    <t>Fan-Controller mit Richtungswechsel</t>
  </si>
  <si>
    <t>TPM16050-S6TR</t>
  </si>
  <si>
    <t xml:space="preserve">500mA, 2,9-17V, </t>
  </si>
  <si>
    <t>Zener Diode</t>
  </si>
  <si>
    <t>https://www.digikey.de/en/products/detail/onsemi/SZ1SMB5927BT3G/9960092</t>
  </si>
  <si>
    <t>SZ1SMB5927BT3G</t>
  </si>
  <si>
    <t>12V, 3W</t>
  </si>
  <si>
    <t>P-MOSFET als Verpolungsschutz</t>
  </si>
  <si>
    <t>https://www.digikey.at/de/products/detail/vishay-siliconix/SQJ409EP-T1-GE3/7326286</t>
  </si>
  <si>
    <t>SQJ409EP-T1_GE3</t>
  </si>
  <si>
    <t>40V, max 60A Tc, max 68W Tc</t>
  </si>
  <si>
    <t>Bestellbestand</t>
  </si>
  <si>
    <t>N-MOSFET als Fan-Ansteuerung</t>
  </si>
  <si>
    <t>https://www.digikey.de/en/products/detail/renesas-electronics-corporation/RJK0456DPB-00-J5/2694914</t>
  </si>
  <si>
    <t>TP4</t>
  </si>
  <si>
    <t>SMD Temperatursensor</t>
  </si>
  <si>
    <t>https://www.digikey.at/de/products/detail/abracon-llc/ABNTC-0805-103J-3950F-T/4245607</t>
  </si>
  <si>
    <t>ABNTC-0805-103J-3950F-T</t>
  </si>
  <si>
    <t>3950K, 200mW, -55 bis 125°C</t>
  </si>
  <si>
    <t>40V, 50A Ta, Vgsmax +-20V</t>
  </si>
  <si>
    <t>RJK0456DPB-00#J5</t>
  </si>
  <si>
    <t xml:space="preserve">12-40V zu 40V Buck </t>
  </si>
  <si>
    <t>LM2679SX-12/NOPB</t>
  </si>
  <si>
    <t>https://www.digikey.at/en/products/detail/texas-instruments/LM2679SX-12-NOPB/366925</t>
  </si>
  <si>
    <t>Ausgangsstrom 5A, 260kHz, 12V fixed</t>
  </si>
  <si>
    <t>12V zu 5V Buck</t>
  </si>
  <si>
    <t>https://www.digikey.at/en/products/detail/texas-instruments/LM22676MRX-5-0-NOPB/1951965</t>
  </si>
  <si>
    <t>Ausgangsstrom 3A, 500kHz, 5V fixed</t>
  </si>
  <si>
    <t>LM22676MRX-5.0/NOPB</t>
  </si>
  <si>
    <t>Quarz-Oszillator für Microchip</t>
  </si>
  <si>
    <t>ECS-160-18-4X-CKM</t>
  </si>
  <si>
    <t>16 MHz 18pF, +-10ppm</t>
  </si>
  <si>
    <t>https://www.digikey.at/de/products/detail/ecs-inc/ECS-160-18-4X-CKM/12349451</t>
  </si>
  <si>
    <t>Reset-Button</t>
  </si>
  <si>
    <t>https://www.digikey.at/en/products/detail/c-k/PTS647SM38SMTR2-LFS/9649861</t>
  </si>
  <si>
    <t>PTS647SM38SMTR2 LFS</t>
  </si>
  <si>
    <t>4.5x4.5x3.8mm, SMD</t>
  </si>
  <si>
    <t xml:space="preserve">   </t>
  </si>
  <si>
    <t>BP2, BF4, SP2, F2, S1, ACC3, TP2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</si>
</sst>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€&quot;\ #,##0.00"/>
    <numFmt numFmtId="165" formatCode="&quot;$&quot;#,##0.00"/>
    <numFmt numFmtId="166" formatCode="_([$€-2]\ * #,##0.00_);_([$€-2]\ * \(#,##0.00\);_([$€-2]\ * &quot;-&quot;??_);_(@_)"/>
  </numFmts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Aptos Narrow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E88787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6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left" vertical="center"/>
    </xf>
    <xf numFmtId="164" fontId="1" fillId="0" borderId="1" xfId="0" applyNumberFormat="1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1" fillId="0" borderId="1" xfId="1" applyFont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/>
    </xf>
    <xf numFmtId="0" fontId="1" fillId="2" borderId="6" xfId="0" applyFont="1" applyFill="1" applyBorder="1" applyAlignment="1">
      <alignment horizontal="left" vertical="center"/>
    </xf>
    <xf numFmtId="0" fontId="2" fillId="0" borderId="1" xfId="1" applyBorder="1" applyAlignment="1">
      <alignment horizontal="left" vertical="center"/>
    </xf>
    <xf numFmtId="0" fontId="0" fillId="0" borderId="0" xfId="0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4" borderId="4" xfId="0" applyFont="1" applyFill="1" applyBorder="1" applyAlignment="1">
      <alignment horizontal="left" vertical="center"/>
    </xf>
    <xf numFmtId="164" fontId="1" fillId="4" borderId="4" xfId="0" applyNumberFormat="1" applyFont="1" applyFill="1" applyBorder="1" applyAlignment="1">
      <alignment horizontal="left" vertical="center"/>
    </xf>
    <xf numFmtId="0" fontId="1" fillId="5" borderId="4" xfId="0" applyFont="1" applyFill="1" applyBorder="1" applyAlignment="1">
      <alignment horizontal="left" vertical="center" wrapText="1"/>
    </xf>
    <xf numFmtId="0" fontId="1" fillId="4" borderId="4" xfId="0" applyFont="1" applyFill="1" applyBorder="1" applyAlignment="1">
      <alignment horizontal="left" vertical="center" wrapText="1"/>
    </xf>
    <xf numFmtId="0" fontId="1" fillId="7" borderId="6" xfId="0" applyFont="1" applyFill="1" applyBorder="1" applyAlignment="1">
      <alignment horizontal="left" vertical="center"/>
    </xf>
    <xf numFmtId="0" fontId="3" fillId="7" borderId="8" xfId="0" applyFont="1" applyFill="1" applyBorder="1"/>
    <xf numFmtId="0" fontId="2" fillId="0" borderId="0" xfId="1"/>
    <xf numFmtId="0" fontId="2" fillId="0" borderId="0" xfId="1" applyAlignment="1">
      <alignment vertical="center" wrapText="1"/>
    </xf>
    <xf numFmtId="0" fontId="4" fillId="0" borderId="0" xfId="0" applyFont="1"/>
    <xf numFmtId="166" fontId="3" fillId="3" borderId="9" xfId="0" applyNumberFormat="1" applyFont="1" applyFill="1" applyBorder="1"/>
    <xf numFmtId="166" fontId="3" fillId="8" borderId="12" xfId="0" applyNumberFormat="1" applyFont="1" applyFill="1" applyBorder="1"/>
    <xf numFmtId="0" fontId="1" fillId="0" borderId="15" xfId="0" applyFont="1" applyBorder="1" applyAlignment="1">
      <alignment horizontal="left" vertical="center"/>
    </xf>
    <xf numFmtId="0" fontId="0" fillId="0" borderId="16" xfId="0" applyBorder="1"/>
    <xf numFmtId="0" fontId="1" fillId="0" borderId="1" xfId="1" applyFont="1" applyBorder="1" applyAlignment="1">
      <alignment horizontal="left" vertical="center"/>
    </xf>
    <xf numFmtId="0" fontId="1" fillId="6" borderId="18" xfId="0" applyFont="1" applyFill="1" applyBorder="1" applyAlignment="1">
      <alignment horizontal="center" vertical="center"/>
    </xf>
    <xf numFmtId="166" fontId="3" fillId="3" borderId="22" xfId="0" applyNumberFormat="1" applyFont="1" applyFill="1" applyBorder="1"/>
    <xf numFmtId="0" fontId="3" fillId="7" borderId="7" xfId="0" applyFont="1" applyFill="1" applyBorder="1"/>
    <xf numFmtId="166" fontId="3" fillId="9" borderId="22" xfId="0" applyNumberFormat="1" applyFont="1" applyFill="1" applyBorder="1"/>
    <xf numFmtId="0" fontId="0" fillId="0" borderId="1" xfId="0" applyBorder="1"/>
    <xf numFmtId="0" fontId="1" fillId="0" borderId="16" xfId="0" applyFont="1" applyBorder="1" applyAlignment="1">
      <alignment horizontal="left" vertical="center"/>
    </xf>
    <xf numFmtId="0" fontId="1" fillId="6" borderId="17" xfId="0" applyFont="1" applyFill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4" borderId="5" xfId="0" applyFont="1" applyFill="1" applyBorder="1" applyAlignment="1">
      <alignment horizontal="left" vertical="center"/>
    </xf>
    <xf numFmtId="0" fontId="1" fillId="0" borderId="26" xfId="0" applyFont="1" applyBorder="1" applyAlignment="1">
      <alignment horizontal="left" vertical="center"/>
    </xf>
    <xf numFmtId="164" fontId="1" fillId="0" borderId="27" xfId="0" applyNumberFormat="1" applyFont="1" applyBorder="1" applyAlignment="1">
      <alignment horizontal="left" vertical="center"/>
    </xf>
    <xf numFmtId="0" fontId="1" fillId="0" borderId="28" xfId="0" applyFont="1" applyBorder="1" applyAlignment="1">
      <alignment horizontal="left" vertical="center"/>
    </xf>
    <xf numFmtId="0" fontId="1" fillId="0" borderId="29" xfId="0" applyFont="1" applyBorder="1" applyAlignment="1">
      <alignment horizontal="left" vertical="center"/>
    </xf>
    <xf numFmtId="0" fontId="1" fillId="0" borderId="30" xfId="0" applyFont="1" applyBorder="1" applyAlignment="1">
      <alignment horizontal="left" vertical="center"/>
    </xf>
    <xf numFmtId="0" fontId="1" fillId="0" borderId="29" xfId="0" applyFont="1" applyBorder="1" applyAlignment="1">
      <alignment horizontal="left" vertical="center" wrapText="1"/>
    </xf>
    <xf numFmtId="0" fontId="2" fillId="0" borderId="29" xfId="1" applyBorder="1" applyAlignment="1">
      <alignment horizontal="left" vertical="center"/>
    </xf>
    <xf numFmtId="164" fontId="1" fillId="0" borderId="29" xfId="0" applyNumberFormat="1" applyFont="1" applyBorder="1" applyAlignment="1">
      <alignment horizontal="left" vertical="center"/>
    </xf>
    <xf numFmtId="0" fontId="1" fillId="0" borderId="29" xfId="0" applyFont="1" applyBorder="1" applyAlignment="1">
      <alignment horizontal="center" vertical="center"/>
    </xf>
    <xf numFmtId="164" fontId="1" fillId="0" borderId="19" xfId="0" applyNumberFormat="1" applyFont="1" applyBorder="1" applyAlignment="1">
      <alignment horizontal="left" vertical="center"/>
    </xf>
    <xf numFmtId="164" fontId="1" fillId="0" borderId="2" xfId="0" applyNumberFormat="1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15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2" fillId="0" borderId="0" xfId="1" applyBorder="1" applyAlignment="1">
      <alignment horizontal="left" vertical="center"/>
    </xf>
    <xf numFmtId="164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165" fontId="0" fillId="8" borderId="10" xfId="0" applyNumberFormat="1" applyFill="1" applyBorder="1" applyAlignment="1">
      <alignment horizontal="center"/>
    </xf>
    <xf numFmtId="165" fontId="0" fillId="8" borderId="11" xfId="0" applyNumberFormat="1" applyFill="1" applyBorder="1" applyAlignment="1">
      <alignment horizontal="center"/>
    </xf>
    <xf numFmtId="165" fontId="0" fillId="3" borderId="20" xfId="0" applyNumberFormat="1" applyFill="1" applyBorder="1" applyAlignment="1">
      <alignment horizontal="center"/>
    </xf>
    <xf numFmtId="165" fontId="0" fillId="3" borderId="21" xfId="0" applyNumberFormat="1" applyFill="1" applyBorder="1" applyAlignment="1">
      <alignment horizontal="center"/>
    </xf>
    <xf numFmtId="165" fontId="3" fillId="3" borderId="13" xfId="0" applyNumberFormat="1" applyFont="1" applyFill="1" applyBorder="1" applyAlignment="1">
      <alignment horizontal="left"/>
    </xf>
    <xf numFmtId="165" fontId="3" fillId="3" borderId="14" xfId="0" applyNumberFormat="1" applyFont="1" applyFill="1" applyBorder="1" applyAlignment="1">
      <alignment horizontal="left"/>
    </xf>
    <xf numFmtId="165" fontId="3" fillId="9" borderId="23" xfId="0" applyNumberFormat="1" applyFont="1" applyFill="1" applyBorder="1" applyAlignment="1">
      <alignment horizontal="left"/>
    </xf>
    <xf numFmtId="165" fontId="3" fillId="9" borderId="24" xfId="0" applyNumberFormat="1" applyFont="1" applyFill="1" applyBorder="1" applyAlignment="1">
      <alignment horizontal="left"/>
    </xf>
    <xf numFmtId="0" fontId="3" fillId="0" borderId="0" xfId="0" applyFont="1" applyFill="1"/>
    <xf numFmtId="0" fontId="0" fillId="0" borderId="0" xfId="0" applyFill="1"/>
  </cellXfs>
  <cellStyles count="2">
    <cellStyle name="Hyperlink" xfId="1" builtinId="8"/>
    <cellStyle name="Normal" xfId="0" builtinId="0"/>
  </cellStyles>
  <dxfs count="25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€&quot;\ #,##0.00"/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€&quot;\ #,##0.00"/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rgb="FF000000"/>
        </bottom>
        <vertical/>
        <horizontal/>
      </border>
    </dxf>
    <dxf>
      <border diagonalUp="0" diagonalDown="0">
        <left/>
        <right/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medium">
          <color indexed="64"/>
        </top>
      </border>
    </dxf>
    <dxf>
      <border outline="0">
        <bottom style="medium">
          <color indexed="64"/>
        </bottom>
      </border>
    </dxf>
  </dxfs>
  <tableStyles count="0" defaultTableStyle="TableStyleMedium2" defaultPivotStyle="PivotStyleLight16"/>
  <colors>
    <mruColors>
      <color rgb="FFE88787"/>
      <color rgb="FFE65E5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namedSheetViews/namedSheetView1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>
  <namedSheetView name="Bestellung" id="{C32C2E73-5DC3-4EDB-B2DD-0E583AA996A3}"/>
  <namedSheetView name="Technische Sicht" id="{EF2C38C1-BA21-4C2A-9C8F-967CA0EFCBED}"/>
</namedSheetView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C336CF2-AEC6-47D9-9EA5-9D5A14B19E97}" name="Table5" displayName="Table5" ref="A1:Q59" totalsRowShown="0" headerRowBorderDxfId="24" tableBorderDxfId="23">
  <autoFilter ref="A1:Q59" xr:uid="{BC336CF2-AEC6-47D9-9EA5-9D5A14B19E97}">
    <filterColumn colId="0">
      <filters blank="1">
        <filter val="ACC3"/>
        <filter val="BF4"/>
        <filter val="BP2"/>
        <filter val="CK1"/>
        <filter val="F2"/>
        <filter val="S1"/>
        <filter val="SP2"/>
        <filter val="TP2"/>
      </filters>
    </filterColumn>
  </autoFilter>
  <tableColumns count="17">
    <tableColumn id="1" xr3:uid="{95952672-1FDA-4B59-A326-CD1AD2B01F86}" name="Alternative" dataDxfId="22"/>
    <tableColumn id="2" xr3:uid="{8AD1858E-23FE-43D6-A875-8746EF5E6A17}" name="Bezeichnung" dataDxfId="21"/>
    <tableColumn id="3" xr3:uid="{B56ED4E8-969F-4464-A130-3B1E1920888B}" name="Kategorie" dataDxfId="20"/>
    <tableColumn id="4" xr3:uid="{1E2C781A-23A5-4C02-8F82-825F17B437BA}" name="Seriennummer" dataDxfId="19"/>
    <tableColumn id="5" xr3:uid="{F7388F1A-4246-4F71-AB38-12F50883F748}" name="Beschreibung" dataDxfId="18"/>
    <tableColumn id="6" xr3:uid="{40574F7D-EAA8-4358-AA16-44E1007C4779}" name="Stromverbrauch in A" dataDxfId="17"/>
    <tableColumn id="17" xr3:uid="{A00484B1-9D5B-42EB-9243-727A0648D1A0}" name="Spannung" dataDxfId="16"/>
    <tableColumn id="7" xr3:uid="{9A1438A9-97F1-405D-BBEE-44DDC323EA4A}" name="Pitch" dataDxfId="15"/>
    <tableColumn id="8" xr3:uid="{4301C92F-87A6-4001-8C0B-EB23E740848B}" name="Besorgung Xitech" dataDxfId="14"/>
    <tableColumn id="9" xr3:uid="{274363A0-880E-41D5-AA8D-30570E4B4EE7}" name="Lieferant" dataDxfId="13"/>
    <tableColumn id="10" xr3:uid="{C815A2DB-0740-498E-B900-C5AE0E617710}" name="Bemerkungen Hersteller/Versand" dataDxfId="12"/>
    <tableColumn id="11" xr3:uid="{D2CE19C4-D0E7-429C-A33D-5A7B555C7390}" name="URL" dataDxfId="11"/>
    <tableColumn id="12" xr3:uid="{F0CD1E82-7425-419B-B4EF-D9142CAAC13F}" name="Preis/Stk." dataDxfId="10"/>
    <tableColumn id="13" xr3:uid="{CA1F7F78-5FB4-41F9-981D-BE069BA68E9B}" name="Stückzahl" dataDxfId="9"/>
    <tableColumn id="14" xr3:uid="{1E7E82D3-D92A-4A6E-8204-8F10C5912D82}" name="Gesamtpreis" dataDxfId="8">
      <calculatedColumnFormula>M2*N2</calculatedColumnFormula>
    </tableColumn>
    <tableColumn id="15" xr3:uid="{B3A2AB40-4A4F-4A94-8D7B-727F7E4E6254}" name="Gekauft/Nicht Gekauft" dataDxfId="7"/>
    <tableColumn id="16" xr3:uid="{5E6E462E-7918-4908-A0E0-5EDA6D6A545E}" name="Benötigt/Nicht benötigt" dataDxfId="6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Custom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at/en/products/detail/LCQT-MSOP10/A881AR-ND/4754589?curr=eur&amp;utm_campaign=buynow&amp;utm_medium=aggregator&amp;utm_source=octopart" TargetMode="External"/><Relationship Id="rId13" Type="http://schemas.openxmlformats.org/officeDocument/2006/relationships/hyperlink" Target="https://www.mouser.at/ProductDetail/Measurement-Specialties/PTFC102B1G0?qs=sGAEpiMZZMunegBHAOsZD7a4quIT45DvLd4aSJIig1resq9FX4%2Fz9g%3D%3D" TargetMode="External"/><Relationship Id="rId18" Type="http://schemas.openxmlformats.org/officeDocument/2006/relationships/hyperlink" Target="https://www.amazon.de/Sourcingmap%C2%AE-rechten-Einreihige-Stiftleiste-PCB-Steckverbinder-Black-Silver-Tone/dp/B01MZE0XGZ/ref=sr_1_2?__mk_de_DE=%C3%85M%C3%85%C5%BD%C3%95%C3%91&amp;crid=30UQ32XMVEOXN&amp;dib=eyJ2IjoiMSJ9.yl2DLiqdSMCvFJDFZqTKgUH67xEpPOL40VD2AFIkG-UVuzOI9AaqWj6c1QgSiCn7hk05FWychE9FePelrXDhrx8em4i4SmadkDqm8tD_rw9vdmMLNh68adnrUu-GEIXx3JcPfOHWruMciXYFg7IYLW6ouYqX2t7OpXQyrIWp9qfW6VVlyLcSOlxu99s5ni58gvswEZke7glukuR6cKzmRpHdyVh-uVExobnZmGNZHApgLz7h-ZMXrQq6hEE3srvrZrSBQQDvA_NN-Yhpyev3ZGXq76pUZSA4LFbhGazIe6s.zFPbYnk3PEWXUlrobf2fvrzvsV48VUdck_WWv7Vof8w&amp;dib_tag=se&amp;keywords=pin+header+winkel&amp;qid=1721383256&amp;sprefix=pinheader+winkel%2Caps%2C104&amp;sr=8-2" TargetMode="External"/><Relationship Id="rId26" Type="http://schemas.openxmlformats.org/officeDocument/2006/relationships/hyperlink" Target="https://www.digikey.at/de/products/detail/jst-sales-america-inc/XHP-2/555485" TargetMode="External"/><Relationship Id="rId3" Type="http://schemas.openxmlformats.org/officeDocument/2006/relationships/hyperlink" Target="https://www.digikey.de/de/products/detail/gct/BF100-16-A-D-1-0640-L-C/16396992?s=N4IgTCBcDaIEIDECMAGFBaJA2dBBdAIpuilgCwYAy6AwiALoC%2BQA" TargetMode="External"/><Relationship Id="rId21" Type="http://schemas.openxmlformats.org/officeDocument/2006/relationships/hyperlink" Target="https://www.digikey.at/en/products/detail/1231/1528-1015-ND/4990764?curr=eur&amp;utm_campaign=buynow&amp;utm_medium=aggregator&amp;utm_source=octopart" TargetMode="External"/><Relationship Id="rId7" Type="http://schemas.openxmlformats.org/officeDocument/2006/relationships/hyperlink" Target="https://www.amazon.de/-/en/KeeYees-Adapter-Prototype-TQFP100-QQQN444/dp/B085LC6ZSY/ref=sr_1_17?crid=1T3EHGG52EF9V&amp;dib=eyJ2IjoiMSJ9.nRnqv21X2z_-T0RW4ed0Tax59DHuIK9be7jBvZ221ZgEzBBfXYLvZQgCHkBNi1SpzCv3sBmo5QK4GzT_rqJOXpksQlaGFLKbUAwj70xEI2jQcZyuEh3Pdl88nTe7A7OAQBztbOjeTzHxuxaSoFmE0O1nXdR67iZOW8EEA3ZhgqxrQ2srlihg5rC7H1JC_UCMWv1IXNZEh7N9K4Mt2NallWFPXa8XlZ5gMROKCd_32IPKp70Hx8ybO_vAHfCb6hNezayFfGQ3wMbsHix17cojW93IyixK8YMRj5z0JMiT3_M.5eq3Z6976gWt1o83vhxwbBR-r-mwWYKu_zQecQ3Zvf8&amp;dib_tag=se&amp;keywords=smd+tht&amp;qid=1721976524&amp;sprefix=smd+tht+test%2Caps%2C86&amp;sr=8-17" TargetMode="External"/><Relationship Id="rId12" Type="http://schemas.openxmlformats.org/officeDocument/2006/relationships/hyperlink" Target="https://www.digikey.at/en/products/detail/B57891M0104J000/495-2158-ND/739908?curr=eur&amp;utm_campaign=buynow&amp;utm_medium=aggregator&amp;utm_source=octopart" TargetMode="External"/><Relationship Id="rId17" Type="http://schemas.openxmlformats.org/officeDocument/2006/relationships/hyperlink" Target="https://www.amazon.de/Stecker-Buchsen-Kabel-Set-kompatibel-JST-PH-Stecker-Dr%C3%A4hte/dp/B0BM82KR17/ref=sr_1_3?__mk_de_DE=%C3%85M%C3%85%C5%BD%C3%95%C3%91&amp;crid=MA1I8QQDO2R9&amp;dib=eyJ2IjoiMSJ9.FDMYgfrATA45RyPZyxLNYYGgT5yk-J2vuH1UrrGDszJ5fKfwcLZOV-eNrjiX0_V7nrEbDDsn3sVwLonQpymFF06qBU4KTAphfu9et2GN5u7J_v_2L4vYJZ4XZNzvae_OcW-7F41HkqS7HQ4PZ1Ao-WI0tMet5CMo1Bzshape6eNcdlZES6Sh-OYglpTXUU0u5dF9m4wMnoibyRjC2wV9Sto1n3wUtbrTmoG6beP4hStAT2i3R-DGuLP7atUHoX4ZQnPopiguO6c5EWHc0sSpUZnK93ZhZIv98x7IEiojCss.TZAZSnY2bVRQE8qfGH2FYhQoX3sUbjXr1MuNstDOGN0&amp;dib_tag=se&amp;keywords=jst+2mm+winkel&amp;qid=1721382806&amp;s=ce-de&amp;sprefix=jst+2mm+winkel%2Celectronics%2C90&amp;sr=1-3" TargetMode="External"/><Relationship Id="rId25" Type="http://schemas.openxmlformats.org/officeDocument/2006/relationships/hyperlink" Target="https://www.3djake.com/creality-3d-printers-spare-parts/hotend-thermistor" TargetMode="External"/><Relationship Id="rId2" Type="http://schemas.openxmlformats.org/officeDocument/2006/relationships/hyperlink" Target="https://www.digikey.de/de/products/detail/w%C3%BCrth-elektronik/971070154/9488609" TargetMode="External"/><Relationship Id="rId16" Type="http://schemas.openxmlformats.org/officeDocument/2006/relationships/hyperlink" Target="https://www.digikey.de/de/products/detail/jst-sales-america-inc/S3B-XH-SM4-TB/1651065?s=N4IgTCBcDaIMoGYBCBaAGgCRXAsgFhQBUkQBdAXyA" TargetMode="External"/><Relationship Id="rId20" Type="http://schemas.openxmlformats.org/officeDocument/2006/relationships/hyperlink" Target="https://www.amazon.de/-/en/Capacitor-Assortment-Electrolytic-Capacitors-Aluminium/dp/B09QH1RLRS/ref=sr_1_5?crid=MXP52929GLQF&amp;dib=eyJ2IjoiMSJ9.RVY4AKzuAKEuJTtsjJJyAjJN9dTUKTzMyAFbwbFQ9TN9T9C6FQ6jEbz5YhVbDbdMkSnm5DKnBIJl_XR3nCkiZvZ8qBxyFkP5DE-H0QH2e0LU-xb6fKOU3K5dgabojwYdkqXPT8_Crzfg3wCzX6NZ0kNe4l1kiD1OOIvn4RVD6J_mrfygtByox4gT8deaDI5vmVCNWQjuvIbrESS2VQBYV3j5LwPPKCdDp_ieM0jSKHfCHtdVZxtyW1QcrFUTBltGEo3DHrbbHGndykkj50wTc98L8p5Hi8W9aHQR3MNFSAM.C6EdXg8VemgyEusoxnNl57g3RPDCQROGEsYtZcxEtls&amp;dib_tag=se&amp;keywords=Kondensator&amp;qid=1722243539&amp;sprefix=kondensator%2Caps%2C95&amp;sr=8-5&amp;th=1" TargetMode="External"/><Relationship Id="rId29" Type="http://schemas.openxmlformats.org/officeDocument/2006/relationships/hyperlink" Target="https://www.digikey.at/de/products/detail/ecs-inc/ECS-160-18-4X-CKM/12349451" TargetMode="External"/><Relationship Id="rId1" Type="http://schemas.openxmlformats.org/officeDocument/2006/relationships/hyperlink" Target="https://www.omc-stepperonline.com/de/nema-14-bipolar-0-9deg-5ncm-7-08oz-in-0-5a-5v-35x35x20mm-4-draehte-14hm08-0504s" TargetMode="External"/><Relationship Id="rId6" Type="http://schemas.openxmlformats.org/officeDocument/2006/relationships/hyperlink" Target="https://www.amazon.de/-/en/Emitting-Electronic-Components-Assortment-Experience/dp/B0CSDDZJFQ/ref=sr_1_4?c=ts&amp;dib=eyJ2IjoiMSJ9.2GkvNPCeaKhaC6diij1KcbHfLOihmcR9MPolICWvOds4Pxgd68USwe8DqlWCYRX9E7T_Wzvyll1nv60h9UdFaVAe4LdMYk2HQcxQd7wSbd1O7GT2-3imf9uqJC7DsK6BinfscDVb6jZmxUjQiGr3xEtDbvmigDLWwlZIliOHLJ9U5_MicetPDftrr7oGvm14nZxfIyOC6mZc13j747MzLligfEK6PcS-Y57yiK3cvJN05qHUV40O2_Hw2JXWxQ6KIxZaFwXtvGu7hrLUyA7ziq0kgXimx818KQgtF-A0twU.KEk9ccj3Dwqiju9Y1TZPf-olJEs8Rv7uKLqS9ujZu2w&amp;dib_tag=se&amp;keywords=LED+Diodes&amp;qid=1721818074&amp;s=industrial&amp;sr=1-4&amp;ts_id=10388891031" TargetMode="External"/><Relationship Id="rId11" Type="http://schemas.openxmlformats.org/officeDocument/2006/relationships/hyperlink" Target="https://www.digikey.at/en/products/detail/NB-PTCO-182/223-NB-PTCO-182-ND/13916729?curr=eur&amp;utm_campaign=buynow&amp;utm_medium=aggregator&amp;utm_source=octopart" TargetMode="External"/><Relationship Id="rId24" Type="http://schemas.openxmlformats.org/officeDocument/2006/relationships/hyperlink" Target="https://www.digikey.at/en/products/detail/same-sky-formerly-cui-devices/CFM-2507CF-1140-313/19524850" TargetMode="External"/><Relationship Id="rId32" Type="http://schemas.microsoft.com/office/2019/04/relationships/namedSheetView" Target="../namedSheetViews/namedSheetView1.xml"/><Relationship Id="rId5" Type="http://schemas.openxmlformats.org/officeDocument/2006/relationships/hyperlink" Target="https://www.amazon.de/AUKENIEN-Widerstand-Sortiment-Resistor-Widerst%C3%A4nde/dp/B0B8CV56D7?source=ps-sl-shoppingads-lpcontext&amp;ref_=fplfs&amp;smid=A6BKIZW1JT96B&amp;th=1" TargetMode="External"/><Relationship Id="rId15" Type="http://schemas.openxmlformats.org/officeDocument/2006/relationships/hyperlink" Target="https://www.digikey.de/de/products/detail/jst-sales-america-inc/S2B-PH-SM4-TB/926655?s=N4IgTCBcDaIM5gEYFoAOALZcC2AWZALoiALoC%2BQA" TargetMode="External"/><Relationship Id="rId23" Type="http://schemas.openxmlformats.org/officeDocument/2006/relationships/hyperlink" Target="https://www.az-delivery.de/en/products/mg90s-micro-servomotor?variant=32344287150176" TargetMode="External"/><Relationship Id="rId28" Type="http://schemas.openxmlformats.org/officeDocument/2006/relationships/hyperlink" Target="https://www.digikey.at/de/products/detail/jst-sales-america-inc/SXH-001T-P0-6N/7041446" TargetMode="External"/><Relationship Id="rId10" Type="http://schemas.openxmlformats.org/officeDocument/2006/relationships/hyperlink" Target="https://www.digikey.at/en/products/detail/LCQT-SOT23-6/A879AR-ND/4754587?curr=eur&amp;utm_campaign=buynow&amp;utm_medium=aggregator&amp;utm_source=octopart" TargetMode="External"/><Relationship Id="rId19" Type="http://schemas.openxmlformats.org/officeDocument/2006/relationships/hyperlink" Target="https://www.amazon.de/Sunon-MF25100V11000UA99-Fan-0-53-5-9/dp/B07ZBQGCC3/ref=sr_1_1_sspa?s=computers&amp;sr=1-1-spons&amp;sp_csd=d2lkZ2V0TmFtZT1zcF9hdGY&amp;psc=1" TargetMode="External"/><Relationship Id="rId31" Type="http://schemas.openxmlformats.org/officeDocument/2006/relationships/table" Target="../tables/table1.xml"/><Relationship Id="rId4" Type="http://schemas.openxmlformats.org/officeDocument/2006/relationships/hyperlink" Target="https://www.digikey.de/de/products/detail/gct/BF030-16A-B1-0360-0277-0600-LB/16397007?s=N4IgTCBcDaIEIDEAMBmJBaAjANgILrk3VWwyTAHYLjSMAZOEAXQF8g" TargetMode="External"/><Relationship Id="rId9" Type="http://schemas.openxmlformats.org/officeDocument/2006/relationships/hyperlink" Target="https://octopart.com/opatz8j6/a1?t=m3MKmMPlltUlOaMyNv3oKjBZdMKsW17dy_Ut3gz9BnX84ucyH8jy82DqArAu4BfwE0Hye-7iCLl8KH0frtEOW989MvS5s7ux5kMEtqEpjHhVRKNi28LZWUZICT7zsPBmwWgjTMYjcOOVdfJXu9Y10LLBHTNi5TEX6yjYVdKqsLNYSCadhn_Li_cFolA9fQUsggKr6BxWSw52ZDMMaokL6vRljCt85LJQd_a1rKyujcjn71swSSETRfaBoDVV_VXxkQ" TargetMode="External"/><Relationship Id="rId14" Type="http://schemas.openxmlformats.org/officeDocument/2006/relationships/hyperlink" Target="https://www.digikey.de/de/products/detail/jst-sales-america-inc/S4B-XH-SM4-TB/1651064" TargetMode="External"/><Relationship Id="rId22" Type="http://schemas.openxmlformats.org/officeDocument/2006/relationships/hyperlink" Target="https://www.az-delivery.de/en/products/drv8825-schrittmotor-treiber-modul-mit-kuhlkorper?variant=37100118866" TargetMode="External"/><Relationship Id="rId27" Type="http://schemas.openxmlformats.org/officeDocument/2006/relationships/hyperlink" Target="https://www.digikey.at/en/products/detail/same-sky-formerly-cui-devices/CFM-2507CF-0140-313/19524735" TargetMode="External"/><Relationship Id="rId30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C0DAD-F6B9-4E54-9647-FAF0BAA0CA58}">
  <dimension ref="A1:Z75"/>
  <sheetViews>
    <sheetView tabSelected="1" zoomScaleNormal="100" workbookViewId="0">
      <pane ySplit="1" topLeftCell="A2" activePane="bottomLeft" state="frozen"/>
      <selection pane="bottomLeft" activeCell="V27" activeCellId="1" sqref="A1 V27"/>
    </sheetView>
  </sheetViews>
  <sheetFormatPr defaultColWidth="11.42578125" defaultRowHeight="15" customHeight="1" x14ac:dyDescent="0.25"/>
  <cols>
    <col min="1" max="1" width="13.28515625" bestFit="1" customWidth="1"/>
    <col min="2" max="2" width="33.5703125" customWidth="1"/>
    <col min="3" max="3" width="15.42578125" customWidth="1"/>
    <col min="4" max="4" width="37.85546875" bestFit="1" customWidth="1"/>
    <col min="5" max="5" width="43" customWidth="1"/>
    <col min="6" max="8" width="19.85546875" hidden="1" customWidth="1"/>
    <col min="9" max="9" width="18.7109375" style="7" hidden="1" customWidth="1"/>
    <col min="10" max="10" width="13.5703125" style="7" bestFit="1" customWidth="1"/>
    <col min="11" max="11" width="32.140625" style="7" hidden="1" customWidth="1"/>
    <col min="12" max="12" width="12.7109375" style="12" customWidth="1"/>
    <col min="13" max="13" width="12" style="1" bestFit="1" customWidth="1"/>
    <col min="14" max="14" width="7.28515625" style="14" customWidth="1"/>
    <col min="15" max="15" width="10.28515625" customWidth="1"/>
    <col min="16" max="16" width="23.42578125" style="5" hidden="1" customWidth="1"/>
    <col min="17" max="17" width="24.42578125" style="5" hidden="1" customWidth="1"/>
    <col min="18" max="18" width="10.7109375" customWidth="1"/>
    <col min="19" max="19" width="9.140625" hidden="1" customWidth="1"/>
    <col min="20" max="21" width="9.140625" bestFit="1" customWidth="1"/>
    <col min="22" max="22" width="11.5703125" bestFit="1" customWidth="1"/>
    <col min="23" max="25" width="9.140625" bestFit="1" customWidth="1"/>
  </cols>
  <sheetData>
    <row r="1" spans="1:26" ht="15.75" thickBot="1" x14ac:dyDescent="0.3">
      <c r="A1" s="9" t="s">
        <v>0</v>
      </c>
      <c r="B1" s="9" t="s">
        <v>1</v>
      </c>
      <c r="C1" s="10" t="s">
        <v>2</v>
      </c>
      <c r="D1" s="19" t="s">
        <v>3</v>
      </c>
      <c r="E1" s="19" t="s">
        <v>4</v>
      </c>
      <c r="F1" s="19" t="s">
        <v>5</v>
      </c>
      <c r="G1" s="19" t="s">
        <v>133</v>
      </c>
      <c r="H1" s="19" t="s">
        <v>6</v>
      </c>
      <c r="I1" s="17" t="s">
        <v>7</v>
      </c>
      <c r="J1" s="18" t="s">
        <v>8</v>
      </c>
      <c r="K1" s="15" t="s">
        <v>9</v>
      </c>
      <c r="L1" s="15" t="s">
        <v>10</v>
      </c>
      <c r="M1" s="16" t="s">
        <v>11</v>
      </c>
      <c r="N1" s="15" t="s">
        <v>12</v>
      </c>
      <c r="O1" s="37" t="s">
        <v>13</v>
      </c>
      <c r="P1" s="35" t="s">
        <v>14</v>
      </c>
      <c r="Q1" s="29" t="s">
        <v>15</v>
      </c>
      <c r="S1" t="s">
        <v>16</v>
      </c>
      <c r="T1" s="58" t="s">
        <v>116</v>
      </c>
      <c r="U1" s="59"/>
      <c r="V1" s="30">
        <f>SUMIFS(O9:O59,P9:P59, "Nicht Gekauft",Q9:Q59,"Benötigt")</f>
        <v>64.3</v>
      </c>
      <c r="X1" s="56" t="s">
        <v>117</v>
      </c>
      <c r="Y1" s="57"/>
      <c r="Z1" s="25">
        <f>SUM(O2:O59)</f>
        <v>359.46999999999997</v>
      </c>
    </row>
    <row r="2" spans="1:26" x14ac:dyDescent="0.25">
      <c r="A2" s="38"/>
      <c r="B2" s="2" t="s">
        <v>17</v>
      </c>
      <c r="C2" s="2" t="s">
        <v>18</v>
      </c>
      <c r="D2" s="27" t="s">
        <v>19</v>
      </c>
      <c r="E2" s="2" t="s">
        <v>20</v>
      </c>
      <c r="F2" s="2" t="s">
        <v>21</v>
      </c>
      <c r="G2" s="2"/>
      <c r="H2" s="2"/>
      <c r="I2" s="28"/>
      <c r="J2" s="28" t="s">
        <v>22</v>
      </c>
      <c r="K2" s="28"/>
      <c r="L2" s="11" t="s">
        <v>23</v>
      </c>
      <c r="M2" s="3">
        <v>9.91</v>
      </c>
      <c r="N2" s="13">
        <v>1</v>
      </c>
      <c r="O2" s="39">
        <f t="shared" ref="O2:O59" si="0">M2*N2</f>
        <v>9.91</v>
      </c>
      <c r="P2" s="36" t="s">
        <v>24</v>
      </c>
      <c r="Q2" s="6" t="s">
        <v>119</v>
      </c>
      <c r="S2">
        <f>IF(AND(P2="Nicht Gekauft", Q2="Benötigt"), O2, 0)</f>
        <v>9.91</v>
      </c>
      <c r="T2" t="s">
        <v>273</v>
      </c>
    </row>
    <row r="3" spans="1:26" ht="15.75" thickBot="1" x14ac:dyDescent="0.3">
      <c r="A3" s="38" t="s">
        <v>126</v>
      </c>
      <c r="B3" s="2" t="s">
        <v>26</v>
      </c>
      <c r="C3" s="4" t="s">
        <v>18</v>
      </c>
      <c r="D3" t="s">
        <v>27</v>
      </c>
      <c r="E3" s="2" t="s">
        <v>28</v>
      </c>
      <c r="F3" s="2">
        <v>1.2</v>
      </c>
      <c r="G3" s="2">
        <v>12</v>
      </c>
      <c r="H3" s="2"/>
      <c r="I3" s="8"/>
      <c r="J3" s="8" t="s">
        <v>29</v>
      </c>
      <c r="K3" s="8"/>
      <c r="L3" s="11" t="s">
        <v>30</v>
      </c>
      <c r="M3" s="3">
        <v>6.99</v>
      </c>
      <c r="N3" s="13">
        <v>1</v>
      </c>
      <c r="O3" s="39">
        <f t="shared" si="0"/>
        <v>6.99</v>
      </c>
      <c r="P3" s="36" t="s">
        <v>24</v>
      </c>
      <c r="Q3" s="6" t="s">
        <v>119</v>
      </c>
    </row>
    <row r="4" spans="1:26" ht="15.75" hidden="1" thickBot="1" x14ac:dyDescent="0.3">
      <c r="A4" s="38" t="s">
        <v>127</v>
      </c>
      <c r="B4" s="2" t="s">
        <v>26</v>
      </c>
      <c r="C4" s="4" t="s">
        <v>18</v>
      </c>
      <c r="D4" s="27" t="s">
        <v>128</v>
      </c>
      <c r="E4" s="26" t="s">
        <v>129</v>
      </c>
      <c r="F4" s="2">
        <v>1.2</v>
      </c>
      <c r="G4" s="2">
        <v>12</v>
      </c>
      <c r="H4" s="2"/>
      <c r="I4" s="8"/>
      <c r="J4" s="8" t="s">
        <v>130</v>
      </c>
      <c r="K4" s="8"/>
      <c r="L4" s="11" t="s">
        <v>131</v>
      </c>
      <c r="M4" s="3">
        <v>6.99</v>
      </c>
      <c r="N4" s="13">
        <v>1</v>
      </c>
      <c r="O4" s="48">
        <f>M4*N4</f>
        <v>6.99</v>
      </c>
      <c r="P4" s="49"/>
      <c r="Q4" s="6"/>
      <c r="T4" s="1"/>
      <c r="U4" s="14"/>
    </row>
    <row r="5" spans="1:26" ht="15.75" thickBot="1" x14ac:dyDescent="0.3">
      <c r="A5" s="38"/>
      <c r="B5" s="2" t="s">
        <v>31</v>
      </c>
      <c r="C5" s="4" t="s">
        <v>18</v>
      </c>
      <c r="D5" s="2" t="s">
        <v>32</v>
      </c>
      <c r="E5" s="2" t="s">
        <v>33</v>
      </c>
      <c r="F5" s="2">
        <v>0.25</v>
      </c>
      <c r="G5" s="2">
        <v>5</v>
      </c>
      <c r="H5" s="2"/>
      <c r="I5" s="8"/>
      <c r="J5" s="8" t="s">
        <v>29</v>
      </c>
      <c r="K5" s="8"/>
      <c r="L5" s="11" t="s">
        <v>35</v>
      </c>
      <c r="M5" s="3">
        <v>6.99</v>
      </c>
      <c r="N5" s="13">
        <v>1</v>
      </c>
      <c r="O5" s="39">
        <f t="shared" si="0"/>
        <v>6.99</v>
      </c>
      <c r="P5" s="36" t="s">
        <v>24</v>
      </c>
      <c r="Q5" s="6" t="s">
        <v>119</v>
      </c>
      <c r="S5">
        <f t="shared" ref="S5:S14" si="1">IF(AND(P5="Nicht Gekauft", Q5="Benötigt"), O5, 0)</f>
        <v>6.99</v>
      </c>
      <c r="T5" s="62" t="s">
        <v>121</v>
      </c>
      <c r="U5" s="63"/>
      <c r="V5" s="32">
        <f>SUBTOTAL(9,O1:O59)</f>
        <v>180.72</v>
      </c>
    </row>
    <row r="6" spans="1:26" hidden="1" x14ac:dyDescent="0.25">
      <c r="A6" s="38" t="s">
        <v>134</v>
      </c>
      <c r="B6" s="2" t="s">
        <v>108</v>
      </c>
      <c r="C6" s="4" t="s">
        <v>18</v>
      </c>
      <c r="D6" s="33" t="s">
        <v>109</v>
      </c>
      <c r="E6" s="2" t="s">
        <v>140</v>
      </c>
      <c r="F6" s="2">
        <f>0.053*N6</f>
        <v>0.21199999999999999</v>
      </c>
      <c r="G6" s="2">
        <v>5</v>
      </c>
      <c r="H6" s="2"/>
      <c r="I6" s="4"/>
      <c r="J6" s="4" t="s">
        <v>53</v>
      </c>
      <c r="K6" s="4"/>
      <c r="L6" s="11" t="s">
        <v>110</v>
      </c>
      <c r="M6" s="3">
        <v>8.5299999999999994</v>
      </c>
      <c r="N6" s="13">
        <v>4</v>
      </c>
      <c r="O6" s="39">
        <f t="shared" si="0"/>
        <v>34.119999999999997</v>
      </c>
      <c r="P6" s="36" t="s">
        <v>24</v>
      </c>
      <c r="Q6" s="6" t="s">
        <v>119</v>
      </c>
      <c r="S6">
        <f t="shared" si="1"/>
        <v>34.119999999999997</v>
      </c>
      <c r="T6" s="60" t="s">
        <v>120</v>
      </c>
      <c r="U6" s="61"/>
      <c r="V6" s="24">
        <f>SUBTOTAL(9,S1:S59)</f>
        <v>30.18</v>
      </c>
    </row>
    <row r="7" spans="1:26" x14ac:dyDescent="0.25">
      <c r="A7" s="38" t="s">
        <v>135</v>
      </c>
      <c r="B7" s="2" t="s">
        <v>108</v>
      </c>
      <c r="C7" s="4" t="s">
        <v>18</v>
      </c>
      <c r="D7" s="26" t="s">
        <v>137</v>
      </c>
      <c r="E7" s="26" t="s">
        <v>138</v>
      </c>
      <c r="F7" s="2">
        <v>0.17</v>
      </c>
      <c r="G7" s="2">
        <v>12</v>
      </c>
      <c r="H7" s="2"/>
      <c r="I7" s="4"/>
      <c r="J7" s="4" t="s">
        <v>39</v>
      </c>
      <c r="K7" s="4"/>
      <c r="L7" s="11" t="s">
        <v>132</v>
      </c>
      <c r="M7" s="3">
        <v>6.73</v>
      </c>
      <c r="N7" s="13">
        <v>2</v>
      </c>
      <c r="O7" s="48">
        <f>M7*N7</f>
        <v>13.46</v>
      </c>
      <c r="P7" s="49"/>
      <c r="Q7" s="6"/>
    </row>
    <row r="8" spans="1:26" x14ac:dyDescent="0.25">
      <c r="A8" s="38" t="s">
        <v>135</v>
      </c>
      <c r="B8" s="2" t="s">
        <v>108</v>
      </c>
      <c r="C8" s="4" t="s">
        <v>18</v>
      </c>
      <c r="D8" s="27" t="s">
        <v>139</v>
      </c>
      <c r="E8" s="26" t="s">
        <v>138</v>
      </c>
      <c r="F8" s="2">
        <v>0.35</v>
      </c>
      <c r="G8" s="2">
        <v>5</v>
      </c>
      <c r="H8" s="2"/>
      <c r="I8" s="4"/>
      <c r="J8" s="4" t="s">
        <v>39</v>
      </c>
      <c r="K8" s="4"/>
      <c r="L8" s="11" t="s">
        <v>136</v>
      </c>
      <c r="M8" s="3">
        <v>7.4</v>
      </c>
      <c r="N8" s="13">
        <v>2</v>
      </c>
      <c r="O8" s="48">
        <f>M8*N8</f>
        <v>14.8</v>
      </c>
      <c r="P8" s="49"/>
      <c r="Q8" s="6"/>
    </row>
    <row r="9" spans="1:26" hidden="1" x14ac:dyDescent="0.25">
      <c r="A9" s="38" t="s">
        <v>180</v>
      </c>
      <c r="B9" s="2" t="s">
        <v>93</v>
      </c>
      <c r="C9" s="2" t="s">
        <v>94</v>
      </c>
      <c r="D9" s="2" t="s">
        <v>95</v>
      </c>
      <c r="E9" s="2" t="s">
        <v>170</v>
      </c>
      <c r="F9" s="2" t="s">
        <v>34</v>
      </c>
      <c r="G9" s="2"/>
      <c r="H9" s="2"/>
      <c r="I9" s="4"/>
      <c r="J9" s="4" t="s">
        <v>39</v>
      </c>
      <c r="K9" s="4"/>
      <c r="L9" s="11" t="s">
        <v>96</v>
      </c>
      <c r="M9" s="3">
        <v>0.69</v>
      </c>
      <c r="N9" s="13">
        <v>3</v>
      </c>
      <c r="O9" s="39">
        <f t="shared" si="0"/>
        <v>2.0699999999999998</v>
      </c>
      <c r="P9" s="36" t="s">
        <v>24</v>
      </c>
      <c r="Q9" s="6" t="s">
        <v>25</v>
      </c>
      <c r="S9">
        <f t="shared" si="1"/>
        <v>0</v>
      </c>
    </row>
    <row r="10" spans="1:26" hidden="1" x14ac:dyDescent="0.25">
      <c r="A10" s="38" t="s">
        <v>180</v>
      </c>
      <c r="B10" s="2" t="s">
        <v>100</v>
      </c>
      <c r="C10" s="2" t="s">
        <v>94</v>
      </c>
      <c r="D10" s="2" t="s">
        <v>98</v>
      </c>
      <c r="E10" s="2" t="s">
        <v>171</v>
      </c>
      <c r="F10" s="2" t="s">
        <v>34</v>
      </c>
      <c r="G10" s="2"/>
      <c r="H10" s="2"/>
      <c r="I10" s="4"/>
      <c r="J10" s="4" t="s">
        <v>39</v>
      </c>
      <c r="K10" s="4"/>
      <c r="L10" s="11" t="s">
        <v>99</v>
      </c>
      <c r="M10" s="3">
        <v>0.53</v>
      </c>
      <c r="N10" s="13">
        <v>9</v>
      </c>
      <c r="O10" s="39">
        <f t="shared" si="0"/>
        <v>4.7700000000000005</v>
      </c>
      <c r="P10" s="36" t="s">
        <v>24</v>
      </c>
      <c r="Q10" s="6" t="s">
        <v>25</v>
      </c>
      <c r="S10">
        <f t="shared" si="1"/>
        <v>0</v>
      </c>
    </row>
    <row r="11" spans="1:26" hidden="1" x14ac:dyDescent="0.25">
      <c r="A11" s="38" t="s">
        <v>180</v>
      </c>
      <c r="B11" s="2" t="s">
        <v>97</v>
      </c>
      <c r="C11" s="2" t="s">
        <v>94</v>
      </c>
      <c r="D11" s="2" t="s">
        <v>101</v>
      </c>
      <c r="E11" s="2" t="s">
        <v>172</v>
      </c>
      <c r="F11" s="2" t="s">
        <v>34</v>
      </c>
      <c r="G11" s="2"/>
      <c r="H11" s="2"/>
      <c r="I11" s="4"/>
      <c r="J11" s="4" t="s">
        <v>39</v>
      </c>
      <c r="K11" s="4"/>
      <c r="L11" s="11" t="s">
        <v>102</v>
      </c>
      <c r="M11" s="3">
        <v>0.69</v>
      </c>
      <c r="N11" s="13">
        <v>5</v>
      </c>
      <c r="O11" s="39">
        <f t="shared" si="0"/>
        <v>3.4499999999999997</v>
      </c>
      <c r="P11" s="36" t="s">
        <v>24</v>
      </c>
      <c r="Q11" s="6" t="s">
        <v>25</v>
      </c>
      <c r="S11">
        <f t="shared" si="1"/>
        <v>0</v>
      </c>
    </row>
    <row r="12" spans="1:26" hidden="1" x14ac:dyDescent="0.25">
      <c r="A12" s="38" t="s">
        <v>181</v>
      </c>
      <c r="B12" s="2" t="s">
        <v>103</v>
      </c>
      <c r="C12" s="2" t="s">
        <v>94</v>
      </c>
      <c r="D12" s="2" t="s">
        <v>34</v>
      </c>
      <c r="E12" s="2" t="s">
        <v>104</v>
      </c>
      <c r="F12" s="2" t="s">
        <v>34</v>
      </c>
      <c r="G12" s="2"/>
      <c r="H12" s="2"/>
      <c r="I12" s="4"/>
      <c r="J12" s="4" t="s">
        <v>53</v>
      </c>
      <c r="K12" s="4"/>
      <c r="L12" s="11" t="s">
        <v>105</v>
      </c>
      <c r="M12" s="3">
        <v>17.14</v>
      </c>
      <c r="N12" s="13">
        <v>1</v>
      </c>
      <c r="O12" s="39">
        <f t="shared" si="0"/>
        <v>17.14</v>
      </c>
      <c r="P12" s="36" t="s">
        <v>24</v>
      </c>
      <c r="Q12" s="6" t="s">
        <v>25</v>
      </c>
      <c r="S12">
        <f t="shared" si="1"/>
        <v>0</v>
      </c>
    </row>
    <row r="13" spans="1:26" hidden="1" x14ac:dyDescent="0.25">
      <c r="A13" s="38" t="s">
        <v>182</v>
      </c>
      <c r="B13" s="26" t="s">
        <v>123</v>
      </c>
      <c r="C13" s="2" t="s">
        <v>94</v>
      </c>
      <c r="D13" s="34" t="s">
        <v>34</v>
      </c>
      <c r="E13" s="26" t="s">
        <v>125</v>
      </c>
      <c r="F13" s="2" t="s">
        <v>34</v>
      </c>
      <c r="G13" s="2"/>
      <c r="H13" s="2"/>
      <c r="I13" s="4"/>
      <c r="J13" s="4" t="s">
        <v>53</v>
      </c>
      <c r="K13" s="4"/>
      <c r="L13" s="11" t="s">
        <v>124</v>
      </c>
      <c r="M13" s="3">
        <v>8.0500000000000007</v>
      </c>
      <c r="N13" s="13">
        <v>1</v>
      </c>
      <c r="O13" s="48">
        <f>M13*N13</f>
        <v>8.0500000000000007</v>
      </c>
      <c r="P13" s="49"/>
      <c r="Q13" s="6"/>
    </row>
    <row r="14" spans="1:26" hidden="1" x14ac:dyDescent="0.25">
      <c r="A14" s="38" t="s">
        <v>183</v>
      </c>
      <c r="B14" s="2" t="s">
        <v>122</v>
      </c>
      <c r="C14" s="2" t="s">
        <v>94</v>
      </c>
      <c r="D14" s="2" t="s">
        <v>34</v>
      </c>
      <c r="E14" s="2" t="s">
        <v>106</v>
      </c>
      <c r="F14" s="2" t="s">
        <v>34</v>
      </c>
      <c r="G14" s="2"/>
      <c r="H14" s="2"/>
      <c r="I14" s="4"/>
      <c r="J14" s="4" t="s">
        <v>53</v>
      </c>
      <c r="K14" s="4"/>
      <c r="L14" s="11" t="s">
        <v>107</v>
      </c>
      <c r="M14" s="3">
        <v>7.55</v>
      </c>
      <c r="N14" s="13">
        <v>1</v>
      </c>
      <c r="O14" s="39">
        <f t="shared" si="0"/>
        <v>7.55</v>
      </c>
      <c r="P14" s="36" t="s">
        <v>24</v>
      </c>
      <c r="Q14" s="6" t="s">
        <v>119</v>
      </c>
      <c r="R14" s="23"/>
      <c r="S14">
        <f t="shared" si="1"/>
        <v>7.55</v>
      </c>
    </row>
    <row r="15" spans="1:26" x14ac:dyDescent="0.25">
      <c r="A15" s="38" t="s">
        <v>184</v>
      </c>
      <c r="B15" s="2" t="s">
        <v>93</v>
      </c>
      <c r="C15" s="2" t="s">
        <v>94</v>
      </c>
      <c r="D15" s="2" t="s">
        <v>169</v>
      </c>
      <c r="E15" s="2" t="s">
        <v>173</v>
      </c>
      <c r="F15" s="2" t="s">
        <v>34</v>
      </c>
      <c r="G15" s="2"/>
      <c r="H15" s="2"/>
      <c r="I15" s="4"/>
      <c r="J15" s="4" t="s">
        <v>39</v>
      </c>
      <c r="K15" s="4"/>
      <c r="L15" s="11" t="s">
        <v>168</v>
      </c>
      <c r="M15" s="3">
        <v>0.22</v>
      </c>
      <c r="N15" s="13">
        <v>1</v>
      </c>
      <c r="O15" s="39">
        <f t="shared" ref="O15" si="2">M15*N15</f>
        <v>0.22</v>
      </c>
      <c r="P15" s="49"/>
      <c r="Q15" s="6"/>
      <c r="R15" s="23"/>
    </row>
    <row r="16" spans="1:26" x14ac:dyDescent="0.25">
      <c r="A16" s="38" t="s">
        <v>184</v>
      </c>
      <c r="B16" s="2" t="s">
        <v>100</v>
      </c>
      <c r="C16" s="2" t="s">
        <v>94</v>
      </c>
      <c r="D16" s="34" t="s">
        <v>176</v>
      </c>
      <c r="E16" s="2" t="s">
        <v>174</v>
      </c>
      <c r="F16" s="2" t="s">
        <v>34</v>
      </c>
      <c r="G16" s="2"/>
      <c r="H16" s="2"/>
      <c r="I16" s="4"/>
      <c r="J16" s="4" t="s">
        <v>39</v>
      </c>
      <c r="K16" s="4"/>
      <c r="L16" s="11" t="s">
        <v>178</v>
      </c>
      <c r="M16" s="3">
        <v>0.18</v>
      </c>
      <c r="N16" s="13">
        <v>2</v>
      </c>
      <c r="O16" s="48">
        <f t="shared" ref="O16:O23" si="3">M16*N16</f>
        <v>0.36</v>
      </c>
      <c r="P16" s="49"/>
      <c r="Q16" s="6"/>
      <c r="R16" s="23"/>
    </row>
    <row r="17" spans="1:19" x14ac:dyDescent="0.25">
      <c r="A17" s="38" t="s">
        <v>184</v>
      </c>
      <c r="B17" s="2" t="s">
        <v>97</v>
      </c>
      <c r="C17" s="2" t="s">
        <v>94</v>
      </c>
      <c r="D17" s="34" t="s">
        <v>177</v>
      </c>
      <c r="E17" s="2" t="s">
        <v>175</v>
      </c>
      <c r="F17" s="2" t="s">
        <v>34</v>
      </c>
      <c r="G17" s="2"/>
      <c r="H17" s="2"/>
      <c r="I17" s="4"/>
      <c r="J17" s="4" t="s">
        <v>39</v>
      </c>
      <c r="K17" s="4"/>
      <c r="L17" s="11" t="s">
        <v>179</v>
      </c>
      <c r="M17" s="3">
        <v>0.14000000000000001</v>
      </c>
      <c r="N17" s="13">
        <v>8</v>
      </c>
      <c r="O17" s="48">
        <f t="shared" si="3"/>
        <v>1.1200000000000001</v>
      </c>
      <c r="P17" s="49"/>
      <c r="Q17" s="6"/>
      <c r="R17" s="23"/>
    </row>
    <row r="18" spans="1:19" x14ac:dyDescent="0.25">
      <c r="A18" s="38"/>
      <c r="B18" s="26" t="s">
        <v>217</v>
      </c>
      <c r="C18" s="50" t="s">
        <v>94</v>
      </c>
      <c r="D18" s="34" t="s">
        <v>228</v>
      </c>
      <c r="E18" s="26" t="s">
        <v>229</v>
      </c>
      <c r="F18" s="2" t="s">
        <v>34</v>
      </c>
      <c r="G18" s="2"/>
      <c r="H18" s="2"/>
      <c r="I18" s="4"/>
      <c r="J18" s="4" t="s">
        <v>39</v>
      </c>
      <c r="K18" s="4"/>
      <c r="L18" s="11" t="s">
        <v>227</v>
      </c>
      <c r="M18" s="3">
        <v>0.84</v>
      </c>
      <c r="N18" s="13">
        <v>1</v>
      </c>
      <c r="O18" s="48">
        <f>M18*N18</f>
        <v>0.84</v>
      </c>
      <c r="P18" s="49"/>
      <c r="Q18" s="6"/>
      <c r="R18" s="23"/>
    </row>
    <row r="19" spans="1:19" hidden="1" x14ac:dyDescent="0.25">
      <c r="A19" s="38" t="s">
        <v>193</v>
      </c>
      <c r="B19" s="26" t="s">
        <v>192</v>
      </c>
      <c r="C19" s="2" t="s">
        <v>94</v>
      </c>
      <c r="D19" s="34" t="s">
        <v>191</v>
      </c>
      <c r="E19" s="26" t="s">
        <v>190</v>
      </c>
      <c r="F19" s="2" t="s">
        <v>34</v>
      </c>
      <c r="G19" s="2"/>
      <c r="H19" s="2"/>
      <c r="I19" s="4"/>
      <c r="J19" s="4" t="s">
        <v>39</v>
      </c>
      <c r="K19" s="4" t="s">
        <v>186</v>
      </c>
      <c r="L19" s="11" t="s">
        <v>185</v>
      </c>
      <c r="M19" s="3">
        <v>3.24</v>
      </c>
      <c r="N19" s="13">
        <v>1</v>
      </c>
      <c r="O19" s="48">
        <f t="shared" si="3"/>
        <v>3.24</v>
      </c>
      <c r="P19" s="49"/>
      <c r="Q19" s="6"/>
      <c r="R19" s="23"/>
    </row>
    <row r="20" spans="1:19" x14ac:dyDescent="0.25">
      <c r="A20" s="38" t="s">
        <v>194</v>
      </c>
      <c r="B20" s="26" t="s">
        <v>192</v>
      </c>
      <c r="C20" s="2" t="s">
        <v>94</v>
      </c>
      <c r="D20" s="34" t="s">
        <v>195</v>
      </c>
      <c r="E20" s="26" t="s">
        <v>197</v>
      </c>
      <c r="F20" s="2" t="s">
        <v>34</v>
      </c>
      <c r="G20" s="2"/>
      <c r="H20" s="2"/>
      <c r="I20" s="4"/>
      <c r="J20" s="4" t="s">
        <v>39</v>
      </c>
      <c r="K20" s="4"/>
      <c r="L20" s="11" t="s">
        <v>196</v>
      </c>
      <c r="M20" s="3">
        <v>1.7</v>
      </c>
      <c r="N20" s="13">
        <v>1</v>
      </c>
      <c r="O20" s="48">
        <f t="shared" si="3"/>
        <v>1.7</v>
      </c>
      <c r="P20" s="49"/>
      <c r="Q20" s="6"/>
      <c r="R20" s="23"/>
    </row>
    <row r="21" spans="1:19" ht="15" hidden="1" customHeight="1" x14ac:dyDescent="0.25">
      <c r="A21" s="38" t="s">
        <v>207</v>
      </c>
      <c r="B21" s="26" t="s">
        <v>198</v>
      </c>
      <c r="C21" s="50" t="s">
        <v>187</v>
      </c>
      <c r="D21" s="34" t="s">
        <v>200</v>
      </c>
      <c r="E21" s="26" t="s">
        <v>199</v>
      </c>
      <c r="F21" s="2" t="s">
        <v>34</v>
      </c>
      <c r="G21" s="2"/>
      <c r="H21" s="2"/>
      <c r="I21" s="4"/>
      <c r="J21" s="4" t="s">
        <v>39</v>
      </c>
      <c r="K21" s="4" t="s">
        <v>189</v>
      </c>
      <c r="L21" s="11" t="s">
        <v>188</v>
      </c>
      <c r="M21" s="3">
        <v>0.82</v>
      </c>
      <c r="N21" s="13">
        <v>1</v>
      </c>
      <c r="O21" s="48">
        <f t="shared" si="3"/>
        <v>0.82</v>
      </c>
      <c r="P21" s="49"/>
      <c r="Q21" s="6"/>
      <c r="R21" s="23"/>
    </row>
    <row r="22" spans="1:19" ht="15" customHeight="1" x14ac:dyDescent="0.25">
      <c r="A22" s="38" t="s">
        <v>208</v>
      </c>
      <c r="B22" s="26" t="s">
        <v>198</v>
      </c>
      <c r="C22" s="50" t="s">
        <v>187</v>
      </c>
      <c r="D22" s="34" t="s">
        <v>203</v>
      </c>
      <c r="E22" s="26" t="s">
        <v>202</v>
      </c>
      <c r="F22" s="2" t="s">
        <v>34</v>
      </c>
      <c r="G22" s="2"/>
      <c r="H22" s="2"/>
      <c r="I22" s="4"/>
      <c r="J22" s="4" t="s">
        <v>39</v>
      </c>
      <c r="K22" s="4"/>
      <c r="L22" s="11" t="s">
        <v>201</v>
      </c>
      <c r="M22" s="3">
        <v>0.94</v>
      </c>
      <c r="N22" s="13">
        <v>1</v>
      </c>
      <c r="O22" s="48">
        <f t="shared" si="3"/>
        <v>0.94</v>
      </c>
      <c r="P22" s="49"/>
      <c r="Q22" s="6"/>
      <c r="R22" s="23"/>
    </row>
    <row r="23" spans="1:19" ht="15" hidden="1" customHeight="1" x14ac:dyDescent="0.25">
      <c r="A23" s="38" t="s">
        <v>209</v>
      </c>
      <c r="B23" s="26" t="s">
        <v>198</v>
      </c>
      <c r="C23" s="50" t="s">
        <v>187</v>
      </c>
      <c r="D23" s="34" t="s">
        <v>204</v>
      </c>
      <c r="E23" s="26" t="s">
        <v>205</v>
      </c>
      <c r="F23" s="2" t="s">
        <v>34</v>
      </c>
      <c r="G23" s="2"/>
      <c r="H23" s="2"/>
      <c r="I23" s="4"/>
      <c r="J23" s="4" t="s">
        <v>39</v>
      </c>
      <c r="K23" s="4"/>
      <c r="L23" s="11" t="s">
        <v>206</v>
      </c>
      <c r="M23" s="3">
        <v>1.33</v>
      </c>
      <c r="N23" s="13">
        <v>1</v>
      </c>
      <c r="O23" s="48">
        <f t="shared" si="3"/>
        <v>1.33</v>
      </c>
      <c r="P23" s="49"/>
      <c r="Q23" s="6"/>
      <c r="R23" s="23"/>
    </row>
    <row r="24" spans="1:19" ht="15" customHeight="1" x14ac:dyDescent="0.25">
      <c r="A24" s="38"/>
      <c r="B24" s="26" t="s">
        <v>215</v>
      </c>
      <c r="C24" s="50" t="s">
        <v>92</v>
      </c>
      <c r="D24" s="34" t="s">
        <v>216</v>
      </c>
      <c r="E24" s="26" t="s">
        <v>212</v>
      </c>
      <c r="F24" s="2" t="s">
        <v>34</v>
      </c>
      <c r="G24" s="2"/>
      <c r="H24" s="2"/>
      <c r="I24" s="8"/>
      <c r="J24" s="4" t="s">
        <v>39</v>
      </c>
      <c r="K24" s="4"/>
      <c r="L24" s="11" t="s">
        <v>211</v>
      </c>
      <c r="M24" s="3">
        <v>2.04</v>
      </c>
      <c r="N24" s="13">
        <v>1</v>
      </c>
      <c r="O24" s="48">
        <f>M24*N24</f>
        <v>2.04</v>
      </c>
      <c r="P24" s="49"/>
      <c r="Q24" s="6"/>
    </row>
    <row r="25" spans="1:19" ht="15" customHeight="1" x14ac:dyDescent="0.25">
      <c r="B25" s="26" t="s">
        <v>146</v>
      </c>
      <c r="C25" t="s">
        <v>92</v>
      </c>
      <c r="D25" s="34" t="s">
        <v>145</v>
      </c>
      <c r="E25" t="s">
        <v>150</v>
      </c>
      <c r="F25" s="2" t="s">
        <v>34</v>
      </c>
      <c r="G25" s="2"/>
      <c r="H25" s="4"/>
      <c r="I25" s="11"/>
      <c r="J25" s="4" t="s">
        <v>39</v>
      </c>
      <c r="K25" s="4" t="s">
        <v>210</v>
      </c>
      <c r="L25" s="11" t="s">
        <v>144</v>
      </c>
      <c r="M25" s="3">
        <v>0.1</v>
      </c>
      <c r="N25" s="13">
        <v>10</v>
      </c>
      <c r="O25" s="48">
        <v>1</v>
      </c>
      <c r="P25"/>
      <c r="Q25"/>
    </row>
    <row r="26" spans="1:19" ht="15" customHeight="1" x14ac:dyDescent="0.25">
      <c r="A26" t="s">
        <v>213</v>
      </c>
      <c r="B26" s="26" t="s">
        <v>149</v>
      </c>
      <c r="C26" t="s">
        <v>92</v>
      </c>
      <c r="D26" s="34" t="s">
        <v>147</v>
      </c>
      <c r="E26" s="26" t="s">
        <v>151</v>
      </c>
      <c r="F26" s="2" t="s">
        <v>34</v>
      </c>
      <c r="G26" s="2"/>
      <c r="H26" s="4"/>
      <c r="I26" s="11"/>
      <c r="J26" s="4" t="s">
        <v>39</v>
      </c>
      <c r="K26" s="4" t="s">
        <v>214</v>
      </c>
      <c r="L26" s="11" t="s">
        <v>148</v>
      </c>
      <c r="M26" s="3">
        <v>5.54</v>
      </c>
      <c r="N26" s="13">
        <v>1</v>
      </c>
      <c r="O26" s="48">
        <v>5.54</v>
      </c>
      <c r="P26"/>
      <c r="Q26"/>
    </row>
    <row r="27" spans="1:19" x14ac:dyDescent="0.25">
      <c r="A27" s="38"/>
      <c r="B27" s="2" t="s">
        <v>50</v>
      </c>
      <c r="C27" s="2" t="s">
        <v>51</v>
      </c>
      <c r="D27" s="2" t="s">
        <v>34</v>
      </c>
      <c r="E27" s="4" t="s">
        <v>52</v>
      </c>
      <c r="F27" s="2" t="s">
        <v>34</v>
      </c>
      <c r="G27" s="2"/>
      <c r="H27" s="2"/>
      <c r="I27" s="8"/>
      <c r="J27" s="8" t="s">
        <v>53</v>
      </c>
      <c r="K27" s="8"/>
      <c r="L27" s="11" t="s">
        <v>54</v>
      </c>
      <c r="M27" s="3">
        <v>8.66</v>
      </c>
      <c r="N27" s="13">
        <v>1</v>
      </c>
      <c r="O27" s="39">
        <f t="shared" si="0"/>
        <v>8.66</v>
      </c>
      <c r="P27" s="36" t="s">
        <v>55</v>
      </c>
      <c r="Q27" s="6" t="s">
        <v>119</v>
      </c>
      <c r="S27">
        <f>IF(AND(P27="Nicht Gekauft", Q27="Benötigt"), O27, 0)</f>
        <v>0</v>
      </c>
    </row>
    <row r="28" spans="1:19" x14ac:dyDescent="0.25">
      <c r="A28" s="38"/>
      <c r="B28" s="2" t="s">
        <v>56</v>
      </c>
      <c r="C28" s="2" t="s">
        <v>51</v>
      </c>
      <c r="D28" s="2" t="s">
        <v>34</v>
      </c>
      <c r="E28" s="2" t="s">
        <v>57</v>
      </c>
      <c r="F28" s="2" t="s">
        <v>34</v>
      </c>
      <c r="G28" s="2"/>
      <c r="H28" s="2"/>
      <c r="I28" s="4"/>
      <c r="J28" s="4" t="s">
        <v>53</v>
      </c>
      <c r="K28" s="4"/>
      <c r="L28" s="11" t="s">
        <v>58</v>
      </c>
      <c r="M28" s="3">
        <v>5.99</v>
      </c>
      <c r="N28" s="13">
        <v>1</v>
      </c>
      <c r="O28" s="39">
        <f t="shared" si="0"/>
        <v>5.99</v>
      </c>
      <c r="P28" s="36" t="s">
        <v>55</v>
      </c>
      <c r="Q28" s="6" t="s">
        <v>119</v>
      </c>
      <c r="S28">
        <f>IF(AND(P28="Nicht Gekauft", Q28="Benötigt"), O28, 0)</f>
        <v>0</v>
      </c>
    </row>
    <row r="29" spans="1:19" x14ac:dyDescent="0.25">
      <c r="A29" s="38"/>
      <c r="B29" s="2" t="s">
        <v>59</v>
      </c>
      <c r="C29" s="2" t="s">
        <v>51</v>
      </c>
      <c r="D29" s="2" t="s">
        <v>34</v>
      </c>
      <c r="E29" s="2" t="s">
        <v>60</v>
      </c>
      <c r="F29" s="2" t="s">
        <v>34</v>
      </c>
      <c r="G29" s="2"/>
      <c r="H29" s="2"/>
      <c r="I29" s="4"/>
      <c r="J29" s="4" t="s">
        <v>53</v>
      </c>
      <c r="K29" s="4"/>
      <c r="L29" s="11" t="s">
        <v>61</v>
      </c>
      <c r="M29" s="3">
        <v>18.14</v>
      </c>
      <c r="N29" s="13">
        <v>1</v>
      </c>
      <c r="O29" s="39">
        <f t="shared" si="0"/>
        <v>18.14</v>
      </c>
      <c r="P29" s="36" t="s">
        <v>55</v>
      </c>
      <c r="Q29" s="6" t="s">
        <v>119</v>
      </c>
      <c r="S29">
        <f>IF(AND(P29="Nicht Gekauft", Q29="Benötigt"), O29, 0)</f>
        <v>0</v>
      </c>
    </row>
    <row r="30" spans="1:19" x14ac:dyDescent="0.25">
      <c r="A30" s="38"/>
      <c r="B30" s="26" t="s">
        <v>247</v>
      </c>
      <c r="C30" s="50" t="s">
        <v>246</v>
      </c>
      <c r="D30" s="27" t="s">
        <v>255</v>
      </c>
      <c r="E30" s="34" t="s">
        <v>254</v>
      </c>
      <c r="F30" s="2" t="s">
        <v>34</v>
      </c>
      <c r="G30" s="2"/>
      <c r="H30" s="2"/>
      <c r="I30" s="4"/>
      <c r="J30" s="4" t="s">
        <v>39</v>
      </c>
      <c r="K30" s="4"/>
      <c r="L30" s="11" t="s">
        <v>248</v>
      </c>
      <c r="M30" s="3">
        <v>2.91</v>
      </c>
      <c r="N30" s="13">
        <v>2</v>
      </c>
      <c r="O30" s="48">
        <f t="shared" ref="O30:O40" si="4">M30*N30</f>
        <v>5.82</v>
      </c>
      <c r="P30" s="49"/>
      <c r="Q30" s="6"/>
    </row>
    <row r="31" spans="1:19" x14ac:dyDescent="0.25">
      <c r="A31" s="38"/>
      <c r="B31" s="26" t="s">
        <v>264</v>
      </c>
      <c r="C31" s="50" t="s">
        <v>246</v>
      </c>
      <c r="D31" s="27" t="s">
        <v>265</v>
      </c>
      <c r="E31" s="26" t="s">
        <v>266</v>
      </c>
      <c r="F31" s="2" t="s">
        <v>34</v>
      </c>
      <c r="G31" s="2"/>
      <c r="H31" s="2"/>
      <c r="I31" s="4"/>
      <c r="J31" s="4" t="s">
        <v>39</v>
      </c>
      <c r="K31" s="4"/>
      <c r="L31" s="11" t="s">
        <v>267</v>
      </c>
      <c r="M31" s="3">
        <v>0.41</v>
      </c>
      <c r="N31" s="13">
        <v>1</v>
      </c>
      <c r="O31" s="48">
        <f>M31*N31</f>
        <v>0.41</v>
      </c>
      <c r="P31" s="49"/>
      <c r="Q31" s="6"/>
    </row>
    <row r="32" spans="1:19" x14ac:dyDescent="0.25">
      <c r="A32" s="38"/>
      <c r="B32" s="26" t="s">
        <v>268</v>
      </c>
      <c r="C32" s="50" t="s">
        <v>246</v>
      </c>
      <c r="D32" s="27" t="s">
        <v>270</v>
      </c>
      <c r="E32" s="26" t="s">
        <v>271</v>
      </c>
      <c r="F32" s="2"/>
      <c r="G32" s="2"/>
      <c r="H32" s="2"/>
      <c r="I32" s="4"/>
      <c r="J32" s="4" t="s">
        <v>39</v>
      </c>
      <c r="K32" s="4"/>
      <c r="L32" s="11" t="s">
        <v>269</v>
      </c>
      <c r="M32" s="3">
        <v>0.23</v>
      </c>
      <c r="N32" s="13">
        <v>1</v>
      </c>
      <c r="O32" s="48">
        <f>M32*N32</f>
        <v>0.23</v>
      </c>
      <c r="P32" s="49"/>
      <c r="Q32" s="6"/>
    </row>
    <row r="33" spans="1:19" x14ac:dyDescent="0.25">
      <c r="A33" s="38"/>
      <c r="B33" s="26" t="s">
        <v>242</v>
      </c>
      <c r="C33" s="50" t="s">
        <v>218</v>
      </c>
      <c r="D33" s="34" t="s">
        <v>244</v>
      </c>
      <c r="E33" s="26" t="s">
        <v>245</v>
      </c>
      <c r="F33" s="2" t="s">
        <v>272</v>
      </c>
      <c r="G33" s="2"/>
      <c r="H33" s="2"/>
      <c r="I33" s="4"/>
      <c r="J33" s="4" t="s">
        <v>39</v>
      </c>
      <c r="K33" s="4"/>
      <c r="L33" s="11" t="s">
        <v>243</v>
      </c>
      <c r="M33" s="3">
        <v>1.56</v>
      </c>
      <c r="N33" s="13">
        <v>1</v>
      </c>
      <c r="O33" s="48">
        <f>M33*N33</f>
        <v>1.56</v>
      </c>
      <c r="P33" s="49"/>
      <c r="Q33" s="6"/>
    </row>
    <row r="34" spans="1:19" ht="15" customHeight="1" x14ac:dyDescent="0.25">
      <c r="A34" s="38"/>
      <c r="B34" s="26" t="s">
        <v>238</v>
      </c>
      <c r="C34" s="50" t="s">
        <v>218</v>
      </c>
      <c r="D34" s="34" t="s">
        <v>240</v>
      </c>
      <c r="E34" s="26" t="s">
        <v>241</v>
      </c>
      <c r="F34" s="2" t="s">
        <v>34</v>
      </c>
      <c r="G34" s="2"/>
      <c r="H34" s="2"/>
      <c r="I34" s="4"/>
      <c r="J34" s="4" t="s">
        <v>39</v>
      </c>
      <c r="K34" s="4"/>
      <c r="L34" s="11" t="s">
        <v>239</v>
      </c>
      <c r="M34" s="3">
        <v>0.47</v>
      </c>
      <c r="N34" s="13">
        <v>1</v>
      </c>
      <c r="O34" s="48">
        <f t="shared" si="4"/>
        <v>0.47</v>
      </c>
      <c r="P34" s="49"/>
      <c r="Q34" s="6"/>
    </row>
    <row r="35" spans="1:19" x14ac:dyDescent="0.25">
      <c r="A35" s="38"/>
      <c r="B35" s="26" t="s">
        <v>220</v>
      </c>
      <c r="C35" s="50" t="s">
        <v>218</v>
      </c>
      <c r="D35" s="34">
        <v>824521241</v>
      </c>
      <c r="E35" s="26" t="s">
        <v>221</v>
      </c>
      <c r="F35" s="2" t="s">
        <v>34</v>
      </c>
      <c r="G35" s="2"/>
      <c r="H35" s="2"/>
      <c r="I35" s="4"/>
      <c r="J35" s="4" t="s">
        <v>222</v>
      </c>
      <c r="K35" s="4"/>
      <c r="L35" s="11" t="s">
        <v>219</v>
      </c>
      <c r="M35" s="3">
        <v>0.3</v>
      </c>
      <c r="N35" s="13">
        <v>1</v>
      </c>
      <c r="O35" s="48">
        <f t="shared" si="4"/>
        <v>0.3</v>
      </c>
      <c r="P35" s="49"/>
      <c r="Q35" s="6"/>
    </row>
    <row r="36" spans="1:19" x14ac:dyDescent="0.25">
      <c r="A36" s="38"/>
      <c r="B36" s="26" t="s">
        <v>256</v>
      </c>
      <c r="C36" s="50" t="s">
        <v>48</v>
      </c>
      <c r="D36" s="34" t="s">
        <v>257</v>
      </c>
      <c r="E36" s="26" t="s">
        <v>259</v>
      </c>
      <c r="F36" s="2" t="s">
        <v>34</v>
      </c>
      <c r="G36" s="2"/>
      <c r="H36" s="2"/>
      <c r="I36" s="4"/>
      <c r="J36" s="4" t="s">
        <v>39</v>
      </c>
      <c r="K36" s="4"/>
      <c r="L36" s="11" t="s">
        <v>258</v>
      </c>
      <c r="M36" s="3">
        <v>5.79</v>
      </c>
      <c r="N36" s="13">
        <v>1</v>
      </c>
      <c r="O36" s="48">
        <f>M36*N36</f>
        <v>5.79</v>
      </c>
      <c r="P36" s="49"/>
      <c r="Q36" s="6"/>
    </row>
    <row r="37" spans="1:19" x14ac:dyDescent="0.25">
      <c r="A37" s="38"/>
      <c r="B37" s="26" t="s">
        <v>260</v>
      </c>
      <c r="C37" s="50" t="s">
        <v>48</v>
      </c>
      <c r="D37" s="34" t="s">
        <v>263</v>
      </c>
      <c r="E37" s="26" t="s">
        <v>262</v>
      </c>
      <c r="F37" s="2"/>
      <c r="G37" s="2"/>
      <c r="H37" s="2"/>
      <c r="I37" s="4"/>
      <c r="J37" s="4" t="s">
        <v>39</v>
      </c>
      <c r="K37" s="4"/>
      <c r="L37" s="11" t="s">
        <v>261</v>
      </c>
      <c r="M37" s="3">
        <v>4.1399999999999997</v>
      </c>
      <c r="N37" s="13">
        <v>1</v>
      </c>
      <c r="O37" s="48">
        <f>M37*N37</f>
        <v>4.1399999999999997</v>
      </c>
      <c r="P37" s="49"/>
      <c r="Q37" s="6"/>
    </row>
    <row r="38" spans="1:19" x14ac:dyDescent="0.25">
      <c r="A38" s="38"/>
      <c r="B38" s="26" t="s">
        <v>223</v>
      </c>
      <c r="C38" s="50" t="s">
        <v>48</v>
      </c>
      <c r="D38" s="34" t="s">
        <v>224</v>
      </c>
      <c r="E38" s="26" t="s">
        <v>225</v>
      </c>
      <c r="F38" s="2" t="s">
        <v>34</v>
      </c>
      <c r="G38" s="2"/>
      <c r="H38" s="2"/>
      <c r="I38" s="4"/>
      <c r="J38" s="4" t="s">
        <v>39</v>
      </c>
      <c r="K38" s="4"/>
      <c r="L38" s="11" t="s">
        <v>226</v>
      </c>
      <c r="M38" s="3">
        <v>2.5499999999999998</v>
      </c>
      <c r="N38" s="13">
        <v>1</v>
      </c>
      <c r="O38" s="48">
        <f t="shared" si="4"/>
        <v>2.5499999999999998</v>
      </c>
      <c r="P38" s="49"/>
      <c r="Q38" s="6"/>
    </row>
    <row r="39" spans="1:19" x14ac:dyDescent="0.25">
      <c r="A39" s="38"/>
      <c r="B39" s="26" t="s">
        <v>230</v>
      </c>
      <c r="C39" s="50" t="s">
        <v>48</v>
      </c>
      <c r="D39" s="34" t="s">
        <v>232</v>
      </c>
      <c r="E39" s="26" t="s">
        <v>233</v>
      </c>
      <c r="F39" s="2" t="s">
        <v>34</v>
      </c>
      <c r="G39" s="2"/>
      <c r="H39" s="2"/>
      <c r="I39" s="4"/>
      <c r="J39" s="4" t="s">
        <v>39</v>
      </c>
      <c r="K39" s="4"/>
      <c r="L39" s="11" t="s">
        <v>231</v>
      </c>
      <c r="M39" s="3">
        <v>4.5999999999999996</v>
      </c>
      <c r="N39" s="13">
        <v>1</v>
      </c>
      <c r="O39" s="48">
        <f t="shared" si="4"/>
        <v>4.5999999999999996</v>
      </c>
      <c r="P39" s="49"/>
      <c r="Q39" s="6"/>
    </row>
    <row r="40" spans="1:19" x14ac:dyDescent="0.25">
      <c r="A40" s="38"/>
      <c r="B40" s="26" t="s">
        <v>235</v>
      </c>
      <c r="C40" s="50" t="s">
        <v>48</v>
      </c>
      <c r="D40" s="34" t="s">
        <v>236</v>
      </c>
      <c r="E40" s="26" t="s">
        <v>237</v>
      </c>
      <c r="F40" s="2" t="s">
        <v>34</v>
      </c>
      <c r="G40" s="2"/>
      <c r="H40" s="2"/>
      <c r="I40" s="4"/>
      <c r="J40" s="4" t="s">
        <v>39</v>
      </c>
      <c r="K40" s="4"/>
      <c r="L40" s="11" t="s">
        <v>234</v>
      </c>
      <c r="M40" s="3">
        <v>0.6</v>
      </c>
      <c r="N40" s="13">
        <v>1</v>
      </c>
      <c r="O40" s="48">
        <f t="shared" si="4"/>
        <v>0.6</v>
      </c>
      <c r="P40" s="49"/>
      <c r="Q40" s="6"/>
    </row>
    <row r="41" spans="1:19" x14ac:dyDescent="0.25">
      <c r="A41" s="38"/>
      <c r="B41" s="2" t="s">
        <v>36</v>
      </c>
      <c r="C41" s="2" t="s">
        <v>37</v>
      </c>
      <c r="D41" s="2" t="s">
        <v>34</v>
      </c>
      <c r="E41" s="2" t="s">
        <v>38</v>
      </c>
      <c r="F41" s="2" t="s">
        <v>34</v>
      </c>
      <c r="G41" s="2"/>
      <c r="H41" s="2"/>
      <c r="I41" s="8"/>
      <c r="J41" s="8" t="s">
        <v>39</v>
      </c>
      <c r="K41" s="8"/>
      <c r="L41" s="11" t="s">
        <v>40</v>
      </c>
      <c r="M41" s="3">
        <v>0.88</v>
      </c>
      <c r="N41" s="13">
        <v>10</v>
      </c>
      <c r="O41" s="39">
        <f t="shared" si="0"/>
        <v>8.8000000000000007</v>
      </c>
      <c r="P41" s="36" t="s">
        <v>24</v>
      </c>
      <c r="Q41" s="6" t="s">
        <v>119</v>
      </c>
      <c r="R41" s="21"/>
      <c r="S41">
        <f t="shared" ref="S41:S46" si="5">IF(AND(P41="Nicht Gekauft", Q41="Benötigt"), O41, 0)</f>
        <v>8.8000000000000007</v>
      </c>
    </row>
    <row r="42" spans="1:19" x14ac:dyDescent="0.25">
      <c r="A42" s="38"/>
      <c r="B42" s="2" t="s">
        <v>41</v>
      </c>
      <c r="C42" s="2" t="s">
        <v>37</v>
      </c>
      <c r="D42" s="2" t="s">
        <v>42</v>
      </c>
      <c r="E42" s="2" t="s">
        <v>43</v>
      </c>
      <c r="F42" s="2" t="s">
        <v>34</v>
      </c>
      <c r="G42" s="2"/>
      <c r="H42" s="2"/>
      <c r="I42" s="8"/>
      <c r="J42" s="8" t="s">
        <v>39</v>
      </c>
      <c r="K42" s="8"/>
      <c r="L42" s="11" t="s">
        <v>44</v>
      </c>
      <c r="M42" s="3">
        <v>0.56999999999999995</v>
      </c>
      <c r="N42" s="13">
        <v>4</v>
      </c>
      <c r="O42" s="39">
        <f t="shared" si="0"/>
        <v>2.2799999999999998</v>
      </c>
      <c r="P42" s="36" t="s">
        <v>24</v>
      </c>
      <c r="Q42" s="6" t="s">
        <v>119</v>
      </c>
      <c r="R42" s="21"/>
      <c r="S42">
        <f t="shared" si="5"/>
        <v>2.2799999999999998</v>
      </c>
    </row>
    <row r="43" spans="1:19" x14ac:dyDescent="0.25">
      <c r="A43" s="38"/>
      <c r="B43" s="2" t="s">
        <v>45</v>
      </c>
      <c r="C43" s="2" t="s">
        <v>37</v>
      </c>
      <c r="D43" s="2" t="s">
        <v>46</v>
      </c>
      <c r="E43" s="2" t="s">
        <v>43</v>
      </c>
      <c r="F43" s="2" t="s">
        <v>34</v>
      </c>
      <c r="G43" s="2"/>
      <c r="H43" s="2"/>
      <c r="I43" s="8"/>
      <c r="J43" s="8" t="s">
        <v>39</v>
      </c>
      <c r="K43" s="8"/>
      <c r="L43" s="11" t="s">
        <v>47</v>
      </c>
      <c r="M43" s="3">
        <v>0.55000000000000004</v>
      </c>
      <c r="N43" s="13">
        <v>4</v>
      </c>
      <c r="O43" s="39">
        <f t="shared" si="0"/>
        <v>2.2000000000000002</v>
      </c>
      <c r="P43" s="36" t="s">
        <v>24</v>
      </c>
      <c r="Q43" s="6" t="s">
        <v>119</v>
      </c>
      <c r="R43" s="21"/>
      <c r="S43">
        <f t="shared" si="5"/>
        <v>2.2000000000000002</v>
      </c>
    </row>
    <row r="44" spans="1:19" hidden="1" x14ac:dyDescent="0.25">
      <c r="A44" s="38" t="s">
        <v>77</v>
      </c>
      <c r="B44" s="2" t="s">
        <v>78</v>
      </c>
      <c r="C44" s="2" t="s">
        <v>79</v>
      </c>
      <c r="D44" s="2" t="s">
        <v>80</v>
      </c>
      <c r="E44" s="2" t="s">
        <v>81</v>
      </c>
      <c r="F44" s="2" t="s">
        <v>34</v>
      </c>
      <c r="G44" s="2"/>
      <c r="H44" s="2"/>
      <c r="I44" s="4"/>
      <c r="J44" s="4" t="s">
        <v>39</v>
      </c>
      <c r="K44" s="4"/>
      <c r="L44" s="11" t="s">
        <v>82</v>
      </c>
      <c r="M44" s="3">
        <v>1.0900000000000001</v>
      </c>
      <c r="N44" s="13">
        <v>2</v>
      </c>
      <c r="O44" s="39">
        <f t="shared" si="0"/>
        <v>2.1800000000000002</v>
      </c>
      <c r="P44" s="36" t="s">
        <v>24</v>
      </c>
      <c r="Q44" s="6" t="s">
        <v>25</v>
      </c>
      <c r="R44" s="21"/>
      <c r="S44">
        <f t="shared" si="5"/>
        <v>0</v>
      </c>
    </row>
    <row r="45" spans="1:19" x14ac:dyDescent="0.25">
      <c r="A45" s="38" t="s">
        <v>83</v>
      </c>
      <c r="B45" s="2" t="s">
        <v>84</v>
      </c>
      <c r="C45" s="2" t="s">
        <v>79</v>
      </c>
      <c r="D45" s="2" t="s">
        <v>85</v>
      </c>
      <c r="E45" s="2" t="s">
        <v>86</v>
      </c>
      <c r="F45" s="2">
        <v>4.0000000000000002E-4</v>
      </c>
      <c r="G45" s="2"/>
      <c r="H45" s="2"/>
      <c r="I45" s="4"/>
      <c r="J45" s="4" t="s">
        <v>39</v>
      </c>
      <c r="K45" s="4"/>
      <c r="L45" s="11" t="s">
        <v>87</v>
      </c>
      <c r="M45" s="3">
        <v>4.49</v>
      </c>
      <c r="N45" s="13">
        <v>2</v>
      </c>
      <c r="O45" s="39">
        <f t="shared" si="0"/>
        <v>8.98</v>
      </c>
      <c r="P45" s="36" t="s">
        <v>24</v>
      </c>
      <c r="Q45" s="6" t="s">
        <v>25</v>
      </c>
      <c r="R45" s="21"/>
      <c r="S45">
        <f t="shared" si="5"/>
        <v>0</v>
      </c>
    </row>
    <row r="46" spans="1:19" hidden="1" x14ac:dyDescent="0.25">
      <c r="A46" s="38" t="s">
        <v>88</v>
      </c>
      <c r="B46" s="2" t="s">
        <v>84</v>
      </c>
      <c r="C46" s="2" t="s">
        <v>79</v>
      </c>
      <c r="D46" s="2" t="s">
        <v>89</v>
      </c>
      <c r="E46" s="2" t="s">
        <v>90</v>
      </c>
      <c r="F46" s="2" t="s">
        <v>34</v>
      </c>
      <c r="G46" s="2"/>
      <c r="H46" s="2"/>
      <c r="I46" s="4"/>
      <c r="J46" s="4" t="s">
        <v>49</v>
      </c>
      <c r="K46" s="4"/>
      <c r="L46" s="11" t="s">
        <v>91</v>
      </c>
      <c r="M46" s="3">
        <v>2.81</v>
      </c>
      <c r="N46" s="13">
        <v>4</v>
      </c>
      <c r="O46" s="39">
        <f t="shared" si="0"/>
        <v>11.24</v>
      </c>
      <c r="P46" s="36" t="s">
        <v>24</v>
      </c>
      <c r="Q46" s="6" t="s">
        <v>119</v>
      </c>
      <c r="R46" s="21"/>
      <c r="S46">
        <f t="shared" si="5"/>
        <v>11.24</v>
      </c>
    </row>
    <row r="47" spans="1:19" x14ac:dyDescent="0.25">
      <c r="A47" s="38" t="s">
        <v>83</v>
      </c>
      <c r="B47" s="2" t="s">
        <v>84</v>
      </c>
      <c r="C47" s="2" t="s">
        <v>79</v>
      </c>
      <c r="D47" s="34" t="s">
        <v>142</v>
      </c>
      <c r="E47" s="26" t="s">
        <v>143</v>
      </c>
      <c r="F47" s="2" t="s">
        <v>34</v>
      </c>
      <c r="G47" s="2"/>
      <c r="H47" s="2"/>
      <c r="I47" s="4"/>
      <c r="J47" s="4" t="s">
        <v>130</v>
      </c>
      <c r="K47" s="4"/>
      <c r="L47" s="11" t="s">
        <v>141</v>
      </c>
      <c r="M47" s="3">
        <v>5.99</v>
      </c>
      <c r="N47" s="13">
        <v>4</v>
      </c>
      <c r="O47" s="48">
        <f>M47*N47</f>
        <v>23.96</v>
      </c>
      <c r="P47" s="49"/>
      <c r="Q47" s="6"/>
      <c r="R47" s="21"/>
    </row>
    <row r="48" spans="1:19" hidden="1" x14ac:dyDescent="0.25">
      <c r="A48" s="38" t="s">
        <v>77</v>
      </c>
      <c r="B48" s="26" t="s">
        <v>84</v>
      </c>
      <c r="C48" s="50" t="s">
        <v>79</v>
      </c>
      <c r="D48" s="34" t="s">
        <v>153</v>
      </c>
      <c r="E48" s="26"/>
      <c r="F48" s="2" t="s">
        <v>34</v>
      </c>
      <c r="G48" s="2"/>
      <c r="H48" s="2"/>
      <c r="I48" s="4"/>
      <c r="J48" s="4" t="s">
        <v>130</v>
      </c>
      <c r="K48" s="4"/>
      <c r="L48" s="11" t="s">
        <v>152</v>
      </c>
      <c r="M48" s="3">
        <v>2.99</v>
      </c>
      <c r="N48" s="13">
        <v>4</v>
      </c>
      <c r="O48" s="48">
        <f>M48*N48</f>
        <v>11.96</v>
      </c>
      <c r="P48" s="49"/>
      <c r="Q48" s="6"/>
      <c r="R48" s="21"/>
    </row>
    <row r="49" spans="1:19" hidden="1" x14ac:dyDescent="0.25">
      <c r="A49" s="38" t="s">
        <v>77</v>
      </c>
      <c r="B49" s="26" t="s">
        <v>146</v>
      </c>
      <c r="C49" s="50" t="s">
        <v>79</v>
      </c>
      <c r="D49" s="34" t="s">
        <v>145</v>
      </c>
      <c r="E49" t="s">
        <v>150</v>
      </c>
      <c r="F49" s="2" t="s">
        <v>34</v>
      </c>
      <c r="G49" s="2"/>
      <c r="H49" s="2"/>
      <c r="I49" s="4"/>
      <c r="J49" s="4" t="s">
        <v>39</v>
      </c>
      <c r="K49" s="4"/>
      <c r="L49" s="11" t="s">
        <v>144</v>
      </c>
      <c r="M49" s="3">
        <v>0.1</v>
      </c>
      <c r="N49" s="13">
        <v>10</v>
      </c>
      <c r="O49" s="48">
        <f>M49*N49</f>
        <v>1</v>
      </c>
      <c r="P49" s="49"/>
      <c r="Q49" s="6"/>
      <c r="R49" s="21"/>
    </row>
    <row r="50" spans="1:19" hidden="1" x14ac:dyDescent="0.25">
      <c r="A50" s="38" t="s">
        <v>77</v>
      </c>
      <c r="B50" s="26" t="s">
        <v>149</v>
      </c>
      <c r="C50" s="50" t="s">
        <v>79</v>
      </c>
      <c r="D50" s="34" t="s">
        <v>147</v>
      </c>
      <c r="E50" s="26" t="s">
        <v>151</v>
      </c>
      <c r="F50" s="2" t="s">
        <v>34</v>
      </c>
      <c r="G50" s="2"/>
      <c r="H50" s="2"/>
      <c r="I50" s="4"/>
      <c r="J50" s="4" t="s">
        <v>39</v>
      </c>
      <c r="K50" s="4"/>
      <c r="L50" s="11" t="s">
        <v>148</v>
      </c>
      <c r="M50" s="3">
        <v>5.54</v>
      </c>
      <c r="N50" s="13">
        <v>1</v>
      </c>
      <c r="O50" s="48">
        <f>M50*N50</f>
        <v>5.54</v>
      </c>
      <c r="P50" s="49"/>
      <c r="Q50" s="6"/>
      <c r="R50" s="21"/>
    </row>
    <row r="51" spans="1:19" hidden="1" x14ac:dyDescent="0.25">
      <c r="A51" s="38" t="s">
        <v>249</v>
      </c>
      <c r="B51" s="26" t="s">
        <v>250</v>
      </c>
      <c r="C51" s="50" t="s">
        <v>79</v>
      </c>
      <c r="D51" s="34" t="s">
        <v>252</v>
      </c>
      <c r="E51" s="26" t="s">
        <v>253</v>
      </c>
      <c r="F51" s="2"/>
      <c r="G51" s="2"/>
      <c r="H51" s="2"/>
      <c r="I51" s="4"/>
      <c r="J51" s="4" t="s">
        <v>39</v>
      </c>
      <c r="K51" s="4"/>
      <c r="L51" s="11" t="s">
        <v>251</v>
      </c>
      <c r="M51" s="3">
        <v>0.19</v>
      </c>
      <c r="N51" s="13">
        <v>1</v>
      </c>
      <c r="O51" s="48">
        <f>M51*N51</f>
        <v>0.19</v>
      </c>
      <c r="P51" s="49"/>
      <c r="Q51" s="6"/>
      <c r="R51" s="21"/>
    </row>
    <row r="52" spans="1:19" hidden="1" x14ac:dyDescent="0.25">
      <c r="A52" s="38" t="s">
        <v>154</v>
      </c>
      <c r="B52" s="2" t="s">
        <v>111</v>
      </c>
      <c r="C52" s="4" t="s">
        <v>79</v>
      </c>
      <c r="D52" s="33" t="s">
        <v>112</v>
      </c>
      <c r="E52" s="2" t="s">
        <v>113</v>
      </c>
      <c r="F52" s="2" t="s">
        <v>34</v>
      </c>
      <c r="G52" s="2"/>
      <c r="H52" s="2"/>
      <c r="I52" s="4"/>
      <c r="J52" s="4" t="s">
        <v>39</v>
      </c>
      <c r="K52" s="4"/>
      <c r="L52" s="11" t="s">
        <v>114</v>
      </c>
      <c r="M52" s="3">
        <v>16.100000000000001</v>
      </c>
      <c r="N52" s="13">
        <v>1</v>
      </c>
      <c r="O52" s="39">
        <f t="shared" si="0"/>
        <v>16.100000000000001</v>
      </c>
      <c r="P52" s="36" t="s">
        <v>24</v>
      </c>
      <c r="Q52" s="6" t="s">
        <v>119</v>
      </c>
      <c r="S52">
        <f>IF(AND(P52="Nicht Gekauft", Q52="Benötigt"), O52, 0)</f>
        <v>16.100000000000001</v>
      </c>
    </row>
    <row r="53" spans="1:19" hidden="1" x14ac:dyDescent="0.25">
      <c r="A53" s="38" t="s">
        <v>159</v>
      </c>
      <c r="B53" s="2" t="s">
        <v>111</v>
      </c>
      <c r="C53" s="4" t="s">
        <v>79</v>
      </c>
      <c r="D53" s="27" t="s">
        <v>158</v>
      </c>
      <c r="E53" s="2" t="s">
        <v>113</v>
      </c>
      <c r="F53" s="2" t="s">
        <v>34</v>
      </c>
      <c r="G53" s="2"/>
      <c r="H53" s="2"/>
      <c r="I53" s="4"/>
      <c r="J53" s="4" t="s">
        <v>156</v>
      </c>
      <c r="K53" s="4"/>
      <c r="L53" s="11" t="s">
        <v>157</v>
      </c>
      <c r="M53" s="3">
        <v>6.99</v>
      </c>
      <c r="N53" s="13">
        <v>1</v>
      </c>
      <c r="O53" s="48">
        <f>M53*N53</f>
        <v>6.99</v>
      </c>
      <c r="P53" s="49"/>
      <c r="Q53" s="6"/>
    </row>
    <row r="54" spans="1:19" x14ac:dyDescent="0.25">
      <c r="A54" s="38" t="s">
        <v>155</v>
      </c>
      <c r="B54" s="2" t="s">
        <v>111</v>
      </c>
      <c r="C54" s="4" t="s">
        <v>79</v>
      </c>
      <c r="D54" s="27" t="s">
        <v>160</v>
      </c>
      <c r="E54" s="2" t="s">
        <v>161</v>
      </c>
      <c r="F54" s="2" t="s">
        <v>34</v>
      </c>
      <c r="G54" s="2"/>
      <c r="H54" s="2"/>
      <c r="I54" s="4"/>
      <c r="J54" s="4" t="s">
        <v>162</v>
      </c>
      <c r="K54" s="4"/>
      <c r="L54" s="11" t="s">
        <v>163</v>
      </c>
      <c r="M54" s="3">
        <v>9.33</v>
      </c>
      <c r="N54" s="13">
        <v>1</v>
      </c>
      <c r="O54" s="48">
        <f>M54*N54</f>
        <v>9.33</v>
      </c>
      <c r="P54" s="49"/>
      <c r="Q54" s="6"/>
    </row>
    <row r="55" spans="1:19" hidden="1" x14ac:dyDescent="0.25">
      <c r="A55" s="38" t="s">
        <v>164</v>
      </c>
      <c r="B55" s="2" t="s">
        <v>111</v>
      </c>
      <c r="C55" s="4" t="s">
        <v>79</v>
      </c>
      <c r="D55" s="27" t="s">
        <v>165</v>
      </c>
      <c r="E55" s="26" t="s">
        <v>166</v>
      </c>
      <c r="F55" s="2" t="s">
        <v>34</v>
      </c>
      <c r="G55" s="2"/>
      <c r="H55" s="2"/>
      <c r="I55" s="4"/>
      <c r="J55" s="4" t="s">
        <v>39</v>
      </c>
      <c r="K55" s="4"/>
      <c r="L55" s="11" t="s">
        <v>167</v>
      </c>
      <c r="M55" s="3">
        <v>3.39</v>
      </c>
      <c r="N55" s="13">
        <v>1</v>
      </c>
      <c r="O55" s="48">
        <f>M55*N55</f>
        <v>3.39</v>
      </c>
      <c r="P55" s="49"/>
      <c r="Q55" s="6"/>
    </row>
    <row r="56" spans="1:19" hidden="1" x14ac:dyDescent="0.25">
      <c r="A56" s="38" t="s">
        <v>63</v>
      </c>
      <c r="B56" s="26" t="s">
        <v>64</v>
      </c>
      <c r="C56" s="26" t="s">
        <v>62</v>
      </c>
      <c r="D56" s="34" t="s">
        <v>65</v>
      </c>
      <c r="E56" s="26" t="s">
        <v>66</v>
      </c>
      <c r="F56" s="2" t="s">
        <v>34</v>
      </c>
      <c r="G56" s="2"/>
      <c r="H56" s="2"/>
      <c r="I56" s="4"/>
      <c r="J56" s="4" t="s">
        <v>53</v>
      </c>
      <c r="K56" s="4"/>
      <c r="L56" s="11" t="s">
        <v>67</v>
      </c>
      <c r="M56" s="3">
        <v>16.13</v>
      </c>
      <c r="N56" s="13">
        <v>1</v>
      </c>
      <c r="O56" s="39">
        <f t="shared" si="0"/>
        <v>16.13</v>
      </c>
      <c r="P56" s="36" t="s">
        <v>24</v>
      </c>
      <c r="Q56" s="6" t="s">
        <v>119</v>
      </c>
      <c r="S56">
        <f>IF(AND(P56="Nicht Gekauft", Q56="Benötigt"), O56, 0)</f>
        <v>16.13</v>
      </c>
    </row>
    <row r="57" spans="1:19" hidden="1" x14ac:dyDescent="0.25">
      <c r="A57" s="38" t="s">
        <v>68</v>
      </c>
      <c r="B57" s="26" t="s">
        <v>69</v>
      </c>
      <c r="C57" s="26" t="s">
        <v>62</v>
      </c>
      <c r="D57" s="34" t="s">
        <v>70</v>
      </c>
      <c r="E57" s="26" t="s">
        <v>71</v>
      </c>
      <c r="F57" s="2" t="s">
        <v>34</v>
      </c>
      <c r="G57" s="2"/>
      <c r="H57" s="2"/>
      <c r="I57" s="4"/>
      <c r="J57" s="4" t="s">
        <v>39</v>
      </c>
      <c r="K57" s="4"/>
      <c r="L57" s="11" t="s">
        <v>72</v>
      </c>
      <c r="M57" s="3">
        <v>2.97</v>
      </c>
      <c r="N57" s="13">
        <v>2</v>
      </c>
      <c r="O57" s="39">
        <f t="shared" si="0"/>
        <v>5.94</v>
      </c>
      <c r="P57" s="36" t="s">
        <v>24</v>
      </c>
      <c r="Q57" s="6" t="s">
        <v>25</v>
      </c>
    </row>
    <row r="58" spans="1:19" hidden="1" x14ac:dyDescent="0.25">
      <c r="A58" s="38" t="s">
        <v>68</v>
      </c>
      <c r="B58" s="26" t="s">
        <v>69</v>
      </c>
      <c r="C58" s="26" t="s">
        <v>62</v>
      </c>
      <c r="D58" s="34" t="s">
        <v>73</v>
      </c>
      <c r="E58" s="26" t="s">
        <v>71</v>
      </c>
      <c r="F58" s="2" t="s">
        <v>34</v>
      </c>
      <c r="G58" s="2"/>
      <c r="H58" s="2"/>
      <c r="I58" s="4"/>
      <c r="J58" s="4" t="s">
        <v>39</v>
      </c>
      <c r="K58" s="4"/>
      <c r="L58" s="11" t="s">
        <v>74</v>
      </c>
      <c r="M58" s="3">
        <v>5.92</v>
      </c>
      <c r="N58" s="13">
        <v>1</v>
      </c>
      <c r="O58" s="39">
        <f t="shared" si="0"/>
        <v>5.92</v>
      </c>
      <c r="P58" s="36" t="s">
        <v>24</v>
      </c>
      <c r="Q58" s="6" t="s">
        <v>25</v>
      </c>
    </row>
    <row r="59" spans="1:19" ht="15.75" hidden="1" thickBot="1" x14ac:dyDescent="0.3">
      <c r="A59" s="40" t="s">
        <v>68</v>
      </c>
      <c r="B59" s="41" t="s">
        <v>69</v>
      </c>
      <c r="C59" s="41" t="s">
        <v>62</v>
      </c>
      <c r="D59" s="42" t="s">
        <v>75</v>
      </c>
      <c r="E59" s="41" t="s">
        <v>71</v>
      </c>
      <c r="F59" s="41" t="s">
        <v>34</v>
      </c>
      <c r="G59" s="41"/>
      <c r="H59" s="41"/>
      <c r="I59" s="43"/>
      <c r="J59" s="43" t="s">
        <v>39</v>
      </c>
      <c r="K59" s="43"/>
      <c r="L59" s="44" t="s">
        <v>76</v>
      </c>
      <c r="M59" s="45">
        <v>2.64</v>
      </c>
      <c r="N59" s="46">
        <v>1</v>
      </c>
      <c r="O59" s="47">
        <f t="shared" si="0"/>
        <v>2.64</v>
      </c>
      <c r="P59" s="36" t="s">
        <v>24</v>
      </c>
      <c r="Q59" s="6" t="s">
        <v>25</v>
      </c>
      <c r="S59">
        <f>IF(AND(P59="Nicht Gekauft", Q59="Benötigt"), O59, 0)</f>
        <v>0</v>
      </c>
    </row>
    <row r="60" spans="1:19" x14ac:dyDescent="0.25">
      <c r="A60" s="51"/>
      <c r="B60" s="51"/>
      <c r="C60" s="51"/>
      <c r="D60" s="51"/>
      <c r="E60" s="51"/>
      <c r="F60" s="51"/>
      <c r="G60" s="51"/>
      <c r="H60" s="51"/>
      <c r="I60" s="52"/>
      <c r="J60" s="52"/>
      <c r="K60" s="52"/>
      <c r="L60" s="53"/>
      <c r="M60" s="54"/>
      <c r="N60" s="55"/>
      <c r="O60" s="54"/>
      <c r="P60" s="55"/>
    </row>
    <row r="61" spans="1:19" ht="15" customHeight="1" thickBot="1" x14ac:dyDescent="0.3"/>
    <row r="62" spans="1:19" ht="15" customHeight="1" thickBot="1" x14ac:dyDescent="0.3">
      <c r="F62" s="20">
        <f>SUBTOTAL(9,F1:F59)</f>
        <v>1.9703999999999997</v>
      </c>
      <c r="G62" s="64"/>
    </row>
    <row r="63" spans="1:19" ht="15" customHeight="1" thickBot="1" x14ac:dyDescent="0.3">
      <c r="F63" s="31" t="s">
        <v>115</v>
      </c>
      <c r="G63" s="65"/>
    </row>
    <row r="64" spans="1:19" ht="15" customHeight="1" x14ac:dyDescent="0.25">
      <c r="H64" s="7"/>
    </row>
    <row r="65" spans="8:12" ht="15" customHeight="1" x14ac:dyDescent="0.25">
      <c r="H65" s="7"/>
    </row>
    <row r="67" spans="8:12" ht="15" customHeight="1" x14ac:dyDescent="0.25">
      <c r="H67" s="7"/>
    </row>
    <row r="68" spans="8:12" ht="15" customHeight="1" x14ac:dyDescent="0.25">
      <c r="H68" s="7"/>
    </row>
    <row r="69" spans="8:12" ht="15" customHeight="1" x14ac:dyDescent="0.25">
      <c r="H69" s="7"/>
    </row>
    <row r="70" spans="8:12" ht="15" customHeight="1" x14ac:dyDescent="0.25">
      <c r="H70" s="7"/>
    </row>
    <row r="71" spans="8:12" ht="15" customHeight="1" x14ac:dyDescent="0.25">
      <c r="H71" s="7"/>
      <c r="L71" s="22"/>
    </row>
    <row r="72" spans="8:12" ht="15" customHeight="1" x14ac:dyDescent="0.25">
      <c r="H72" s="7"/>
    </row>
    <row r="73" spans="8:12" ht="15" customHeight="1" x14ac:dyDescent="0.25">
      <c r="H73" s="7"/>
    </row>
    <row r="74" spans="8:12" ht="15" customHeight="1" x14ac:dyDescent="0.25">
      <c r="H74" s="7"/>
    </row>
    <row r="75" spans="8:12" ht="15" customHeight="1" x14ac:dyDescent="0.25">
      <c r="H75" s="7"/>
      <c r="I75" s="7" t="s">
        <v>118</v>
      </c>
    </row>
  </sheetData>
  <mergeCells count="4">
    <mergeCell ref="X1:Y1"/>
    <mergeCell ref="T1:U1"/>
    <mergeCell ref="T6:U6"/>
    <mergeCell ref="T5:U5"/>
  </mergeCells>
  <conditionalFormatting sqref="P1:P24 P27:P65 P67:P1048576">
    <cfRule type="cellIs" dxfId="5" priority="6" operator="equal">
      <formula>"Nicht Gekauft"</formula>
    </cfRule>
    <cfRule type="cellIs" dxfId="4" priority="7" operator="equal">
      <formula>"Gekauft"</formula>
    </cfRule>
  </conditionalFormatting>
  <conditionalFormatting sqref="Q1">
    <cfRule type="cellIs" dxfId="3" priority="2" operator="equal">
      <formula>"Nicht Gekauft"</formula>
    </cfRule>
    <cfRule type="cellIs" dxfId="2" priority="3" operator="equal">
      <formula>"Gekauft"</formula>
    </cfRule>
  </conditionalFormatting>
  <conditionalFormatting sqref="Q2:Q24 Q27:Q60">
    <cfRule type="cellIs" dxfId="1" priority="4" operator="equal">
      <formula>"Nicht benötigt"</formula>
    </cfRule>
    <cfRule type="cellIs" dxfId="0" priority="5" operator="equal">
      <formula>"Benötigt"</formula>
    </cfRule>
  </conditionalFormatting>
  <conditionalFormatting sqref="O1:O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disablePrompts="1" count="2">
    <dataValidation type="list" allowBlank="1" showInputMessage="1" showErrorMessage="1" sqref="Q2:Q24 Q27:Q60" xr:uid="{DF639F38-DCBF-4FB0-9016-BE70B5447265}">
      <formula1>"Benötigt,Nicht benötigt"</formula1>
    </dataValidation>
    <dataValidation type="list" allowBlank="1" showInputMessage="1" showErrorMessage="1" sqref="P2:P24 P27:P60" xr:uid="{BB82D80E-695D-4A38-A148-48463DFE8321}">
      <formula1>"Gekauft,Nicht Gekauft"</formula1>
    </dataValidation>
  </dataValidations>
  <hyperlinks>
    <hyperlink ref="L2" r:id="rId1" xr:uid="{134576B2-6870-47F8-80B5-95CA9B97F9E2}"/>
    <hyperlink ref="L41" r:id="rId2" xr:uid="{F3AD9EFC-A933-40C0-B3D6-105AE81F974F}"/>
    <hyperlink ref="L42" r:id="rId3" xr:uid="{0B081703-43B3-49C1-ABA0-60C83F319C14}"/>
    <hyperlink ref="L43" r:id="rId4" xr:uid="{A386B0E7-0270-440F-94E8-1A585C273E01}"/>
    <hyperlink ref="L27" r:id="rId5" xr:uid="{6E8ED221-C460-4F2D-A839-674D0DD8E486}"/>
    <hyperlink ref="L28" r:id="rId6" display="https://www.amazon.de/-/en/Emitting-Electronic-Components-Assortment-Experience/dp/B0CSDDZJFQ/ref=sr_1_4?c=ts&amp;dib=eyJ2IjoiMSJ9.2GkvNPCeaKhaC6diij1KcbHfLOihmcR9MPolICWvOds4Pxgd68USwe8DqlWCYRX9E7T_Wzvyll1nv60h9UdFaVAe4LdMYk2HQcxQd7wSbd1O7GT2-3imf9uqJC7DsK6BinfscDVb6jZmxUjQiGr3xEtDbvmigDLWwlZIliOHLJ9U5_MicetPDftrr7oGvm14nZxfIyOC6mZc13j747MzLligfEK6PcS-Y57yiK3cvJN05qHUV40O2_Hw2JXWxQ6KIxZaFwXtvGu7hrLUyA7ziq0kgXimx818KQgtF-A0twU.KEk9ccj3Dwqiju9Y1TZPf-olJEs8Rv7uKLqS9ujZu2w&amp;dib_tag=se&amp;keywords=LED+Diodes&amp;qid=1721818074&amp;s=industrial&amp;sr=1-4&amp;ts_id=10388891031" xr:uid="{DF5ECAD5-98DD-434D-AC21-981A114328F6}"/>
    <hyperlink ref="L56" r:id="rId7" display="https://www.amazon.de/-/en/KeeYees-Adapter-Prototype-TQFP100-QQQN444/dp/B085LC6ZSY/ref=sr_1_17?crid=1T3EHGG52EF9V&amp;dib=eyJ2IjoiMSJ9.nRnqv21X2z_-T0RW4ed0Tax59DHuIK9be7jBvZ221ZgEzBBfXYLvZQgCHkBNi1SpzCv3sBmo5QK4GzT_rqJOXpksQlaGFLKbUAwj70xEI2jQcZyuEh3Pdl88nTe7A7OAQBztbOjeTzHxuxaSoFmE0O1nXdR67iZOW8EEA3ZhgqxrQ2srlihg5rC7H1JC_UCMWv1IXNZEh7N9K4Mt2NallWFPXa8XlZ5gMROKCd_32IPKp70Hx8ybO_vAHfCb6hNezayFfGQ3wMbsHix17cojW93IyixK8YMRj5z0JMiT3_M.5eq3Z6976gWt1o83vhxwbBR-r-mwWYKu_zQecQ3Zvf8&amp;dib_tag=se&amp;keywords=smd+tht&amp;qid=1721976524&amp;sprefix=smd+tht+test%2Caps%2C86&amp;sr=8-17" xr:uid="{3D8950E4-A562-41A1-A7F1-9202B2ABF32B}"/>
    <hyperlink ref="L57" r:id="rId8" xr:uid="{9A0B0992-EB9B-485C-8743-AB5373B961C2}"/>
    <hyperlink ref="L58" r:id="rId9" display="https://octopart.com/opatz8j6/a1?t=m3MKmMPlltUlOaMyNv3oKjBZdMKsW17dy_Ut3gz9BnX84ucyH8jy82DqArAu4BfwE0Hye-7iCLl8KH0frtEOW989MvS5s7ux5kMEtqEpjHhVRKNi28LZWUZICT7zsPBmwWgjTMYjcOOVdfJXu9Y10LLBHTNi5TEX6yjYVdKqsLNYSCadhn_Li_cFolA9fQUsggKr6BxWSw52ZDMMaokL6vRljCt85LJQd_a1rKyujcjn71swSSETRfaBoDVV_VXxkQ" xr:uid="{CB92E7DB-FA84-47D1-9C2D-C21CBE2C47E3}"/>
    <hyperlink ref="L59" r:id="rId10" xr:uid="{B67FB571-1B87-4184-A2B3-AF411BD87D35}"/>
    <hyperlink ref="L45" r:id="rId11" xr:uid="{57963C92-CE56-4D91-B1F1-7FA05F5BC3A8}"/>
    <hyperlink ref="L44" r:id="rId12" xr:uid="{9D795571-0999-43FF-9A1F-496FF99C86C0}"/>
    <hyperlink ref="L46" r:id="rId13" xr:uid="{8465788D-FDE3-460C-960F-435D2FB5F396}"/>
    <hyperlink ref="L9" r:id="rId14" xr:uid="{A9D6150D-3C06-4D81-AD60-047F4F409296}"/>
    <hyperlink ref="L10" r:id="rId15" xr:uid="{411A7094-1AC1-4084-ABE4-5C0060EC1A2D}"/>
    <hyperlink ref="L11" r:id="rId16" xr:uid="{3DDB6C5A-7DB3-4C65-B604-D02293535F49}"/>
    <hyperlink ref="L12" r:id="rId17" display="https://www.amazon.de/Stecker-Buchsen-Kabel-Set-kompatibel-JST-PH-Stecker-Dr%C3%A4hte/dp/B0BM82KR17/ref=sr_1_3?__mk_de_DE=%C3%85M%C3%85%C5%BD%C3%95%C3%91&amp;crid=MA1I8QQDO2R9&amp;dib=eyJ2IjoiMSJ9.FDMYgfrATA45RyPZyxLNYYGgT5yk-J2vuH1UrrGDszJ5fKfwcLZOV-eNrjiX0_V7nrEbDDsn3sVwLonQpymFF06qBU4KTAphfu9et2GN5u7J_v_2L4vYJZ4XZNzvae_OcW-7F41HkqS7HQ4PZ1Ao-WI0tMet5CMo1Bzshape6eNcdlZES6Sh-OYglpTXUU0u5dF9m4wMnoibyRjC2wV9Sto1n3wUtbrTmoG6beP4hStAT2i3R-DGuLP7atUHoX4ZQnPopiguO6c5EWHc0sSpUZnK93ZhZIv98x7IEiojCss.TZAZSnY2bVRQE8qfGH2FYhQoX3sUbjXr1MuNstDOGN0&amp;dib_tag=se&amp;keywords=jst+2mm+winkel&amp;qid=1721382806&amp;s=ce-de&amp;sprefix=jst+2mm+winkel%2Celectronics%2C90&amp;sr=1-3" xr:uid="{59E5E9F3-AE2D-4C06-9B78-2F30C97420C9}"/>
    <hyperlink ref="L14" r:id="rId18" display="https://www.amazon.de/Sourcingmap%C2%AE-rechten-Einreihige-Stiftleiste-PCB-Steckverbinder-Black-Silver-Tone/dp/B01MZE0XGZ/ref=sr_1_2?__mk_de_DE=%C3%85M%C3%85%C5%BD%C3%95%C3%91&amp;crid=30UQ32XMVEOXN&amp;dib=eyJ2IjoiMSJ9.yl2DLiqdSMCvFJDFZqTKgUH67xEpPOL40VD2AFIkG-UVuzOI9AaqWj6c1QgSiCn7hk05FWychE9FePelrXDhrx8em4i4SmadkDqm8tD_rw9vdmMLNh68adnrUu-GEIXx3JcPfOHWruMciXYFg7IYLW6ouYqX2t7OpXQyrIWp9qfW6VVlyLcSOlxu99s5ni58gvswEZke7glukuR6cKzmRpHdyVh-uVExobnZmGNZHApgLz7h-ZMXrQq6hEE3srvrZrSBQQDvA_NN-Yhpyev3ZGXq76pUZSA4LFbhGazIe6s.zFPbYnk3PEWXUlrobf2fvrzvsV48VUdck_WWv7Vof8w&amp;dib_tag=se&amp;keywords=pin+header+winkel&amp;qid=1721383256&amp;sprefix=pinheader+winkel%2Caps%2C104&amp;sr=8-2" xr:uid="{2B77B7B0-D725-4006-ADC9-9301FF6B0095}"/>
    <hyperlink ref="L6" r:id="rId19" xr:uid="{56E44BCE-942A-4E32-8574-907151789664}"/>
    <hyperlink ref="L29" r:id="rId20" display="https://www.amazon.de/-/en/Capacitor-Assortment-Electrolytic-Capacitors-Aluminium/dp/B09QH1RLRS/ref=sr_1_5?crid=MXP52929GLQF&amp;dib=eyJ2IjoiMSJ9.RVY4AKzuAKEuJTtsjJJyAjJN9dTUKTzMyAFbwbFQ9TN9T9C6FQ6jEbz5YhVbDbdMkSnm5DKnBIJl_XR3nCkiZvZ8qBxyFkP5DE-H0QH2e0LU-xb6fKOU3K5dgabojwYdkqXPT8_Crzfg3wCzX6NZ0kNe4l1kiD1OOIvn4RVD6J_mrfygtByox4gT8deaDI5vmVCNWQjuvIbrESS2VQBYV3j5LwPPKCdDp_ieM0jSKHfCHtdVZxtyW1QcrFUTBltGEo3DHrbbHGndykkj50wTc98L8p5Hi8W9aHQR3MNFSAM.C6EdXg8VemgyEusoxnNl57g3RPDCQROGEsYtZcxEtls&amp;dib_tag=se&amp;keywords=Kondensator&amp;qid=1722243539&amp;sprefix=kondensator%2Caps%2C95&amp;sr=8-5&amp;th=1" xr:uid="{0F5D6938-DDE4-45D4-8279-23754047E314}"/>
    <hyperlink ref="L52" r:id="rId21" xr:uid="{D632E27D-8B4B-473B-9951-117DBC2C36E0}"/>
    <hyperlink ref="L3" r:id="rId22" xr:uid="{C49F6822-A4DD-42C2-B3BF-0381D137937C}"/>
    <hyperlink ref="L5" r:id="rId23" xr:uid="{BF0FEABB-4850-4BC5-A11D-D889C6B926FD}"/>
    <hyperlink ref="L7" r:id="rId24" xr:uid="{21389653-C0FE-46E1-B136-04B9A0DE28C5}"/>
    <hyperlink ref="L47" r:id="rId25" xr:uid="{1242A3DC-9FDC-4C47-9270-1B4A92E75E73}"/>
    <hyperlink ref="L25" r:id="rId26" xr:uid="{3ED73B15-E49B-4E21-BF8D-06828BFBADB2}"/>
    <hyperlink ref="L8" r:id="rId27" xr:uid="{E62708AD-A075-4D9D-9BC8-2CBD617B66EE}"/>
    <hyperlink ref="L26" r:id="rId28" xr:uid="{488C7B18-56E0-4061-83E3-FAA678922DF9}"/>
    <hyperlink ref="L31" r:id="rId29" xr:uid="{02A8F53B-7033-433E-97B4-37D43B10ABDE}"/>
  </hyperlinks>
  <pageMargins left="0.7" right="0.7" top="0.78740157499999996" bottom="0.78740157499999996" header="0.3" footer="0.3"/>
  <pageSetup paperSize="9" orientation="portrait" r:id="rId30"/>
  <tableParts count="1">
    <tablePart r:id="rId3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DifI2C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TRAUSSNIGG Jan</dc:creator>
  <cp:keywords/>
  <dc:description/>
  <cp:lastModifiedBy>TRAUßNIGG Jan</cp:lastModifiedBy>
  <cp:revision/>
  <dcterms:created xsi:type="dcterms:W3CDTF">2023-11-04T17:06:28Z</dcterms:created>
  <dcterms:modified xsi:type="dcterms:W3CDTF">2025-02-15T10:40:49Z</dcterms:modified>
  <cp:category/>
  <cp:contentStatus/>
</cp:coreProperties>
</file>