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an\Documents\github\fiberprinter-electronics\2nd_mainboard_bom\"/>
    </mc:Choice>
  </mc:AlternateContent>
  <xr:revisionPtr revIDLastSave="0" documentId="13_ncr:1_{7DA27FE4-D9FC-4C57-A32A-4611952550F0}" xr6:coauthVersionLast="47" xr6:coauthVersionMax="47" xr10:uidLastSave="{00000000-0000-0000-0000-000000000000}"/>
  <bookViews>
    <workbookView xWindow="38280" yWindow="2880" windowWidth="29040" windowHeight="15720" xr2:uid="{00000000-000D-0000-FFFF-FFFF00000000}"/>
  </bookViews>
  <sheets>
    <sheet name="DifI2C" sheetId="5" r:id="rId1"/>
  </sheets>
  <definedNames>
    <definedName name="_xlnm._FilterDatabase" localSheetId="0" hidden="1">DifI2C!$A$1:$R$59</definedName>
    <definedName name="Z_14407C96_79A3_4D80_86DC_7BE14F8182CE_.wvu.Cols" localSheetId="0" hidden="1">DifI2C!$I:$I,DifI2C!$M:$M,DifI2C!$P:$R,DifI2C!$T:$AA</definedName>
    <definedName name="Z_14407C96_79A3_4D80_86DC_7BE14F8182CE_.wvu.FilterData" localSheetId="0" hidden="1">DifI2C!$A$1:$R$59</definedName>
    <definedName name="Z_725E6269_EB1E_43E7_A350_5CA666391411_.wvu.Cols" localSheetId="0" hidden="1">DifI2C!$F:$L,DifI2C!$Q:$R,DifI2C!$T:$T</definedName>
    <definedName name="Z_725E6269_EB1E_43E7_A350_5CA666391411_.wvu.FilterData" localSheetId="0" hidden="1">DifI2C!$A$1:$R$59</definedName>
    <definedName name="Z_E3E09E1D_E21B_434F_8777_BA2F5DFE998D_.wvu.FilterData" localSheetId="0" hidden="1">DifI2C!$A$1:$R$59</definedName>
  </definedNames>
  <calcPr calcId="191029"/>
  <customWorkbookViews>
    <customWorkbookView name="Bauteil hinzufügen" guid="{14407C96-79A3-4D80-86DC-7BE14F8182CE}" maximized="1" xWindow="2552" yWindow="192" windowWidth="1936" windowHeight="1048" activeSheetId="5"/>
    <customWorkbookView name="Default_V2" guid="{E3E09E1D-E21B-434F-8777-BA2F5DFE998D}" maximized="1" xWindow="2552" yWindow="192" windowWidth="1936" windowHeight="1048" activeSheetId="5"/>
    <customWorkbookView name="Schaltplan_V2" guid="{725E6269-EB1E-43E7-A350-5CA666391411}" maximized="1" xWindow="2552" yWindow="192" windowWidth="1936" windowHeight="1048" activeSheetId="5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2" i="5"/>
  <c r="P32" i="5"/>
  <c r="P31" i="5"/>
  <c r="P37" i="5"/>
  <c r="P36" i="5"/>
  <c r="P51" i="5"/>
  <c r="P33" i="5"/>
  <c r="P40" i="5"/>
  <c r="P18" i="5"/>
  <c r="P35" i="5"/>
  <c r="P38" i="5"/>
  <c r="P39" i="5"/>
  <c r="P34" i="5"/>
  <c r="P24" i="5"/>
  <c r="P30" i="5"/>
  <c r="P23" i="5"/>
  <c r="P22" i="5"/>
  <c r="P20" i="5"/>
  <c r="P21" i="5"/>
  <c r="P19" i="5" l="1"/>
  <c r="P17" i="5"/>
  <c r="P16" i="5"/>
  <c r="P55" i="5"/>
  <c r="P54" i="5"/>
  <c r="P53" i="5"/>
  <c r="P50" i="5"/>
  <c r="P49" i="5"/>
  <c r="P48" i="5"/>
  <c r="P8" i="5"/>
  <c r="P7" i="5"/>
  <c r="P47" i="5"/>
  <c r="P4" i="5"/>
  <c r="P13" i="5" l="1"/>
  <c r="P15" i="5"/>
  <c r="P2" i="5"/>
  <c r="T2" i="5" s="1"/>
  <c r="P3" i="5"/>
  <c r="P52" i="5"/>
  <c r="T52" i="5" s="1"/>
  <c r="T44" i="5"/>
  <c r="T45" i="5"/>
  <c r="T59" i="5"/>
  <c r="P29" i="5"/>
  <c r="P6" i="5"/>
  <c r="T6" i="5" s="1"/>
  <c r="F6" i="5"/>
  <c r="F62" i="5" s="1"/>
  <c r="P14" i="5"/>
  <c r="T14" i="5" s="1"/>
  <c r="P12" i="5"/>
  <c r="P10" i="5"/>
  <c r="P11" i="5"/>
  <c r="P9" i="5"/>
  <c r="T10" i="5"/>
  <c r="T11" i="5"/>
  <c r="T12" i="5"/>
  <c r="T27" i="5"/>
  <c r="T28" i="5"/>
  <c r="T29" i="5"/>
  <c r="T9" i="5"/>
  <c r="P5" i="5"/>
  <c r="T5" i="5" s="1"/>
  <c r="P41" i="5"/>
  <c r="T41" i="5" s="1"/>
  <c r="P42" i="5"/>
  <c r="T42" i="5" s="1"/>
  <c r="P43" i="5"/>
  <c r="T43" i="5" s="1"/>
  <c r="P27" i="5"/>
  <c r="P28" i="5"/>
  <c r="P56" i="5"/>
  <c r="T56" i="5" s="1"/>
  <c r="P57" i="5"/>
  <c r="P58" i="5"/>
  <c r="P59" i="5"/>
  <c r="P44" i="5"/>
  <c r="P45" i="5"/>
  <c r="P46" i="5"/>
  <c r="T46" i="5" s="1"/>
  <c r="W1" i="5" l="1"/>
  <c r="W6" i="5"/>
  <c r="W5" i="5"/>
  <c r="AA1" i="5"/>
</calcChain>
</file>

<file path=xl/sharedStrings.xml><?xml version="1.0" encoding="utf-8"?>
<sst xmlns="http://schemas.openxmlformats.org/spreadsheetml/2006/main" count="506" uniqueCount="273">
  <si>
    <t>Alternative</t>
  </si>
  <si>
    <t>Bezeichnung</t>
  </si>
  <si>
    <t>Kategorie</t>
  </si>
  <si>
    <t>Seriennummer</t>
  </si>
  <si>
    <t>Beschreibung</t>
  </si>
  <si>
    <t>Pitch</t>
  </si>
  <si>
    <t>Besorgung Xitech</t>
  </si>
  <si>
    <t>Lieferant</t>
  </si>
  <si>
    <t>URL</t>
  </si>
  <si>
    <t>Preis/Stk.</t>
  </si>
  <si>
    <t>Stückzahl</t>
  </si>
  <si>
    <t>Gesamtpreis</t>
  </si>
  <si>
    <t>Gekauft/Nicht Gekauft</t>
  </si>
  <si>
    <t>Benötigt/Nicht benötigt</t>
  </si>
  <si>
    <t>Hilfestellung 1</t>
  </si>
  <si>
    <t>Schrittmotor</t>
  </si>
  <si>
    <t>Aktor</t>
  </si>
  <si>
    <t>14HM08-0504S</t>
  </si>
  <si>
    <t>Bipolar, 5Ncm, 35x35x20, 90g</t>
  </si>
  <si>
    <t>Angesteuert v. Mainboard</t>
  </si>
  <si>
    <t>Stepperonline</t>
  </si>
  <si>
    <t>https://www.omc-stepperonline.com/de/nema-14-bipolar-0-9deg-5ncm-7-08oz-in-0-5a-5v-35x35x20mm-4-draehte-14hm08-0504s</t>
  </si>
  <si>
    <t>Nicht Gekauft</t>
  </si>
  <si>
    <t>Nicht benötigt</t>
  </si>
  <si>
    <t>Schrittmotor-Treiber</t>
  </si>
  <si>
    <t>DRV8825</t>
  </si>
  <si>
    <t>Bipolarer SM, full step to 1/32 step</t>
  </si>
  <si>
    <t>AZ-Delivery</t>
  </si>
  <si>
    <t>https://www.az-delivery.de/en/products/drv8825-schrittmotor-treiber-modul-mit-kuhlkorper?variant=37100118866</t>
  </si>
  <si>
    <t>Servo</t>
  </si>
  <si>
    <t xml:space="preserve">MG90S </t>
  </si>
  <si>
    <t>13.4g, 5V, 22.8x12.2x28.5</t>
  </si>
  <si>
    <t>-</t>
  </si>
  <si>
    <t>https://www.az-delivery.de/en/products/mg90s-micro-servomotor?variant=32344287150176</t>
  </si>
  <si>
    <t>Abstandhalter</t>
  </si>
  <si>
    <t>PCB-Printhead</t>
  </si>
  <si>
    <t>7mm Abstandhalter</t>
  </si>
  <si>
    <t>DigiKey</t>
  </si>
  <si>
    <t>https://www.digikey.de/de/products/detail/w%C3%BCrth-elektronik/971070154/9488609</t>
  </si>
  <si>
    <t>Steckverbinder Female</t>
  </si>
  <si>
    <t>BF100-16-A-D-1-0640-L-C</t>
  </si>
  <si>
    <t>8 Reihenpaare, mit Location Peg</t>
  </si>
  <si>
    <t>https://www.digikey.de/de/products/detail/gct/BF100-16-A-D-1-0640-L-C/16396992?s=N4IgTCBcDaIEIDECMAGFBaJA2dBBdAIpuilgCwYAy6AwiALoC%2BQA</t>
  </si>
  <si>
    <t>Steckverbinder Male</t>
  </si>
  <si>
    <t>BF030-16A-B1-0360-0277-0600-LB</t>
  </si>
  <si>
    <t>https://www.digikey.de/de/products/detail/gct/BF030-16A-B1-0360-0277-0600-LB/16397007?s=N4IgTCBcDaIEIDEAMBmJBaAjANgILrk3VWwyTAHYLjSMAZOEAXQF8g</t>
  </si>
  <si>
    <t>Chip</t>
  </si>
  <si>
    <t>Mouser</t>
  </si>
  <si>
    <t>Widerstand</t>
  </si>
  <si>
    <t xml:space="preserve">Lagerbestand </t>
  </si>
  <si>
    <t>120, 330, 600, 1k, 4k7, 10k</t>
  </si>
  <si>
    <t>Amazon</t>
  </si>
  <si>
    <t>https://www.amazon.de/AUKENIEN-Widerstand-Sortiment-Resistor-Widerst%C3%A4nde/dp/B0B8CV56D7?source=ps-sl-shoppingads-lpcontext&amp;ref_=fplfs&amp;smid=A6BKIZW1JT96B&amp;th=1</t>
  </si>
  <si>
    <t>Gekauft</t>
  </si>
  <si>
    <t>LED</t>
  </si>
  <si>
    <t>Grün, Blau, Gelb</t>
  </si>
  <si>
    <t>Kapazitäten</t>
  </si>
  <si>
    <t>0.1uF, 0.22uF, 4.7uf</t>
  </si>
  <si>
    <t>Test</t>
  </si>
  <si>
    <t>DI2</t>
  </si>
  <si>
    <t>SMD to DIP Adapter SET</t>
  </si>
  <si>
    <t>SOP8/10/14/16/20/24/28; SOT23/89/223</t>
  </si>
  <si>
    <t>Testboard set von amazon</t>
  </si>
  <si>
    <t>DI3</t>
  </si>
  <si>
    <t>SMD to DIP One Piece</t>
  </si>
  <si>
    <t>SOP10</t>
  </si>
  <si>
    <t>Einzel-Anschaffung Testboard</t>
  </si>
  <si>
    <t>https://www.digikey.at/en/products/detail/LCQT-MSOP10/A881AR-ND/4754589?curr=eur&amp;utm_campaign=buynow&amp;utm_medium=aggregator&amp;utm_source=octopart</t>
  </si>
  <si>
    <t>SOP20</t>
  </si>
  <si>
    <t>SOT23</t>
  </si>
  <si>
    <t>https://www.digikey.at/en/products/detail/LCQT-SOT23-6/A879AR-ND/4754587?curr=eur&amp;utm_campaign=buynow&amp;utm_medium=aggregator&amp;utm_source=octopart</t>
  </si>
  <si>
    <t>TP3</t>
  </si>
  <si>
    <t>Temperatur Sensor Coldend</t>
  </si>
  <si>
    <t>Sensor</t>
  </si>
  <si>
    <t>B57891M0104J000</t>
  </si>
  <si>
    <t>-40/125 C; +-5%</t>
  </si>
  <si>
    <t>https://www.digikey.at/en/products/detail/B57891M0104J000/495-2158-ND/739908?curr=eur&amp;utm_campaign=buynow&amp;utm_medium=aggregator&amp;utm_source=octopart</t>
  </si>
  <si>
    <t>TP2</t>
  </si>
  <si>
    <t>Temperatur Sensor Hotend</t>
  </si>
  <si>
    <t>NB-PTCO-182</t>
  </si>
  <si>
    <t>-30/300 C; +-0.12%</t>
  </si>
  <si>
    <t>https://www.digikey.at/en/products/detail/NB-PTCO-182/223-NB-PTCO-182-ND/13916729?curr=eur&amp;utm_campaign=buynow&amp;utm_medium=aggregator&amp;utm_source=octopart</t>
  </si>
  <si>
    <t>TP1</t>
  </si>
  <si>
    <t xml:space="preserve">824-PTFC102B1G0 </t>
  </si>
  <si>
    <t>-50/600 C; +-0.3C</t>
  </si>
  <si>
    <t>https://www.mouser.at/ProductDetail/Measurement-Specialties/PTFC102B1G0?qs=sGAEpiMZZMunegBHAOsZD7a4quIT45DvLd4aSJIig1resq9FX4%2Fz9g%3D%3D</t>
  </si>
  <si>
    <t>Kabel</t>
  </si>
  <si>
    <t>Buchse 4 pin, rechtwinkel.</t>
  </si>
  <si>
    <t>Buchse</t>
  </si>
  <si>
    <t>S4B-XH-SM4-TB</t>
  </si>
  <si>
    <t>https://www.digikey.de/de/products/detail/jst-sales-america-inc/S4B-XH-SM4-TB/1651064</t>
  </si>
  <si>
    <t>Buchse 3 pin, rechtwinkel.</t>
  </si>
  <si>
    <t>S2B-PH-SM4-TB</t>
  </si>
  <si>
    <t>https://www.digikey.de/de/products/detail/jst-sales-america-inc/S2B-PH-SM4-TB/926655?s=N4IgTCBcDaIM5gEYFoAOALZcC2AWZALoiALoC%2BQA</t>
  </si>
  <si>
    <t>Buchse 2 pin, rechtwinkel.</t>
  </si>
  <si>
    <t>S3B-XH-SM4-TB</t>
  </si>
  <si>
    <t>https://www.digikey.de/de/products/detail/jst-sales-america-inc/S3B-XH-SM4-TB/1651065?s=N4IgTCBcDaIMoGYBCBaAGgCRXAsgFhQBUkQBdAXyA</t>
  </si>
  <si>
    <t>Buchse rechtwinke. SET</t>
  </si>
  <si>
    <t>SET-Kauf, 2mm</t>
  </si>
  <si>
    <t>SET-Kauf, 2,54mm</t>
  </si>
  <si>
    <t>Lüfter</t>
  </si>
  <si>
    <t>MF25100V11000UA99</t>
  </si>
  <si>
    <t>https://www.amazon.de/Sunon-MF25100V11000UA99-Fan-0-53-5-9/dp/B07ZBQGCC3/ref=sr_1_1_sspa?s=computers&amp;sr=1-1-spons&amp;sp_csd=d2lkZ2V0TmFtZT1zcF9hdGY&amp;psc=1</t>
  </si>
  <si>
    <t>Beschleunigungssensor</t>
  </si>
  <si>
    <t>1528-1015-ND</t>
  </si>
  <si>
    <t>I2C, 3 Axis, +-2, 4, 8g</t>
  </si>
  <si>
    <t>https://www.digikey.at/en/products/detail/1231/1528-1015-ND/4990764?curr=eur&amp;utm_campaign=buynow&amp;utm_medium=aggregator&amp;utm_source=octopart</t>
  </si>
  <si>
    <t>Strom-Budget</t>
  </si>
  <si>
    <t>Gesamt-Real-Sum</t>
  </si>
  <si>
    <t>Gesamt-Sum</t>
  </si>
  <si>
    <t>`</t>
  </si>
  <si>
    <t>Benötigt</t>
  </si>
  <si>
    <t>Real-Summe</t>
  </si>
  <si>
    <t>Summe</t>
  </si>
  <si>
    <t>Pin-Reihen im rechten Winkel</t>
  </si>
  <si>
    <t>Buchse gerade (wird auf Pin-Reihen gesteckt)</t>
  </si>
  <si>
    <t xml:space="preserve">Gerade Buchsen, 2.54mm </t>
  </si>
  <si>
    <t>S1</t>
  </si>
  <si>
    <t>S2</t>
  </si>
  <si>
    <t>TMC2009</t>
  </si>
  <si>
    <t>Bipol</t>
  </si>
  <si>
    <t>3D-Jake</t>
  </si>
  <si>
    <t>https://www.3djake.at/bigtreetech/stepper-motor-driver</t>
  </si>
  <si>
    <t>https://www.digikey.at/en/products/detail/same-sky-formerly-cui-devices/CFM-2507CF-1140-313/19524850</t>
  </si>
  <si>
    <t>Spannung</t>
  </si>
  <si>
    <t>F1</t>
  </si>
  <si>
    <t>F2</t>
  </si>
  <si>
    <t>https://www.digikey.at/en/products/detail/same-sky-formerly-cui-devices/CFM-2507CF-0140-313/19524735</t>
  </si>
  <si>
    <t>CFM-2507CF-1140-313</t>
  </si>
  <si>
    <t>25x25x7, 14000PRM</t>
  </si>
  <si>
    <t>CFM-2507CF-0140-313</t>
  </si>
  <si>
    <t>25x25x10, 13000RPM</t>
  </si>
  <si>
    <t>https://www.3djake.com/creality-3d-printers-spare-parts/hotend-thermistor</t>
  </si>
  <si>
    <t>Hotend Thermistor, Ender 3 S1</t>
  </si>
  <si>
    <t>100 kΩ bei 25 °C</t>
  </si>
  <si>
    <t>https://www.digikey.at/de/products/detail/jst-sales-america-inc/XHP-2/555485</t>
  </si>
  <si>
    <t>XHP-2</t>
  </si>
  <si>
    <t>Kabelstecker-Gehäuse</t>
  </si>
  <si>
    <t>SXH-001T-P0.6N</t>
  </si>
  <si>
    <t>https://www.digikey.at/de/products/detail/jst-sales-america-inc/SXH-001T-P0-6N/7041446</t>
  </si>
  <si>
    <t>Crimpkontakte für den Kabelstecker</t>
  </si>
  <si>
    <t>2 Pole</t>
  </si>
  <si>
    <t>100 Stück, 22-26 AWG</t>
  </si>
  <si>
    <t>https://www.3djake.com/e3d/100k-ohm-ntc-thermistor-semitec</t>
  </si>
  <si>
    <t>100k Ohm NTC Thermistor - Semitec</t>
  </si>
  <si>
    <t>ACC1</t>
  </si>
  <si>
    <t>ACC3</t>
  </si>
  <si>
    <t xml:space="preserve">ADXL345 </t>
  </si>
  <si>
    <t>ACC2</t>
  </si>
  <si>
    <t>Sunfounder GY-521 MPU-6050</t>
  </si>
  <si>
    <t>I2C, 3 Axis, +-2, 4, 8, 16g</t>
  </si>
  <si>
    <t>RobotShop</t>
  </si>
  <si>
    <t>https://eu.robotshop.com/products/sunfounder-gy-521-mpu-6050-6-dof-gyro-accelerometer-imu</t>
  </si>
  <si>
    <t>ACC4</t>
  </si>
  <si>
    <t>BHI160B</t>
  </si>
  <si>
    <t>SMD-Chip</t>
  </si>
  <si>
    <t>https://www.digikey.de/de/products/detail/bosch-sensortec/BHI160B/9674248</t>
  </si>
  <si>
    <t>https://www.digikey.at/en/products/detail/jst-sales-america-inc/S4B-XH-A-1/9961923</t>
  </si>
  <si>
    <t>S4B-XH-A-1</t>
  </si>
  <si>
    <t>Einzel-Kauf, SMD, 2.5mm, 4pin, 3A</t>
  </si>
  <si>
    <t>Einzel-Kauf, SMD, 2.5mm, 2pin</t>
  </si>
  <si>
    <t>Einzel-Kauf, SMD, 2.5mm, 3pin</t>
  </si>
  <si>
    <t>Einzel-Kauf, THT, 2.5mm, 4pin, 3A</t>
  </si>
  <si>
    <t>Einzel-Kauf, THT, 2.5mm, 3pin</t>
  </si>
  <si>
    <t>Einzel-Kauf, THT, 2.5mm, 2pin</t>
  </si>
  <si>
    <t>S3B-XH-A-1</t>
  </si>
  <si>
    <t>S2B-XH-A-1</t>
  </si>
  <si>
    <t>https://www.digikey.at/en/products/detail/jst-sales-america-inc/S3B-XH-A-1/1556255?s=N4IgTCBcDaIMoGYBCBaAGgCRQQRQRhAF0BfIA</t>
  </si>
  <si>
    <t>https://www.digikey.at/en/products/detail/jst-sales-america-inc/S2B-XH-A-1/9961922</t>
  </si>
  <si>
    <t>BF1</t>
  </si>
  <si>
    <t>BF2</t>
  </si>
  <si>
    <t>BF2.1</t>
  </si>
  <si>
    <t>BF3</t>
  </si>
  <si>
    <t>BF4</t>
  </si>
  <si>
    <t>https://www.digikey.de/en/products/detail/globtek-inc/JACK-L-PC-10A-RA-R/8597890</t>
  </si>
  <si>
    <t>Hier ist kein CAD Modell Dabei!</t>
  </si>
  <si>
    <t>Stecker</t>
  </si>
  <si>
    <t>https://www.digikey.at/en/products/detail/tensility-international-corp/50-00542/7087237</t>
  </si>
  <si>
    <t>Nicht klar, wie hier die beiden Pole verlötet werden sollen</t>
  </si>
  <si>
    <t>10A, 2 Pole, 2,5mmx5,5mm, 50VDC</t>
  </si>
  <si>
    <t>JACK-L-PC-10A-RA(R)</t>
  </si>
  <si>
    <t>Leistungseingang-Buchse</t>
  </si>
  <si>
    <t>BP1</t>
  </si>
  <si>
    <t>BP2</t>
  </si>
  <si>
    <t>PJ-082BH</t>
  </si>
  <si>
    <t>https://www.digikey.de/en/products/detail/same-sky-formerly-cui-devices/PJ-082BH/3477156</t>
  </si>
  <si>
    <t>10A, 2 Pole, 2,5mmx5,5mm, 36VDC</t>
  </si>
  <si>
    <t>Leistungskabel-Stecker</t>
  </si>
  <si>
    <t>10A, 2 Pole, 2,5mmx5,5mm, 48VDC</t>
  </si>
  <si>
    <t>50-00542</t>
  </si>
  <si>
    <t>https://www.digikey.at/en/products/detail/tensility-international-corp/50-00619/10261135</t>
  </si>
  <si>
    <t>8V, 2 Pole, 2,5mmx5,5mm, 48VDC</t>
  </si>
  <si>
    <t>50-00619</t>
  </si>
  <si>
    <t>PP3-002B</t>
  </si>
  <si>
    <t>7A, 2 Pole, 2,5mmx5,5mm, 24VDC</t>
  </si>
  <si>
    <t>https://www.digikey.at/en/products/detail/same-sky-formerly-cui-devices/PP3-002B/992137</t>
  </si>
  <si>
    <t>SP1</t>
  </si>
  <si>
    <t>SP2</t>
  </si>
  <si>
    <t>SP3</t>
  </si>
  <si>
    <t>Anwendung für Temperatursensoren od. Fans</t>
  </si>
  <si>
    <t>https://www.digikey.de/en/products/detail/te-connectivity-aerospace-defense-and-marine/44A0221-16-9-9CS3030/6058883</t>
  </si>
  <si>
    <t>16 AWG</t>
  </si>
  <si>
    <t>CK1</t>
  </si>
  <si>
    <t>Anwendung für Temperatursensoren od. Fans, 22-26 AWG komplett überdimensioniert….</t>
  </si>
  <si>
    <t xml:space="preserve">Leistungskabel </t>
  </si>
  <si>
    <t>44A0221-16-9/9CS3030</t>
  </si>
  <si>
    <t>USB-C Stecker</t>
  </si>
  <si>
    <t>Schutzschlatung</t>
  </si>
  <si>
    <t>https://www.digikey.de/en/products/detail/w%C3%BCrth-elektronik/824521241/5870552</t>
  </si>
  <si>
    <t>TSV Diode</t>
  </si>
  <si>
    <t>15,5 A max</t>
  </si>
  <si>
    <t>Digikey</t>
  </si>
  <si>
    <t>Microchip</t>
  </si>
  <si>
    <t>ATMEGA328P-AU</t>
  </si>
  <si>
    <t>8-Bit, 20MHz, AVR</t>
  </si>
  <si>
    <t>https://www.digikey.de/en/products/detail/microchip-technology/ATMEGA328P-AU/1832260</t>
  </si>
  <si>
    <t>https://www.digikey.at/en/products/detail/gct/USB4085-GF-A/9859662</t>
  </si>
  <si>
    <t>USB4085-GF-A</t>
  </si>
  <si>
    <t>USB 2.0, Shielded</t>
  </si>
  <si>
    <t>USB-Serial Wandler</t>
  </si>
  <si>
    <t>https://www.digikey.at/en/products/detail/ftdi-future-technology-devices-international-ltd/FT232RNL-TUBE/16836164</t>
  </si>
  <si>
    <t>FT232RNL-TUBE</t>
  </si>
  <si>
    <t>USB 2.0, 3V3 OUT</t>
  </si>
  <si>
    <t>https://www.digikey.at/en/products/detail/3peak/TPM16050-S6TR/22229143</t>
  </si>
  <si>
    <t>Fan-Controller mit Richtungswechsel</t>
  </si>
  <si>
    <t>TPM16050-S6TR</t>
  </si>
  <si>
    <t xml:space="preserve">500mA, 2,9-17V, </t>
  </si>
  <si>
    <t>Zener Diode</t>
  </si>
  <si>
    <t>https://www.digikey.de/en/products/detail/onsemi/SZ1SMB5927BT3G/9960092</t>
  </si>
  <si>
    <t>SZ1SMB5927BT3G</t>
  </si>
  <si>
    <t>12V, 3W</t>
  </si>
  <si>
    <t>P-MOSFET als Verpolungsschutz</t>
  </si>
  <si>
    <t>https://www.digikey.at/de/products/detail/vishay-siliconix/SQJ409EP-T1-GE3/7326286</t>
  </si>
  <si>
    <t>SQJ409EP-T1_GE3</t>
  </si>
  <si>
    <t>40V, max 60A Tc, max 68W Tc</t>
  </si>
  <si>
    <t>Bestellbestand</t>
  </si>
  <si>
    <t>N-MOSFET als Fan-Ansteuerung</t>
  </si>
  <si>
    <t>https://www.digikey.de/en/products/detail/renesas-electronics-corporation/RJK0456DPB-00-J5/2694914</t>
  </si>
  <si>
    <t>TP4</t>
  </si>
  <si>
    <t>SMD Temperatursensor</t>
  </si>
  <si>
    <t>https://www.digikey.at/de/products/detail/abracon-llc/ABNTC-0805-103J-3950F-T/4245607</t>
  </si>
  <si>
    <t>ABNTC-0805-103J-3950F-T</t>
  </si>
  <si>
    <t>3950K, 200mW, -55 bis 125°C</t>
  </si>
  <si>
    <t>40V, 50A Ta, Vgsmax +-20V</t>
  </si>
  <si>
    <t>RJK0456DPB-00#J5</t>
  </si>
  <si>
    <t xml:space="preserve">12-40V zu 40V Buck </t>
  </si>
  <si>
    <t>LM2679SX-12/NOPB</t>
  </si>
  <si>
    <t>https://www.digikey.at/en/products/detail/texas-instruments/LM2679SX-12-NOPB/366925</t>
  </si>
  <si>
    <t>Ausgangsstrom 5A, 260kHz, 12V fixed</t>
  </si>
  <si>
    <t>12V zu 5V Buck</t>
  </si>
  <si>
    <t>https://www.digikey.at/en/products/detail/texas-instruments/LM22676MRX-5-0-NOPB/1951965</t>
  </si>
  <si>
    <t>Ausgangsstrom 3A, 500kHz, 5V fixed</t>
  </si>
  <si>
    <t>LM22676MRX-5.0/NOPB</t>
  </si>
  <si>
    <t>Quarz-Oszillator für Microchip</t>
  </si>
  <si>
    <t>ECS-160-18-4X-CKM</t>
  </si>
  <si>
    <t>16 MHz 18pF, +-10ppm</t>
  </si>
  <si>
    <t>https://www.digikey.at/de/products/detail/ecs-inc/ECS-160-18-4X-CKM/12349451</t>
  </si>
  <si>
    <t>Reset-Button</t>
  </si>
  <si>
    <t>https://www.digikey.at/en/products/detail/c-k/PTS647SM38SMTR2-LFS/9649861</t>
  </si>
  <si>
    <t>PTS647SM38SMTR2 LFS</t>
  </si>
  <si>
    <t>4.5x4.5x3.8mm, SMD</t>
  </si>
  <si>
    <t xml:space="preserve">   </t>
  </si>
  <si>
    <t>BP2, BF4, SP2, F2, S1, ACC3, TP2</t>
  </si>
  <si>
    <t>Kauf</t>
  </si>
  <si>
    <t>Stromverbr. in A</t>
  </si>
  <si>
    <t xml:space="preserve">Bemerkungen </t>
  </si>
  <si>
    <t>https://amzn.eu/d/9fCRYtQ</t>
  </si>
  <si>
    <t>https://www.digikey.at/en/products/detail/aries-electronics/LCQT-TSSOP20/4754596?s=N4IgTCBcDaIDIGECKAVAtCgypg8gBTAAYQBdAXyA</t>
  </si>
  <si>
    <t>https://amzn.eu/d/7DwDgyq</t>
  </si>
  <si>
    <t>https://a.co/d/iPL1bnw</t>
  </si>
  <si>
    <t>https://amzn.eu/d/eQJiocr</t>
  </si>
  <si>
    <t>https://amzn.eu/d/0CU5c0K</t>
  </si>
  <si>
    <t>https://amzn.eu/d/jlQV32l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</si>
</sst>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&quot;$&quot;#,##0.00"/>
    <numFmt numFmtId="166" formatCode="_([$€-2]\ * #,##0.00_);_([$€-2]\ * \(#,##0.00\);_([$€-2]\ 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878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7" borderId="3" xfId="0" applyFont="1" applyFill="1" applyBorder="1"/>
    <xf numFmtId="0" fontId="2" fillId="0" borderId="0" xfId="1"/>
    <xf numFmtId="0" fontId="2" fillId="0" borderId="0" xfId="1" applyAlignment="1">
      <alignment vertical="center" wrapText="1"/>
    </xf>
    <xf numFmtId="0" fontId="4" fillId="0" borderId="0" xfId="0" applyFont="1"/>
    <xf numFmtId="166" fontId="3" fillId="3" borderId="4" xfId="0" applyNumberFormat="1" applyFont="1" applyFill="1" applyBorder="1"/>
    <xf numFmtId="166" fontId="3" fillId="8" borderId="7" xfId="0" applyNumberFormat="1" applyFont="1" applyFill="1" applyBorder="1"/>
    <xf numFmtId="166" fontId="3" fillId="3" borderId="12" xfId="0" applyNumberFormat="1" applyFont="1" applyFill="1" applyBorder="1"/>
    <xf numFmtId="0" fontId="3" fillId="7" borderId="2" xfId="0" applyFont="1" applyFill="1" applyBorder="1"/>
    <xf numFmtId="166" fontId="3" fillId="9" borderId="12" xfId="0" applyNumberFormat="1" applyFont="1" applyFill="1" applyBorder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165" fontId="0" fillId="8" borderId="5" xfId="0" applyNumberFormat="1" applyFill="1" applyBorder="1" applyAlignment="1">
      <alignment horizontal="center"/>
    </xf>
    <xf numFmtId="165" fontId="0" fillId="8" borderId="6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3" fillId="3" borderId="8" xfId="0" applyNumberFormat="1" applyFont="1" applyFill="1" applyBorder="1" applyAlignment="1">
      <alignment horizontal="left"/>
    </xf>
    <xf numFmtId="165" fontId="3" fillId="3" borderId="9" xfId="0" applyNumberFormat="1" applyFont="1" applyFill="1" applyBorder="1" applyAlignment="1">
      <alignment horizontal="left"/>
    </xf>
    <xf numFmtId="165" fontId="3" fillId="9" borderId="13" xfId="0" applyNumberFormat="1" applyFont="1" applyFill="1" applyBorder="1" applyAlignment="1">
      <alignment horizontal="left"/>
    </xf>
    <xf numFmtId="165" fontId="3" fillId="9" borderId="14" xfId="0" applyNumberFormat="1" applyFont="1" applyFill="1" applyBorder="1" applyAlignment="1">
      <alignment horizontal="left"/>
    </xf>
    <xf numFmtId="0" fontId="5" fillId="2" borderId="15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7" borderId="16" xfId="0" applyFont="1" applyFill="1" applyBorder="1" applyAlignment="1">
      <alignment horizontal="left" vertical="center"/>
    </xf>
    <xf numFmtId="0" fontId="5" fillId="5" borderId="16" xfId="0" applyFont="1" applyFill="1" applyBorder="1" applyAlignment="1">
      <alignment horizontal="left" vertical="center" wrapText="1"/>
    </xf>
    <xf numFmtId="0" fontId="5" fillId="4" borderId="16" xfId="0" applyFont="1" applyFill="1" applyBorder="1" applyAlignment="1">
      <alignment horizontal="left" vertical="center" wrapText="1"/>
    </xf>
    <xf numFmtId="0" fontId="5" fillId="4" borderId="16" xfId="0" applyFont="1" applyFill="1" applyBorder="1" applyAlignment="1">
      <alignment horizontal="left" vertical="center"/>
    </xf>
    <xf numFmtId="164" fontId="5" fillId="4" borderId="16" xfId="0" applyNumberFormat="1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0" fillId="10" borderId="1" xfId="0" applyFont="1" applyFill="1" applyBorder="1"/>
    <xf numFmtId="0" fontId="1" fillId="10" borderId="1" xfId="1" applyFont="1" applyFill="1" applyBorder="1" applyAlignment="1">
      <alignment horizontal="left" vertical="center"/>
    </xf>
    <xf numFmtId="0" fontId="2" fillId="10" borderId="1" xfId="1" applyFont="1" applyFill="1" applyBorder="1" applyAlignment="1">
      <alignment horizontal="left" vertical="center"/>
    </xf>
    <xf numFmtId="0" fontId="2" fillId="10" borderId="1" xfId="1" applyFill="1" applyBorder="1" applyAlignment="1">
      <alignment horizontal="left" vertical="center"/>
    </xf>
    <xf numFmtId="164" fontId="1" fillId="10" borderId="1" xfId="0" applyNumberFormat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 wrapText="1"/>
    </xf>
    <xf numFmtId="0" fontId="0" fillId="11" borderId="1" xfId="0" applyFont="1" applyFill="1" applyBorder="1"/>
    <xf numFmtId="0" fontId="1" fillId="11" borderId="1" xfId="1" applyFont="1" applyFill="1" applyBorder="1" applyAlignment="1">
      <alignment horizontal="left" vertical="center" wrapText="1"/>
    </xf>
    <xf numFmtId="0" fontId="2" fillId="11" borderId="1" xfId="1" applyFont="1" applyFill="1" applyBorder="1" applyAlignment="1">
      <alignment horizontal="left" vertical="center"/>
    </xf>
    <xf numFmtId="164" fontId="1" fillId="11" borderId="1" xfId="0" applyNumberFormat="1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 wrapText="1"/>
    </xf>
    <xf numFmtId="0" fontId="1" fillId="10" borderId="1" xfId="1" applyFont="1" applyFill="1" applyBorder="1" applyAlignment="1">
      <alignment horizontal="left" vertical="center" wrapText="1"/>
    </xf>
    <xf numFmtId="0" fontId="2" fillId="11" borderId="1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8787"/>
      <color rgb="FFE6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estellung" id="{C32C2E73-5DC3-4EDB-B2DD-0E583AA996A3}"/>
  <namedSheetView name="Technische Sicht" id="{EF2C38C1-BA21-4C2A-9C8F-967CA0EFCBED}"/>
</namedSheetViews>
</file>

<file path=xl/theme/theme1.xml><?xml version="1.0" encoding="utf-8"?>
<a:theme xmlns:a="http://schemas.openxmlformats.org/drawingml/2006/main" name="Office 2013 - 2022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AUKENIEN-Widerstand-Sortiment-Resistor-Widerst%C3%A4nde/dp/B0B8CV56D7?source=ps-sl-shoppingads-lpcontext&amp;ref_=fplfs&amp;smid=A6BKIZW1JT96B&amp;th=1" TargetMode="External"/><Relationship Id="rId13" Type="http://schemas.openxmlformats.org/officeDocument/2006/relationships/hyperlink" Target="https://www.mouser.at/ProductDetail/Measurement-Specialties/PTFC102B1G0?qs=sGAEpiMZZMunegBHAOsZD7a4quIT45DvLd4aSJIig1resq9FX4%2Fz9g%3D%3D" TargetMode="External"/><Relationship Id="rId18" Type="http://schemas.openxmlformats.org/officeDocument/2006/relationships/hyperlink" Target="https://www.digikey.at/en/products/detail/1231/1528-1015-ND/4990764?curr=eur&amp;utm_campaign=buynow&amp;utm_medium=aggregator&amp;utm_source=octopart" TargetMode="External"/><Relationship Id="rId26" Type="http://schemas.openxmlformats.org/officeDocument/2006/relationships/hyperlink" Target="https://www.digikey.at/de/products/detail/ecs-inc/ECS-160-18-4X-CKM/12349451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s://www.digikey.at/en/products/detail/same-sky-formerly-cui-devices/CFM-2507CF-1140-313/19524850" TargetMode="External"/><Relationship Id="rId7" Type="http://schemas.openxmlformats.org/officeDocument/2006/relationships/hyperlink" Target="https://www.digikey.de/de/products/detail/gct/BF030-16A-B1-0360-0277-0600-LB/16397007?s=N4IgTCBcDaIEIDEAMBmJBaAjANgILrk3VWwyTAHYLjSMAZOEAXQF8g" TargetMode="External"/><Relationship Id="rId12" Type="http://schemas.openxmlformats.org/officeDocument/2006/relationships/hyperlink" Target="https://www.digikey.at/en/products/detail/B57891M0104J000/495-2158-ND/739908?curr=eur&amp;utm_campaign=buynow&amp;utm_medium=aggregator&amp;utm_source=octopart" TargetMode="External"/><Relationship Id="rId17" Type="http://schemas.openxmlformats.org/officeDocument/2006/relationships/hyperlink" Target="https://www.amazon.de/Sunon-MF25100V11000UA99-Fan-0-53-5-9/dp/B07ZBQGCC3/ref=sr_1_1_sspa?s=computers&amp;sr=1-1-spons&amp;sp_csd=d2lkZ2V0TmFtZT1zcF9hdGY&amp;psc=1" TargetMode="External"/><Relationship Id="rId25" Type="http://schemas.openxmlformats.org/officeDocument/2006/relationships/hyperlink" Target="https://www.digikey.at/de/products/detail/jst-sales-america-inc/SXH-001T-P0-6N/704144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s://www.digikey.de/de/products/detail/jst-sales-america-inc/S3B-XH-SM4-TB/1651065?s=N4IgTCBcDaIMoGYBCBaAGgCRXAsgFhQBUkQBdAXyA" TargetMode="External"/><Relationship Id="rId20" Type="http://schemas.openxmlformats.org/officeDocument/2006/relationships/hyperlink" Target="https://www.az-delivery.de/en/products/mg90s-micro-servomotor?variant=32344287150176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https://www.digikey.de/de/products/detail/gct/BF100-16-A-D-1-0640-L-C/16396992?s=N4IgTCBcDaIEIDECMAGFBaJA2dBBdAIpuilgCwYAy6AwiALoC%2BQA" TargetMode="External"/><Relationship Id="rId11" Type="http://schemas.openxmlformats.org/officeDocument/2006/relationships/hyperlink" Target="https://www.digikey.at/en/products/detail/NB-PTCO-182/223-NB-PTCO-182-ND/13916729?curr=eur&amp;utm_campaign=buynow&amp;utm_medium=aggregator&amp;utm_source=octopart" TargetMode="External"/><Relationship Id="rId24" Type="http://schemas.openxmlformats.org/officeDocument/2006/relationships/hyperlink" Target="https://www.digikey.at/en/products/detail/same-sky-formerly-cui-devices/CFM-2507CF-0140-313/19524735" TargetMode="External"/><Relationship Id="rId5" Type="http://schemas.openxmlformats.org/officeDocument/2006/relationships/hyperlink" Target="https://www.digikey.de/de/products/detail/w%C3%BCrth-elektronik/971070154/9488609" TargetMode="External"/><Relationship Id="rId15" Type="http://schemas.openxmlformats.org/officeDocument/2006/relationships/hyperlink" Target="https://www.digikey.de/de/products/detail/jst-sales-america-inc/S2B-PH-SM4-TB/926655?s=N4IgTCBcDaIM5gEYFoAOALZcC2AWZALoiALoC%2BQA" TargetMode="External"/><Relationship Id="rId23" Type="http://schemas.openxmlformats.org/officeDocument/2006/relationships/hyperlink" Target="https://www.digikey.at/de/products/detail/jst-sales-america-inc/XHP-2/555485" TargetMode="External"/><Relationship Id="rId28" Type="http://schemas.microsoft.com/office/2019/04/relationships/namedSheetView" Target="../namedSheetViews/namedSheetView1.xml"/><Relationship Id="rId10" Type="http://schemas.openxmlformats.org/officeDocument/2006/relationships/hyperlink" Target="https://www.digikey.at/en/products/detail/LCQT-SOT23-6/A879AR-ND/4754587?curr=eur&amp;utm_campaign=buynow&amp;utm_medium=aggregator&amp;utm_source=octopart" TargetMode="External"/><Relationship Id="rId19" Type="http://schemas.openxmlformats.org/officeDocument/2006/relationships/hyperlink" Target="https://www.az-delivery.de/en/products/drv8825-schrittmotor-treiber-modul-mit-kuhlkorper?variant=37100118866" TargetMode="External"/><Relationship Id="rId4" Type="http://schemas.openxmlformats.org/officeDocument/2006/relationships/hyperlink" Target="https://www.omc-stepperonline.com/de/nema-14-bipolar-0-9deg-5ncm-7-08oz-in-0-5a-5v-35x35x20mm-4-draehte-14hm08-0504s" TargetMode="External"/><Relationship Id="rId9" Type="http://schemas.openxmlformats.org/officeDocument/2006/relationships/hyperlink" Target="https://www.digikey.at/en/products/detail/LCQT-MSOP10/A881AR-ND/4754589?curr=eur&amp;utm_campaign=buynow&amp;utm_medium=aggregator&amp;utm_source=octopart" TargetMode="External"/><Relationship Id="rId14" Type="http://schemas.openxmlformats.org/officeDocument/2006/relationships/hyperlink" Target="https://www.digikey.de/de/products/detail/jst-sales-america-inc/S4B-XH-SM4-TB/1651064" TargetMode="External"/><Relationship Id="rId22" Type="http://schemas.openxmlformats.org/officeDocument/2006/relationships/hyperlink" Target="https://www.3djake.com/creality-3d-printers-spare-parts/hotend-thermistor" TargetMode="External"/><Relationship Id="rId27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0DAD-F6B9-4E54-9647-FAF0BAA0CA58}">
  <dimension ref="A1:AA75"/>
  <sheetViews>
    <sheetView tabSelected="1" zoomScaleNormal="100" workbookViewId="0">
      <pane ySplit="1" topLeftCell="A2" activePane="bottomLeft" state="frozen"/>
      <selection activeCell="B1" sqref="B1"/>
      <selection pane="bottomLeft" activeCell="I10" sqref="I10"/>
    </sheetView>
  </sheetViews>
  <sheetFormatPr defaultColWidth="11.42578125" defaultRowHeight="15" customHeight="1" x14ac:dyDescent="0.25"/>
  <cols>
    <col min="1" max="1" width="13.28515625" bestFit="1" customWidth="1"/>
    <col min="2" max="2" width="33.5703125" customWidth="1"/>
    <col min="3" max="3" width="15.42578125" customWidth="1"/>
    <col min="4" max="4" width="32.42578125" customWidth="1"/>
    <col min="5" max="5" width="35.5703125" customWidth="1"/>
    <col min="6" max="6" width="18.42578125" customWidth="1"/>
    <col min="7" max="7" width="13.140625" customWidth="1"/>
    <col min="8" max="8" width="8.140625" customWidth="1"/>
    <col min="9" max="9" width="18.7109375" style="3" customWidth="1"/>
    <col min="10" max="10" width="13.5703125" style="3" customWidth="1"/>
    <col min="11" max="11" width="15.5703125" style="3" customWidth="1"/>
    <col min="12" max="13" width="12.7109375" style="4" customWidth="1"/>
    <col min="14" max="14" width="12" style="1" bestFit="1" customWidth="1"/>
    <col min="15" max="15" width="7.28515625" style="5" customWidth="1"/>
    <col min="16" max="16" width="10.28515625" customWidth="1"/>
    <col min="17" max="17" width="23.42578125" style="2" customWidth="1"/>
    <col min="18" max="18" width="24.42578125" style="2" customWidth="1"/>
    <col min="19" max="19" width="10.7109375" customWidth="1"/>
    <col min="20" max="20" width="17" customWidth="1"/>
    <col min="21" max="22" width="9.140625" customWidth="1"/>
    <col min="23" max="23" width="11.5703125" customWidth="1"/>
    <col min="24" max="26" width="9.140625" customWidth="1"/>
    <col min="27" max="27" width="11.42578125" customWidth="1"/>
  </cols>
  <sheetData>
    <row r="1" spans="1:27" ht="15.75" thickBot="1" x14ac:dyDescent="0.3">
      <c r="A1" s="29" t="s">
        <v>0</v>
      </c>
      <c r="B1" s="29" t="s">
        <v>1</v>
      </c>
      <c r="C1" s="30" t="s">
        <v>2</v>
      </c>
      <c r="D1" s="31" t="s">
        <v>3</v>
      </c>
      <c r="E1" s="31" t="s">
        <v>4</v>
      </c>
      <c r="F1" s="31" t="s">
        <v>264</v>
      </c>
      <c r="G1" s="31" t="s">
        <v>124</v>
      </c>
      <c r="H1" s="31" t="s">
        <v>5</v>
      </c>
      <c r="I1" s="32" t="s">
        <v>6</v>
      </c>
      <c r="J1" s="33" t="s">
        <v>7</v>
      </c>
      <c r="K1" s="34" t="s">
        <v>265</v>
      </c>
      <c r="L1" s="34" t="s">
        <v>8</v>
      </c>
      <c r="M1" s="34" t="s">
        <v>263</v>
      </c>
      <c r="N1" s="35" t="s">
        <v>9</v>
      </c>
      <c r="O1" s="34" t="s">
        <v>10</v>
      </c>
      <c r="P1" s="34" t="s">
        <v>11</v>
      </c>
      <c r="Q1" s="37" t="s">
        <v>12</v>
      </c>
      <c r="R1" s="38" t="s">
        <v>13</v>
      </c>
      <c r="T1" t="s">
        <v>14</v>
      </c>
      <c r="U1" s="23" t="s">
        <v>108</v>
      </c>
      <c r="V1" s="24"/>
      <c r="W1" s="12">
        <f>SUMIFS(P9:P59,Q9:Q59, "Nicht Gekauft",R9:R59,"Benötigt")</f>
        <v>64.3</v>
      </c>
      <c r="Y1" s="21" t="s">
        <v>109</v>
      </c>
      <c r="Z1" s="22"/>
      <c r="AA1" s="11">
        <f>SUM(P2:P59)</f>
        <v>359.46999999999997</v>
      </c>
    </row>
    <row r="2" spans="1:27" x14ac:dyDescent="0.25">
      <c r="A2" s="39"/>
      <c r="B2" s="39" t="s">
        <v>15</v>
      </c>
      <c r="C2" s="39" t="s">
        <v>16</v>
      </c>
      <c r="D2" s="40" t="s">
        <v>17</v>
      </c>
      <c r="E2" s="39" t="s">
        <v>18</v>
      </c>
      <c r="F2" s="39" t="s">
        <v>19</v>
      </c>
      <c r="G2" s="39"/>
      <c r="H2" s="39"/>
      <c r="I2" s="41"/>
      <c r="J2" s="41" t="s">
        <v>20</v>
      </c>
      <c r="K2" s="41"/>
      <c r="L2" s="42" t="s">
        <v>21</v>
      </c>
      <c r="M2" s="43" t="str">
        <f>HYPERLINK(L2,J2)</f>
        <v>Stepperonline</v>
      </c>
      <c r="N2" s="44">
        <v>9.91</v>
      </c>
      <c r="O2" s="45">
        <v>1</v>
      </c>
      <c r="P2" s="44">
        <f t="shared" ref="P2:P59" si="0">N2*O2</f>
        <v>9.91</v>
      </c>
      <c r="Q2" s="45" t="s">
        <v>22</v>
      </c>
      <c r="R2" s="46" t="s">
        <v>111</v>
      </c>
      <c r="T2">
        <f>IF(AND(Q2="Nicht Gekauft", R2="Benötigt"), P2, 0)</f>
        <v>9.91</v>
      </c>
      <c r="U2" t="s">
        <v>262</v>
      </c>
    </row>
    <row r="3" spans="1:27" x14ac:dyDescent="0.25">
      <c r="A3" s="47" t="s">
        <v>117</v>
      </c>
      <c r="B3" s="47" t="s">
        <v>24</v>
      </c>
      <c r="C3" s="48" t="s">
        <v>16</v>
      </c>
      <c r="D3" s="49" t="s">
        <v>25</v>
      </c>
      <c r="E3" s="47" t="s">
        <v>26</v>
      </c>
      <c r="F3" s="47">
        <v>1.2</v>
      </c>
      <c r="G3" s="47">
        <v>12</v>
      </c>
      <c r="H3" s="47"/>
      <c r="I3" s="50"/>
      <c r="J3" s="50" t="s">
        <v>27</v>
      </c>
      <c r="K3" s="50"/>
      <c r="L3" s="51" t="s">
        <v>28</v>
      </c>
      <c r="M3" s="43" t="str">
        <f t="shared" ref="M3:M59" si="1">HYPERLINK(L3,J3)</f>
        <v>AZ-Delivery</v>
      </c>
      <c r="N3" s="52">
        <v>6.99</v>
      </c>
      <c r="O3" s="53">
        <v>1</v>
      </c>
      <c r="P3" s="52">
        <f t="shared" si="0"/>
        <v>6.99</v>
      </c>
      <c r="Q3" s="53" t="s">
        <v>22</v>
      </c>
      <c r="R3" s="36" t="s">
        <v>111</v>
      </c>
    </row>
    <row r="4" spans="1:27" ht="15.75" thickBot="1" x14ac:dyDescent="0.3">
      <c r="A4" s="39" t="s">
        <v>118</v>
      </c>
      <c r="B4" s="39" t="s">
        <v>24</v>
      </c>
      <c r="C4" s="54" t="s">
        <v>16</v>
      </c>
      <c r="D4" s="40" t="s">
        <v>119</v>
      </c>
      <c r="E4" s="39" t="s">
        <v>120</v>
      </c>
      <c r="F4" s="39">
        <v>1.2</v>
      </c>
      <c r="G4" s="39">
        <v>12</v>
      </c>
      <c r="H4" s="39"/>
      <c r="I4" s="55"/>
      <c r="J4" s="55" t="s">
        <v>121</v>
      </c>
      <c r="K4" s="55"/>
      <c r="L4" s="42" t="s">
        <v>122</v>
      </c>
      <c r="M4" s="43" t="str">
        <f t="shared" si="1"/>
        <v>3D-Jake</v>
      </c>
      <c r="N4" s="44">
        <v>6.99</v>
      </c>
      <c r="O4" s="45">
        <v>1</v>
      </c>
      <c r="P4" s="44">
        <f>N4*O4</f>
        <v>6.99</v>
      </c>
      <c r="Q4" s="45"/>
      <c r="R4" s="46"/>
      <c r="U4" s="1"/>
      <c r="V4" s="5"/>
    </row>
    <row r="5" spans="1:27" ht="15.75" thickBot="1" x14ac:dyDescent="0.3">
      <c r="A5" s="47"/>
      <c r="B5" s="47" t="s">
        <v>29</v>
      </c>
      <c r="C5" s="48" t="s">
        <v>16</v>
      </c>
      <c r="D5" s="47" t="s">
        <v>30</v>
      </c>
      <c r="E5" s="47" t="s">
        <v>31</v>
      </c>
      <c r="F5" s="47">
        <v>0.25</v>
      </c>
      <c r="G5" s="47">
        <v>5</v>
      </c>
      <c r="H5" s="47"/>
      <c r="I5" s="50"/>
      <c r="J5" s="50" t="s">
        <v>27</v>
      </c>
      <c r="K5" s="50"/>
      <c r="L5" s="51" t="s">
        <v>33</v>
      </c>
      <c r="M5" s="43" t="str">
        <f t="shared" si="1"/>
        <v>AZ-Delivery</v>
      </c>
      <c r="N5" s="52">
        <v>6.99</v>
      </c>
      <c r="O5" s="53">
        <v>1</v>
      </c>
      <c r="P5" s="52">
        <f t="shared" si="0"/>
        <v>6.99</v>
      </c>
      <c r="Q5" s="53" t="s">
        <v>22</v>
      </c>
      <c r="R5" s="36" t="s">
        <v>111</v>
      </c>
      <c r="T5">
        <f t="shared" ref="T5:T14" si="2">IF(AND(Q5="Nicht Gekauft", R5="Benötigt"), P5, 0)</f>
        <v>6.99</v>
      </c>
      <c r="U5" s="27" t="s">
        <v>113</v>
      </c>
      <c r="V5" s="28"/>
      <c r="W5" s="14">
        <f>SUBTOTAL(9,P1:P59)</f>
        <v>359.46999999999997</v>
      </c>
    </row>
    <row r="6" spans="1:27" x14ac:dyDescent="0.25">
      <c r="A6" s="39" t="s">
        <v>125</v>
      </c>
      <c r="B6" s="39" t="s">
        <v>100</v>
      </c>
      <c r="C6" s="54" t="s">
        <v>16</v>
      </c>
      <c r="D6" s="40" t="s">
        <v>101</v>
      </c>
      <c r="E6" s="39" t="s">
        <v>131</v>
      </c>
      <c r="F6" s="39">
        <f>0.053*O6</f>
        <v>0.21199999999999999</v>
      </c>
      <c r="G6" s="39">
        <v>5</v>
      </c>
      <c r="H6" s="39"/>
      <c r="I6" s="54"/>
      <c r="J6" s="54" t="s">
        <v>51</v>
      </c>
      <c r="K6" s="54"/>
      <c r="L6" s="42" t="s">
        <v>102</v>
      </c>
      <c r="M6" s="43" t="str">
        <f t="shared" si="1"/>
        <v>Amazon</v>
      </c>
      <c r="N6" s="44">
        <v>8.5299999999999994</v>
      </c>
      <c r="O6" s="45">
        <v>4</v>
      </c>
      <c r="P6" s="44">
        <f t="shared" si="0"/>
        <v>34.119999999999997</v>
      </c>
      <c r="Q6" s="45" t="s">
        <v>22</v>
      </c>
      <c r="R6" s="46" t="s">
        <v>111</v>
      </c>
      <c r="T6">
        <f t="shared" si="2"/>
        <v>34.119999999999997</v>
      </c>
      <c r="U6" s="25" t="s">
        <v>112</v>
      </c>
      <c r="V6" s="26"/>
      <c r="W6" s="10">
        <f>SUBTOTAL(9,T1:T59)</f>
        <v>115.32</v>
      </c>
    </row>
    <row r="7" spans="1:27" x14ac:dyDescent="0.25">
      <c r="A7" s="47" t="s">
        <v>126</v>
      </c>
      <c r="B7" s="47" t="s">
        <v>100</v>
      </c>
      <c r="C7" s="48" t="s">
        <v>16</v>
      </c>
      <c r="D7" s="47" t="s">
        <v>128</v>
      </c>
      <c r="E7" s="47" t="s">
        <v>129</v>
      </c>
      <c r="F7" s="47">
        <v>0.17</v>
      </c>
      <c r="G7" s="47">
        <v>12</v>
      </c>
      <c r="H7" s="47"/>
      <c r="I7" s="48"/>
      <c r="J7" s="48" t="s">
        <v>37</v>
      </c>
      <c r="K7" s="48"/>
      <c r="L7" s="51" t="s">
        <v>123</v>
      </c>
      <c r="M7" s="43" t="str">
        <f t="shared" si="1"/>
        <v>DigiKey</v>
      </c>
      <c r="N7" s="52">
        <v>6.73</v>
      </c>
      <c r="O7" s="53">
        <v>2</v>
      </c>
      <c r="P7" s="52">
        <f>N7*O7</f>
        <v>13.46</v>
      </c>
      <c r="Q7" s="53"/>
      <c r="R7" s="36"/>
    </row>
    <row r="8" spans="1:27" x14ac:dyDescent="0.25">
      <c r="A8" s="39" t="s">
        <v>126</v>
      </c>
      <c r="B8" s="39" t="s">
        <v>100</v>
      </c>
      <c r="C8" s="54" t="s">
        <v>16</v>
      </c>
      <c r="D8" s="40" t="s">
        <v>130</v>
      </c>
      <c r="E8" s="39" t="s">
        <v>129</v>
      </c>
      <c r="F8" s="39">
        <v>0.35</v>
      </c>
      <c r="G8" s="39">
        <v>5</v>
      </c>
      <c r="H8" s="39"/>
      <c r="I8" s="54"/>
      <c r="J8" s="54" t="s">
        <v>37</v>
      </c>
      <c r="K8" s="54"/>
      <c r="L8" s="42" t="s">
        <v>127</v>
      </c>
      <c r="M8" s="43" t="str">
        <f t="shared" si="1"/>
        <v>DigiKey</v>
      </c>
      <c r="N8" s="44">
        <v>7.4</v>
      </c>
      <c r="O8" s="45">
        <v>2</v>
      </c>
      <c r="P8" s="44">
        <f>N8*O8</f>
        <v>14.8</v>
      </c>
      <c r="Q8" s="45"/>
      <c r="R8" s="46"/>
    </row>
    <row r="9" spans="1:27" x14ac:dyDescent="0.25">
      <c r="A9" s="47" t="s">
        <v>169</v>
      </c>
      <c r="B9" s="47" t="s">
        <v>87</v>
      </c>
      <c r="C9" s="47" t="s">
        <v>88</v>
      </c>
      <c r="D9" s="47" t="s">
        <v>89</v>
      </c>
      <c r="E9" s="47" t="s">
        <v>159</v>
      </c>
      <c r="F9" s="47" t="s">
        <v>32</v>
      </c>
      <c r="G9" s="47"/>
      <c r="H9" s="47"/>
      <c r="I9" s="48"/>
      <c r="J9" s="48" t="s">
        <v>37</v>
      </c>
      <c r="K9" s="48"/>
      <c r="L9" s="51" t="s">
        <v>90</v>
      </c>
      <c r="M9" s="43" t="str">
        <f t="shared" si="1"/>
        <v>DigiKey</v>
      </c>
      <c r="N9" s="52">
        <v>0.69</v>
      </c>
      <c r="O9" s="53">
        <v>3</v>
      </c>
      <c r="P9" s="52">
        <f t="shared" si="0"/>
        <v>2.0699999999999998</v>
      </c>
      <c r="Q9" s="53" t="s">
        <v>22</v>
      </c>
      <c r="R9" s="36" t="s">
        <v>23</v>
      </c>
      <c r="T9">
        <f t="shared" si="2"/>
        <v>0</v>
      </c>
    </row>
    <row r="10" spans="1:27" x14ac:dyDescent="0.25">
      <c r="A10" s="39" t="s">
        <v>169</v>
      </c>
      <c r="B10" s="39" t="s">
        <v>94</v>
      </c>
      <c r="C10" s="39" t="s">
        <v>88</v>
      </c>
      <c r="D10" s="39" t="s">
        <v>92</v>
      </c>
      <c r="E10" s="39" t="s">
        <v>160</v>
      </c>
      <c r="F10" s="39" t="s">
        <v>32</v>
      </c>
      <c r="G10" s="39"/>
      <c r="H10" s="39"/>
      <c r="I10" s="54"/>
      <c r="J10" s="54" t="s">
        <v>37</v>
      </c>
      <c r="K10" s="54"/>
      <c r="L10" s="42" t="s">
        <v>93</v>
      </c>
      <c r="M10" s="43" t="str">
        <f t="shared" si="1"/>
        <v>DigiKey</v>
      </c>
      <c r="N10" s="44">
        <v>0.53</v>
      </c>
      <c r="O10" s="45">
        <v>9</v>
      </c>
      <c r="P10" s="44">
        <f t="shared" si="0"/>
        <v>4.7700000000000005</v>
      </c>
      <c r="Q10" s="45" t="s">
        <v>22</v>
      </c>
      <c r="R10" s="46" t="s">
        <v>23</v>
      </c>
      <c r="T10">
        <f t="shared" si="2"/>
        <v>0</v>
      </c>
    </row>
    <row r="11" spans="1:27" x14ac:dyDescent="0.25">
      <c r="A11" s="47" t="s">
        <v>169</v>
      </c>
      <c r="B11" s="47" t="s">
        <v>91</v>
      </c>
      <c r="C11" s="47" t="s">
        <v>88</v>
      </c>
      <c r="D11" s="47" t="s">
        <v>95</v>
      </c>
      <c r="E11" s="47" t="s">
        <v>161</v>
      </c>
      <c r="F11" s="47" t="s">
        <v>32</v>
      </c>
      <c r="G11" s="47"/>
      <c r="H11" s="47"/>
      <c r="I11" s="48"/>
      <c r="J11" s="48" t="s">
        <v>37</v>
      </c>
      <c r="K11" s="48"/>
      <c r="L11" s="51" t="s">
        <v>96</v>
      </c>
      <c r="M11" s="43" t="str">
        <f t="shared" si="1"/>
        <v>DigiKey</v>
      </c>
      <c r="N11" s="52">
        <v>0.69</v>
      </c>
      <c r="O11" s="53">
        <v>5</v>
      </c>
      <c r="P11" s="52">
        <f t="shared" si="0"/>
        <v>3.4499999999999997</v>
      </c>
      <c r="Q11" s="53" t="s">
        <v>22</v>
      </c>
      <c r="R11" s="36" t="s">
        <v>23</v>
      </c>
      <c r="T11">
        <f t="shared" si="2"/>
        <v>0</v>
      </c>
    </row>
    <row r="12" spans="1:27" x14ac:dyDescent="0.25">
      <c r="A12" s="39" t="s">
        <v>170</v>
      </c>
      <c r="B12" s="39" t="s">
        <v>97</v>
      </c>
      <c r="C12" s="39" t="s">
        <v>88</v>
      </c>
      <c r="D12" s="39" t="s">
        <v>32</v>
      </c>
      <c r="E12" s="39" t="s">
        <v>98</v>
      </c>
      <c r="F12" s="39" t="s">
        <v>32</v>
      </c>
      <c r="G12" s="39"/>
      <c r="H12" s="39"/>
      <c r="I12" s="54"/>
      <c r="J12" s="54" t="s">
        <v>51</v>
      </c>
      <c r="K12" s="54"/>
      <c r="L12" s="42" t="s">
        <v>270</v>
      </c>
      <c r="M12" s="43" t="str">
        <f t="shared" si="1"/>
        <v>Amazon</v>
      </c>
      <c r="N12" s="44">
        <v>17.14</v>
      </c>
      <c r="O12" s="45">
        <v>1</v>
      </c>
      <c r="P12" s="44">
        <f t="shared" si="0"/>
        <v>17.14</v>
      </c>
      <c r="Q12" s="45" t="s">
        <v>22</v>
      </c>
      <c r="R12" s="46" t="s">
        <v>23</v>
      </c>
      <c r="T12">
        <f t="shared" si="2"/>
        <v>0</v>
      </c>
    </row>
    <row r="13" spans="1:27" x14ac:dyDescent="0.25">
      <c r="A13" s="47" t="s">
        <v>171</v>
      </c>
      <c r="B13" s="47" t="s">
        <v>115</v>
      </c>
      <c r="C13" s="47" t="s">
        <v>88</v>
      </c>
      <c r="D13" s="47" t="s">
        <v>32</v>
      </c>
      <c r="E13" s="47" t="s">
        <v>116</v>
      </c>
      <c r="F13" s="47" t="s">
        <v>32</v>
      </c>
      <c r="G13" s="47"/>
      <c r="H13" s="47"/>
      <c r="I13" s="48"/>
      <c r="J13" s="48" t="s">
        <v>51</v>
      </c>
      <c r="K13" s="48"/>
      <c r="L13" s="51" t="s">
        <v>272</v>
      </c>
      <c r="M13" s="43" t="str">
        <f t="shared" si="1"/>
        <v>Amazon</v>
      </c>
      <c r="N13" s="52">
        <v>8.0500000000000007</v>
      </c>
      <c r="O13" s="53">
        <v>1</v>
      </c>
      <c r="P13" s="52">
        <f>N13*O13</f>
        <v>8.0500000000000007</v>
      </c>
      <c r="Q13" s="53"/>
      <c r="R13" s="36"/>
    </row>
    <row r="14" spans="1:27" x14ac:dyDescent="0.25">
      <c r="A14" s="39" t="s">
        <v>172</v>
      </c>
      <c r="B14" s="39" t="s">
        <v>114</v>
      </c>
      <c r="C14" s="39" t="s">
        <v>88</v>
      </c>
      <c r="D14" s="39" t="s">
        <v>32</v>
      </c>
      <c r="E14" s="39" t="s">
        <v>99</v>
      </c>
      <c r="F14" s="39" t="s">
        <v>32</v>
      </c>
      <c r="G14" s="39"/>
      <c r="H14" s="39"/>
      <c r="I14" s="54"/>
      <c r="J14" s="54" t="s">
        <v>51</v>
      </c>
      <c r="K14" s="54"/>
      <c r="L14" s="42" t="s">
        <v>271</v>
      </c>
      <c r="M14" s="43" t="str">
        <f t="shared" si="1"/>
        <v>Amazon</v>
      </c>
      <c r="N14" s="44">
        <v>7.55</v>
      </c>
      <c r="O14" s="45">
        <v>1</v>
      </c>
      <c r="P14" s="44">
        <f t="shared" si="0"/>
        <v>7.55</v>
      </c>
      <c r="Q14" s="45" t="s">
        <v>22</v>
      </c>
      <c r="R14" s="46" t="s">
        <v>111</v>
      </c>
      <c r="S14" s="9"/>
      <c r="T14">
        <f t="shared" si="2"/>
        <v>7.55</v>
      </c>
    </row>
    <row r="15" spans="1:27" x14ac:dyDescent="0.25">
      <c r="A15" s="47" t="s">
        <v>173</v>
      </c>
      <c r="B15" s="47" t="s">
        <v>87</v>
      </c>
      <c r="C15" s="47" t="s">
        <v>88</v>
      </c>
      <c r="D15" s="47" t="s">
        <v>158</v>
      </c>
      <c r="E15" s="47" t="s">
        <v>162</v>
      </c>
      <c r="F15" s="47" t="s">
        <v>32</v>
      </c>
      <c r="G15" s="47"/>
      <c r="H15" s="47"/>
      <c r="I15" s="48"/>
      <c r="J15" s="48" t="s">
        <v>37</v>
      </c>
      <c r="K15" s="48"/>
      <c r="L15" s="51" t="s">
        <v>157</v>
      </c>
      <c r="M15" s="43" t="str">
        <f t="shared" si="1"/>
        <v>DigiKey</v>
      </c>
      <c r="N15" s="52">
        <v>0.22</v>
      </c>
      <c r="O15" s="53">
        <v>1</v>
      </c>
      <c r="P15" s="52">
        <f t="shared" ref="P15" si="3">N15*O15</f>
        <v>0.22</v>
      </c>
      <c r="Q15" s="53"/>
      <c r="R15" s="36"/>
      <c r="S15" s="9"/>
    </row>
    <row r="16" spans="1:27" x14ac:dyDescent="0.25">
      <c r="A16" s="39" t="s">
        <v>173</v>
      </c>
      <c r="B16" s="39" t="s">
        <v>94</v>
      </c>
      <c r="C16" s="39" t="s">
        <v>88</v>
      </c>
      <c r="D16" s="39" t="s">
        <v>165</v>
      </c>
      <c r="E16" s="39" t="s">
        <v>163</v>
      </c>
      <c r="F16" s="39" t="s">
        <v>32</v>
      </c>
      <c r="G16" s="39"/>
      <c r="H16" s="39"/>
      <c r="I16" s="54"/>
      <c r="J16" s="54" t="s">
        <v>37</v>
      </c>
      <c r="K16" s="54"/>
      <c r="L16" s="42" t="s">
        <v>167</v>
      </c>
      <c r="M16" s="43" t="str">
        <f t="shared" si="1"/>
        <v>DigiKey</v>
      </c>
      <c r="N16" s="44">
        <v>0.18</v>
      </c>
      <c r="O16" s="45">
        <v>2</v>
      </c>
      <c r="P16" s="44">
        <f t="shared" ref="P16:P23" si="4">N16*O16</f>
        <v>0.36</v>
      </c>
      <c r="Q16" s="45"/>
      <c r="R16" s="46"/>
      <c r="S16" s="9"/>
    </row>
    <row r="17" spans="1:20" x14ac:dyDescent="0.25">
      <c r="A17" s="47" t="s">
        <v>173</v>
      </c>
      <c r="B17" s="47" t="s">
        <v>91</v>
      </c>
      <c r="C17" s="47" t="s">
        <v>88</v>
      </c>
      <c r="D17" s="47" t="s">
        <v>166</v>
      </c>
      <c r="E17" s="47" t="s">
        <v>164</v>
      </c>
      <c r="F17" s="47" t="s">
        <v>32</v>
      </c>
      <c r="G17" s="47"/>
      <c r="H17" s="47"/>
      <c r="I17" s="48"/>
      <c r="J17" s="48" t="s">
        <v>37</v>
      </c>
      <c r="K17" s="48"/>
      <c r="L17" s="51" t="s">
        <v>168</v>
      </c>
      <c r="M17" s="43" t="str">
        <f t="shared" si="1"/>
        <v>DigiKey</v>
      </c>
      <c r="N17" s="52">
        <v>0.14000000000000001</v>
      </c>
      <c r="O17" s="53">
        <v>8</v>
      </c>
      <c r="P17" s="52">
        <f t="shared" si="4"/>
        <v>1.1200000000000001</v>
      </c>
      <c r="Q17" s="53"/>
      <c r="R17" s="36"/>
      <c r="S17" s="9"/>
    </row>
    <row r="18" spans="1:20" x14ac:dyDescent="0.25">
      <c r="A18" s="39"/>
      <c r="B18" s="39" t="s">
        <v>206</v>
      </c>
      <c r="C18" s="54" t="s">
        <v>88</v>
      </c>
      <c r="D18" s="39" t="s">
        <v>217</v>
      </c>
      <c r="E18" s="39" t="s">
        <v>218</v>
      </c>
      <c r="F18" s="39" t="s">
        <v>32</v>
      </c>
      <c r="G18" s="39"/>
      <c r="H18" s="39"/>
      <c r="I18" s="54"/>
      <c r="J18" s="54" t="s">
        <v>37</v>
      </c>
      <c r="K18" s="54"/>
      <c r="L18" s="42" t="s">
        <v>216</v>
      </c>
      <c r="M18" s="43" t="str">
        <f t="shared" si="1"/>
        <v>DigiKey</v>
      </c>
      <c r="N18" s="44">
        <v>0.84</v>
      </c>
      <c r="O18" s="45">
        <v>1</v>
      </c>
      <c r="P18" s="44">
        <f>N18*O18</f>
        <v>0.84</v>
      </c>
      <c r="Q18" s="45"/>
      <c r="R18" s="46"/>
      <c r="S18" s="9"/>
    </row>
    <row r="19" spans="1:20" x14ac:dyDescent="0.25">
      <c r="A19" s="47" t="s">
        <v>182</v>
      </c>
      <c r="B19" s="47" t="s">
        <v>181</v>
      </c>
      <c r="C19" s="47" t="s">
        <v>88</v>
      </c>
      <c r="D19" s="47" t="s">
        <v>180</v>
      </c>
      <c r="E19" s="47" t="s">
        <v>179</v>
      </c>
      <c r="F19" s="47" t="s">
        <v>32</v>
      </c>
      <c r="G19" s="47"/>
      <c r="H19" s="47"/>
      <c r="I19" s="48"/>
      <c r="J19" s="48" t="s">
        <v>37</v>
      </c>
      <c r="K19" s="47" t="s">
        <v>175</v>
      </c>
      <c r="L19" s="51" t="s">
        <v>174</v>
      </c>
      <c r="M19" s="43" t="str">
        <f t="shared" si="1"/>
        <v>DigiKey</v>
      </c>
      <c r="N19" s="52">
        <v>3.24</v>
      </c>
      <c r="O19" s="53">
        <v>1</v>
      </c>
      <c r="P19" s="52">
        <f t="shared" si="4"/>
        <v>3.24</v>
      </c>
      <c r="Q19" s="53"/>
      <c r="R19" s="36"/>
      <c r="S19" s="9"/>
    </row>
    <row r="20" spans="1:20" x14ac:dyDescent="0.25">
      <c r="A20" s="39" t="s">
        <v>183</v>
      </c>
      <c r="B20" s="39" t="s">
        <v>181</v>
      </c>
      <c r="C20" s="39" t="s">
        <v>88</v>
      </c>
      <c r="D20" s="39" t="s">
        <v>184</v>
      </c>
      <c r="E20" s="39" t="s">
        <v>186</v>
      </c>
      <c r="F20" s="39" t="s">
        <v>32</v>
      </c>
      <c r="G20" s="39"/>
      <c r="H20" s="39"/>
      <c r="I20" s="54"/>
      <c r="J20" s="54" t="s">
        <v>37</v>
      </c>
      <c r="K20" s="54"/>
      <c r="L20" s="42" t="s">
        <v>185</v>
      </c>
      <c r="M20" s="43" t="str">
        <f t="shared" si="1"/>
        <v>DigiKey</v>
      </c>
      <c r="N20" s="44">
        <v>1.7</v>
      </c>
      <c r="O20" s="45">
        <v>1</v>
      </c>
      <c r="P20" s="44">
        <f t="shared" si="4"/>
        <v>1.7</v>
      </c>
      <c r="Q20" s="45"/>
      <c r="R20" s="46"/>
      <c r="S20" s="9"/>
    </row>
    <row r="21" spans="1:20" ht="15" customHeight="1" x14ac:dyDescent="0.25">
      <c r="A21" s="47" t="s">
        <v>196</v>
      </c>
      <c r="B21" s="47" t="s">
        <v>187</v>
      </c>
      <c r="C21" s="48" t="s">
        <v>176</v>
      </c>
      <c r="D21" s="47" t="s">
        <v>189</v>
      </c>
      <c r="E21" s="47" t="s">
        <v>188</v>
      </c>
      <c r="F21" s="47" t="s">
        <v>32</v>
      </c>
      <c r="G21" s="47"/>
      <c r="H21" s="47"/>
      <c r="I21" s="48"/>
      <c r="J21" s="48" t="s">
        <v>37</v>
      </c>
      <c r="K21" s="48" t="s">
        <v>178</v>
      </c>
      <c r="L21" s="51" t="s">
        <v>177</v>
      </c>
      <c r="M21" s="43" t="str">
        <f t="shared" si="1"/>
        <v>DigiKey</v>
      </c>
      <c r="N21" s="52">
        <v>0.82</v>
      </c>
      <c r="O21" s="53">
        <v>1</v>
      </c>
      <c r="P21" s="52">
        <f t="shared" si="4"/>
        <v>0.82</v>
      </c>
      <c r="Q21" s="53"/>
      <c r="R21" s="36"/>
      <c r="S21" s="9"/>
    </row>
    <row r="22" spans="1:20" ht="15" customHeight="1" x14ac:dyDescent="0.25">
      <c r="A22" s="39" t="s">
        <v>197</v>
      </c>
      <c r="B22" s="39" t="s">
        <v>187</v>
      </c>
      <c r="C22" s="54" t="s">
        <v>176</v>
      </c>
      <c r="D22" s="39" t="s">
        <v>192</v>
      </c>
      <c r="E22" s="39" t="s">
        <v>191</v>
      </c>
      <c r="F22" s="39" t="s">
        <v>32</v>
      </c>
      <c r="G22" s="39"/>
      <c r="H22" s="39"/>
      <c r="I22" s="54"/>
      <c r="J22" s="54" t="s">
        <v>37</v>
      </c>
      <c r="K22" s="54"/>
      <c r="L22" s="42" t="s">
        <v>190</v>
      </c>
      <c r="M22" s="43" t="str">
        <f t="shared" si="1"/>
        <v>DigiKey</v>
      </c>
      <c r="N22" s="44">
        <v>0.94</v>
      </c>
      <c r="O22" s="45">
        <v>1</v>
      </c>
      <c r="P22" s="44">
        <f t="shared" si="4"/>
        <v>0.94</v>
      </c>
      <c r="Q22" s="45"/>
      <c r="R22" s="46"/>
      <c r="S22" s="9"/>
    </row>
    <row r="23" spans="1:20" ht="15" customHeight="1" x14ac:dyDescent="0.25">
      <c r="A23" s="47" t="s">
        <v>198</v>
      </c>
      <c r="B23" s="47" t="s">
        <v>187</v>
      </c>
      <c r="C23" s="48" t="s">
        <v>176</v>
      </c>
      <c r="D23" s="47" t="s">
        <v>193</v>
      </c>
      <c r="E23" s="47" t="s">
        <v>194</v>
      </c>
      <c r="F23" s="47" t="s">
        <v>32</v>
      </c>
      <c r="G23" s="47"/>
      <c r="H23" s="47"/>
      <c r="I23" s="48"/>
      <c r="J23" s="48" t="s">
        <v>37</v>
      </c>
      <c r="K23" s="48"/>
      <c r="L23" s="51" t="s">
        <v>195</v>
      </c>
      <c r="M23" s="43" t="str">
        <f t="shared" si="1"/>
        <v>DigiKey</v>
      </c>
      <c r="N23" s="52">
        <v>1.33</v>
      </c>
      <c r="O23" s="53">
        <v>1</v>
      </c>
      <c r="P23" s="52">
        <f t="shared" si="4"/>
        <v>1.33</v>
      </c>
      <c r="Q23" s="53"/>
      <c r="R23" s="36"/>
      <c r="S23" s="9"/>
    </row>
    <row r="24" spans="1:20" ht="15" customHeight="1" x14ac:dyDescent="0.25">
      <c r="A24" s="39"/>
      <c r="B24" s="39" t="s">
        <v>204</v>
      </c>
      <c r="C24" s="54" t="s">
        <v>86</v>
      </c>
      <c r="D24" s="39" t="s">
        <v>205</v>
      </c>
      <c r="E24" s="39" t="s">
        <v>201</v>
      </c>
      <c r="F24" s="39" t="s">
        <v>32</v>
      </c>
      <c r="G24" s="39"/>
      <c r="H24" s="39"/>
      <c r="I24" s="55"/>
      <c r="J24" s="54" t="s">
        <v>37</v>
      </c>
      <c r="K24" s="54"/>
      <c r="L24" s="42" t="s">
        <v>200</v>
      </c>
      <c r="M24" s="43" t="str">
        <f t="shared" si="1"/>
        <v>DigiKey</v>
      </c>
      <c r="N24" s="44">
        <v>2.04</v>
      </c>
      <c r="O24" s="45">
        <v>1</v>
      </c>
      <c r="P24" s="44">
        <f>N24*O24</f>
        <v>2.04</v>
      </c>
      <c r="Q24" s="45"/>
      <c r="R24" s="46"/>
    </row>
    <row r="25" spans="1:20" ht="15" customHeight="1" x14ac:dyDescent="0.25">
      <c r="A25" s="49"/>
      <c r="B25" s="47" t="s">
        <v>137</v>
      </c>
      <c r="C25" s="49" t="s">
        <v>86</v>
      </c>
      <c r="D25" s="47" t="s">
        <v>136</v>
      </c>
      <c r="E25" s="49" t="s">
        <v>141</v>
      </c>
      <c r="F25" s="47" t="s">
        <v>32</v>
      </c>
      <c r="G25" s="47"/>
      <c r="H25" s="48"/>
      <c r="I25" s="51"/>
      <c r="J25" s="48" t="s">
        <v>37</v>
      </c>
      <c r="K25" s="48" t="s">
        <v>199</v>
      </c>
      <c r="L25" s="51" t="s">
        <v>135</v>
      </c>
      <c r="M25" s="43" t="str">
        <f t="shared" si="1"/>
        <v>DigiKey</v>
      </c>
      <c r="N25" s="52">
        <v>0.1</v>
      </c>
      <c r="O25" s="53">
        <v>10</v>
      </c>
      <c r="P25" s="52">
        <v>1</v>
      </c>
      <c r="Q25" s="49"/>
      <c r="R25" s="49"/>
    </row>
    <row r="26" spans="1:20" ht="15" customHeight="1" x14ac:dyDescent="0.25">
      <c r="A26" s="40" t="s">
        <v>202</v>
      </c>
      <c r="B26" s="39" t="s">
        <v>140</v>
      </c>
      <c r="C26" s="40" t="s">
        <v>86</v>
      </c>
      <c r="D26" s="39" t="s">
        <v>138</v>
      </c>
      <c r="E26" s="39" t="s">
        <v>142</v>
      </c>
      <c r="F26" s="39" t="s">
        <v>32</v>
      </c>
      <c r="G26" s="39"/>
      <c r="H26" s="54"/>
      <c r="I26" s="42"/>
      <c r="J26" s="54" t="s">
        <v>37</v>
      </c>
      <c r="K26" s="54" t="s">
        <v>203</v>
      </c>
      <c r="L26" s="42" t="s">
        <v>139</v>
      </c>
      <c r="M26" s="43" t="str">
        <f t="shared" si="1"/>
        <v>DigiKey</v>
      </c>
      <c r="N26" s="44">
        <v>5.54</v>
      </c>
      <c r="O26" s="45">
        <v>1</v>
      </c>
      <c r="P26" s="44">
        <v>5.54</v>
      </c>
      <c r="Q26" s="40"/>
      <c r="R26" s="40"/>
    </row>
    <row r="27" spans="1:20" x14ac:dyDescent="0.25">
      <c r="A27" s="47"/>
      <c r="B27" s="47" t="s">
        <v>48</v>
      </c>
      <c r="C27" s="47" t="s">
        <v>49</v>
      </c>
      <c r="D27" s="47" t="s">
        <v>32</v>
      </c>
      <c r="E27" s="48" t="s">
        <v>50</v>
      </c>
      <c r="F27" s="47" t="s">
        <v>32</v>
      </c>
      <c r="G27" s="47"/>
      <c r="H27" s="47"/>
      <c r="I27" s="50"/>
      <c r="J27" s="50" t="s">
        <v>51</v>
      </c>
      <c r="K27" s="50"/>
      <c r="L27" s="51" t="s">
        <v>52</v>
      </c>
      <c r="M27" s="43" t="str">
        <f t="shared" si="1"/>
        <v>Amazon</v>
      </c>
      <c r="N27" s="52">
        <v>8.66</v>
      </c>
      <c r="O27" s="53">
        <v>1</v>
      </c>
      <c r="P27" s="52">
        <f t="shared" si="0"/>
        <v>8.66</v>
      </c>
      <c r="Q27" s="53" t="s">
        <v>53</v>
      </c>
      <c r="R27" s="36" t="s">
        <v>111</v>
      </c>
      <c r="T27">
        <f>IF(AND(Q27="Nicht Gekauft", R27="Benötigt"), P27, 0)</f>
        <v>0</v>
      </c>
    </row>
    <row r="28" spans="1:20" x14ac:dyDescent="0.25">
      <c r="A28" s="39"/>
      <c r="B28" s="39" t="s">
        <v>54</v>
      </c>
      <c r="C28" s="39" t="s">
        <v>49</v>
      </c>
      <c r="D28" s="39" t="s">
        <v>32</v>
      </c>
      <c r="E28" s="39" t="s">
        <v>55</v>
      </c>
      <c r="F28" s="39" t="s">
        <v>32</v>
      </c>
      <c r="G28" s="39"/>
      <c r="H28" s="39"/>
      <c r="I28" s="54"/>
      <c r="J28" s="54" t="s">
        <v>51</v>
      </c>
      <c r="K28" s="54"/>
      <c r="L28" s="43" t="s">
        <v>266</v>
      </c>
      <c r="M28" s="43" t="str">
        <f t="shared" si="1"/>
        <v>Amazon</v>
      </c>
      <c r="N28" s="44">
        <v>5.99</v>
      </c>
      <c r="O28" s="45">
        <v>1</v>
      </c>
      <c r="P28" s="44">
        <f t="shared" si="0"/>
        <v>5.99</v>
      </c>
      <c r="Q28" s="45" t="s">
        <v>53</v>
      </c>
      <c r="R28" s="46" t="s">
        <v>111</v>
      </c>
      <c r="T28">
        <f>IF(AND(Q28="Nicht Gekauft", R28="Benötigt"), P28, 0)</f>
        <v>0</v>
      </c>
    </row>
    <row r="29" spans="1:20" x14ac:dyDescent="0.25">
      <c r="A29" s="47"/>
      <c r="B29" s="47" t="s">
        <v>56</v>
      </c>
      <c r="C29" s="47" t="s">
        <v>49</v>
      </c>
      <c r="D29" s="47" t="s">
        <v>32</v>
      </c>
      <c r="E29" s="47" t="s">
        <v>57</v>
      </c>
      <c r="F29" s="47" t="s">
        <v>32</v>
      </c>
      <c r="G29" s="47"/>
      <c r="H29" s="47"/>
      <c r="I29" s="48"/>
      <c r="J29" s="48" t="s">
        <v>51</v>
      </c>
      <c r="K29" s="48"/>
      <c r="L29" s="51" t="s">
        <v>266</v>
      </c>
      <c r="M29" s="43" t="str">
        <f t="shared" si="1"/>
        <v>Amazon</v>
      </c>
      <c r="N29" s="52">
        <v>18.14</v>
      </c>
      <c r="O29" s="53">
        <v>1</v>
      </c>
      <c r="P29" s="52">
        <f t="shared" si="0"/>
        <v>18.14</v>
      </c>
      <c r="Q29" s="53" t="s">
        <v>53</v>
      </c>
      <c r="R29" s="36" t="s">
        <v>111</v>
      </c>
      <c r="T29">
        <f>IF(AND(Q29="Nicht Gekauft", R29="Benötigt"), P29, 0)</f>
        <v>0</v>
      </c>
    </row>
    <row r="30" spans="1:20" x14ac:dyDescent="0.25">
      <c r="A30" s="39"/>
      <c r="B30" s="39" t="s">
        <v>236</v>
      </c>
      <c r="C30" s="54" t="s">
        <v>235</v>
      </c>
      <c r="D30" s="40" t="s">
        <v>244</v>
      </c>
      <c r="E30" s="39" t="s">
        <v>243</v>
      </c>
      <c r="F30" s="39" t="s">
        <v>32</v>
      </c>
      <c r="G30" s="39"/>
      <c r="H30" s="39"/>
      <c r="I30" s="54"/>
      <c r="J30" s="54" t="s">
        <v>37</v>
      </c>
      <c r="K30" s="54"/>
      <c r="L30" s="42" t="s">
        <v>237</v>
      </c>
      <c r="M30" s="43" t="str">
        <f t="shared" si="1"/>
        <v>DigiKey</v>
      </c>
      <c r="N30" s="44">
        <v>2.91</v>
      </c>
      <c r="O30" s="45">
        <v>2</v>
      </c>
      <c r="P30" s="44">
        <f t="shared" ref="P30:P40" si="5">N30*O30</f>
        <v>5.82</v>
      </c>
      <c r="Q30" s="45"/>
      <c r="R30" s="46"/>
    </row>
    <row r="31" spans="1:20" x14ac:dyDescent="0.25">
      <c r="A31" s="47"/>
      <c r="B31" s="47" t="s">
        <v>253</v>
      </c>
      <c r="C31" s="48" t="s">
        <v>235</v>
      </c>
      <c r="D31" s="49" t="s">
        <v>254</v>
      </c>
      <c r="E31" s="47" t="s">
        <v>255</v>
      </c>
      <c r="F31" s="47" t="s">
        <v>32</v>
      </c>
      <c r="G31" s="47"/>
      <c r="H31" s="47"/>
      <c r="I31" s="48"/>
      <c r="J31" s="48" t="s">
        <v>37</v>
      </c>
      <c r="K31" s="48"/>
      <c r="L31" s="51" t="s">
        <v>256</v>
      </c>
      <c r="M31" s="43" t="str">
        <f t="shared" si="1"/>
        <v>DigiKey</v>
      </c>
      <c r="N31" s="52">
        <v>0.41</v>
      </c>
      <c r="O31" s="53">
        <v>1</v>
      </c>
      <c r="P31" s="52">
        <f>N31*O31</f>
        <v>0.41</v>
      </c>
      <c r="Q31" s="53"/>
      <c r="R31" s="36"/>
    </row>
    <row r="32" spans="1:20" x14ac:dyDescent="0.25">
      <c r="A32" s="39"/>
      <c r="B32" s="39" t="s">
        <v>257</v>
      </c>
      <c r="C32" s="54" t="s">
        <v>235</v>
      </c>
      <c r="D32" s="40" t="s">
        <v>259</v>
      </c>
      <c r="E32" s="39" t="s">
        <v>260</v>
      </c>
      <c r="F32" s="39"/>
      <c r="G32" s="39"/>
      <c r="H32" s="39"/>
      <c r="I32" s="54"/>
      <c r="J32" s="54" t="s">
        <v>37</v>
      </c>
      <c r="K32" s="54"/>
      <c r="L32" s="42" t="s">
        <v>258</v>
      </c>
      <c r="M32" s="43" t="str">
        <f t="shared" si="1"/>
        <v>DigiKey</v>
      </c>
      <c r="N32" s="44">
        <v>0.23</v>
      </c>
      <c r="O32" s="45">
        <v>1</v>
      </c>
      <c r="P32" s="44">
        <f>N32*O32</f>
        <v>0.23</v>
      </c>
      <c r="Q32" s="45"/>
      <c r="R32" s="46"/>
    </row>
    <row r="33" spans="1:20" x14ac:dyDescent="0.25">
      <c r="A33" s="47"/>
      <c r="B33" s="47" t="s">
        <v>231</v>
      </c>
      <c r="C33" s="48" t="s">
        <v>207</v>
      </c>
      <c r="D33" s="47" t="s">
        <v>233</v>
      </c>
      <c r="E33" s="47" t="s">
        <v>234</v>
      </c>
      <c r="F33" s="47" t="s">
        <v>261</v>
      </c>
      <c r="G33" s="47"/>
      <c r="H33" s="47"/>
      <c r="I33" s="48"/>
      <c r="J33" s="48" t="s">
        <v>37</v>
      </c>
      <c r="K33" s="48"/>
      <c r="L33" s="51" t="s">
        <v>232</v>
      </c>
      <c r="M33" s="43" t="str">
        <f t="shared" si="1"/>
        <v>DigiKey</v>
      </c>
      <c r="N33" s="52">
        <v>1.56</v>
      </c>
      <c r="O33" s="53">
        <v>1</v>
      </c>
      <c r="P33" s="52">
        <f>N33*O33</f>
        <v>1.56</v>
      </c>
      <c r="Q33" s="53"/>
      <c r="R33" s="36"/>
    </row>
    <row r="34" spans="1:20" ht="15" customHeight="1" x14ac:dyDescent="0.25">
      <c r="A34" s="39"/>
      <c r="B34" s="39" t="s">
        <v>227</v>
      </c>
      <c r="C34" s="54" t="s">
        <v>207</v>
      </c>
      <c r="D34" s="39" t="s">
        <v>229</v>
      </c>
      <c r="E34" s="39" t="s">
        <v>230</v>
      </c>
      <c r="F34" s="39" t="s">
        <v>32</v>
      </c>
      <c r="G34" s="39"/>
      <c r="H34" s="39"/>
      <c r="I34" s="54"/>
      <c r="J34" s="54" t="s">
        <v>37</v>
      </c>
      <c r="K34" s="54"/>
      <c r="L34" s="42" t="s">
        <v>228</v>
      </c>
      <c r="M34" s="43" t="str">
        <f t="shared" si="1"/>
        <v>DigiKey</v>
      </c>
      <c r="N34" s="44">
        <v>0.47</v>
      </c>
      <c r="O34" s="45">
        <v>1</v>
      </c>
      <c r="P34" s="44">
        <f t="shared" si="5"/>
        <v>0.47</v>
      </c>
      <c r="Q34" s="45"/>
      <c r="R34" s="46"/>
    </row>
    <row r="35" spans="1:20" x14ac:dyDescent="0.25">
      <c r="A35" s="47"/>
      <c r="B35" s="47" t="s">
        <v>209</v>
      </c>
      <c r="C35" s="48" t="s">
        <v>207</v>
      </c>
      <c r="D35" s="47">
        <v>824521241</v>
      </c>
      <c r="E35" s="47" t="s">
        <v>210</v>
      </c>
      <c r="F35" s="47" t="s">
        <v>32</v>
      </c>
      <c r="G35" s="47"/>
      <c r="H35" s="47"/>
      <c r="I35" s="48"/>
      <c r="J35" s="48" t="s">
        <v>211</v>
      </c>
      <c r="K35" s="48"/>
      <c r="L35" s="51" t="s">
        <v>208</v>
      </c>
      <c r="M35" s="43" t="str">
        <f t="shared" si="1"/>
        <v>Digikey</v>
      </c>
      <c r="N35" s="52">
        <v>0.3</v>
      </c>
      <c r="O35" s="53">
        <v>1</v>
      </c>
      <c r="P35" s="52">
        <f t="shared" si="5"/>
        <v>0.3</v>
      </c>
      <c r="Q35" s="53"/>
      <c r="R35" s="36"/>
    </row>
    <row r="36" spans="1:20" x14ac:dyDescent="0.25">
      <c r="A36" s="39"/>
      <c r="B36" s="39" t="s">
        <v>245</v>
      </c>
      <c r="C36" s="54" t="s">
        <v>46</v>
      </c>
      <c r="D36" s="39" t="s">
        <v>246</v>
      </c>
      <c r="E36" s="39" t="s">
        <v>248</v>
      </c>
      <c r="F36" s="39" t="s">
        <v>32</v>
      </c>
      <c r="G36" s="39"/>
      <c r="H36" s="39"/>
      <c r="I36" s="54"/>
      <c r="J36" s="54" t="s">
        <v>37</v>
      </c>
      <c r="K36" s="54"/>
      <c r="L36" s="42" t="s">
        <v>247</v>
      </c>
      <c r="M36" s="43" t="str">
        <f t="shared" si="1"/>
        <v>DigiKey</v>
      </c>
      <c r="N36" s="44">
        <v>5.79</v>
      </c>
      <c r="O36" s="45">
        <v>1</v>
      </c>
      <c r="P36" s="44">
        <f>N36*O36</f>
        <v>5.79</v>
      </c>
      <c r="Q36" s="45"/>
      <c r="R36" s="46"/>
    </row>
    <row r="37" spans="1:20" x14ac:dyDescent="0.25">
      <c r="A37" s="47"/>
      <c r="B37" s="47" t="s">
        <v>249</v>
      </c>
      <c r="C37" s="48" t="s">
        <v>46</v>
      </c>
      <c r="D37" s="47" t="s">
        <v>252</v>
      </c>
      <c r="E37" s="47" t="s">
        <v>251</v>
      </c>
      <c r="F37" s="47"/>
      <c r="G37" s="47"/>
      <c r="H37" s="47"/>
      <c r="I37" s="48"/>
      <c r="J37" s="48" t="s">
        <v>37</v>
      </c>
      <c r="K37" s="48"/>
      <c r="L37" s="51" t="s">
        <v>250</v>
      </c>
      <c r="M37" s="43" t="str">
        <f t="shared" si="1"/>
        <v>DigiKey</v>
      </c>
      <c r="N37" s="52">
        <v>4.1399999999999997</v>
      </c>
      <c r="O37" s="53">
        <v>1</v>
      </c>
      <c r="P37" s="52">
        <f>N37*O37</f>
        <v>4.1399999999999997</v>
      </c>
      <c r="Q37" s="53"/>
      <c r="R37" s="36"/>
    </row>
    <row r="38" spans="1:20" x14ac:dyDescent="0.25">
      <c r="A38" s="39"/>
      <c r="B38" s="39" t="s">
        <v>212</v>
      </c>
      <c r="C38" s="54" t="s">
        <v>46</v>
      </c>
      <c r="D38" s="39" t="s">
        <v>213</v>
      </c>
      <c r="E38" s="39" t="s">
        <v>214</v>
      </c>
      <c r="F38" s="39" t="s">
        <v>32</v>
      </c>
      <c r="G38" s="39"/>
      <c r="H38" s="39"/>
      <c r="I38" s="54"/>
      <c r="J38" s="54" t="s">
        <v>37</v>
      </c>
      <c r="K38" s="54"/>
      <c r="L38" s="42" t="s">
        <v>215</v>
      </c>
      <c r="M38" s="43" t="str">
        <f t="shared" si="1"/>
        <v>DigiKey</v>
      </c>
      <c r="N38" s="44">
        <v>2.5499999999999998</v>
      </c>
      <c r="O38" s="45">
        <v>1</v>
      </c>
      <c r="P38" s="44">
        <f t="shared" si="5"/>
        <v>2.5499999999999998</v>
      </c>
      <c r="Q38" s="45"/>
      <c r="R38" s="46"/>
    </row>
    <row r="39" spans="1:20" x14ac:dyDescent="0.25">
      <c r="A39" s="47"/>
      <c r="B39" s="47" t="s">
        <v>219</v>
      </c>
      <c r="C39" s="48" t="s">
        <v>46</v>
      </c>
      <c r="D39" s="47" t="s">
        <v>221</v>
      </c>
      <c r="E39" s="47" t="s">
        <v>222</v>
      </c>
      <c r="F39" s="47" t="s">
        <v>32</v>
      </c>
      <c r="G39" s="47"/>
      <c r="H39" s="47"/>
      <c r="I39" s="48"/>
      <c r="J39" s="48" t="s">
        <v>37</v>
      </c>
      <c r="K39" s="48"/>
      <c r="L39" s="51" t="s">
        <v>220</v>
      </c>
      <c r="M39" s="43" t="str">
        <f t="shared" si="1"/>
        <v>DigiKey</v>
      </c>
      <c r="N39" s="52">
        <v>4.5999999999999996</v>
      </c>
      <c r="O39" s="53">
        <v>1</v>
      </c>
      <c r="P39" s="52">
        <f t="shared" si="5"/>
        <v>4.5999999999999996</v>
      </c>
      <c r="Q39" s="53"/>
      <c r="R39" s="36"/>
    </row>
    <row r="40" spans="1:20" x14ac:dyDescent="0.25">
      <c r="A40" s="39"/>
      <c r="B40" s="39" t="s">
        <v>224</v>
      </c>
      <c r="C40" s="54" t="s">
        <v>46</v>
      </c>
      <c r="D40" s="39" t="s">
        <v>225</v>
      </c>
      <c r="E40" s="39" t="s">
        <v>226</v>
      </c>
      <c r="F40" s="39" t="s">
        <v>32</v>
      </c>
      <c r="G40" s="39"/>
      <c r="H40" s="39"/>
      <c r="I40" s="54"/>
      <c r="J40" s="54" t="s">
        <v>37</v>
      </c>
      <c r="K40" s="54"/>
      <c r="L40" s="42" t="s">
        <v>223</v>
      </c>
      <c r="M40" s="43" t="str">
        <f t="shared" si="1"/>
        <v>DigiKey</v>
      </c>
      <c r="N40" s="44">
        <v>0.6</v>
      </c>
      <c r="O40" s="45">
        <v>1</v>
      </c>
      <c r="P40" s="44">
        <f t="shared" si="5"/>
        <v>0.6</v>
      </c>
      <c r="Q40" s="45"/>
      <c r="R40" s="46"/>
    </row>
    <row r="41" spans="1:20" x14ac:dyDescent="0.25">
      <c r="A41" s="47"/>
      <c r="B41" s="47" t="s">
        <v>34</v>
      </c>
      <c r="C41" s="47" t="s">
        <v>35</v>
      </c>
      <c r="D41" s="47" t="s">
        <v>32</v>
      </c>
      <c r="E41" s="47" t="s">
        <v>36</v>
      </c>
      <c r="F41" s="47" t="s">
        <v>32</v>
      </c>
      <c r="G41" s="47"/>
      <c r="H41" s="47"/>
      <c r="I41" s="50"/>
      <c r="J41" s="50" t="s">
        <v>37</v>
      </c>
      <c r="K41" s="50"/>
      <c r="L41" s="51" t="s">
        <v>38</v>
      </c>
      <c r="M41" s="43" t="str">
        <f t="shared" si="1"/>
        <v>DigiKey</v>
      </c>
      <c r="N41" s="52">
        <v>0.88</v>
      </c>
      <c r="O41" s="53">
        <v>10</v>
      </c>
      <c r="P41" s="52">
        <f t="shared" si="0"/>
        <v>8.8000000000000007</v>
      </c>
      <c r="Q41" s="53" t="s">
        <v>22</v>
      </c>
      <c r="R41" s="36" t="s">
        <v>111</v>
      </c>
      <c r="S41" s="7"/>
      <c r="T41">
        <f t="shared" ref="T41:T46" si="6">IF(AND(Q41="Nicht Gekauft", R41="Benötigt"), P41, 0)</f>
        <v>8.8000000000000007</v>
      </c>
    </row>
    <row r="42" spans="1:20" x14ac:dyDescent="0.25">
      <c r="A42" s="39"/>
      <c r="B42" s="39" t="s">
        <v>39</v>
      </c>
      <c r="C42" s="39" t="s">
        <v>35</v>
      </c>
      <c r="D42" s="39" t="s">
        <v>40</v>
      </c>
      <c r="E42" s="39" t="s">
        <v>41</v>
      </c>
      <c r="F42" s="39" t="s">
        <v>32</v>
      </c>
      <c r="G42" s="39"/>
      <c r="H42" s="39"/>
      <c r="I42" s="55"/>
      <c r="J42" s="55" t="s">
        <v>37</v>
      </c>
      <c r="K42" s="55"/>
      <c r="L42" s="42" t="s">
        <v>42</v>
      </c>
      <c r="M42" s="43" t="str">
        <f t="shared" si="1"/>
        <v>DigiKey</v>
      </c>
      <c r="N42" s="44">
        <v>0.56999999999999995</v>
      </c>
      <c r="O42" s="45">
        <v>4</v>
      </c>
      <c r="P42" s="44">
        <f t="shared" si="0"/>
        <v>2.2799999999999998</v>
      </c>
      <c r="Q42" s="45" t="s">
        <v>22</v>
      </c>
      <c r="R42" s="46" t="s">
        <v>111</v>
      </c>
      <c r="S42" s="7"/>
      <c r="T42">
        <f t="shared" si="6"/>
        <v>2.2799999999999998</v>
      </c>
    </row>
    <row r="43" spans="1:20" x14ac:dyDescent="0.25">
      <c r="A43" s="47"/>
      <c r="B43" s="47" t="s">
        <v>43</v>
      </c>
      <c r="C43" s="47" t="s">
        <v>35</v>
      </c>
      <c r="D43" s="47" t="s">
        <v>44</v>
      </c>
      <c r="E43" s="47" t="s">
        <v>41</v>
      </c>
      <c r="F43" s="47" t="s">
        <v>32</v>
      </c>
      <c r="G43" s="47"/>
      <c r="H43" s="47"/>
      <c r="I43" s="50"/>
      <c r="J43" s="50" t="s">
        <v>37</v>
      </c>
      <c r="K43" s="50"/>
      <c r="L43" s="51" t="s">
        <v>45</v>
      </c>
      <c r="M43" s="43" t="str">
        <f t="shared" si="1"/>
        <v>DigiKey</v>
      </c>
      <c r="N43" s="52">
        <v>0.55000000000000004</v>
      </c>
      <c r="O43" s="53">
        <v>4</v>
      </c>
      <c r="P43" s="52">
        <f t="shared" si="0"/>
        <v>2.2000000000000002</v>
      </c>
      <c r="Q43" s="53" t="s">
        <v>22</v>
      </c>
      <c r="R43" s="36" t="s">
        <v>111</v>
      </c>
      <c r="S43" s="7"/>
      <c r="T43">
        <f t="shared" si="6"/>
        <v>2.2000000000000002</v>
      </c>
    </row>
    <row r="44" spans="1:20" x14ac:dyDescent="0.25">
      <c r="A44" s="39" t="s">
        <v>71</v>
      </c>
      <c r="B44" s="39" t="s">
        <v>72</v>
      </c>
      <c r="C44" s="39" t="s">
        <v>73</v>
      </c>
      <c r="D44" s="39" t="s">
        <v>74</v>
      </c>
      <c r="E44" s="39" t="s">
        <v>75</v>
      </c>
      <c r="F44" s="39" t="s">
        <v>32</v>
      </c>
      <c r="G44" s="39"/>
      <c r="H44" s="39"/>
      <c r="I44" s="54"/>
      <c r="J44" s="54" t="s">
        <v>37</v>
      </c>
      <c r="K44" s="54"/>
      <c r="L44" s="42" t="s">
        <v>76</v>
      </c>
      <c r="M44" s="43" t="str">
        <f t="shared" si="1"/>
        <v>DigiKey</v>
      </c>
      <c r="N44" s="44">
        <v>1.0900000000000001</v>
      </c>
      <c r="O44" s="45">
        <v>2</v>
      </c>
      <c r="P44" s="44">
        <f t="shared" si="0"/>
        <v>2.1800000000000002</v>
      </c>
      <c r="Q44" s="45" t="s">
        <v>22</v>
      </c>
      <c r="R44" s="46" t="s">
        <v>23</v>
      </c>
      <c r="S44" s="7"/>
      <c r="T44">
        <f t="shared" si="6"/>
        <v>0</v>
      </c>
    </row>
    <row r="45" spans="1:20" x14ac:dyDescent="0.25">
      <c r="A45" s="47" t="s">
        <v>77</v>
      </c>
      <c r="B45" s="47" t="s">
        <v>78</v>
      </c>
      <c r="C45" s="47" t="s">
        <v>73</v>
      </c>
      <c r="D45" s="47" t="s">
        <v>79</v>
      </c>
      <c r="E45" s="47" t="s">
        <v>80</v>
      </c>
      <c r="F45" s="47">
        <v>4.0000000000000002E-4</v>
      </c>
      <c r="G45" s="47"/>
      <c r="H45" s="47"/>
      <c r="I45" s="48"/>
      <c r="J45" s="48" t="s">
        <v>37</v>
      </c>
      <c r="K45" s="48"/>
      <c r="L45" s="51" t="s">
        <v>81</v>
      </c>
      <c r="M45" s="43" t="str">
        <f t="shared" si="1"/>
        <v>DigiKey</v>
      </c>
      <c r="N45" s="52">
        <v>4.49</v>
      </c>
      <c r="O45" s="53">
        <v>2</v>
      </c>
      <c r="P45" s="52">
        <f t="shared" si="0"/>
        <v>8.98</v>
      </c>
      <c r="Q45" s="53" t="s">
        <v>22</v>
      </c>
      <c r="R45" s="36" t="s">
        <v>23</v>
      </c>
      <c r="S45" s="7"/>
      <c r="T45">
        <f t="shared" si="6"/>
        <v>0</v>
      </c>
    </row>
    <row r="46" spans="1:20" x14ac:dyDescent="0.25">
      <c r="A46" s="39" t="s">
        <v>82</v>
      </c>
      <c r="B46" s="39" t="s">
        <v>78</v>
      </c>
      <c r="C46" s="39" t="s">
        <v>73</v>
      </c>
      <c r="D46" s="39" t="s">
        <v>83</v>
      </c>
      <c r="E46" s="39" t="s">
        <v>84</v>
      </c>
      <c r="F46" s="39" t="s">
        <v>32</v>
      </c>
      <c r="G46" s="39"/>
      <c r="H46" s="39"/>
      <c r="I46" s="54"/>
      <c r="J46" s="54" t="s">
        <v>47</v>
      </c>
      <c r="K46" s="54"/>
      <c r="L46" s="42" t="s">
        <v>85</v>
      </c>
      <c r="M46" s="43" t="str">
        <f t="shared" si="1"/>
        <v>Mouser</v>
      </c>
      <c r="N46" s="44">
        <v>2.81</v>
      </c>
      <c r="O46" s="45">
        <v>4</v>
      </c>
      <c r="P46" s="44">
        <f t="shared" si="0"/>
        <v>11.24</v>
      </c>
      <c r="Q46" s="45" t="s">
        <v>22</v>
      </c>
      <c r="R46" s="46" t="s">
        <v>111</v>
      </c>
      <c r="S46" s="7"/>
      <c r="T46">
        <f t="shared" si="6"/>
        <v>11.24</v>
      </c>
    </row>
    <row r="47" spans="1:20" x14ac:dyDescent="0.25">
      <c r="A47" s="47" t="s">
        <v>77</v>
      </c>
      <c r="B47" s="47" t="s">
        <v>78</v>
      </c>
      <c r="C47" s="47" t="s">
        <v>73</v>
      </c>
      <c r="D47" s="47" t="s">
        <v>133</v>
      </c>
      <c r="E47" s="47" t="s">
        <v>134</v>
      </c>
      <c r="F47" s="47" t="s">
        <v>32</v>
      </c>
      <c r="G47" s="47"/>
      <c r="H47" s="47"/>
      <c r="I47" s="48"/>
      <c r="J47" s="48" t="s">
        <v>121</v>
      </c>
      <c r="K47" s="48"/>
      <c r="L47" s="51" t="s">
        <v>132</v>
      </c>
      <c r="M47" s="43" t="str">
        <f t="shared" si="1"/>
        <v>3D-Jake</v>
      </c>
      <c r="N47" s="52">
        <v>5.99</v>
      </c>
      <c r="O47" s="53">
        <v>4</v>
      </c>
      <c r="P47" s="52">
        <f>N47*O47</f>
        <v>23.96</v>
      </c>
      <c r="Q47" s="53"/>
      <c r="R47" s="36"/>
      <c r="S47" s="7"/>
    </row>
    <row r="48" spans="1:20" x14ac:dyDescent="0.25">
      <c r="A48" s="39" t="s">
        <v>71</v>
      </c>
      <c r="B48" s="39" t="s">
        <v>78</v>
      </c>
      <c r="C48" s="54" t="s">
        <v>73</v>
      </c>
      <c r="D48" s="39" t="s">
        <v>144</v>
      </c>
      <c r="E48" s="39"/>
      <c r="F48" s="39" t="s">
        <v>32</v>
      </c>
      <c r="G48" s="39"/>
      <c r="H48" s="39"/>
      <c r="I48" s="54"/>
      <c r="J48" s="54" t="s">
        <v>121</v>
      </c>
      <c r="K48" s="54"/>
      <c r="L48" s="42" t="s">
        <v>143</v>
      </c>
      <c r="M48" s="43" t="str">
        <f t="shared" si="1"/>
        <v>3D-Jake</v>
      </c>
      <c r="N48" s="44">
        <v>2.99</v>
      </c>
      <c r="O48" s="45">
        <v>4</v>
      </c>
      <c r="P48" s="44">
        <f>N48*O48</f>
        <v>11.96</v>
      </c>
      <c r="Q48" s="45"/>
      <c r="R48" s="46"/>
      <c r="S48" s="7"/>
    </row>
    <row r="49" spans="1:20" x14ac:dyDescent="0.25">
      <c r="A49" s="47" t="s">
        <v>71</v>
      </c>
      <c r="B49" s="47" t="s">
        <v>137</v>
      </c>
      <c r="C49" s="48" t="s">
        <v>73</v>
      </c>
      <c r="D49" s="47" t="s">
        <v>136</v>
      </c>
      <c r="E49" s="49" t="s">
        <v>141</v>
      </c>
      <c r="F49" s="47" t="s">
        <v>32</v>
      </c>
      <c r="G49" s="47"/>
      <c r="H49" s="47"/>
      <c r="I49" s="48"/>
      <c r="J49" s="48" t="s">
        <v>37</v>
      </c>
      <c r="K49" s="48"/>
      <c r="L49" s="51" t="s">
        <v>135</v>
      </c>
      <c r="M49" s="43" t="str">
        <f t="shared" si="1"/>
        <v>DigiKey</v>
      </c>
      <c r="N49" s="52">
        <v>0.1</v>
      </c>
      <c r="O49" s="53">
        <v>10</v>
      </c>
      <c r="P49" s="52">
        <f>N49*O49</f>
        <v>1</v>
      </c>
      <c r="Q49" s="53"/>
      <c r="R49" s="36"/>
      <c r="S49" s="7"/>
    </row>
    <row r="50" spans="1:20" x14ac:dyDescent="0.25">
      <c r="A50" s="39" t="s">
        <v>71</v>
      </c>
      <c r="B50" s="39" t="s">
        <v>140</v>
      </c>
      <c r="C50" s="54" t="s">
        <v>73</v>
      </c>
      <c r="D50" s="39" t="s">
        <v>138</v>
      </c>
      <c r="E50" s="39" t="s">
        <v>142</v>
      </c>
      <c r="F50" s="39" t="s">
        <v>32</v>
      </c>
      <c r="G50" s="39"/>
      <c r="H50" s="39"/>
      <c r="I50" s="54"/>
      <c r="J50" s="54" t="s">
        <v>37</v>
      </c>
      <c r="K50" s="54"/>
      <c r="L50" s="42" t="s">
        <v>139</v>
      </c>
      <c r="M50" s="43" t="str">
        <f t="shared" si="1"/>
        <v>DigiKey</v>
      </c>
      <c r="N50" s="44">
        <v>5.54</v>
      </c>
      <c r="O50" s="45">
        <v>1</v>
      </c>
      <c r="P50" s="44">
        <f>N50*O50</f>
        <v>5.54</v>
      </c>
      <c r="Q50" s="45"/>
      <c r="R50" s="46"/>
      <c r="S50" s="7"/>
    </row>
    <row r="51" spans="1:20" x14ac:dyDescent="0.25">
      <c r="A51" s="47" t="s">
        <v>238</v>
      </c>
      <c r="B51" s="47" t="s">
        <v>239</v>
      </c>
      <c r="C51" s="48" t="s">
        <v>73</v>
      </c>
      <c r="D51" s="47" t="s">
        <v>241</v>
      </c>
      <c r="E51" s="47" t="s">
        <v>242</v>
      </c>
      <c r="F51" s="47"/>
      <c r="G51" s="47"/>
      <c r="H51" s="47"/>
      <c r="I51" s="48"/>
      <c r="J51" s="48" t="s">
        <v>37</v>
      </c>
      <c r="K51" s="48"/>
      <c r="L51" s="51" t="s">
        <v>240</v>
      </c>
      <c r="M51" s="43" t="str">
        <f t="shared" si="1"/>
        <v>DigiKey</v>
      </c>
      <c r="N51" s="52">
        <v>0.19</v>
      </c>
      <c r="O51" s="53">
        <v>1</v>
      </c>
      <c r="P51" s="52">
        <f>N51*O51</f>
        <v>0.19</v>
      </c>
      <c r="Q51" s="53"/>
      <c r="R51" s="36"/>
      <c r="S51" s="7"/>
    </row>
    <row r="52" spans="1:20" x14ac:dyDescent="0.25">
      <c r="A52" s="39" t="s">
        <v>145</v>
      </c>
      <c r="B52" s="39" t="s">
        <v>103</v>
      </c>
      <c r="C52" s="54" t="s">
        <v>73</v>
      </c>
      <c r="D52" s="40" t="s">
        <v>104</v>
      </c>
      <c r="E52" s="39" t="s">
        <v>105</v>
      </c>
      <c r="F52" s="39" t="s">
        <v>32</v>
      </c>
      <c r="G52" s="39"/>
      <c r="H52" s="39"/>
      <c r="I52" s="54"/>
      <c r="J52" s="54" t="s">
        <v>37</v>
      </c>
      <c r="K52" s="54"/>
      <c r="L52" s="42" t="s">
        <v>106</v>
      </c>
      <c r="M52" s="43" t="str">
        <f t="shared" si="1"/>
        <v>DigiKey</v>
      </c>
      <c r="N52" s="44">
        <v>16.100000000000001</v>
      </c>
      <c r="O52" s="45">
        <v>1</v>
      </c>
      <c r="P52" s="44">
        <f t="shared" si="0"/>
        <v>16.100000000000001</v>
      </c>
      <c r="Q52" s="45" t="s">
        <v>22</v>
      </c>
      <c r="R52" s="46" t="s">
        <v>111</v>
      </c>
      <c r="T52">
        <f>IF(AND(Q52="Nicht Gekauft", R52="Benötigt"), P52, 0)</f>
        <v>16.100000000000001</v>
      </c>
    </row>
    <row r="53" spans="1:20" x14ac:dyDescent="0.25">
      <c r="A53" s="47" t="s">
        <v>148</v>
      </c>
      <c r="B53" s="47" t="s">
        <v>103</v>
      </c>
      <c r="C53" s="48" t="s">
        <v>73</v>
      </c>
      <c r="D53" s="49" t="s">
        <v>147</v>
      </c>
      <c r="E53" s="47" t="s">
        <v>105</v>
      </c>
      <c r="F53" s="47" t="s">
        <v>32</v>
      </c>
      <c r="G53" s="47"/>
      <c r="H53" s="47"/>
      <c r="I53" s="48"/>
      <c r="J53" s="48" t="s">
        <v>51</v>
      </c>
      <c r="K53" s="48"/>
      <c r="L53" s="56" t="s">
        <v>269</v>
      </c>
      <c r="M53" s="43" t="str">
        <f t="shared" si="1"/>
        <v>Amazon</v>
      </c>
      <c r="N53" s="52">
        <v>6.99</v>
      </c>
      <c r="O53" s="53">
        <v>1</v>
      </c>
      <c r="P53" s="52">
        <f>N53*O53</f>
        <v>6.99</v>
      </c>
      <c r="Q53" s="53"/>
      <c r="R53" s="36"/>
    </row>
    <row r="54" spans="1:20" x14ac:dyDescent="0.25">
      <c r="A54" s="39" t="s">
        <v>146</v>
      </c>
      <c r="B54" s="39" t="s">
        <v>103</v>
      </c>
      <c r="C54" s="54" t="s">
        <v>73</v>
      </c>
      <c r="D54" s="40" t="s">
        <v>149</v>
      </c>
      <c r="E54" s="39" t="s">
        <v>150</v>
      </c>
      <c r="F54" s="39" t="s">
        <v>32</v>
      </c>
      <c r="G54" s="39"/>
      <c r="H54" s="39"/>
      <c r="I54" s="54"/>
      <c r="J54" s="54" t="s">
        <v>151</v>
      </c>
      <c r="K54" s="54"/>
      <c r="L54" s="42" t="s">
        <v>152</v>
      </c>
      <c r="M54" s="43" t="str">
        <f t="shared" si="1"/>
        <v>RobotShop</v>
      </c>
      <c r="N54" s="44">
        <v>9.33</v>
      </c>
      <c r="O54" s="45">
        <v>1</v>
      </c>
      <c r="P54" s="44">
        <f>N54*O54</f>
        <v>9.33</v>
      </c>
      <c r="Q54" s="45"/>
      <c r="R54" s="46"/>
    </row>
    <row r="55" spans="1:20" x14ac:dyDescent="0.25">
      <c r="A55" s="47" t="s">
        <v>153</v>
      </c>
      <c r="B55" s="47" t="s">
        <v>103</v>
      </c>
      <c r="C55" s="48" t="s">
        <v>73</v>
      </c>
      <c r="D55" s="49" t="s">
        <v>154</v>
      </c>
      <c r="E55" s="47" t="s">
        <v>155</v>
      </c>
      <c r="F55" s="47" t="s">
        <v>32</v>
      </c>
      <c r="G55" s="47"/>
      <c r="H55" s="47"/>
      <c r="I55" s="48"/>
      <c r="J55" s="48" t="s">
        <v>37</v>
      </c>
      <c r="K55" s="48"/>
      <c r="L55" s="51" t="s">
        <v>156</v>
      </c>
      <c r="M55" s="43" t="str">
        <f t="shared" si="1"/>
        <v>DigiKey</v>
      </c>
      <c r="N55" s="52">
        <v>3.39</v>
      </c>
      <c r="O55" s="53">
        <v>1</v>
      </c>
      <c r="P55" s="52">
        <f>N55*O55</f>
        <v>3.39</v>
      </c>
      <c r="Q55" s="53"/>
      <c r="R55" s="36"/>
    </row>
    <row r="56" spans="1:20" x14ac:dyDescent="0.25">
      <c r="A56" s="39" t="s">
        <v>59</v>
      </c>
      <c r="B56" s="39" t="s">
        <v>60</v>
      </c>
      <c r="C56" s="39" t="s">
        <v>58</v>
      </c>
      <c r="D56" s="39" t="s">
        <v>61</v>
      </c>
      <c r="E56" s="39" t="s">
        <v>62</v>
      </c>
      <c r="F56" s="39" t="s">
        <v>32</v>
      </c>
      <c r="G56" s="39"/>
      <c r="H56" s="39"/>
      <c r="I56" s="54"/>
      <c r="J56" s="54" t="s">
        <v>51</v>
      </c>
      <c r="K56" s="54"/>
      <c r="L56" s="42" t="s">
        <v>268</v>
      </c>
      <c r="M56" s="43" t="str">
        <f t="shared" si="1"/>
        <v>Amazon</v>
      </c>
      <c r="N56" s="44">
        <v>16.13</v>
      </c>
      <c r="O56" s="45">
        <v>1</v>
      </c>
      <c r="P56" s="44">
        <f t="shared" si="0"/>
        <v>16.13</v>
      </c>
      <c r="Q56" s="45" t="s">
        <v>22</v>
      </c>
      <c r="R56" s="46" t="s">
        <v>111</v>
      </c>
      <c r="T56">
        <f>IF(AND(Q56="Nicht Gekauft", R56="Benötigt"), P56, 0)</f>
        <v>16.13</v>
      </c>
    </row>
    <row r="57" spans="1:20" x14ac:dyDescent="0.25">
      <c r="A57" s="47" t="s">
        <v>63</v>
      </c>
      <c r="B57" s="47" t="s">
        <v>64</v>
      </c>
      <c r="C57" s="47" t="s">
        <v>58</v>
      </c>
      <c r="D57" s="47" t="s">
        <v>65</v>
      </c>
      <c r="E57" s="47" t="s">
        <v>66</v>
      </c>
      <c r="F57" s="47" t="s">
        <v>32</v>
      </c>
      <c r="G57" s="47"/>
      <c r="H57" s="47"/>
      <c r="I57" s="48"/>
      <c r="J57" s="48" t="s">
        <v>37</v>
      </c>
      <c r="K57" s="48"/>
      <c r="L57" s="51" t="s">
        <v>67</v>
      </c>
      <c r="M57" s="43" t="str">
        <f t="shared" si="1"/>
        <v>DigiKey</v>
      </c>
      <c r="N57" s="52">
        <v>2.97</v>
      </c>
      <c r="O57" s="53">
        <v>2</v>
      </c>
      <c r="P57" s="52">
        <f t="shared" si="0"/>
        <v>5.94</v>
      </c>
      <c r="Q57" s="53" t="s">
        <v>22</v>
      </c>
      <c r="R57" s="36" t="s">
        <v>23</v>
      </c>
    </row>
    <row r="58" spans="1:20" x14ac:dyDescent="0.25">
      <c r="A58" s="39" t="s">
        <v>63</v>
      </c>
      <c r="B58" s="39" t="s">
        <v>64</v>
      </c>
      <c r="C58" s="39" t="s">
        <v>58</v>
      </c>
      <c r="D58" s="39" t="s">
        <v>68</v>
      </c>
      <c r="E58" s="39" t="s">
        <v>66</v>
      </c>
      <c r="F58" s="39" t="s">
        <v>32</v>
      </c>
      <c r="G58" s="39"/>
      <c r="H58" s="39"/>
      <c r="I58" s="54"/>
      <c r="J58" s="54" t="s">
        <v>37</v>
      </c>
      <c r="K58" s="54"/>
      <c r="L58" s="42" t="s">
        <v>267</v>
      </c>
      <c r="M58" s="43" t="str">
        <f t="shared" si="1"/>
        <v>DigiKey</v>
      </c>
      <c r="N58" s="44">
        <v>5.92</v>
      </c>
      <c r="O58" s="45">
        <v>1</v>
      </c>
      <c r="P58" s="44">
        <f t="shared" si="0"/>
        <v>5.92</v>
      </c>
      <c r="Q58" s="45" t="s">
        <v>22</v>
      </c>
      <c r="R58" s="46" t="s">
        <v>23</v>
      </c>
    </row>
    <row r="59" spans="1:20" x14ac:dyDescent="0.25">
      <c r="A59" s="47" t="s">
        <v>63</v>
      </c>
      <c r="B59" s="47" t="s">
        <v>64</v>
      </c>
      <c r="C59" s="47" t="s">
        <v>58</v>
      </c>
      <c r="D59" s="47" t="s">
        <v>69</v>
      </c>
      <c r="E59" s="47" t="s">
        <v>66</v>
      </c>
      <c r="F59" s="47" t="s">
        <v>32</v>
      </c>
      <c r="G59" s="47"/>
      <c r="H59" s="47"/>
      <c r="I59" s="48"/>
      <c r="J59" s="48" t="s">
        <v>37</v>
      </c>
      <c r="K59" s="48"/>
      <c r="L59" s="51" t="s">
        <v>70</v>
      </c>
      <c r="M59" s="43" t="str">
        <f t="shared" si="1"/>
        <v>DigiKey</v>
      </c>
      <c r="N59" s="52">
        <v>2.64</v>
      </c>
      <c r="O59" s="53">
        <v>1</v>
      </c>
      <c r="P59" s="52">
        <f t="shared" si="0"/>
        <v>2.64</v>
      </c>
      <c r="Q59" s="53" t="s">
        <v>22</v>
      </c>
      <c r="R59" s="36" t="s">
        <v>23</v>
      </c>
      <c r="T59">
        <f>IF(AND(Q59="Nicht Gekauft", R59="Benötigt"), P59, 0)</f>
        <v>0</v>
      </c>
    </row>
    <row r="60" spans="1:20" x14ac:dyDescent="0.25">
      <c r="A60" s="15"/>
      <c r="B60" s="15"/>
      <c r="C60" s="15"/>
      <c r="D60" s="15"/>
      <c r="E60" s="15"/>
      <c r="F60" s="15"/>
      <c r="G60" s="15"/>
      <c r="H60" s="15"/>
      <c r="I60" s="16"/>
      <c r="J60" s="16"/>
      <c r="K60" s="16"/>
      <c r="L60" s="17"/>
      <c r="M60" s="17"/>
      <c r="N60" s="18"/>
      <c r="O60" s="19"/>
      <c r="P60" s="18"/>
      <c r="Q60" s="19"/>
    </row>
    <row r="61" spans="1:20" ht="15" customHeight="1" thickBot="1" x14ac:dyDescent="0.3"/>
    <row r="62" spans="1:20" ht="15" customHeight="1" thickBot="1" x14ac:dyDescent="0.3">
      <c r="F62" s="6">
        <f>SUBTOTAL(9,F1:F59)</f>
        <v>3.3824000000000001</v>
      </c>
      <c r="G62" s="20"/>
    </row>
    <row r="63" spans="1:20" ht="15" customHeight="1" thickBot="1" x14ac:dyDescent="0.3">
      <c r="F63" s="13" t="s">
        <v>107</v>
      </c>
    </row>
    <row r="64" spans="1:20" ht="15" customHeight="1" x14ac:dyDescent="0.25">
      <c r="H64" s="3"/>
    </row>
    <row r="65" spans="8:13" ht="15" customHeight="1" x14ac:dyDescent="0.25">
      <c r="H65" s="3"/>
    </row>
    <row r="67" spans="8:13" ht="15" customHeight="1" x14ac:dyDescent="0.25">
      <c r="H67" s="3"/>
    </row>
    <row r="68" spans="8:13" ht="15" customHeight="1" x14ac:dyDescent="0.25">
      <c r="H68" s="3"/>
    </row>
    <row r="69" spans="8:13" ht="15" customHeight="1" x14ac:dyDescent="0.25">
      <c r="H69" s="3"/>
    </row>
    <row r="70" spans="8:13" ht="15" customHeight="1" x14ac:dyDescent="0.25">
      <c r="H70" s="3"/>
    </row>
    <row r="71" spans="8:13" ht="15" customHeight="1" x14ac:dyDescent="0.25">
      <c r="H71" s="3"/>
      <c r="L71" s="8"/>
      <c r="M71" s="8"/>
    </row>
    <row r="72" spans="8:13" ht="15" customHeight="1" x14ac:dyDescent="0.25">
      <c r="H72" s="3"/>
    </row>
    <row r="73" spans="8:13" ht="15" customHeight="1" x14ac:dyDescent="0.25">
      <c r="H73" s="3"/>
    </row>
    <row r="74" spans="8:13" ht="15" customHeight="1" x14ac:dyDescent="0.25">
      <c r="H74" s="3"/>
    </row>
    <row r="75" spans="8:13" ht="15" customHeight="1" x14ac:dyDescent="0.25">
      <c r="H75" s="3"/>
      <c r="I75" s="3" t="s">
        <v>110</v>
      </c>
    </row>
  </sheetData>
  <autoFilter ref="A1:R59" xr:uid="{9A9C0DAD-F6B9-4E54-9647-FAF0BAA0CA58}"/>
  <customSheetViews>
    <customSheetView guid="{14407C96-79A3-4D80-86DC-7BE14F8182CE}" showAutoFilter="1" hiddenColumns="1">
      <pane ySplit="1" topLeftCell="A30" activePane="bottomLeft" state="frozen"/>
      <selection pane="bottomLeft" activeCell="S13" sqref="S13"/>
      <pageMargins left="0.7" right="0.7" top="0.78740157499999996" bottom="0.78740157499999996" header="0.3" footer="0.3"/>
      <pageSetup paperSize="9" orientation="portrait" r:id="rId1"/>
      <autoFilter ref="A1:R59" xr:uid="{9A9C0DAD-F6B9-4E54-9647-FAF0BAA0CA58}"/>
    </customSheetView>
    <customSheetView guid="{E3E09E1D-E21B-434F-8777-BA2F5DFE998D}" showAutoFilter="1" topLeftCell="B1">
      <pane ySplit="1" topLeftCell="A2" activePane="bottomLeft" state="frozen"/>
      <selection pane="bottomLeft" activeCell="G16" sqref="G16"/>
      <pageMargins left="0.7" right="0.7" top="0.78740157499999996" bottom="0.78740157499999996" header="0.3" footer="0.3"/>
      <pageSetup paperSize="9" orientation="portrait" r:id="rId2"/>
      <autoFilter ref="A1:R59" xr:uid="{9A9C0DAD-F6B9-4E54-9647-FAF0BAA0CA58}"/>
    </customSheetView>
    <customSheetView guid="{725E6269-EB1E-43E7-A350-5CA666391411}" filter="1" showAutoFilter="1" hiddenColumns="1">
      <pane ySplit="1" topLeftCell="A2" activePane="bottomLeft" state="frozen"/>
      <selection pane="bottomLeft" activeCell="A12" sqref="A12"/>
      <pageMargins left="0.7" right="0.7" top="0.78740157499999996" bottom="0.78740157499999996" header="0.3" footer="0.3"/>
      <pageSetup paperSize="9" orientation="portrait" r:id="rId3"/>
      <autoFilter ref="A1:R59" xr:uid="{9A9C0DAD-F6B9-4E54-9647-FAF0BAA0CA58}">
        <filterColumn colId="0">
          <filters blank="1">
            <filter val="ACC3"/>
            <filter val="BF4"/>
            <filter val="BP2"/>
            <filter val="F2"/>
            <filter val="S1"/>
            <filter val="SP2"/>
            <filter val="TP2"/>
          </filters>
        </filterColumn>
      </autoFilter>
    </customSheetView>
  </customSheetViews>
  <mergeCells count="4">
    <mergeCell ref="Y1:Z1"/>
    <mergeCell ref="U1:V1"/>
    <mergeCell ref="U6:V6"/>
    <mergeCell ref="U5:V5"/>
  </mergeCells>
  <conditionalFormatting sqref="P1:P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24 Q27:Q65 Q67:Q1048576">
    <cfRule type="cellIs" dxfId="5" priority="6" operator="equal">
      <formula>"Nicht Gekauft"</formula>
    </cfRule>
    <cfRule type="cellIs" dxfId="4" priority="7" operator="equal">
      <formula>"Gekauft"</formula>
    </cfRule>
  </conditionalFormatting>
  <conditionalFormatting sqref="R1">
    <cfRule type="cellIs" dxfId="3" priority="2" operator="equal">
      <formula>"Nicht Gekauft"</formula>
    </cfRule>
    <cfRule type="cellIs" dxfId="2" priority="3" operator="equal">
      <formula>"Gekauft"</formula>
    </cfRule>
  </conditionalFormatting>
  <conditionalFormatting sqref="R2:R24 R27:R60">
    <cfRule type="cellIs" dxfId="1" priority="4" operator="equal">
      <formula>"Nicht benötigt"</formula>
    </cfRule>
    <cfRule type="cellIs" dxfId="0" priority="5" operator="equal">
      <formula>"Benötigt"</formula>
    </cfRule>
  </conditionalFormatting>
  <dataValidations disablePrompts="1" count="2">
    <dataValidation type="list" allowBlank="1" showInputMessage="1" showErrorMessage="1" sqref="R2:R24 R27:R60" xr:uid="{DF639F38-DCBF-4FB0-9016-BE70B5447265}">
      <formula1>"Benötigt,Nicht benötigt"</formula1>
    </dataValidation>
    <dataValidation type="list" allowBlank="1" showInputMessage="1" showErrorMessage="1" sqref="Q2:Q24 Q27:Q60" xr:uid="{BB82D80E-695D-4A38-A148-48463DFE8321}">
      <formula1>"Gekauft,Nicht Gekauft"</formula1>
    </dataValidation>
  </dataValidations>
  <hyperlinks>
    <hyperlink ref="L2" r:id="rId4" xr:uid="{134576B2-6870-47F8-80B5-95CA9B97F9E2}"/>
    <hyperlink ref="L41" r:id="rId5" xr:uid="{F3AD9EFC-A933-40C0-B3D6-105AE81F974F}"/>
    <hyperlink ref="L42" r:id="rId6" xr:uid="{0B081703-43B3-49C1-ABA0-60C83F319C14}"/>
    <hyperlink ref="L43" r:id="rId7" xr:uid="{A386B0E7-0270-440F-94E8-1A585C273E01}"/>
    <hyperlink ref="L27" r:id="rId8" xr:uid="{6E8ED221-C460-4F2D-A839-674D0DD8E486}"/>
    <hyperlink ref="L57" r:id="rId9" xr:uid="{9A0B0992-EB9B-485C-8743-AB5373B961C2}"/>
    <hyperlink ref="L59" r:id="rId10" xr:uid="{B67FB571-1B87-4184-A2B3-AF411BD87D35}"/>
    <hyperlink ref="L45" r:id="rId11" xr:uid="{57963C92-CE56-4D91-B1F1-7FA05F5BC3A8}"/>
    <hyperlink ref="L44" r:id="rId12" xr:uid="{9D795571-0999-43FF-9A1F-496FF99C86C0}"/>
    <hyperlink ref="L46" r:id="rId13" xr:uid="{8465788D-FDE3-460C-960F-435D2FB5F396}"/>
    <hyperlink ref="L9" r:id="rId14" xr:uid="{A9D6150D-3C06-4D81-AD60-047F4F409296}"/>
    <hyperlink ref="L10" r:id="rId15" xr:uid="{411A7094-1AC1-4084-ABE4-5C0060EC1A2D}"/>
    <hyperlink ref="L11" r:id="rId16" xr:uid="{3DDB6C5A-7DB3-4C65-B604-D02293535F49}"/>
    <hyperlink ref="L6" r:id="rId17" xr:uid="{56E44BCE-942A-4E32-8574-907151789664}"/>
    <hyperlink ref="L52" r:id="rId18" xr:uid="{D632E27D-8B4B-473B-9951-117DBC2C36E0}"/>
    <hyperlink ref="L3" r:id="rId19" xr:uid="{C49F6822-A4DD-42C2-B3BF-0381D137937C}"/>
    <hyperlink ref="L5" r:id="rId20" xr:uid="{BF0FEABB-4850-4BC5-A11D-D889C6B926FD}"/>
    <hyperlink ref="L7" r:id="rId21" xr:uid="{21389653-C0FE-46E1-B136-04B9A0DE28C5}"/>
    <hyperlink ref="L47" r:id="rId22" xr:uid="{1242A3DC-9FDC-4C47-9270-1B4A92E75E73}"/>
    <hyperlink ref="L25" r:id="rId23" xr:uid="{3ED73B15-E49B-4E21-BF8D-06828BFBADB2}"/>
    <hyperlink ref="L8" r:id="rId24" xr:uid="{E62708AD-A075-4D9D-9BC8-2CBD617B66EE}"/>
    <hyperlink ref="L26" r:id="rId25" xr:uid="{488C7B18-56E0-4061-83E3-FAA678922DF9}"/>
    <hyperlink ref="L31" r:id="rId26" xr:uid="{02A8F53B-7033-433E-97B4-37D43B10ABDE}"/>
  </hyperlinks>
  <pageMargins left="0.7" right="0.7" top="0.78740157499999996" bottom="0.78740157499999996" header="0.3" footer="0.3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DifI2C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TRAUSSNIGG Jan</dc:creator>
  <cp:keywords/>
  <dc:description/>
  <cp:lastModifiedBy>TRAUßNIGG Jan</cp:lastModifiedBy>
  <cp:revision/>
  <dcterms:created xsi:type="dcterms:W3CDTF">2023-11-04T17:06:28Z</dcterms:created>
  <dcterms:modified xsi:type="dcterms:W3CDTF">2025-02-15T11:12:54Z</dcterms:modified>
  <cp:category/>
  <cp:contentStatus/>
</cp:coreProperties>
</file>