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52AAD608-911E-4F99-B64B-35CB8F96C3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fI2C" sheetId="5" r:id="rId1"/>
    <sheet name="BOM_DIFi2C_PiShield_20_07" sheetId="6" r:id="rId2"/>
    <sheet name="BOM_DIFi2C_Printhead_20_07" sheetId="4" r:id="rId3"/>
  </sheets>
  <definedNames>
    <definedName name="_xlnm._FilterDatabase" localSheetId="0" hidden="1">DifI2C!$A$1:$Q$57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5" l="1"/>
  <c r="O34" i="5"/>
  <c r="O49" i="5"/>
  <c r="O31" i="5"/>
  <c r="O38" i="5"/>
  <c r="O18" i="5"/>
  <c r="O33" i="5"/>
  <c r="O36" i="5"/>
  <c r="O37" i="5"/>
  <c r="O32" i="5"/>
  <c r="O24" i="5"/>
  <c r="O30" i="5"/>
  <c r="O23" i="5"/>
  <c r="O22" i="5"/>
  <c r="O20" i="5"/>
  <c r="O21" i="5"/>
  <c r="O19" i="5" l="1"/>
  <c r="O17" i="5"/>
  <c r="O16" i="5"/>
  <c r="O53" i="5"/>
  <c r="O52" i="5"/>
  <c r="O51" i="5"/>
  <c r="O48" i="5"/>
  <c r="O47" i="5"/>
  <c r="O46" i="5"/>
  <c r="O8" i="5"/>
  <c r="O7" i="5"/>
  <c r="O45" i="5"/>
  <c r="O4" i="5"/>
  <c r="O13" i="5" l="1"/>
  <c r="O15" i="5"/>
  <c r="O2" i="5"/>
  <c r="S2" i="5" s="1"/>
  <c r="O3" i="5"/>
  <c r="O50" i="5"/>
  <c r="S50" i="5" s="1"/>
  <c r="S42" i="5"/>
  <c r="S43" i="5"/>
  <c r="S57" i="5"/>
  <c r="O29" i="5"/>
  <c r="O6" i="5"/>
  <c r="S6" i="5" s="1"/>
  <c r="F6" i="5"/>
  <c r="F60" i="5" s="1"/>
  <c r="O14" i="5"/>
  <c r="S14" i="5" s="1"/>
  <c r="O12" i="5"/>
  <c r="O10" i="5"/>
  <c r="O11" i="5"/>
  <c r="O9" i="5"/>
  <c r="S10" i="5"/>
  <c r="S11" i="5"/>
  <c r="S12" i="5"/>
  <c r="S27" i="5"/>
  <c r="S28" i="5"/>
  <c r="S29" i="5"/>
  <c r="S9" i="5"/>
  <c r="O5" i="5"/>
  <c r="S5" i="5" s="1"/>
  <c r="O39" i="5"/>
  <c r="S39" i="5" s="1"/>
  <c r="O40" i="5"/>
  <c r="S40" i="5" s="1"/>
  <c r="O41" i="5"/>
  <c r="S41" i="5" s="1"/>
  <c r="O27" i="5"/>
  <c r="O28" i="5"/>
  <c r="O54" i="5"/>
  <c r="S54" i="5" s="1"/>
  <c r="O55" i="5"/>
  <c r="O56" i="5"/>
  <c r="O57" i="5"/>
  <c r="O42" i="5"/>
  <c r="O43" i="5"/>
  <c r="O44" i="5"/>
  <c r="S44" i="5" s="1"/>
  <c r="V1" i="5" l="1"/>
  <c r="O63" i="5"/>
  <c r="O60" i="5"/>
  <c r="Z1" i="5"/>
</calcChain>
</file>

<file path=xl/sharedStrings.xml><?xml version="1.0" encoding="utf-8"?>
<sst xmlns="http://schemas.openxmlformats.org/spreadsheetml/2006/main" count="682" uniqueCount="376">
  <si>
    <t>Alternative</t>
  </si>
  <si>
    <t>Bezeichnung</t>
  </si>
  <si>
    <t>Kategorie</t>
  </si>
  <si>
    <t>Seriennummer</t>
  </si>
  <si>
    <t>Beschreibung</t>
  </si>
  <si>
    <t>Stromverbrauch in A</t>
  </si>
  <si>
    <t>Pitch</t>
  </si>
  <si>
    <t>Besorgung Xitech</t>
  </si>
  <si>
    <t>Lieferant</t>
  </si>
  <si>
    <t>Bemerkungen Hersteller/Versand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</si>
  <si>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</si>
  <si>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</si>
  <si>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</si>
  <si>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</si>
  <si>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</si>
  <si>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</si>
  <si>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</si>
  <si>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</si>
  <si>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</si>
  <si>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</si>
  <si>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</si>
  <si>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Angesteuert v. Mainboard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</si>
  <si>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</si>
  <si>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</si>
  <si>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</si>
  <si>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</si>
  <si>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</si>
  <si>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</si>
  <si>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</si>
  <si>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</si>
  <si>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</si>
  <si>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</si>
  <si>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</si>
  <si>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</si>
  <si>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</si>
  <si>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</si>
  <si>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</si>
  <si>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</si>
  <si>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</si>
  <si>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</si>
  <si>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</si>
  <si>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</si>
  <si>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</si>
  <si>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</si>
  <si>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</si>
  <si>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</si>
  <si>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</si>
  <si>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</si>
  <si>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</si>
  <si>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</si>
  <si>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PCA9536D</t>
  </si>
  <si>
    <t>EMC2302-2-AIZL-TR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</si>
  <si>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</si>
  <si>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</si>
  <si>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</si>
  <si>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</si>
  <si>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</si>
  <si>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</si>
  <si>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</si>
  <si>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</si>
  <si>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https://www.amazon.de/-/en/Emitting-Electronic-Components-Assortment-Experience/dp/B0CSDDZJFQ/ref=sr_1_4?c=ts&amp;dib=eyJ2IjoiMSJ9.2GkvNPCeaKhaC6diij1KcbHfLOihmcR9MPolICWvOds4Pxgd68USwe8DqlWCYRX9E7T_Wzvyll1nv60h9UdFaVAe4LdMYk2HQcxQd7wSbd1O7GT2-3imf9uqJC7DsK6BinfscDVb6jZmxUjQiGr3xEtDbvmigDLWwlZIliOHLJ9U5_MicetPDftrr7oGvm14nZxfIyOC6mZc13j747MzLligfEK6PcS-Y57yiK3cvJN05qHUV40O2_Hw2JXWxQ6KIxZaFwXtvGu7hrLUyA7ziq0kgXimx818KQgtF-A0twU.KEk9ccj3Dwqiju9Y1TZPf-olJEs8Rv7uKLqS9ujZu2w&amp;dib_tag=se&amp;keywords=LED+Diodes&amp;qid=1721818074&amp;s=industrial&amp;sr=1-4&amp;ts_id=10388891031</t>
  </si>
  <si>
    <t>Kapazitäten</t>
  </si>
  <si>
    <t>0.1uF, 0.22uF, 4.7uf</t>
  </si>
  <si>
    <t>https://www.amazon.de/-/en/Capacitor-Assortment-Electrolytic-Capacitors-Aluminium/dp/B09QH1RLRS/ref=sr_1_5?crid=MXP52929GLQF&amp;dib=eyJ2IjoiMSJ9.RVY4AKzuAKEuJTtsjJJyAjJN9dTUKTzMyAFbwbFQ9TN9T9C6FQ6jEbz5YhVbDbdMkSnm5DKnBIJl_XR3nCkiZvZ8qBxyFkP5DE-H0QH2e0LU-xb6fKOU3K5dgabojwYdkqXPT8_Crzfg3wCzX6NZ0kNe4l1kiD1OOIvn4RVD6J_mrfygtByox4gT8deaDI5vmVCNWQjuvIbrESS2VQBYV3j5LwPPKCdDp_ieM0jSKHfCHtdVZxtyW1QcrFUTBltGEo3DHrbbHGndykkj50wTc98L8p5Hi8W9aHQR3MNFSAM.C6EdXg8VemgyEusoxnNl57g3RPDCQROGEsYtZcxEtls&amp;dib_tag=se&amp;keywords=Kondensator&amp;qid=1722243539&amp;sprefix=kondensator%2Caps%2C95&amp;sr=8-5&amp;th=1</t>
  </si>
  <si>
    <t>Test</t>
  </si>
  <si>
    <t>DI2</t>
  </si>
  <si>
    <t>SMD to DIP Adapter SET</t>
  </si>
  <si>
    <t>SOP8/10/14/16/20/24/28; SOT23/89/223</t>
  </si>
  <si>
    <t>Testboard set von amazon</t>
  </si>
  <si>
    <t>https://www.amazon.de/-/en/KeeYees-Adapter-Prototype-TQFP100-QQQN444/dp/B085LC6ZSY/ref=sr_1_17?crid=1T3EHGG52EF9V&amp;dib=eyJ2IjoiMSJ9.nRnqv21X2z_-T0RW4ed0Tax59DHuIK9be7jBvZ221ZgEzBBfXYLvZQgCHkBNi1SpzCv3sBmo5QK4GzT_rqJOXpksQlaGFLKbUAwj70xEI2jQcZyuEh3Pdl88nTe7A7OAQBztbOjeTzHxuxaSoFmE0O1nXdR67iZOW8EEA3ZhgqxrQ2srlihg5rC7H1JC_UCMWv1IXNZEh7N9K4Mt2NallWFPXa8XlZ5gMROKCd_32IPKp70Hx8ybO_vAHfCb6hNezayFfGQ3wMbsHix17cojW93IyixK8YMRj5z0JMiT3_M.5eq3Z6976gWt1o83vhxwbBR-r-mwWYKu_zQecQ3Zvf8&amp;dib_tag=se&amp;keywords=smd+tht&amp;qid=1721976524&amp;sprefix=smd+tht+test%2Caps%2C86&amp;sr=8-17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</si>
  <si>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</si>
  <si>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</si>
  <si>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</si>
  <si>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</si>
  <si>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</si>
  <si>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</si>
  <si>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https://octopart.com/opatz8j6/a1?t=m3MKmMPlltUlOaMyNv3oKjBZdMKsW17dy_Ut3gz9BnX84ucyH8jy82DqArAu4BfwE0Hye-7iCLl8KH0frtEOW989MvS5s7ux5kMEtqEpjHhVRKNi28LZWUZICT7zsPBmwWgjTMYjcOOVdfJXu9Y10LLBHTNi5TEX6yjYVdKqsLNYSCadhn_Li_cFolA9fQUsggKr6BxWSw52ZDMMaokL6vRljCt85LJQd_a1rKyujcjn71swSSETRfaBoDVV_VXxkQ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</si>
  <si>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</si>
  <si>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</si>
  <si>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</si>
  <si>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</si>
  <si>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</si>
  <si>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</si>
  <si>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</si>
  <si>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</si>
  <si>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</si>
  <si>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</si>
  <si>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</si>
  <si>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</si>
  <si>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</si>
  <si>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</si>
  <si>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</si>
  <si>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</si>
  <si>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</si>
  <si>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</si>
  <si>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</si>
  <si>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</si>
  <si>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</si>
  <si>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</si>
  <si>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</si>
  <si>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</si>
  <si>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</si>
  <si>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</si>
  <si>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</si>
  <si>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</si>
  <si>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</si>
  <si>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</si>
  <si>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https://www.amazon.de/Stecker-Buchsen-Kabel-Set-kompatibel-JST-PH-Stecker-Dr%C3%A4hte/dp/B0BM82KR17/ref=sr_1_3?__mk_de_DE=%C3%85M%C3%85%C5%BD%C3%95%C3%91&amp;crid=MA1I8QQDO2R9&amp;dib=eyJ2IjoiMSJ9.FDMYgfrATA45RyPZyxLNYYGgT5yk-J2vuH1UrrGDszJ5fKfwcLZOV-eNrjiX0_V7nrEbDDsn3sVwLonQpymFF06qBU4KTAphfu9et2GN5u7J_v_2L4vYJZ4XZNzvae_OcW-7F41HkqS7HQ4PZ1Ao-WI0tMet5CMo1Bzshape6eNcdlZES6Sh-OYglpTXUU0u5dF9m4wMnoibyRjC2wV9Sto1n3wUtbrTmoG6beP4hStAT2i3R-DGuLP7atUHoX4ZQnPopiguO6c5EWHc0sSpUZnK93ZhZIv98x7IEiojCss.TZAZSnY2bVRQE8qfGH2FYhQoX3sUbjXr1MuNstDOGN0&amp;dib_tag=se&amp;keywords=jst+2mm+winkel&amp;qid=1721382806&amp;s=ce-de&amp;sprefix=jst+2mm+winkel%2Celectronics%2C90&amp;sr=1-3</t>
  </si>
  <si>
    <t>SET-Kauf, 2,54mm</t>
  </si>
  <si>
    <t>https://www.amazon.de/Sourcingmap%C2%AE-rechten-Einreihige-Stiftleiste-PCB-Steckverbinder-Black-Silver-Tone/dp/B01MZE0XGZ/ref=sr_1_2?__mk_de_DE=%C3%85M%C3%85%C5%BD%C3%95%C3%91&amp;crid=30UQ32XMVEOXN&amp;dib=eyJ2IjoiMSJ9.yl2DLiqdSMCvFJDFZqTKgUH67xEpPOL40VD2AFIkG-UVuzOI9AaqWj6c1QgSiCn7hk05FWychE9FePelrXDhrx8em4i4SmadkDqm8tD_rw9vdmMLNh68adnrUu-GEIXx3JcPfOHWruMciXYFg7IYLW6ouYqX2t7OpXQyrIWp9qfW6VVlyLcSOlxu99s5ni58gvswEZke7glukuR6cKzmRpHdyVh-uVExobnZmGNZHApgLz7h-ZMXrQq6hEE3srvrZrSBQQDvA_NN-Yhpyev3ZGXq76pUZSA4LFbhGazIe6s.zFPbYnk3PEWXUlrobf2fvrzvsV48VUdck_WWv7Vof8w&amp;dib_tag=se&amp;keywords=pin+header+winkel&amp;qid=1721383256&amp;sprefix=pinheader+winkel%2Caps%2C104&amp;sr=8-2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</si>
  <si>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</si>
  <si>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</si>
  <si>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</si>
  <si>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</si>
  <si>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</si>
  <si>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</si>
  <si>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</si>
  <si>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BSS138</t>
  </si>
  <si>
    <t>Strom-Budget</t>
  </si>
  <si>
    <t>Gesamt-Real-Sum</t>
  </si>
  <si>
    <t>Gesamt-Sum</t>
  </si>
  <si>
    <t>`</t>
  </si>
  <si>
    <t>Reference</t>
  </si>
  <si>
    <t>Value</t>
  </si>
  <si>
    <t>Datasheet</t>
  </si>
  <si>
    <t>Footprint</t>
  </si>
  <si>
    <t>Qty</t>
  </si>
  <si>
    <t>DNP</t>
  </si>
  <si>
    <t>A2</t>
  </si>
  <si>
    <t>Pololu_Breakout_DRV8825</t>
  </si>
  <si>
    <t>https://www.pololu.com/product/2982</t>
  </si>
  <si>
    <t>Module:Pololu_Breakout-16_15.2x20.3mm</t>
  </si>
  <si>
    <t>J1</t>
  </si>
  <si>
    <t>DSCL</t>
  </si>
  <si>
    <t>~</t>
  </si>
  <si>
    <t>4pin</t>
  </si>
  <si>
    <t>J2</t>
  </si>
  <si>
    <t>DSDA</t>
  </si>
  <si>
    <t>J3</t>
  </si>
  <si>
    <t>Raspberry_Pi_2_3</t>
  </si>
  <si>
    <t>https://www.raspberrypi.org/documentation/hardware/raspberrypi/schematics/rpi_SCH_3bplus_1p0_reduced.pdf</t>
  </si>
  <si>
    <t>Connector_PinSocket_2.54mm:PinSocket_2x20_P2.54mm_Vertical</t>
  </si>
  <si>
    <t>J4</t>
  </si>
  <si>
    <t>12V_Mainboard</t>
  </si>
  <si>
    <t>2pin</t>
  </si>
  <si>
    <t>J5</t>
  </si>
  <si>
    <t>PWR_Printhead</t>
  </si>
  <si>
    <t>3pin</t>
  </si>
  <si>
    <t>J9</t>
  </si>
  <si>
    <t>ST_CUT_5VLogic</t>
  </si>
  <si>
    <t>J10</t>
  </si>
  <si>
    <t>ST_CUT_Microstepping</t>
  </si>
  <si>
    <t>J11</t>
  </si>
  <si>
    <t>ST_CUT</t>
  </si>
  <si>
    <t>Q1,Q2</t>
  </si>
  <si>
    <t>https://www.onsemi.com/pub/Collateral/BSS138-D.PDF</t>
  </si>
  <si>
    <t>Package_TO_SOT_SMD:SOT-23</t>
  </si>
  <si>
    <t>R1,R2,R3,R4</t>
  </si>
  <si>
    <t>10k</t>
  </si>
  <si>
    <t>R5,R6</t>
  </si>
  <si>
    <t>4k7</t>
  </si>
  <si>
    <t>Resistor_SMD:R_0402_1005Metric</t>
  </si>
  <si>
    <t>R7,R9,R10,R12</t>
  </si>
  <si>
    <t>R8,R11</t>
  </si>
  <si>
    <t>U1</t>
  </si>
  <si>
    <t>PCA9615DP</t>
  </si>
  <si>
    <t>https://www.nxp.com/docs/en/data-sheet/PCA9615.pdf</t>
  </si>
  <si>
    <t>Package_SO:TSSOP-10_3x3mm_P0.5mm</t>
  </si>
  <si>
    <t>C1,C2,C5,C6,C7,C8,C9,C11</t>
  </si>
  <si>
    <t>0.1ÂµF</t>
  </si>
  <si>
    <t>-- mixed values --</t>
  </si>
  <si>
    <t>C3,C4</t>
  </si>
  <si>
    <t>0.22ÂµF</t>
  </si>
  <si>
    <t>Capacitor_SMD:C_0402_1005Metric</t>
  </si>
  <si>
    <t>C10</t>
  </si>
  <si>
    <t>0.1ÂµFC</t>
  </si>
  <si>
    <t>C12,C13</t>
  </si>
  <si>
    <t>4.7ÂµF</t>
  </si>
  <si>
    <t>D1</t>
  </si>
  <si>
    <t>GREEN</t>
  </si>
  <si>
    <t>LED_SMD:LED_0805_2012Metric</t>
  </si>
  <si>
    <t>D2</t>
  </si>
  <si>
    <t>BLUE</t>
  </si>
  <si>
    <t>D3,D4</t>
  </si>
  <si>
    <t>YELLOW</t>
  </si>
  <si>
    <t>H1,H2,H3,H4</t>
  </si>
  <si>
    <t>MountingHole_Pad</t>
  </si>
  <si>
    <t>MountingHole:MountingHole_2.2mm_M2_Pad_TopBottom</t>
  </si>
  <si>
    <t>Power</t>
  </si>
  <si>
    <t>Connector_JST:JST_EH_S3B-EH_1x03_P2.50mm_Horizontal</t>
  </si>
  <si>
    <t>FAN0</t>
  </si>
  <si>
    <t>Connector_JST:JST_EH_S2B-EH_1x02_P2.50mm_Horizontal</t>
  </si>
  <si>
    <t>FAN2</t>
  </si>
  <si>
    <t>Connector_JST:JST_EH_B2B-EH-A_1x02_P2.50mm_Vertical</t>
  </si>
  <si>
    <t>J7</t>
  </si>
  <si>
    <t>FAN3</t>
  </si>
  <si>
    <t>J8</t>
  </si>
  <si>
    <t>T0</t>
  </si>
  <si>
    <t>T1</t>
  </si>
  <si>
    <t>T2</t>
  </si>
  <si>
    <t>T3</t>
  </si>
  <si>
    <t>J14</t>
  </si>
  <si>
    <t>FAN4</t>
  </si>
  <si>
    <t>J15</t>
  </si>
  <si>
    <t>BreakoutBoardADXL345</t>
  </si>
  <si>
    <t>Connector_JST:JST_EH_B4B-EH-A_1x04_P2.50mm_Vertical</t>
  </si>
  <si>
    <t>J18</t>
  </si>
  <si>
    <t>DATA</t>
  </si>
  <si>
    <t>Connector_RJ:RJ45_Molex_0855135013_Vertical</t>
  </si>
  <si>
    <t>Q1,Q2,Q4,Q5</t>
  </si>
  <si>
    <t>DTC143E</t>
  </si>
  <si>
    <t>Package_TO_SOT_SMD:SOT-723</t>
  </si>
  <si>
    <t>R1</t>
  </si>
  <si>
    <t>1k</t>
  </si>
  <si>
    <t>R2,R3,R10,R14,R16,R18,R19,R21,R22</t>
  </si>
  <si>
    <t>R4,R6,R7,R9</t>
  </si>
  <si>
    <t>R5,R8</t>
  </si>
  <si>
    <t>R12</t>
  </si>
  <si>
    <t>R20,R25,R26</t>
  </si>
  <si>
    <t>U2</t>
  </si>
  <si>
    <t>EMC2302-2-AIZL-TR:MSOP10_MC_MCH</t>
  </si>
  <si>
    <t>U4</t>
  </si>
  <si>
    <t>ADS1015IDGS</t>
  </si>
  <si>
    <t>http://www.ti.com/lit/ds/symlink/ads1015.pdf</t>
  </si>
  <si>
    <t>U5</t>
  </si>
  <si>
    <t>http://www.nxp.com/documents/data_sheet/PCA9536.pdf</t>
  </si>
  <si>
    <t>Package_SO:SOIC-8_3.9x4.9mm_P1.27mm</t>
  </si>
  <si>
    <t>U6</t>
  </si>
  <si>
    <t>AP7361C-33E</t>
  </si>
  <si>
    <t>https://www.diodes.com/assets/Datasheets/AP7361C.pdf</t>
  </si>
  <si>
    <t>Package_TO_SOT_SMD:SOT-223-3_TabPin2</t>
  </si>
  <si>
    <t>Benötigt</t>
  </si>
  <si>
    <t>Real-Summe</t>
  </si>
  <si>
    <t>Summe</t>
  </si>
  <si>
    <t>Pin-Reihen im rechten Winkel</t>
  </si>
  <si>
    <t>Buchse gerade (wird auf Pin-Reihen gesteckt)</t>
  </si>
  <si>
    <t>https://www.amazon.de/-/en/YIXISI-Connector-JST-XH-Female-Adapter/dp/B082ZLYRRN/ref=sr_1_5?crid=H93OZ5VEUGJW&amp;dib=eyJ2IjoiMSJ9.7m8m29Drhd1q3rbB7znwfSTJfJGbITRYyWzIvIiWqVsYA6GAV0b0dVYUJta91mDzwLVlNZFnhQgzZtKw8Q0cow8ErBBHGwLmSeC5uaBwSBHNmM_PIi8NhexMfQ9iPq3x50uhUtgt5x4dS94u3axs6saK3v8C2ZwHmqITRzQdDBvqm2X-RgduYPPV1pePnYYGv8CcZgCB4tEyB-5cqTTVRwLC4HQN9icJUrg-qBSsI9v4QS9zI_wV0IPnUgNQMgzds_ldGWllEOLjn4W_4Ci05t_8bBydN9_3JZGurerOUXY.4TtL_qTrn5BVserzyWZruH3Iy2q5VpMXRbYEdtNOyP4&amp;dib_tag=se&amp;keywords=jst&amp;qid=1722258433&amp;sprefix=jst%2Caps%2C171&amp;sr=8-5&amp;th=1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</si>
  <si>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</si>
  <si>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</si>
  <si>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</si>
  <si>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</si>
  <si>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</si>
  <si>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</si>
  <si>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</si>
  <si>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</si>
  <si>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</si>
  <si>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</si>
  <si>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</si>
  <si>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</si>
  <si>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</si>
  <si>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</si>
  <si>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</si>
  <si>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</si>
  <si>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</si>
  <si>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</si>
  <si>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</si>
  <si>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</si>
  <si>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</si>
  <si>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</si>
  <si>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</si>
  <si>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</si>
  <si>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</si>
  <si>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</si>
  <si>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</si>
  <si>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</si>
  <si>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</si>
  <si>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</si>
  <si>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</si>
  <si>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>Amayon</t>
  </si>
  <si>
    <t>https://www.amazon.com/-/de/dp/B0BHP8CKDT?dib=eyJ2IjoiMSJ9.yqmYe__Ab2Tg7yspJJln-vhhXDio7UxOyhPdzz7XBhz2nV4nsR2Fz52-1xd9kwnHpElaJx-sHXjcohUDUuGs4Kaq8_rUoqCvE5zuHKL9YhMkW_IhAKQyOriL_eNKswQcgu7qlRncgssOiuFiVWtxmass1qsT5HE8fZQZG0i4hEbfj-Zl3bMCQCj99yaMRSsn4xQo6iIu1ZvwpUHAiOLDVhKns1MbAOErqUTOu_3OQNg.fjDF5-ajch5qx3JwvH4Q5iNM0RRLFELLuS6lJiVf1FY&amp;dib_tag=se&amp;keywords=klipper+accelerometer&amp;qid=1739438118&amp;sr=8-4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</si>
  <si>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</si>
  <si>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</si>
  <si>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</si>
  <si>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</si>
  <si>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</si>
  <si>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</si>
  <si>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</si>
  <si>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</si>
  <si>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</si>
  <si>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</si>
  <si>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</si>
  <si>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</si>
  <si>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</si>
  <si>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</si>
  <si>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</si>
  <si>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</si>
  <si>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</si>
  <si>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</si>
  <si>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</si>
  <si>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</si>
  <si>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</si>
  <si>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</si>
  <si>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</si>
  <si>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</si>
  <si>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</si>
  <si>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</si>
  <si>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</si>
  <si>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</si>
  <si>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</si>
  <si>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</si>
  <si>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</si>
  <si>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</si>
  <si>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</si>
  <si>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</si>
  <si>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</si>
  <si>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</si>
  <si>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</si>
  <si>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</si>
  <si>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</si>
  <si>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</si>
  <si>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</si>
  <si>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</si>
  <si>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</si>
  <si>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</si>
  <si>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</si>
  <si>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</si>
  <si>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</si>
  <si>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</si>
  <si>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</si>
  <si>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</si>
  <si>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</si>
  <si>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</si>
  <si>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</si>
  <si>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</si>
  <si>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</si>
  <si>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</si>
  <si>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</si>
  <si>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</si>
  <si>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</si>
  <si>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USB-C Stecker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</si>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</sst>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1" fillId="4" borderId="4" xfId="0" applyFont="1" applyFill="1" applyBorder="1" applyAlignment="1">
      <alignment horizontal="left" vertical="center"/>
    </xf>
    <xf numFmtId="164" fontId="1" fillId="4" borderId="4" xfId="0" applyNumberFormat="1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/>
    </xf>
    <xf numFmtId="0" fontId="3" fillId="7" borderId="8" xfId="0" applyFont="1" applyFill="1" applyBorder="1"/>
    <xf numFmtId="0" fontId="2" fillId="0" borderId="0" xfId="1"/>
    <xf numFmtId="0" fontId="2" fillId="0" borderId="0" xfId="1" applyAlignment="1">
      <alignment vertical="center" wrapText="1"/>
    </xf>
    <xf numFmtId="0" fontId="5" fillId="0" borderId="0" xfId="0" applyFont="1"/>
    <xf numFmtId="166" fontId="3" fillId="3" borderId="9" xfId="0" applyNumberFormat="1" applyFont="1" applyFill="1" applyBorder="1"/>
    <xf numFmtId="166" fontId="3" fillId="8" borderId="12" xfId="0" applyNumberFormat="1" applyFont="1" applyFill="1" applyBorder="1"/>
    <xf numFmtId="0" fontId="1" fillId="0" borderId="15" xfId="0" applyFont="1" applyBorder="1" applyAlignment="1">
      <alignment horizontal="left" vertical="center"/>
    </xf>
    <xf numFmtId="0" fontId="0" fillId="8" borderId="0" xfId="0" applyFill="1"/>
    <xf numFmtId="0" fontId="4" fillId="8" borderId="0" xfId="0" applyFont="1" applyFill="1"/>
    <xf numFmtId="0" fontId="4" fillId="8" borderId="0" xfId="0" quotePrefix="1" applyFont="1" applyFill="1"/>
    <xf numFmtId="0" fontId="4" fillId="6" borderId="0" xfId="0" applyFont="1" applyFill="1"/>
    <xf numFmtId="0" fontId="0" fillId="6" borderId="0" xfId="0" applyFill="1"/>
    <xf numFmtId="0" fontId="0" fillId="0" borderId="16" xfId="0" applyBorder="1"/>
    <xf numFmtId="0" fontId="1" fillId="0" borderId="1" xfId="1" applyFont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166" fontId="3" fillId="3" borderId="22" xfId="0" applyNumberFormat="1" applyFont="1" applyFill="1" applyBorder="1"/>
    <xf numFmtId="0" fontId="3" fillId="7" borderId="7" xfId="0" applyFont="1" applyFill="1" applyBorder="1"/>
    <xf numFmtId="166" fontId="3" fillId="9" borderId="22" xfId="0" applyNumberFormat="1" applyFont="1" applyFill="1" applyBorder="1"/>
    <xf numFmtId="0" fontId="0" fillId="0" borderId="1" xfId="0" applyBorder="1"/>
    <xf numFmtId="0" fontId="1" fillId="0" borderId="16" xfId="0" applyFont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164" fontId="1" fillId="0" borderId="27" xfId="0" applyNumberFormat="1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 wrapText="1"/>
    </xf>
    <xf numFmtId="0" fontId="2" fillId="0" borderId="29" xfId="1" applyBorder="1" applyAlignment="1">
      <alignment horizontal="left" vertical="center"/>
    </xf>
    <xf numFmtId="164" fontId="1" fillId="0" borderId="29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3" fillId="7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0" fillId="8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3" borderId="20" xfId="0" applyNumberFormat="1" applyFill="1" applyBorder="1" applyAlignment="1">
      <alignment horizontal="center"/>
    </xf>
    <xf numFmtId="165" fontId="0" fillId="3" borderId="21" xfId="0" applyNumberFormat="1" applyFill="1" applyBorder="1" applyAlignment="1">
      <alignment horizontal="center"/>
    </xf>
    <xf numFmtId="165" fontId="3" fillId="3" borderId="13" xfId="0" applyNumberFormat="1" applyFont="1" applyFill="1" applyBorder="1" applyAlignment="1">
      <alignment horizontal="left"/>
    </xf>
    <xf numFmtId="165" fontId="3" fillId="3" borderId="14" xfId="0" applyNumberFormat="1" applyFont="1" applyFill="1" applyBorder="1" applyAlignment="1">
      <alignment horizontal="left"/>
    </xf>
    <xf numFmtId="165" fontId="3" fillId="9" borderId="23" xfId="0" applyNumberFormat="1" applyFont="1" applyFill="1" applyBorder="1" applyAlignment="1">
      <alignment horizontal="left"/>
    </xf>
    <xf numFmtId="165" fontId="3" fillId="9" borderId="24" xfId="0" applyNumberFormat="1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€&quot;\ #,##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€&quot;\ #,##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rgb="FF000000"/>
        </bottom>
        <vertical/>
        <horizontal/>
      </border>
    </dxf>
    <dxf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336CF2-AEC6-47D9-9EA5-9D5A14B19E97}" name="Table5" displayName="Table5" ref="A1:Q57" totalsRowShown="0" headerRowBorderDxfId="24" tableBorderDxfId="23">
  <autoFilter ref="A1:Q57" xr:uid="{BC336CF2-AEC6-47D9-9EA5-9D5A14B19E97}"/>
  <tableColumns count="17">
    <tableColumn id="1" xr3:uid="{95952672-1FDA-4B59-A326-CD1AD2B01F86}" name="Alternative" dataDxfId="22"/>
    <tableColumn id="2" xr3:uid="{8AD1858E-23FE-43D6-A875-8746EF5E6A17}" name="Bezeichnung" dataDxfId="21"/>
    <tableColumn id="3" xr3:uid="{B56ED4E8-969F-4464-A130-3B1E1920888B}" name="Kategorie" dataDxfId="20"/>
    <tableColumn id="4" xr3:uid="{1E2C781A-23A5-4C02-8F82-825F17B437BA}" name="Seriennummer" dataDxfId="19"/>
    <tableColumn id="5" xr3:uid="{F7388F1A-4246-4F71-AB38-12F50883F748}" name="Beschreibung" dataDxfId="18"/>
    <tableColumn id="6" xr3:uid="{40574F7D-EAA8-4358-AA16-44E1007C4779}" name="Stromverbrauch in A" dataDxfId="17"/>
    <tableColumn id="17" xr3:uid="{A00484B1-9D5B-42EB-9243-727A0648D1A0}" name="Spannung" dataDxfId="16"/>
    <tableColumn id="7" xr3:uid="{9A1438A9-97F1-405D-BBEE-44DDC323EA4A}" name="Pitch" dataDxfId="15"/>
    <tableColumn id="8" xr3:uid="{4301C92F-87A6-4001-8C0B-EB23E740848B}" name="Besorgung Xitech" dataDxfId="14"/>
    <tableColumn id="9" xr3:uid="{274363A0-880E-41D5-AA8D-30570E4B4EE7}" name="Lieferant" dataDxfId="13"/>
    <tableColumn id="10" xr3:uid="{C815A2DB-0740-498E-B900-C5AE0E617710}" name="Bemerkungen Hersteller/Versand" dataDxfId="12"/>
    <tableColumn id="11" xr3:uid="{D2CE19C4-D0E7-429C-A33D-5A7B555C7390}" name="URL" dataDxfId="11"/>
    <tableColumn id="12" xr3:uid="{F0CD1E82-7425-419B-B4EF-D9142CAAC13F}" name="Preis/Stk." dataDxfId="10"/>
    <tableColumn id="13" xr3:uid="{CA1F7F78-5FB4-41F9-981D-BE069BA68E9B}" name="Stückzahl" dataDxfId="9"/>
    <tableColumn id="14" xr3:uid="{1E7E82D3-D92A-4A6E-8204-8F10C5912D82}" name="Gesamtpreis" dataDxfId="8">
      <calculatedColumnFormula>M2*N2</calculatedColumnFormula>
    </tableColumn>
    <tableColumn id="15" xr3:uid="{B3A2AB40-4A4F-4A94-8D7B-727F7E4E6254}" name="Gekauft/Nicht Gekauft" dataDxfId="7"/>
    <tableColumn id="16" xr3:uid="{5E6E462E-7918-4908-A0E0-5EDA6D6A545E}" name="Benötigt/Nicht benötigt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3" Type="http://schemas.openxmlformats.org/officeDocument/2006/relationships/hyperlink" Target="https://www.mouser.at/ProductDetail/Measurement-Specialties/PTFC102B1G0?qs=sGAEpiMZZMunegBHAOsZD7a4quIT45DvLd4aSJIig1resq9FX4%2Fz9g%3D%3D" TargetMode="External"/><Relationship Id="rId18" Type="http://schemas.openxmlformats.org/officeDocument/2006/relationships/hyperlink" Target="https://www.amazon.de/Sourcingmap%C2%AE-rechten-Einreihige-Stiftleiste-PCB-Steckverbinder-Black-Silver-Tone/dp/B01MZE0XGZ/ref=sr_1_2?__mk_de_DE=%C3%85M%C3%85%C5%BD%C3%95%C3%91&amp;crid=30UQ32XMVEOXN&amp;dib=eyJ2IjoiMSJ9.yl2DLiqdSMCvFJDFZqTKgUH67xEpPOL40VD2AFIkG-UVuzOI9AaqWj6c1QgSiCn7hk05FWychE9FePelrXDhrx8em4i4SmadkDqm8tD_rw9vdmMLNh68adnrUu-GEIXx3JcPfOHWruMciXYFg7IYLW6ouYqX2t7OpXQyrIWp9qfW6VVlyLcSOlxu99s5ni58gvswEZke7glukuR6cKzmRpHdyVh-uVExobnZmGNZHApgLz7h-ZMXrQq6hEE3srvrZrSBQQDvA_NN-Yhpyev3ZGXq76pUZSA4LFbhGazIe6s.zFPbYnk3PEWXUlrobf2fvrzvsV48VUdck_WWv7Vof8w&amp;dib_tag=se&amp;keywords=pin+header+winkel&amp;qid=1721383256&amp;sprefix=pinheader+winkel%2Caps%2C104&amp;sr=8-2" TargetMode="External"/><Relationship Id="rId26" Type="http://schemas.openxmlformats.org/officeDocument/2006/relationships/hyperlink" Target="https://www.digikey.at/de/products/detail/jst-sales-america-inc/XHP-2/555485" TargetMode="External"/><Relationship Id="rId3" Type="http://schemas.openxmlformats.org/officeDocument/2006/relationships/hyperlink" Target="https://www.digikey.de/de/products/detail/gct/BF100-16-A-D-1-0640-L-C/16396992?s=N4IgTCBcDaIEIDECMAGFBaJA2dBBdAIpuilgCwYAy6AwiALoC%2BQA" TargetMode="External"/><Relationship Id="rId21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7" Type="http://schemas.openxmlformats.org/officeDocument/2006/relationships/hyperlink" Target="https://www.amazon.de/-/en/KeeYees-Adapter-Prototype-TQFP100-QQQN444/dp/B085LC6ZSY/ref=sr_1_17?crid=1T3EHGG52EF9V&amp;dib=eyJ2IjoiMSJ9.nRnqv21X2z_-T0RW4ed0Tax59DHuIK9be7jBvZ221ZgEzBBfXYLvZQgCHkBNi1SpzCv3sBmo5QK4GzT_rqJOXpksQlaGFLKbUAwj70xEI2jQcZyuEh3Pdl88nTe7A7OAQBztbOjeTzHxuxaSoFmE0O1nXdR67iZOW8EEA3ZhgqxrQ2srlihg5rC7H1JC_UCMWv1IXNZEh7N9K4Mt2NallWFPXa8XlZ5gMROKCd_32IPKp70Hx8ybO_vAHfCb6hNezayFfGQ3wMbsHix17cojW93IyixK8YMRj5z0JMiT3_M.5eq3Z6976gWt1o83vhxwbBR-r-mwWYKu_zQecQ3Zvf8&amp;dib_tag=se&amp;keywords=smd+tht&amp;qid=1721976524&amp;sprefix=smd+tht+test%2Caps%2C86&amp;sr=8-17" TargetMode="External"/><Relationship Id="rId12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7" Type="http://schemas.openxmlformats.org/officeDocument/2006/relationships/hyperlink" Target="https://www.amazon.de/Stecker-Buchsen-Kabel-Set-kompatibel-JST-PH-Stecker-Dr%C3%A4hte/dp/B0BM82KR17/ref=sr_1_3?__mk_de_DE=%C3%85M%C3%85%C5%BD%C3%95%C3%91&amp;crid=MA1I8QQDO2R9&amp;dib=eyJ2IjoiMSJ9.FDMYgfrATA45RyPZyxLNYYGgT5yk-J2vuH1UrrGDszJ5fKfwcLZOV-eNrjiX0_V7nrEbDDsn3sVwLonQpymFF06qBU4KTAphfu9et2GN5u7J_v_2L4vYJZ4XZNzvae_OcW-7F41HkqS7HQ4PZ1Ao-WI0tMet5CMo1Bzshape6eNcdlZES6Sh-OYglpTXUU0u5dF9m4wMnoibyRjC2wV9Sto1n3wUtbrTmoG6beP4hStAT2i3R-DGuLP7atUHoX4ZQnPopiguO6c5EWHc0sSpUZnK93ZhZIv98x7IEiojCss.TZAZSnY2bVRQE8qfGH2FYhQoX3sUbjXr1MuNstDOGN0&amp;dib_tag=se&amp;keywords=jst+2mm+winkel&amp;qid=1721382806&amp;s=ce-de&amp;sprefix=jst+2mm+winkel%2Celectronics%2C90&amp;sr=1-3" TargetMode="External"/><Relationship Id="rId25" Type="http://schemas.openxmlformats.org/officeDocument/2006/relationships/hyperlink" Target="https://www.3djake.com/creality-3d-printers-spare-parts/hotend-thermistor" TargetMode="External"/><Relationship Id="rId2" Type="http://schemas.openxmlformats.org/officeDocument/2006/relationships/hyperlink" Target="https://www.digikey.de/de/products/detail/w%C3%BCrth-elektronik/971070154/9488609" TargetMode="External"/><Relationship Id="rId16" Type="http://schemas.openxmlformats.org/officeDocument/2006/relationships/hyperlink" Target="https://www.digikey.de/de/products/detail/jst-sales-america-inc/S3B-XH-SM4-TB/1651065?s=N4IgTCBcDaIMoGYBCBaAGgCRXAsgFhQBUkQBdAXyA" TargetMode="External"/><Relationship Id="rId20" Type="http://schemas.openxmlformats.org/officeDocument/2006/relationships/hyperlink" Target="https://www.amazon.de/-/en/Capacitor-Assortment-Electrolytic-Capacitors-Aluminium/dp/B09QH1RLRS/ref=sr_1_5?crid=MXP52929GLQF&amp;dib=eyJ2IjoiMSJ9.RVY4AKzuAKEuJTtsjJJyAjJN9dTUKTzMyAFbwbFQ9TN9T9C6FQ6jEbz5YhVbDbdMkSnm5DKnBIJl_XR3nCkiZvZ8qBxyFkP5DE-H0QH2e0LU-xb6fKOU3K5dgabojwYdkqXPT8_Crzfg3wCzX6NZ0kNe4l1kiD1OOIvn4RVD6J_mrfygtByox4gT8deaDI5vmVCNWQjuvIbrESS2VQBYV3j5LwPPKCdDp_ieM0jSKHfCHtdVZxtyW1QcrFUTBltGEo3DHrbbHGndykkj50wTc98L8p5Hi8W9aHQR3MNFSAM.C6EdXg8VemgyEusoxnNl57g3RPDCQROGEsYtZcxEtls&amp;dib_tag=se&amp;keywords=Kondensator&amp;qid=1722243539&amp;sprefix=kondensator%2Caps%2C95&amp;sr=8-5&amp;th=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omc-stepperonline.com/de/nema-14-bipolar-0-9deg-5ncm-7-08oz-in-0-5a-5v-35x35x20mm-4-draehte-14hm08-0504s" TargetMode="External"/><Relationship Id="rId6" Type="http://schemas.openxmlformats.org/officeDocument/2006/relationships/hyperlink" Target="https://www.amazon.de/-/en/Emitting-Electronic-Components-Assortment-Experience/dp/B0CSDDZJFQ/ref=sr_1_4?c=ts&amp;dib=eyJ2IjoiMSJ9.2GkvNPCeaKhaC6diij1KcbHfLOihmcR9MPolICWvOds4Pxgd68USwe8DqlWCYRX9E7T_Wzvyll1nv60h9UdFaVAe4LdMYk2HQcxQd7wSbd1O7GT2-3imf9uqJC7DsK6BinfscDVb6jZmxUjQiGr3xEtDbvmigDLWwlZIliOHLJ9U5_MicetPDftrr7oGvm14nZxfIyOC6mZc13j747MzLligfEK6PcS-Y57yiK3cvJN05qHUV40O2_Hw2JXWxQ6KIxZaFwXtvGu7hrLUyA7ziq0kgXimx818KQgtF-A0twU.KEk9ccj3Dwqiju9Y1TZPf-olJEs8Rv7uKLqS9ujZu2w&amp;dib_tag=se&amp;keywords=LED+Diodes&amp;qid=1721818074&amp;s=industrial&amp;sr=1-4&amp;ts_id=10388891031" TargetMode="External"/><Relationship Id="rId11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24" Type="http://schemas.openxmlformats.org/officeDocument/2006/relationships/hyperlink" Target="https://www.digikey.at/en/products/detail/same-sky-formerly-cui-devices/CFM-2507CF-1140-313/19524850" TargetMode="External"/><Relationship Id="rId5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5" Type="http://schemas.openxmlformats.org/officeDocument/2006/relationships/hyperlink" Target="https://www.digikey.de/de/products/detail/jst-sales-america-inc/S2B-PH-SM4-TB/926655?s=N4IgTCBcDaIM5gEYFoAOALZcC2AWZALoiALoC%2BQA" TargetMode="External"/><Relationship Id="rId23" Type="http://schemas.openxmlformats.org/officeDocument/2006/relationships/hyperlink" Target="https://www.az-delivery.de/en/products/mg90s-micro-servomotor?variant=32344287150176" TargetMode="External"/><Relationship Id="rId28" Type="http://schemas.openxmlformats.org/officeDocument/2006/relationships/hyperlink" Target="https://www.digikey.at/de/products/detail/jst-sales-america-inc/SXH-001T-P0-6N/7041446" TargetMode="External"/><Relationship Id="rId10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19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31" Type="http://schemas.microsoft.com/office/2019/04/relationships/namedSheetView" Target="../namedSheetViews/namedSheetView1.xml"/><Relationship Id="rId4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9" Type="http://schemas.openxmlformats.org/officeDocument/2006/relationships/hyperlink" Target="https://octopart.com/opatz8j6/a1?t=m3MKmMPlltUlOaMyNv3oKjBZdMKsW17dy_Ut3gz9BnX84ucyH8jy82DqArAu4BfwE0Hye-7iCLl8KH0frtEOW989MvS5s7ux5kMEtqEpjHhVRKNi28LZWUZICT7zsPBmwWgjTMYjcOOVdfJXu9Y10LLBHTNi5TEX6yjYVdKqsLNYSCadhn_Li_cFolA9fQUsggKr6BxWSw52ZDMMaokL6vRljCt85LJQd_a1rKyujcjn71swSSETRfaBoDVV_VXxkQ" TargetMode="External"/><Relationship Id="rId14" Type="http://schemas.openxmlformats.org/officeDocument/2006/relationships/hyperlink" Target="https://www.digikey.de/de/products/detail/jst-sales-america-inc/S4B-XH-SM4-TB/1651064" TargetMode="External"/><Relationship Id="rId22" Type="http://schemas.openxmlformats.org/officeDocument/2006/relationships/hyperlink" Target="https://www.az-delivery.de/en/products/drv8825-schrittmotor-treiber-modul-mit-kuhlkorper?variant=37100118866" TargetMode="External"/><Relationship Id="rId27" Type="http://schemas.openxmlformats.org/officeDocument/2006/relationships/hyperlink" Target="https://www.digikey.at/en/products/detail/same-sky-formerly-cui-devices/CFM-2507CF-0140-313/19524735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spberrypi.org/documentation/hardware/raspberrypi/schematics/rpi_SCH_3bplus_1p0_reduc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dimension ref="A1:Z73"/>
  <sheetViews>
    <sheetView tabSelected="1" zoomScaleNormal="100" workbookViewId="0">
      <pane ySplit="1" topLeftCell="A8" activePane="bottomLeft" state="frozen"/>
      <selection pane="bottomLeft" activeCell="F27" sqref="F27"/>
    </sheetView>
  </sheetViews>
  <sheetFormatPr baseColWidth="10"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7.7109375" bestFit="1" customWidth="1"/>
    <col min="5" max="5" width="43" customWidth="1"/>
    <col min="6" max="8" width="19.85546875" customWidth="1"/>
    <col min="9" max="9" width="18.7109375" style="7" customWidth="1"/>
    <col min="10" max="10" width="13.5703125" style="7" bestFit="1" customWidth="1"/>
    <col min="11" max="11" width="32.140625" style="7" customWidth="1"/>
    <col min="12" max="12" width="12.7109375" style="12" customWidth="1"/>
    <col min="13" max="13" width="11.85546875" style="1" bestFit="1" customWidth="1"/>
    <col min="14" max="14" width="7.28515625" style="14" customWidth="1"/>
    <col min="15" max="15" width="10.28515625" customWidth="1"/>
    <col min="16" max="16" width="23.42578125" style="5" hidden="1" customWidth="1"/>
    <col min="17" max="17" width="24.42578125" style="5" hidden="1" customWidth="1"/>
    <col min="18" max="18" width="10.7109375" customWidth="1"/>
    <col min="19" max="19" width="9.140625" hidden="1" customWidth="1"/>
    <col min="20" max="25" width="9.140625" bestFit="1" customWidth="1"/>
  </cols>
  <sheetData>
    <row r="1" spans="1:26" ht="15.75" thickBot="1" x14ac:dyDescent="0.3">
      <c r="A1" s="9" t="s">
        <v>0</v>
      </c>
      <c r="B1" s="9" t="s">
        <v>1</v>
      </c>
      <c r="C1" s="10" t="s">
        <v>2</v>
      </c>
      <c r="D1" s="20" t="s">
        <v>3</v>
      </c>
      <c r="E1" s="20" t="s">
        <v>4</v>
      </c>
      <c r="F1" s="20" t="s">
        <v>5</v>
      </c>
      <c r="G1" s="20" t="s">
        <v>245</v>
      </c>
      <c r="H1" s="20" t="s">
        <v>6</v>
      </c>
      <c r="I1" s="18" t="s">
        <v>7</v>
      </c>
      <c r="J1" s="19" t="s">
        <v>8</v>
      </c>
      <c r="K1" s="16" t="s">
        <v>9</v>
      </c>
      <c r="L1" s="16" t="s">
        <v>10</v>
      </c>
      <c r="M1" s="17" t="s">
        <v>11</v>
      </c>
      <c r="N1" s="16" t="s">
        <v>12</v>
      </c>
      <c r="O1" s="43" t="s">
        <v>13</v>
      </c>
      <c r="P1" s="41" t="s">
        <v>14</v>
      </c>
      <c r="Q1" s="35" t="s">
        <v>15</v>
      </c>
      <c r="S1" t="s">
        <v>16</v>
      </c>
      <c r="T1" s="65" t="s">
        <v>119</v>
      </c>
      <c r="U1" s="66"/>
      <c r="V1" s="36">
        <f>SUMIFS(O9:O57,P9:P57, "Nicht Gekauft",Q9:Q57,"Benötigt")</f>
        <v>64.3</v>
      </c>
      <c r="X1" s="63" t="s">
        <v>120</v>
      </c>
      <c r="Y1" s="64"/>
      <c r="Z1" s="26">
        <f>SUM(O2:O57)</f>
        <v>358.83</v>
      </c>
    </row>
    <row r="2" spans="1:26" x14ac:dyDescent="0.25">
      <c r="A2" s="44"/>
      <c r="B2" s="2" t="s">
        <v>17</v>
      </c>
      <c r="C2" s="2" t="s">
        <v>18</v>
      </c>
      <c r="D2" s="33" t="s">
        <v>19</v>
      </c>
      <c r="E2" s="2" t="s">
        <v>20</v>
      </c>
      <c r="F2" s="2" t="s">
        <v>21</v>
      </c>
      <c r="G2" s="2"/>
      <c r="H2" s="2"/>
      <c r="I2" s="34"/>
      <c r="J2" s="34" t="s">
        <v>22</v>
      </c>
      <c r="K2" s="34"/>
      <c r="L2" s="11" t="s">
        <v>23</v>
      </c>
      <c r="M2" s="3">
        <v>9.91</v>
      </c>
      <c r="N2" s="13">
        <v>1</v>
      </c>
      <c r="O2" s="45">
        <f t="shared" ref="O2:O57" si="0">M2*N2</f>
        <v>9.91</v>
      </c>
      <c r="P2" s="42" t="s">
        <v>24</v>
      </c>
      <c r="Q2" s="6" t="s">
        <v>231</v>
      </c>
      <c r="S2">
        <f>IF(AND(P2="Nicht Gekauft", Q2="Benötigt"), O2, 0)</f>
        <v>9.91</v>
      </c>
    </row>
    <row r="3" spans="1:26" x14ac:dyDescent="0.25">
      <c r="A3" s="44" t="s">
        <v>238</v>
      </c>
      <c r="B3" s="2" t="s">
        <v>26</v>
      </c>
      <c r="C3" s="4" t="s">
        <v>18</v>
      </c>
      <c r="D3" t="s">
        <v>27</v>
      </c>
      <c r="E3" s="2" t="s">
        <v>28</v>
      </c>
      <c r="F3" s="2">
        <v>1.2</v>
      </c>
      <c r="G3" s="2">
        <v>12</v>
      </c>
      <c r="H3" s="2"/>
      <c r="I3" s="8"/>
      <c r="J3" s="8" t="s">
        <v>29</v>
      </c>
      <c r="K3" s="8"/>
      <c r="L3" s="11" t="s">
        <v>30</v>
      </c>
      <c r="M3" s="3">
        <v>6.99</v>
      </c>
      <c r="N3" s="13">
        <v>1</v>
      </c>
      <c r="O3" s="45">
        <f t="shared" si="0"/>
        <v>6.99</v>
      </c>
      <c r="P3" s="42" t="s">
        <v>24</v>
      </c>
      <c r="Q3" s="6" t="s">
        <v>231</v>
      </c>
    </row>
    <row r="4" spans="1:26" x14ac:dyDescent="0.25">
      <c r="A4" s="44" t="s">
        <v>239</v>
      </c>
      <c r="B4" s="2" t="s">
        <v>26</v>
      </c>
      <c r="C4" s="4" t="s">
        <v>18</v>
      </c>
      <c r="D4" s="33" t="s">
        <v>240</v>
      </c>
      <c r="E4" s="27" t="s">
        <v>241</v>
      </c>
      <c r="F4" s="2">
        <v>1.2</v>
      </c>
      <c r="G4" s="2">
        <v>12</v>
      </c>
      <c r="H4" s="2"/>
      <c r="I4" s="8"/>
      <c r="J4" s="8" t="s">
        <v>242</v>
      </c>
      <c r="K4" s="8"/>
      <c r="L4" s="11" t="s">
        <v>243</v>
      </c>
      <c r="M4" s="3">
        <v>6.99</v>
      </c>
      <c r="N4" s="13">
        <v>1</v>
      </c>
      <c r="O4" s="54">
        <f>M4*N4</f>
        <v>6.99</v>
      </c>
      <c r="P4" s="55"/>
      <c r="Q4" s="6"/>
    </row>
    <row r="5" spans="1:26" x14ac:dyDescent="0.25">
      <c r="A5" s="44"/>
      <c r="B5" s="2" t="s">
        <v>31</v>
      </c>
      <c r="C5" s="4" t="s">
        <v>18</v>
      </c>
      <c r="D5" s="2" t="s">
        <v>32</v>
      </c>
      <c r="E5" s="2" t="s">
        <v>33</v>
      </c>
      <c r="F5" s="2">
        <v>0.25</v>
      </c>
      <c r="G5" s="2">
        <v>5</v>
      </c>
      <c r="H5" s="2"/>
      <c r="I5" s="8"/>
      <c r="J5" s="8" t="s">
        <v>29</v>
      </c>
      <c r="K5" s="8"/>
      <c r="L5" s="11" t="s">
        <v>35</v>
      </c>
      <c r="M5" s="3">
        <v>6.99</v>
      </c>
      <c r="N5" s="13">
        <v>1</v>
      </c>
      <c r="O5" s="45">
        <f t="shared" si="0"/>
        <v>6.99</v>
      </c>
      <c r="P5" s="42" t="s">
        <v>24</v>
      </c>
      <c r="Q5" s="6" t="s">
        <v>231</v>
      </c>
      <c r="S5">
        <f t="shared" ref="S5:S14" si="1">IF(AND(P5="Nicht Gekauft", Q5="Benötigt"), O5, 0)</f>
        <v>6.99</v>
      </c>
    </row>
    <row r="6" spans="1:26" x14ac:dyDescent="0.25">
      <c r="A6" s="44" t="s">
        <v>246</v>
      </c>
      <c r="B6" s="2" t="s">
        <v>110</v>
      </c>
      <c r="C6" s="4" t="s">
        <v>18</v>
      </c>
      <c r="D6" s="39" t="s">
        <v>111</v>
      </c>
      <c r="E6" s="2" t="s">
        <v>252</v>
      </c>
      <c r="F6" s="2">
        <f>0.053*N6</f>
        <v>0.21199999999999999</v>
      </c>
      <c r="G6" s="2">
        <v>5</v>
      </c>
      <c r="H6" s="2"/>
      <c r="I6" s="4"/>
      <c r="J6" s="4" t="s">
        <v>55</v>
      </c>
      <c r="K6" s="4"/>
      <c r="L6" s="11" t="s">
        <v>112</v>
      </c>
      <c r="M6" s="3">
        <v>8.5299999999999994</v>
      </c>
      <c r="N6" s="13">
        <v>4</v>
      </c>
      <c r="O6" s="45">
        <f t="shared" si="0"/>
        <v>34.119999999999997</v>
      </c>
      <c r="P6" s="42" t="s">
        <v>24</v>
      </c>
      <c r="Q6" s="6" t="s">
        <v>231</v>
      </c>
      <c r="S6">
        <f t="shared" si="1"/>
        <v>34.119999999999997</v>
      </c>
    </row>
    <row r="7" spans="1:26" x14ac:dyDescent="0.25">
      <c r="A7" s="44" t="s">
        <v>247</v>
      </c>
      <c r="B7" s="2" t="s">
        <v>110</v>
      </c>
      <c r="C7" s="4" t="s">
        <v>18</v>
      </c>
      <c r="D7" s="27" t="s">
        <v>249</v>
      </c>
      <c r="E7" s="27" t="s">
        <v>250</v>
      </c>
      <c r="F7" s="2">
        <v>0.17</v>
      </c>
      <c r="G7" s="2">
        <v>12</v>
      </c>
      <c r="H7" s="2"/>
      <c r="I7" s="4"/>
      <c r="J7" s="4" t="s">
        <v>39</v>
      </c>
      <c r="K7" s="4"/>
      <c r="L7" s="11" t="s">
        <v>244</v>
      </c>
      <c r="M7" s="3">
        <v>6.73</v>
      </c>
      <c r="N7" s="13">
        <v>2</v>
      </c>
      <c r="O7" s="54">
        <f>M7*N7</f>
        <v>13.46</v>
      </c>
      <c r="P7" s="55"/>
      <c r="Q7" s="6"/>
      <c r="T7" t="s">
        <v>306</v>
      </c>
    </row>
    <row r="8" spans="1:26" x14ac:dyDescent="0.25">
      <c r="A8" s="44" t="s">
        <v>247</v>
      </c>
      <c r="B8" s="2" t="s">
        <v>110</v>
      </c>
      <c r="C8" s="4" t="s">
        <v>18</v>
      </c>
      <c r="D8" s="33" t="s">
        <v>251</v>
      </c>
      <c r="E8" s="27" t="s">
        <v>250</v>
      </c>
      <c r="F8" s="2">
        <v>0.35</v>
      </c>
      <c r="G8" s="2">
        <v>5</v>
      </c>
      <c r="H8" s="2"/>
      <c r="I8" s="4"/>
      <c r="J8" s="4" t="s">
        <v>39</v>
      </c>
      <c r="K8" s="4"/>
      <c r="L8" s="11" t="s">
        <v>248</v>
      </c>
      <c r="M8" s="3">
        <v>7.4</v>
      </c>
      <c r="N8" s="13">
        <v>2</v>
      </c>
      <c r="O8" s="54">
        <f>M8*N8</f>
        <v>14.8</v>
      </c>
      <c r="P8" s="55"/>
      <c r="Q8" s="6"/>
      <c r="T8" t="s">
        <v>296</v>
      </c>
    </row>
    <row r="9" spans="1:26" x14ac:dyDescent="0.25">
      <c r="A9" s="44" t="s">
        <v>292</v>
      </c>
      <c r="B9" s="2" t="s">
        <v>95</v>
      </c>
      <c r="C9" s="2" t="s">
        <v>96</v>
      </c>
      <c r="D9" s="2" t="s">
        <v>97</v>
      </c>
      <c r="E9" s="2" t="s">
        <v>282</v>
      </c>
      <c r="F9" s="2" t="s">
        <v>34</v>
      </c>
      <c r="G9" s="2"/>
      <c r="H9" s="2"/>
      <c r="I9" s="4"/>
      <c r="J9" s="4" t="s">
        <v>39</v>
      </c>
      <c r="K9" s="4"/>
      <c r="L9" s="11" t="s">
        <v>98</v>
      </c>
      <c r="M9" s="3">
        <v>0.69</v>
      </c>
      <c r="N9" s="13">
        <v>3</v>
      </c>
      <c r="O9" s="45">
        <f t="shared" si="0"/>
        <v>2.0699999999999998</v>
      </c>
      <c r="P9" s="42" t="s">
        <v>24</v>
      </c>
      <c r="Q9" s="6" t="s">
        <v>25</v>
      </c>
      <c r="S9">
        <f t="shared" si="1"/>
        <v>0</v>
      </c>
    </row>
    <row r="10" spans="1:26" x14ac:dyDescent="0.25">
      <c r="A10" s="44" t="s">
        <v>292</v>
      </c>
      <c r="B10" s="2" t="s">
        <v>102</v>
      </c>
      <c r="C10" s="2" t="s">
        <v>96</v>
      </c>
      <c r="D10" s="2" t="s">
        <v>100</v>
      </c>
      <c r="E10" s="2" t="s">
        <v>283</v>
      </c>
      <c r="F10" s="2" t="s">
        <v>34</v>
      </c>
      <c r="G10" s="2"/>
      <c r="H10" s="2"/>
      <c r="I10" s="4"/>
      <c r="J10" s="4" t="s">
        <v>39</v>
      </c>
      <c r="K10" s="4"/>
      <c r="L10" s="11" t="s">
        <v>101</v>
      </c>
      <c r="M10" s="3">
        <v>0.53</v>
      </c>
      <c r="N10" s="13">
        <v>9</v>
      </c>
      <c r="O10" s="45">
        <f t="shared" si="0"/>
        <v>4.7700000000000005</v>
      </c>
      <c r="P10" s="42" t="s">
        <v>24</v>
      </c>
      <c r="Q10" s="6" t="s">
        <v>25</v>
      </c>
      <c r="S10">
        <f t="shared" si="1"/>
        <v>0</v>
      </c>
    </row>
    <row r="11" spans="1:26" x14ac:dyDescent="0.25">
      <c r="A11" s="44" t="s">
        <v>292</v>
      </c>
      <c r="B11" s="2" t="s">
        <v>99</v>
      </c>
      <c r="C11" s="2" t="s">
        <v>96</v>
      </c>
      <c r="D11" s="2" t="s">
        <v>103</v>
      </c>
      <c r="E11" s="2" t="s">
        <v>284</v>
      </c>
      <c r="F11" s="2" t="s">
        <v>34</v>
      </c>
      <c r="G11" s="2"/>
      <c r="H11" s="2"/>
      <c r="I11" s="4"/>
      <c r="J11" s="4" t="s">
        <v>39</v>
      </c>
      <c r="K11" s="4"/>
      <c r="L11" s="11" t="s">
        <v>104</v>
      </c>
      <c r="M11" s="3">
        <v>0.69</v>
      </c>
      <c r="N11" s="13">
        <v>5</v>
      </c>
      <c r="O11" s="45">
        <f t="shared" si="0"/>
        <v>3.4499999999999997</v>
      </c>
      <c r="P11" s="42" t="s">
        <v>24</v>
      </c>
      <c r="Q11" s="6" t="s">
        <v>25</v>
      </c>
      <c r="S11">
        <f t="shared" si="1"/>
        <v>0</v>
      </c>
    </row>
    <row r="12" spans="1:26" x14ac:dyDescent="0.25">
      <c r="A12" s="44" t="s">
        <v>293</v>
      </c>
      <c r="B12" s="2" t="s">
        <v>105</v>
      </c>
      <c r="C12" s="2" t="s">
        <v>96</v>
      </c>
      <c r="D12" s="2" t="s">
        <v>34</v>
      </c>
      <c r="E12" s="2" t="s">
        <v>106</v>
      </c>
      <c r="F12" s="2" t="s">
        <v>34</v>
      </c>
      <c r="G12" s="2"/>
      <c r="H12" s="2"/>
      <c r="I12" s="4"/>
      <c r="J12" s="4" t="s">
        <v>55</v>
      </c>
      <c r="K12" s="4"/>
      <c r="L12" s="11" t="s">
        <v>107</v>
      </c>
      <c r="M12" s="3">
        <v>17.14</v>
      </c>
      <c r="N12" s="13">
        <v>1</v>
      </c>
      <c r="O12" s="45">
        <f t="shared" si="0"/>
        <v>17.14</v>
      </c>
      <c r="P12" s="42" t="s">
        <v>24</v>
      </c>
      <c r="Q12" s="6" t="s">
        <v>25</v>
      </c>
      <c r="S12">
        <f t="shared" si="1"/>
        <v>0</v>
      </c>
    </row>
    <row r="13" spans="1:26" x14ac:dyDescent="0.25">
      <c r="A13" s="44" t="s">
        <v>294</v>
      </c>
      <c r="B13" s="27" t="s">
        <v>235</v>
      </c>
      <c r="C13" s="2" t="s">
        <v>96</v>
      </c>
      <c r="D13" s="40" t="s">
        <v>34</v>
      </c>
      <c r="E13" s="27" t="s">
        <v>237</v>
      </c>
      <c r="F13" s="2" t="s">
        <v>34</v>
      </c>
      <c r="G13" s="2"/>
      <c r="H13" s="2"/>
      <c r="I13" s="4"/>
      <c r="J13" s="4" t="s">
        <v>55</v>
      </c>
      <c r="K13" s="4"/>
      <c r="L13" s="11" t="s">
        <v>236</v>
      </c>
      <c r="M13" s="3">
        <v>8.0500000000000007</v>
      </c>
      <c r="N13" s="13">
        <v>1</v>
      </c>
      <c r="O13" s="54">
        <f>M13*N13</f>
        <v>8.0500000000000007</v>
      </c>
      <c r="P13" s="55"/>
      <c r="Q13" s="6"/>
    </row>
    <row r="14" spans="1:26" x14ac:dyDescent="0.25">
      <c r="A14" s="44" t="s">
        <v>295</v>
      </c>
      <c r="B14" s="2" t="s">
        <v>234</v>
      </c>
      <c r="C14" s="2" t="s">
        <v>96</v>
      </c>
      <c r="D14" s="2" t="s">
        <v>34</v>
      </c>
      <c r="E14" s="2" t="s">
        <v>108</v>
      </c>
      <c r="F14" s="2" t="s">
        <v>34</v>
      </c>
      <c r="G14" s="2"/>
      <c r="H14" s="2"/>
      <c r="I14" s="4"/>
      <c r="J14" s="4" t="s">
        <v>55</v>
      </c>
      <c r="K14" s="4"/>
      <c r="L14" s="11" t="s">
        <v>109</v>
      </c>
      <c r="M14" s="3">
        <v>7.55</v>
      </c>
      <c r="N14" s="13">
        <v>1</v>
      </c>
      <c r="O14" s="45">
        <f t="shared" si="0"/>
        <v>7.55</v>
      </c>
      <c r="P14" s="42" t="s">
        <v>24</v>
      </c>
      <c r="Q14" s="6" t="s">
        <v>231</v>
      </c>
      <c r="R14" s="24"/>
      <c r="S14">
        <f t="shared" si="1"/>
        <v>7.55</v>
      </c>
    </row>
    <row r="15" spans="1:26" x14ac:dyDescent="0.25">
      <c r="A15" s="44" t="s">
        <v>296</v>
      </c>
      <c r="B15" s="2" t="s">
        <v>95</v>
      </c>
      <c r="C15" s="2" t="s">
        <v>96</v>
      </c>
      <c r="D15" s="2" t="s">
        <v>281</v>
      </c>
      <c r="E15" s="2" t="s">
        <v>285</v>
      </c>
      <c r="F15" s="2" t="s">
        <v>34</v>
      </c>
      <c r="G15" s="2"/>
      <c r="H15" s="2"/>
      <c r="I15" s="4"/>
      <c r="J15" s="4" t="s">
        <v>39</v>
      </c>
      <c r="K15" s="4"/>
      <c r="L15" s="11" t="s">
        <v>280</v>
      </c>
      <c r="M15" s="3">
        <v>0.22</v>
      </c>
      <c r="N15" s="13">
        <v>1</v>
      </c>
      <c r="O15" s="45">
        <f t="shared" ref="O15" si="2">M15*N15</f>
        <v>0.22</v>
      </c>
      <c r="P15" s="55"/>
      <c r="Q15" s="6"/>
      <c r="R15" s="24"/>
    </row>
    <row r="16" spans="1:26" x14ac:dyDescent="0.25">
      <c r="A16" s="44" t="s">
        <v>296</v>
      </c>
      <c r="B16" s="2" t="s">
        <v>102</v>
      </c>
      <c r="C16" s="2" t="s">
        <v>96</v>
      </c>
      <c r="D16" s="40" t="s">
        <v>288</v>
      </c>
      <c r="E16" s="2" t="s">
        <v>286</v>
      </c>
      <c r="F16" s="2" t="s">
        <v>34</v>
      </c>
      <c r="G16" s="2"/>
      <c r="H16" s="2"/>
      <c r="I16" s="4"/>
      <c r="J16" s="4" t="s">
        <v>39</v>
      </c>
      <c r="K16" s="4"/>
      <c r="L16" s="11" t="s">
        <v>290</v>
      </c>
      <c r="M16" s="3">
        <v>0.18</v>
      </c>
      <c r="N16" s="13">
        <v>2</v>
      </c>
      <c r="O16" s="54">
        <f t="shared" ref="O16:O23" si="3">M16*N16</f>
        <v>0.36</v>
      </c>
      <c r="P16" s="55"/>
      <c r="Q16" s="6"/>
      <c r="R16" s="24"/>
    </row>
    <row r="17" spans="1:19" x14ac:dyDescent="0.25">
      <c r="A17" s="44" t="s">
        <v>296</v>
      </c>
      <c r="B17" s="2" t="s">
        <v>99</v>
      </c>
      <c r="C17" s="2" t="s">
        <v>96</v>
      </c>
      <c r="D17" s="40" t="s">
        <v>289</v>
      </c>
      <c r="E17" s="2" t="s">
        <v>287</v>
      </c>
      <c r="F17" s="2" t="s">
        <v>34</v>
      </c>
      <c r="G17" s="2"/>
      <c r="H17" s="2"/>
      <c r="I17" s="4"/>
      <c r="J17" s="4" t="s">
        <v>39</v>
      </c>
      <c r="K17" s="4"/>
      <c r="L17" s="11" t="s">
        <v>291</v>
      </c>
      <c r="M17" s="3">
        <v>0.14000000000000001</v>
      </c>
      <c r="N17" s="13">
        <v>8</v>
      </c>
      <c r="O17" s="54">
        <f t="shared" si="3"/>
        <v>1.1200000000000001</v>
      </c>
      <c r="P17" s="55"/>
      <c r="Q17" s="6"/>
      <c r="R17" s="24"/>
    </row>
    <row r="18" spans="1:19" x14ac:dyDescent="0.25">
      <c r="A18" s="44"/>
      <c r="B18" s="27" t="s">
        <v>329</v>
      </c>
      <c r="C18" s="56" t="s">
        <v>96</v>
      </c>
      <c r="D18" s="40" t="s">
        <v>340</v>
      </c>
      <c r="E18" s="27" t="s">
        <v>341</v>
      </c>
      <c r="F18" s="2" t="s">
        <v>34</v>
      </c>
      <c r="G18" s="2"/>
      <c r="H18" s="2"/>
      <c r="I18" s="4"/>
      <c r="J18" s="4" t="s">
        <v>39</v>
      </c>
      <c r="K18" s="4"/>
      <c r="L18" s="11" t="s">
        <v>339</v>
      </c>
      <c r="M18" s="3">
        <v>0.84</v>
      </c>
      <c r="N18" s="13">
        <v>1</v>
      </c>
      <c r="O18" s="54">
        <f>M18*N18</f>
        <v>0.84</v>
      </c>
      <c r="P18" s="55"/>
      <c r="Q18" s="6"/>
      <c r="R18" s="24"/>
    </row>
    <row r="19" spans="1:19" x14ac:dyDescent="0.25">
      <c r="A19" s="44" t="s">
        <v>305</v>
      </c>
      <c r="B19" s="27" t="s">
        <v>304</v>
      </c>
      <c r="C19" s="2" t="s">
        <v>96</v>
      </c>
      <c r="D19" s="40" t="s">
        <v>303</v>
      </c>
      <c r="E19" s="27" t="s">
        <v>302</v>
      </c>
      <c r="F19" s="2" t="s">
        <v>34</v>
      </c>
      <c r="G19" s="2"/>
      <c r="H19" s="2"/>
      <c r="I19" s="4"/>
      <c r="J19" s="4" t="s">
        <v>39</v>
      </c>
      <c r="K19" s="4" t="s">
        <v>298</v>
      </c>
      <c r="L19" s="11" t="s">
        <v>297</v>
      </c>
      <c r="M19" s="3">
        <v>3.24</v>
      </c>
      <c r="N19" s="13">
        <v>1</v>
      </c>
      <c r="O19" s="54">
        <f t="shared" si="3"/>
        <v>3.24</v>
      </c>
      <c r="P19" s="55"/>
      <c r="Q19" s="6"/>
      <c r="R19" s="24"/>
    </row>
    <row r="20" spans="1:19" x14ac:dyDescent="0.25">
      <c r="A20" s="44" t="s">
        <v>306</v>
      </c>
      <c r="B20" s="27" t="s">
        <v>304</v>
      </c>
      <c r="C20" s="2" t="s">
        <v>96</v>
      </c>
      <c r="D20" s="40" t="s">
        <v>307</v>
      </c>
      <c r="E20" s="27" t="s">
        <v>309</v>
      </c>
      <c r="F20" s="2" t="s">
        <v>34</v>
      </c>
      <c r="G20" s="2"/>
      <c r="H20" s="2"/>
      <c r="I20" s="4"/>
      <c r="J20" s="4" t="s">
        <v>39</v>
      </c>
      <c r="K20" s="4"/>
      <c r="L20" s="11" t="s">
        <v>308</v>
      </c>
      <c r="M20" s="3">
        <v>1.7</v>
      </c>
      <c r="N20" s="13">
        <v>1</v>
      </c>
      <c r="O20" s="54">
        <f t="shared" si="3"/>
        <v>1.7</v>
      </c>
      <c r="P20" s="55"/>
      <c r="Q20" s="6"/>
      <c r="R20" s="24"/>
    </row>
    <row r="21" spans="1:19" ht="15" customHeight="1" x14ac:dyDescent="0.25">
      <c r="A21" s="44" t="s">
        <v>319</v>
      </c>
      <c r="B21" s="27" t="s">
        <v>310</v>
      </c>
      <c r="C21" s="56" t="s">
        <v>299</v>
      </c>
      <c r="D21" s="40" t="s">
        <v>312</v>
      </c>
      <c r="E21" s="27" t="s">
        <v>311</v>
      </c>
      <c r="F21" s="2" t="s">
        <v>34</v>
      </c>
      <c r="G21" s="2"/>
      <c r="H21" s="2"/>
      <c r="I21" s="4"/>
      <c r="J21" s="4" t="s">
        <v>39</v>
      </c>
      <c r="K21" s="4" t="s">
        <v>301</v>
      </c>
      <c r="L21" s="11" t="s">
        <v>300</v>
      </c>
      <c r="M21" s="3">
        <v>0.82</v>
      </c>
      <c r="N21" s="13">
        <v>1</v>
      </c>
      <c r="O21" s="54">
        <f t="shared" si="3"/>
        <v>0.82</v>
      </c>
      <c r="P21" s="55"/>
      <c r="Q21" s="6"/>
      <c r="R21" s="24"/>
    </row>
    <row r="22" spans="1:19" ht="15" customHeight="1" x14ac:dyDescent="0.25">
      <c r="A22" s="44" t="s">
        <v>320</v>
      </c>
      <c r="B22" s="27" t="s">
        <v>310</v>
      </c>
      <c r="C22" s="56" t="s">
        <v>299</v>
      </c>
      <c r="D22" s="40" t="s">
        <v>315</v>
      </c>
      <c r="E22" s="27" t="s">
        <v>314</v>
      </c>
      <c r="F22" s="2" t="s">
        <v>34</v>
      </c>
      <c r="G22" s="2"/>
      <c r="H22" s="2"/>
      <c r="I22" s="4"/>
      <c r="J22" s="4" t="s">
        <v>39</v>
      </c>
      <c r="K22" s="4"/>
      <c r="L22" s="11" t="s">
        <v>313</v>
      </c>
      <c r="M22" s="3">
        <v>0.94</v>
      </c>
      <c r="N22" s="13">
        <v>1</v>
      </c>
      <c r="O22" s="54">
        <f t="shared" si="3"/>
        <v>0.94</v>
      </c>
      <c r="P22" s="55"/>
      <c r="Q22" s="6"/>
      <c r="R22" s="24"/>
    </row>
    <row r="23" spans="1:19" ht="15" customHeight="1" x14ac:dyDescent="0.25">
      <c r="A23" s="44" t="s">
        <v>321</v>
      </c>
      <c r="B23" s="27" t="s">
        <v>310</v>
      </c>
      <c r="C23" s="56" t="s">
        <v>299</v>
      </c>
      <c r="D23" s="40" t="s">
        <v>316</v>
      </c>
      <c r="E23" s="27" t="s">
        <v>317</v>
      </c>
      <c r="F23" s="2" t="s">
        <v>34</v>
      </c>
      <c r="G23" s="2"/>
      <c r="H23" s="2"/>
      <c r="I23" s="4"/>
      <c r="J23" s="4" t="s">
        <v>39</v>
      </c>
      <c r="K23" s="4"/>
      <c r="L23" s="11" t="s">
        <v>318</v>
      </c>
      <c r="M23" s="3">
        <v>1.33</v>
      </c>
      <c r="N23" s="13">
        <v>1</v>
      </c>
      <c r="O23" s="54">
        <f t="shared" si="3"/>
        <v>1.33</v>
      </c>
      <c r="P23" s="55"/>
      <c r="Q23" s="6"/>
      <c r="R23" s="24"/>
    </row>
    <row r="24" spans="1:19" ht="15" customHeight="1" x14ac:dyDescent="0.25">
      <c r="A24" s="44"/>
      <c r="B24" s="27" t="s">
        <v>327</v>
      </c>
      <c r="C24" s="56" t="s">
        <v>94</v>
      </c>
      <c r="D24" s="40" t="s">
        <v>328</v>
      </c>
      <c r="E24" s="27" t="s">
        <v>324</v>
      </c>
      <c r="F24" s="2" t="s">
        <v>34</v>
      </c>
      <c r="G24" s="2"/>
      <c r="H24" s="2"/>
      <c r="I24" s="8"/>
      <c r="J24" s="4" t="s">
        <v>39</v>
      </c>
      <c r="K24" s="4"/>
      <c r="L24" s="11" t="s">
        <v>323</v>
      </c>
      <c r="M24" s="3">
        <v>2.04</v>
      </c>
      <c r="N24" s="13">
        <v>1</v>
      </c>
      <c r="O24" s="54">
        <f>M24*N24</f>
        <v>2.04</v>
      </c>
      <c r="P24" s="55"/>
      <c r="Q24" s="6"/>
    </row>
    <row r="25" spans="1:19" ht="15" customHeight="1" x14ac:dyDescent="0.25">
      <c r="B25" s="27" t="s">
        <v>258</v>
      </c>
      <c r="C25" t="s">
        <v>94</v>
      </c>
      <c r="D25" s="40" t="s">
        <v>257</v>
      </c>
      <c r="E25" t="s">
        <v>262</v>
      </c>
      <c r="F25" s="2" t="s">
        <v>34</v>
      </c>
      <c r="G25" s="2"/>
      <c r="H25" s="4"/>
      <c r="I25" s="11"/>
      <c r="J25" s="4" t="s">
        <v>39</v>
      </c>
      <c r="K25" s="4" t="s">
        <v>322</v>
      </c>
      <c r="L25" s="11" t="s">
        <v>256</v>
      </c>
      <c r="M25" s="3">
        <v>0.1</v>
      </c>
      <c r="N25" s="13">
        <v>10</v>
      </c>
      <c r="O25" s="54">
        <v>1</v>
      </c>
      <c r="P25"/>
      <c r="Q25"/>
    </row>
    <row r="26" spans="1:19" ht="15" customHeight="1" x14ac:dyDescent="0.25">
      <c r="A26" t="s">
        <v>325</v>
      </c>
      <c r="B26" s="27" t="s">
        <v>261</v>
      </c>
      <c r="C26" t="s">
        <v>94</v>
      </c>
      <c r="D26" s="40" t="s">
        <v>259</v>
      </c>
      <c r="E26" s="27" t="s">
        <v>263</v>
      </c>
      <c r="F26" s="2" t="s">
        <v>34</v>
      </c>
      <c r="G26" s="2"/>
      <c r="H26" s="4"/>
      <c r="I26" s="11"/>
      <c r="J26" s="4" t="s">
        <v>39</v>
      </c>
      <c r="K26" s="4" t="s">
        <v>326</v>
      </c>
      <c r="L26" s="11" t="s">
        <v>260</v>
      </c>
      <c r="M26" s="3">
        <v>5.54</v>
      </c>
      <c r="N26" s="13">
        <v>1</v>
      </c>
      <c r="O26" s="54">
        <v>5.54</v>
      </c>
      <c r="P26"/>
      <c r="Q26"/>
    </row>
    <row r="27" spans="1:19" x14ac:dyDescent="0.25">
      <c r="A27" s="44"/>
      <c r="B27" s="2" t="s">
        <v>52</v>
      </c>
      <c r="C27" s="2" t="s">
        <v>53</v>
      </c>
      <c r="D27" s="2" t="s">
        <v>34</v>
      </c>
      <c r="E27" s="4" t="s">
        <v>54</v>
      </c>
      <c r="F27" s="2" t="s">
        <v>34</v>
      </c>
      <c r="G27" s="2"/>
      <c r="H27" s="2"/>
      <c r="I27" s="8"/>
      <c r="J27" s="8" t="s">
        <v>55</v>
      </c>
      <c r="K27" s="8"/>
      <c r="L27" s="11" t="s">
        <v>56</v>
      </c>
      <c r="M27" s="3">
        <v>8.66</v>
      </c>
      <c r="N27" s="13">
        <v>1</v>
      </c>
      <c r="O27" s="45">
        <f t="shared" si="0"/>
        <v>8.66</v>
      </c>
      <c r="P27" s="42" t="s">
        <v>57</v>
      </c>
      <c r="Q27" s="6" t="s">
        <v>231</v>
      </c>
      <c r="S27">
        <f>IF(AND(P27="Nicht Gekauft", Q27="Benötigt"), O27, 0)</f>
        <v>0</v>
      </c>
    </row>
    <row r="28" spans="1:19" x14ac:dyDescent="0.25">
      <c r="A28" s="44"/>
      <c r="B28" s="2" t="s">
        <v>58</v>
      </c>
      <c r="C28" s="2" t="s">
        <v>53</v>
      </c>
      <c r="D28" s="2" t="s">
        <v>34</v>
      </c>
      <c r="E28" s="2" t="s">
        <v>59</v>
      </c>
      <c r="F28" s="2" t="s">
        <v>34</v>
      </c>
      <c r="G28" s="2"/>
      <c r="H28" s="2"/>
      <c r="I28" s="4"/>
      <c r="J28" s="4" t="s">
        <v>55</v>
      </c>
      <c r="K28" s="4"/>
      <c r="L28" s="11" t="s">
        <v>60</v>
      </c>
      <c r="M28" s="3">
        <v>5.99</v>
      </c>
      <c r="N28" s="13">
        <v>1</v>
      </c>
      <c r="O28" s="45">
        <f t="shared" si="0"/>
        <v>5.99</v>
      </c>
      <c r="P28" s="42" t="s">
        <v>57</v>
      </c>
      <c r="Q28" s="6" t="s">
        <v>231</v>
      </c>
      <c r="S28">
        <f>IF(AND(P28="Nicht Gekauft", Q28="Benötigt"), O28, 0)</f>
        <v>0</v>
      </c>
    </row>
    <row r="29" spans="1:19" x14ac:dyDescent="0.25">
      <c r="A29" s="44"/>
      <c r="B29" s="2" t="s">
        <v>61</v>
      </c>
      <c r="C29" s="2" t="s">
        <v>53</v>
      </c>
      <c r="D29" s="2" t="s">
        <v>34</v>
      </c>
      <c r="E29" s="2" t="s">
        <v>62</v>
      </c>
      <c r="F29" s="2" t="s">
        <v>34</v>
      </c>
      <c r="G29" s="2"/>
      <c r="H29" s="2"/>
      <c r="I29" s="4"/>
      <c r="J29" s="4" t="s">
        <v>55</v>
      </c>
      <c r="K29" s="4"/>
      <c r="L29" s="11" t="s">
        <v>63</v>
      </c>
      <c r="M29" s="3">
        <v>18.14</v>
      </c>
      <c r="N29" s="13">
        <v>1</v>
      </c>
      <c r="O29" s="45">
        <f t="shared" si="0"/>
        <v>18.14</v>
      </c>
      <c r="P29" s="42" t="s">
        <v>57</v>
      </c>
      <c r="Q29" s="6" t="s">
        <v>231</v>
      </c>
      <c r="S29">
        <f>IF(AND(P29="Nicht Gekauft", Q29="Benötigt"), O29, 0)</f>
        <v>0</v>
      </c>
    </row>
    <row r="30" spans="1:19" x14ac:dyDescent="0.25">
      <c r="A30" s="44"/>
      <c r="B30" s="27" t="s">
        <v>359</v>
      </c>
      <c r="C30" s="56" t="s">
        <v>358</v>
      </c>
      <c r="D30" s="33" t="s">
        <v>367</v>
      </c>
      <c r="E30" s="40" t="s">
        <v>366</v>
      </c>
      <c r="F30" s="2" t="s">
        <v>34</v>
      </c>
      <c r="G30" s="2"/>
      <c r="H30" s="2"/>
      <c r="I30" s="4"/>
      <c r="J30" s="4" t="s">
        <v>39</v>
      </c>
      <c r="K30" s="4"/>
      <c r="L30" s="11" t="s">
        <v>360</v>
      </c>
      <c r="M30" s="3">
        <v>2.91</v>
      </c>
      <c r="N30" s="13">
        <v>2</v>
      </c>
      <c r="O30" s="54">
        <f t="shared" ref="O30:O38" si="4">M30*N30</f>
        <v>5.82</v>
      </c>
      <c r="P30" s="55"/>
      <c r="Q30" s="6"/>
    </row>
    <row r="31" spans="1:19" x14ac:dyDescent="0.25">
      <c r="A31" s="44"/>
      <c r="B31" s="27" t="s">
        <v>354</v>
      </c>
      <c r="C31" s="56" t="s">
        <v>330</v>
      </c>
      <c r="D31" s="40" t="s">
        <v>356</v>
      </c>
      <c r="E31" s="27" t="s">
        <v>357</v>
      </c>
      <c r="F31" s="2" t="s">
        <v>34</v>
      </c>
      <c r="G31" s="2"/>
      <c r="H31" s="2"/>
      <c r="I31" s="4"/>
      <c r="J31" s="4" t="s">
        <v>39</v>
      </c>
      <c r="K31" s="4"/>
      <c r="L31" s="11" t="s">
        <v>355</v>
      </c>
      <c r="M31" s="3">
        <v>1.56</v>
      </c>
      <c r="N31" s="13">
        <v>1</v>
      </c>
      <c r="O31" s="54">
        <f>M31*N31</f>
        <v>1.56</v>
      </c>
      <c r="P31" s="55"/>
      <c r="Q31" s="6"/>
    </row>
    <row r="32" spans="1:19" ht="15" customHeight="1" x14ac:dyDescent="0.25">
      <c r="A32" s="44"/>
      <c r="B32" s="27" t="s">
        <v>350</v>
      </c>
      <c r="C32" s="56" t="s">
        <v>330</v>
      </c>
      <c r="D32" s="40" t="s">
        <v>352</v>
      </c>
      <c r="E32" s="27" t="s">
        <v>353</v>
      </c>
      <c r="F32" s="2" t="s">
        <v>34</v>
      </c>
      <c r="G32" s="2"/>
      <c r="H32" s="2"/>
      <c r="I32" s="4"/>
      <c r="J32" s="4" t="s">
        <v>39</v>
      </c>
      <c r="K32" s="4"/>
      <c r="L32" s="11" t="s">
        <v>351</v>
      </c>
      <c r="M32" s="3">
        <v>0.47</v>
      </c>
      <c r="N32" s="13">
        <v>1</v>
      </c>
      <c r="O32" s="54">
        <f t="shared" si="4"/>
        <v>0.47</v>
      </c>
      <c r="P32" s="55"/>
      <c r="Q32" s="6"/>
    </row>
    <row r="33" spans="1:19" x14ac:dyDescent="0.25">
      <c r="A33" s="44"/>
      <c r="B33" s="27" t="s">
        <v>332</v>
      </c>
      <c r="C33" s="56" t="s">
        <v>330</v>
      </c>
      <c r="D33" s="40">
        <v>824521241</v>
      </c>
      <c r="E33" s="27" t="s">
        <v>333</v>
      </c>
      <c r="F33" s="2" t="s">
        <v>34</v>
      </c>
      <c r="G33" s="2"/>
      <c r="H33" s="2"/>
      <c r="I33" s="4"/>
      <c r="J33" s="4" t="s">
        <v>334</v>
      </c>
      <c r="K33" s="4"/>
      <c r="L33" s="11" t="s">
        <v>331</v>
      </c>
      <c r="M33" s="3">
        <v>0.3</v>
      </c>
      <c r="N33" s="13">
        <v>1</v>
      </c>
      <c r="O33" s="54">
        <f t="shared" si="4"/>
        <v>0.3</v>
      </c>
      <c r="P33" s="55"/>
      <c r="Q33" s="6"/>
    </row>
    <row r="34" spans="1:19" x14ac:dyDescent="0.25">
      <c r="A34" s="44"/>
      <c r="B34" s="27" t="s">
        <v>368</v>
      </c>
      <c r="C34" s="56" t="s">
        <v>48</v>
      </c>
      <c r="D34" s="40" t="s">
        <v>369</v>
      </c>
      <c r="E34" s="27" t="s">
        <v>371</v>
      </c>
      <c r="F34" s="2" t="s">
        <v>34</v>
      </c>
      <c r="G34" s="2"/>
      <c r="H34" s="2"/>
      <c r="I34" s="4"/>
      <c r="J34" s="4" t="s">
        <v>39</v>
      </c>
      <c r="K34" s="4"/>
      <c r="L34" s="11" t="s">
        <v>370</v>
      </c>
      <c r="M34" s="3">
        <v>5.79</v>
      </c>
      <c r="N34" s="13">
        <v>1</v>
      </c>
      <c r="O34" s="54">
        <f>M34*N34</f>
        <v>5.79</v>
      </c>
      <c r="P34" s="55"/>
      <c r="Q34" s="6"/>
    </row>
    <row r="35" spans="1:19" x14ac:dyDescent="0.25">
      <c r="A35" s="44"/>
      <c r="B35" s="27" t="s">
        <v>372</v>
      </c>
      <c r="C35" s="56" t="s">
        <v>48</v>
      </c>
      <c r="D35" s="40" t="s">
        <v>375</v>
      </c>
      <c r="E35" s="27" t="s">
        <v>374</v>
      </c>
      <c r="F35" s="2"/>
      <c r="G35" s="2"/>
      <c r="H35" s="2"/>
      <c r="I35" s="4"/>
      <c r="J35" s="4" t="s">
        <v>39</v>
      </c>
      <c r="K35" s="4"/>
      <c r="L35" s="11" t="s">
        <v>373</v>
      </c>
      <c r="M35" s="3">
        <v>4.1399999999999997</v>
      </c>
      <c r="N35" s="13">
        <v>1</v>
      </c>
      <c r="O35" s="54">
        <f>M35*N35</f>
        <v>4.1399999999999997</v>
      </c>
      <c r="P35" s="55"/>
      <c r="Q35" s="6"/>
    </row>
    <row r="36" spans="1:19" x14ac:dyDescent="0.25">
      <c r="A36" s="44"/>
      <c r="B36" s="27" t="s">
        <v>335</v>
      </c>
      <c r="C36" s="56" t="s">
        <v>48</v>
      </c>
      <c r="D36" s="40" t="s">
        <v>336</v>
      </c>
      <c r="E36" s="27" t="s">
        <v>337</v>
      </c>
      <c r="F36" s="2" t="s">
        <v>34</v>
      </c>
      <c r="G36" s="2"/>
      <c r="H36" s="2"/>
      <c r="I36" s="4"/>
      <c r="J36" s="4" t="s">
        <v>39</v>
      </c>
      <c r="K36" s="4"/>
      <c r="L36" s="11" t="s">
        <v>338</v>
      </c>
      <c r="M36" s="3">
        <v>2.5499999999999998</v>
      </c>
      <c r="N36" s="13">
        <v>1</v>
      </c>
      <c r="O36" s="54">
        <f t="shared" si="4"/>
        <v>2.5499999999999998</v>
      </c>
      <c r="P36" s="55"/>
      <c r="Q36" s="6"/>
    </row>
    <row r="37" spans="1:19" x14ac:dyDescent="0.25">
      <c r="A37" s="44"/>
      <c r="B37" s="27" t="s">
        <v>342</v>
      </c>
      <c r="C37" s="56" t="s">
        <v>48</v>
      </c>
      <c r="D37" s="40" t="s">
        <v>344</v>
      </c>
      <c r="E37" s="27" t="s">
        <v>345</v>
      </c>
      <c r="F37" s="2" t="s">
        <v>34</v>
      </c>
      <c r="G37" s="2"/>
      <c r="H37" s="2"/>
      <c r="I37" s="4"/>
      <c r="J37" s="4" t="s">
        <v>39</v>
      </c>
      <c r="K37" s="4"/>
      <c r="L37" s="11" t="s">
        <v>343</v>
      </c>
      <c r="M37" s="3">
        <v>4.5999999999999996</v>
      </c>
      <c r="N37" s="13">
        <v>1</v>
      </c>
      <c r="O37" s="54">
        <f t="shared" si="4"/>
        <v>4.5999999999999996</v>
      </c>
      <c r="P37" s="55"/>
      <c r="Q37" s="6"/>
    </row>
    <row r="38" spans="1:19" x14ac:dyDescent="0.25">
      <c r="A38" s="44"/>
      <c r="B38" s="27" t="s">
        <v>347</v>
      </c>
      <c r="C38" s="56" t="s">
        <v>48</v>
      </c>
      <c r="D38" s="40" t="s">
        <v>348</v>
      </c>
      <c r="E38" s="27" t="s">
        <v>349</v>
      </c>
      <c r="F38" s="2" t="s">
        <v>34</v>
      </c>
      <c r="G38" s="2"/>
      <c r="H38" s="2"/>
      <c r="I38" s="4"/>
      <c r="J38" s="4" t="s">
        <v>39</v>
      </c>
      <c r="K38" s="4"/>
      <c r="L38" s="11" t="s">
        <v>346</v>
      </c>
      <c r="M38" s="3">
        <v>0.6</v>
      </c>
      <c r="N38" s="13">
        <v>1</v>
      </c>
      <c r="O38" s="54">
        <f t="shared" si="4"/>
        <v>0.6</v>
      </c>
      <c r="P38" s="55"/>
      <c r="Q38" s="6"/>
    </row>
    <row r="39" spans="1:19" x14ac:dyDescent="0.25">
      <c r="A39" s="44"/>
      <c r="B39" s="2" t="s">
        <v>36</v>
      </c>
      <c r="C39" s="2" t="s">
        <v>37</v>
      </c>
      <c r="D39" s="2" t="s">
        <v>34</v>
      </c>
      <c r="E39" s="2" t="s">
        <v>38</v>
      </c>
      <c r="F39" s="2" t="s">
        <v>34</v>
      </c>
      <c r="G39" s="2"/>
      <c r="H39" s="2"/>
      <c r="I39" s="8"/>
      <c r="J39" s="8" t="s">
        <v>39</v>
      </c>
      <c r="K39" s="8"/>
      <c r="L39" s="11" t="s">
        <v>40</v>
      </c>
      <c r="M39" s="3">
        <v>0.88</v>
      </c>
      <c r="N39" s="13">
        <v>10</v>
      </c>
      <c r="O39" s="45">
        <f t="shared" si="0"/>
        <v>8.8000000000000007</v>
      </c>
      <c r="P39" s="42" t="s">
        <v>24</v>
      </c>
      <c r="Q39" s="6" t="s">
        <v>231</v>
      </c>
      <c r="R39" s="22"/>
      <c r="S39">
        <f t="shared" ref="S39:S44" si="5">IF(AND(P39="Nicht Gekauft", Q39="Benötigt"), O39, 0)</f>
        <v>8.8000000000000007</v>
      </c>
    </row>
    <row r="40" spans="1:19" x14ac:dyDescent="0.25">
      <c r="A40" s="44"/>
      <c r="B40" s="2" t="s">
        <v>41</v>
      </c>
      <c r="C40" s="2" t="s">
        <v>37</v>
      </c>
      <c r="D40" s="2" t="s">
        <v>42</v>
      </c>
      <c r="E40" s="2" t="s">
        <v>43</v>
      </c>
      <c r="F40" s="2" t="s">
        <v>34</v>
      </c>
      <c r="G40" s="2"/>
      <c r="H40" s="2"/>
      <c r="I40" s="8"/>
      <c r="J40" s="8" t="s">
        <v>39</v>
      </c>
      <c r="K40" s="8"/>
      <c r="L40" s="11" t="s">
        <v>44</v>
      </c>
      <c r="M40" s="3">
        <v>0.56999999999999995</v>
      </c>
      <c r="N40" s="13">
        <v>4</v>
      </c>
      <c r="O40" s="45">
        <f t="shared" si="0"/>
        <v>2.2799999999999998</v>
      </c>
      <c r="P40" s="42" t="s">
        <v>24</v>
      </c>
      <c r="Q40" s="6" t="s">
        <v>231</v>
      </c>
      <c r="R40" s="22"/>
      <c r="S40">
        <f t="shared" si="5"/>
        <v>2.2799999999999998</v>
      </c>
    </row>
    <row r="41" spans="1:19" x14ac:dyDescent="0.25">
      <c r="A41" s="44"/>
      <c r="B41" s="2" t="s">
        <v>45</v>
      </c>
      <c r="C41" s="2" t="s">
        <v>37</v>
      </c>
      <c r="D41" s="2" t="s">
        <v>46</v>
      </c>
      <c r="E41" s="2" t="s">
        <v>43</v>
      </c>
      <c r="F41" s="2" t="s">
        <v>34</v>
      </c>
      <c r="G41" s="2"/>
      <c r="H41" s="2"/>
      <c r="I41" s="8"/>
      <c r="J41" s="8" t="s">
        <v>39</v>
      </c>
      <c r="K41" s="8"/>
      <c r="L41" s="11" t="s">
        <v>47</v>
      </c>
      <c r="M41" s="3">
        <v>0.55000000000000004</v>
      </c>
      <c r="N41" s="13">
        <v>4</v>
      </c>
      <c r="O41" s="45">
        <f t="shared" si="0"/>
        <v>2.2000000000000002</v>
      </c>
      <c r="P41" s="42" t="s">
        <v>24</v>
      </c>
      <c r="Q41" s="6" t="s">
        <v>231</v>
      </c>
      <c r="R41" s="22"/>
      <c r="S41">
        <f t="shared" si="5"/>
        <v>2.2000000000000002</v>
      </c>
    </row>
    <row r="42" spans="1:19" x14ac:dyDescent="0.25">
      <c r="A42" s="44" t="s">
        <v>79</v>
      </c>
      <c r="B42" s="2" t="s">
        <v>80</v>
      </c>
      <c r="C42" s="2" t="s">
        <v>81</v>
      </c>
      <c r="D42" s="2" t="s">
        <v>82</v>
      </c>
      <c r="E42" s="2" t="s">
        <v>83</v>
      </c>
      <c r="F42" s="2" t="s">
        <v>34</v>
      </c>
      <c r="G42" s="2"/>
      <c r="H42" s="2"/>
      <c r="I42" s="4"/>
      <c r="J42" s="4" t="s">
        <v>39</v>
      </c>
      <c r="K42" s="4"/>
      <c r="L42" s="11" t="s">
        <v>84</v>
      </c>
      <c r="M42" s="3">
        <v>1.0900000000000001</v>
      </c>
      <c r="N42" s="13">
        <v>2</v>
      </c>
      <c r="O42" s="45">
        <f t="shared" si="0"/>
        <v>2.1800000000000002</v>
      </c>
      <c r="P42" s="42" t="s">
        <v>24</v>
      </c>
      <c r="Q42" s="6" t="s">
        <v>25</v>
      </c>
      <c r="R42" s="22"/>
      <c r="S42">
        <f t="shared" si="5"/>
        <v>0</v>
      </c>
    </row>
    <row r="43" spans="1:19" x14ac:dyDescent="0.25">
      <c r="A43" s="44" t="s">
        <v>85</v>
      </c>
      <c r="B43" s="2" t="s">
        <v>86</v>
      </c>
      <c r="C43" s="2" t="s">
        <v>81</v>
      </c>
      <c r="D43" s="2" t="s">
        <v>87</v>
      </c>
      <c r="E43" s="2" t="s">
        <v>88</v>
      </c>
      <c r="F43" s="2">
        <v>4.0000000000000002E-4</v>
      </c>
      <c r="G43" s="2"/>
      <c r="H43" s="2"/>
      <c r="I43" s="4"/>
      <c r="J43" s="4" t="s">
        <v>39</v>
      </c>
      <c r="K43" s="4"/>
      <c r="L43" s="11" t="s">
        <v>89</v>
      </c>
      <c r="M43" s="3">
        <v>4.49</v>
      </c>
      <c r="N43" s="13">
        <v>2</v>
      </c>
      <c r="O43" s="45">
        <f t="shared" si="0"/>
        <v>8.98</v>
      </c>
      <c r="P43" s="42" t="s">
        <v>24</v>
      </c>
      <c r="Q43" s="6" t="s">
        <v>25</v>
      </c>
      <c r="R43" s="22"/>
      <c r="S43">
        <f t="shared" si="5"/>
        <v>0</v>
      </c>
    </row>
    <row r="44" spans="1:19" x14ac:dyDescent="0.25">
      <c r="A44" s="44" t="s">
        <v>90</v>
      </c>
      <c r="B44" s="2" t="s">
        <v>86</v>
      </c>
      <c r="C44" s="2" t="s">
        <v>81</v>
      </c>
      <c r="D44" s="2" t="s">
        <v>91</v>
      </c>
      <c r="E44" s="2" t="s">
        <v>92</v>
      </c>
      <c r="F44" s="2" t="s">
        <v>34</v>
      </c>
      <c r="G44" s="2"/>
      <c r="H44" s="2"/>
      <c r="I44" s="4"/>
      <c r="J44" s="4" t="s">
        <v>49</v>
      </c>
      <c r="K44" s="4"/>
      <c r="L44" s="11" t="s">
        <v>93</v>
      </c>
      <c r="M44" s="3">
        <v>2.81</v>
      </c>
      <c r="N44" s="13">
        <v>4</v>
      </c>
      <c r="O44" s="45">
        <f t="shared" si="0"/>
        <v>11.24</v>
      </c>
      <c r="P44" s="42" t="s">
        <v>24</v>
      </c>
      <c r="Q44" s="6" t="s">
        <v>231</v>
      </c>
      <c r="R44" s="22"/>
      <c r="S44">
        <f t="shared" si="5"/>
        <v>11.24</v>
      </c>
    </row>
    <row r="45" spans="1:19" x14ac:dyDescent="0.25">
      <c r="A45" s="44" t="s">
        <v>85</v>
      </c>
      <c r="B45" s="2" t="s">
        <v>86</v>
      </c>
      <c r="C45" s="2" t="s">
        <v>81</v>
      </c>
      <c r="D45" s="40" t="s">
        <v>254</v>
      </c>
      <c r="E45" s="27" t="s">
        <v>255</v>
      </c>
      <c r="F45" s="2" t="s">
        <v>34</v>
      </c>
      <c r="G45" s="2"/>
      <c r="H45" s="2"/>
      <c r="I45" s="4"/>
      <c r="J45" s="4" t="s">
        <v>242</v>
      </c>
      <c r="K45" s="4"/>
      <c r="L45" s="11" t="s">
        <v>253</v>
      </c>
      <c r="M45" s="3">
        <v>5.99</v>
      </c>
      <c r="N45" s="13">
        <v>4</v>
      </c>
      <c r="O45" s="54">
        <f>M45*N45</f>
        <v>23.96</v>
      </c>
      <c r="P45" s="55"/>
      <c r="Q45" s="6"/>
      <c r="R45" s="22"/>
    </row>
    <row r="46" spans="1:19" x14ac:dyDescent="0.25">
      <c r="A46" s="44" t="s">
        <v>79</v>
      </c>
      <c r="B46" s="27" t="s">
        <v>86</v>
      </c>
      <c r="C46" s="56" t="s">
        <v>81</v>
      </c>
      <c r="D46" s="40" t="s">
        <v>265</v>
      </c>
      <c r="E46" s="27"/>
      <c r="F46" s="2" t="s">
        <v>34</v>
      </c>
      <c r="G46" s="2"/>
      <c r="H46" s="2"/>
      <c r="I46" s="4"/>
      <c r="J46" s="4" t="s">
        <v>242</v>
      </c>
      <c r="K46" s="4"/>
      <c r="L46" s="11" t="s">
        <v>264</v>
      </c>
      <c r="M46" s="3">
        <v>2.99</v>
      </c>
      <c r="N46" s="13">
        <v>4</v>
      </c>
      <c r="O46" s="54">
        <f>M46*N46</f>
        <v>11.96</v>
      </c>
      <c r="P46" s="55"/>
      <c r="Q46" s="6"/>
      <c r="R46" s="22"/>
    </row>
    <row r="47" spans="1:19" x14ac:dyDescent="0.25">
      <c r="A47" s="44" t="s">
        <v>79</v>
      </c>
      <c r="B47" s="27" t="s">
        <v>258</v>
      </c>
      <c r="C47" s="56" t="s">
        <v>81</v>
      </c>
      <c r="D47" s="40" t="s">
        <v>257</v>
      </c>
      <c r="E47" t="s">
        <v>262</v>
      </c>
      <c r="F47" s="2" t="s">
        <v>34</v>
      </c>
      <c r="G47" s="2"/>
      <c r="H47" s="2"/>
      <c r="I47" s="4"/>
      <c r="J47" s="4" t="s">
        <v>39</v>
      </c>
      <c r="K47" s="4"/>
      <c r="L47" s="11" t="s">
        <v>256</v>
      </c>
      <c r="M47" s="3">
        <v>0.1</v>
      </c>
      <c r="N47" s="13">
        <v>10</v>
      </c>
      <c r="O47" s="54">
        <f>M47*N47</f>
        <v>1</v>
      </c>
      <c r="P47" s="55"/>
      <c r="Q47" s="6"/>
      <c r="R47" s="22"/>
    </row>
    <row r="48" spans="1:19" x14ac:dyDescent="0.25">
      <c r="A48" s="44" t="s">
        <v>79</v>
      </c>
      <c r="B48" s="27" t="s">
        <v>261</v>
      </c>
      <c r="C48" s="56" t="s">
        <v>81</v>
      </c>
      <c r="D48" s="40" t="s">
        <v>259</v>
      </c>
      <c r="E48" s="27" t="s">
        <v>263</v>
      </c>
      <c r="F48" s="2" t="s">
        <v>34</v>
      </c>
      <c r="G48" s="2"/>
      <c r="H48" s="2"/>
      <c r="I48" s="4"/>
      <c r="J48" s="4" t="s">
        <v>39</v>
      </c>
      <c r="K48" s="4"/>
      <c r="L48" s="11" t="s">
        <v>260</v>
      </c>
      <c r="M48" s="3">
        <v>5.54</v>
      </c>
      <c r="N48" s="13">
        <v>1</v>
      </c>
      <c r="O48" s="54">
        <f>M48*N48</f>
        <v>5.54</v>
      </c>
      <c r="P48" s="55"/>
      <c r="Q48" s="6"/>
      <c r="R48" s="22"/>
    </row>
    <row r="49" spans="1:19" x14ac:dyDescent="0.25">
      <c r="A49" s="44" t="s">
        <v>361</v>
      </c>
      <c r="B49" s="27" t="s">
        <v>362</v>
      </c>
      <c r="C49" s="56" t="s">
        <v>81</v>
      </c>
      <c r="D49" s="40" t="s">
        <v>364</v>
      </c>
      <c r="E49" s="27" t="s">
        <v>365</v>
      </c>
      <c r="F49" s="2"/>
      <c r="G49" s="2"/>
      <c r="H49" s="2"/>
      <c r="I49" s="4"/>
      <c r="J49" s="4" t="s">
        <v>39</v>
      </c>
      <c r="K49" s="4"/>
      <c r="L49" s="11" t="s">
        <v>363</v>
      </c>
      <c r="M49" s="3">
        <v>0.19</v>
      </c>
      <c r="N49" s="13">
        <v>1</v>
      </c>
      <c r="O49" s="54">
        <f>M49*N49</f>
        <v>0.19</v>
      </c>
      <c r="P49" s="55"/>
      <c r="Q49" s="6"/>
      <c r="R49" s="22"/>
    </row>
    <row r="50" spans="1:19" x14ac:dyDescent="0.25">
      <c r="A50" s="44" t="s">
        <v>266</v>
      </c>
      <c r="B50" s="2" t="s">
        <v>113</v>
      </c>
      <c r="C50" s="4" t="s">
        <v>81</v>
      </c>
      <c r="D50" s="39" t="s">
        <v>114</v>
      </c>
      <c r="E50" s="2" t="s">
        <v>115</v>
      </c>
      <c r="F50" s="2" t="s">
        <v>34</v>
      </c>
      <c r="G50" s="2"/>
      <c r="H50" s="2"/>
      <c r="I50" s="4"/>
      <c r="J50" s="4" t="s">
        <v>39</v>
      </c>
      <c r="K50" s="4"/>
      <c r="L50" s="11" t="s">
        <v>116</v>
      </c>
      <c r="M50" s="3">
        <v>16.100000000000001</v>
      </c>
      <c r="N50" s="13">
        <v>1</v>
      </c>
      <c r="O50" s="45">
        <f t="shared" si="0"/>
        <v>16.100000000000001</v>
      </c>
      <c r="P50" s="42" t="s">
        <v>24</v>
      </c>
      <c r="Q50" s="6" t="s">
        <v>231</v>
      </c>
      <c r="S50">
        <f>IF(AND(P50="Nicht Gekauft", Q50="Benötigt"), O50, 0)</f>
        <v>16.100000000000001</v>
      </c>
    </row>
    <row r="51" spans="1:19" x14ac:dyDescent="0.25">
      <c r="A51" s="44" t="s">
        <v>271</v>
      </c>
      <c r="B51" s="2" t="s">
        <v>113</v>
      </c>
      <c r="C51" s="4" t="s">
        <v>81</v>
      </c>
      <c r="D51" s="33" t="s">
        <v>270</v>
      </c>
      <c r="E51" s="2" t="s">
        <v>115</v>
      </c>
      <c r="F51" s="2" t="s">
        <v>34</v>
      </c>
      <c r="G51" s="2"/>
      <c r="H51" s="2"/>
      <c r="I51" s="4"/>
      <c r="J51" s="4" t="s">
        <v>268</v>
      </c>
      <c r="K51" s="4"/>
      <c r="L51" s="11" t="s">
        <v>269</v>
      </c>
      <c r="M51" s="3">
        <v>6.99</v>
      </c>
      <c r="N51" s="13">
        <v>1</v>
      </c>
      <c r="O51" s="54">
        <f>M51*N51</f>
        <v>6.99</v>
      </c>
      <c r="P51" s="55"/>
      <c r="Q51" s="6"/>
    </row>
    <row r="52" spans="1:19" x14ac:dyDescent="0.25">
      <c r="A52" s="44" t="s">
        <v>267</v>
      </c>
      <c r="B52" s="2" t="s">
        <v>113</v>
      </c>
      <c r="C52" s="4" t="s">
        <v>81</v>
      </c>
      <c r="D52" s="33" t="s">
        <v>272</v>
      </c>
      <c r="E52" s="2" t="s">
        <v>273</v>
      </c>
      <c r="F52" s="2" t="s">
        <v>34</v>
      </c>
      <c r="G52" s="2"/>
      <c r="H52" s="2"/>
      <c r="I52" s="4"/>
      <c r="J52" s="4" t="s">
        <v>274</v>
      </c>
      <c r="K52" s="4"/>
      <c r="L52" s="11" t="s">
        <v>275</v>
      </c>
      <c r="M52" s="3">
        <v>9.33</v>
      </c>
      <c r="N52" s="13">
        <v>1</v>
      </c>
      <c r="O52" s="54">
        <f>M52*N52</f>
        <v>9.33</v>
      </c>
      <c r="P52" s="55"/>
      <c r="Q52" s="6"/>
    </row>
    <row r="53" spans="1:19" x14ac:dyDescent="0.25">
      <c r="A53" s="44" t="s">
        <v>276</v>
      </c>
      <c r="B53" s="2" t="s">
        <v>113</v>
      </c>
      <c r="C53" s="4" t="s">
        <v>81</v>
      </c>
      <c r="D53" s="33" t="s">
        <v>277</v>
      </c>
      <c r="E53" s="27" t="s">
        <v>278</v>
      </c>
      <c r="F53" s="2" t="s">
        <v>34</v>
      </c>
      <c r="G53" s="2"/>
      <c r="H53" s="2"/>
      <c r="I53" s="4"/>
      <c r="J53" s="4" t="s">
        <v>39</v>
      </c>
      <c r="K53" s="4"/>
      <c r="L53" s="11" t="s">
        <v>279</v>
      </c>
      <c r="M53" s="3">
        <v>3.39</v>
      </c>
      <c r="N53" s="13">
        <v>1</v>
      </c>
      <c r="O53" s="54">
        <f>M53*N53</f>
        <v>3.39</v>
      </c>
      <c r="P53" s="55"/>
      <c r="Q53" s="6"/>
    </row>
    <row r="54" spans="1:19" x14ac:dyDescent="0.25">
      <c r="A54" s="44" t="s">
        <v>65</v>
      </c>
      <c r="B54" s="27" t="s">
        <v>66</v>
      </c>
      <c r="C54" s="27" t="s">
        <v>64</v>
      </c>
      <c r="D54" s="40" t="s">
        <v>67</v>
      </c>
      <c r="E54" s="27" t="s">
        <v>68</v>
      </c>
      <c r="F54" s="2" t="s">
        <v>34</v>
      </c>
      <c r="G54" s="2"/>
      <c r="H54" s="2"/>
      <c r="I54" s="4"/>
      <c r="J54" s="4" t="s">
        <v>55</v>
      </c>
      <c r="K54" s="4"/>
      <c r="L54" s="11" t="s">
        <v>69</v>
      </c>
      <c r="M54" s="3">
        <v>16.13</v>
      </c>
      <c r="N54" s="13">
        <v>1</v>
      </c>
      <c r="O54" s="45">
        <f t="shared" si="0"/>
        <v>16.13</v>
      </c>
      <c r="P54" s="42" t="s">
        <v>24</v>
      </c>
      <c r="Q54" s="6" t="s">
        <v>231</v>
      </c>
      <c r="S54">
        <f>IF(AND(P54="Nicht Gekauft", Q54="Benötigt"), O54, 0)</f>
        <v>16.13</v>
      </c>
    </row>
    <row r="55" spans="1:19" x14ac:dyDescent="0.25">
      <c r="A55" s="44" t="s">
        <v>70</v>
      </c>
      <c r="B55" s="27" t="s">
        <v>71</v>
      </c>
      <c r="C55" s="27" t="s">
        <v>64</v>
      </c>
      <c r="D55" s="40" t="s">
        <v>72</v>
      </c>
      <c r="E55" s="27" t="s">
        <v>73</v>
      </c>
      <c r="F55" s="2" t="s">
        <v>34</v>
      </c>
      <c r="G55" s="2"/>
      <c r="H55" s="2"/>
      <c r="I55" s="4"/>
      <c r="J55" s="4" t="s">
        <v>39</v>
      </c>
      <c r="K55" s="4"/>
      <c r="L55" s="11" t="s">
        <v>74</v>
      </c>
      <c r="M55" s="3">
        <v>2.97</v>
      </c>
      <c r="N55" s="13">
        <v>2</v>
      </c>
      <c r="O55" s="45">
        <f t="shared" si="0"/>
        <v>5.94</v>
      </c>
      <c r="P55" s="42" t="s">
        <v>24</v>
      </c>
      <c r="Q55" s="6" t="s">
        <v>25</v>
      </c>
    </row>
    <row r="56" spans="1:19" x14ac:dyDescent="0.25">
      <c r="A56" s="44" t="s">
        <v>70</v>
      </c>
      <c r="B56" s="27" t="s">
        <v>71</v>
      </c>
      <c r="C56" s="27" t="s">
        <v>64</v>
      </c>
      <c r="D56" s="40" t="s">
        <v>75</v>
      </c>
      <c r="E56" s="27" t="s">
        <v>73</v>
      </c>
      <c r="F56" s="2" t="s">
        <v>34</v>
      </c>
      <c r="G56" s="2"/>
      <c r="H56" s="2"/>
      <c r="I56" s="4"/>
      <c r="J56" s="4" t="s">
        <v>39</v>
      </c>
      <c r="K56" s="4"/>
      <c r="L56" s="11" t="s">
        <v>76</v>
      </c>
      <c r="M56" s="3">
        <v>5.92</v>
      </c>
      <c r="N56" s="13">
        <v>1</v>
      </c>
      <c r="O56" s="45">
        <f t="shared" si="0"/>
        <v>5.92</v>
      </c>
      <c r="P56" s="42" t="s">
        <v>24</v>
      </c>
      <c r="Q56" s="6" t="s">
        <v>25</v>
      </c>
    </row>
    <row r="57" spans="1:19" ht="15.75" thickBot="1" x14ac:dyDescent="0.3">
      <c r="A57" s="46" t="s">
        <v>70</v>
      </c>
      <c r="B57" s="47" t="s">
        <v>71</v>
      </c>
      <c r="C57" s="47" t="s">
        <v>64</v>
      </c>
      <c r="D57" s="48" t="s">
        <v>77</v>
      </c>
      <c r="E57" s="47" t="s">
        <v>73</v>
      </c>
      <c r="F57" s="47" t="s">
        <v>34</v>
      </c>
      <c r="G57" s="47"/>
      <c r="H57" s="47"/>
      <c r="I57" s="49"/>
      <c r="J57" s="49" t="s">
        <v>39</v>
      </c>
      <c r="K57" s="49"/>
      <c r="L57" s="50" t="s">
        <v>78</v>
      </c>
      <c r="M57" s="51">
        <v>2.64</v>
      </c>
      <c r="N57" s="52">
        <v>1</v>
      </c>
      <c r="O57" s="53">
        <f t="shared" si="0"/>
        <v>2.64</v>
      </c>
      <c r="P57" s="42" t="s">
        <v>24</v>
      </c>
      <c r="Q57" s="6" t="s">
        <v>25</v>
      </c>
      <c r="S57">
        <f>IF(AND(P57="Nicht Gekauft", Q57="Benötigt"), O57, 0)</f>
        <v>0</v>
      </c>
    </row>
    <row r="58" spans="1:19" x14ac:dyDescent="0.25">
      <c r="A58" s="58"/>
      <c r="B58" s="58"/>
      <c r="C58" s="58"/>
      <c r="D58" s="58"/>
      <c r="E58" s="58"/>
      <c r="F58" s="58"/>
      <c r="G58" s="58"/>
      <c r="H58" s="58"/>
      <c r="I58" s="59"/>
      <c r="J58" s="59"/>
      <c r="K58" s="59"/>
      <c r="L58" s="60"/>
      <c r="M58" s="61"/>
      <c r="N58" s="62"/>
      <c r="O58" s="61"/>
      <c r="P58" s="62"/>
    </row>
    <row r="59" spans="1:19" ht="15" customHeight="1" thickBot="1" x14ac:dyDescent="0.3"/>
    <row r="60" spans="1:19" ht="15" customHeight="1" thickBot="1" x14ac:dyDescent="0.3">
      <c r="E60" s="37" t="s">
        <v>118</v>
      </c>
      <c r="F60" s="21">
        <f>SUBTOTAL(9,F1:F57)</f>
        <v>3.3824000000000001</v>
      </c>
      <c r="G60" s="57"/>
      <c r="M60" s="69" t="s">
        <v>233</v>
      </c>
      <c r="N60" s="70"/>
      <c r="O60" s="38">
        <f>SUBTOTAL(9,O1:O57)</f>
        <v>358.83</v>
      </c>
    </row>
    <row r="62" spans="1:19" ht="15" customHeight="1" thickBot="1" x14ac:dyDescent="0.3">
      <c r="H62" s="7"/>
    </row>
    <row r="63" spans="1:19" ht="15" customHeight="1" x14ac:dyDescent="0.25">
      <c r="H63" s="7"/>
      <c r="M63" s="67" t="s">
        <v>232</v>
      </c>
      <c r="N63" s="68"/>
      <c r="O63" s="25">
        <f>SUBTOTAL(9,S1:S57)</f>
        <v>115.32</v>
      </c>
    </row>
    <row r="65" spans="8:12" ht="15" customHeight="1" x14ac:dyDescent="0.25">
      <c r="H65" s="7"/>
    </row>
    <row r="66" spans="8:12" ht="15" customHeight="1" x14ac:dyDescent="0.25">
      <c r="H66" s="7"/>
    </row>
    <row r="67" spans="8:12" ht="15" customHeight="1" x14ac:dyDescent="0.25">
      <c r="H67" s="7"/>
    </row>
    <row r="68" spans="8:12" ht="15" customHeight="1" x14ac:dyDescent="0.25">
      <c r="H68" s="7"/>
    </row>
    <row r="69" spans="8:12" ht="15" customHeight="1" x14ac:dyDescent="0.25">
      <c r="H69" s="7"/>
      <c r="L69" s="23"/>
    </row>
    <row r="70" spans="8:12" ht="15" customHeight="1" x14ac:dyDescent="0.25">
      <c r="H70" s="7"/>
    </row>
    <row r="71" spans="8:12" ht="15" customHeight="1" x14ac:dyDescent="0.25">
      <c r="H71" s="7"/>
    </row>
    <row r="72" spans="8:12" ht="15" customHeight="1" x14ac:dyDescent="0.25">
      <c r="H72" s="7"/>
    </row>
    <row r="73" spans="8:12" ht="15" customHeight="1" x14ac:dyDescent="0.25">
      <c r="H73" s="7"/>
      <c r="I73" s="7" t="s">
        <v>121</v>
      </c>
    </row>
  </sheetData>
  <mergeCells count="4">
    <mergeCell ref="X1:Y1"/>
    <mergeCell ref="T1:U1"/>
    <mergeCell ref="M63:N63"/>
    <mergeCell ref="M60:N60"/>
  </mergeCells>
  <conditionalFormatting sqref="P1:P24 P27:P63 P65:P1048576">
    <cfRule type="cellIs" dxfId="5" priority="5" operator="equal">
      <formula>"Nicht Gekauft"</formula>
    </cfRule>
    <cfRule type="cellIs" dxfId="4" priority="6" operator="equal">
      <formula>"Gekauft"</formula>
    </cfRule>
  </conditionalFormatting>
  <conditionalFormatting sqref="Q1">
    <cfRule type="cellIs" dxfId="3" priority="1" operator="equal">
      <formula>"Nicht Gekauft"</formula>
    </cfRule>
    <cfRule type="cellIs" dxfId="2" priority="2" operator="equal">
      <formula>"Gekauft"</formula>
    </cfRule>
  </conditionalFormatting>
  <conditionalFormatting sqref="Q2:Q24 Q27:Q58">
    <cfRule type="cellIs" dxfId="1" priority="3" operator="equal">
      <formula>"Nicht benötigt"</formula>
    </cfRule>
    <cfRule type="cellIs" dxfId="0" priority="4" operator="equal">
      <formula>"Benötigt"</formula>
    </cfRule>
  </conditionalFormatting>
  <dataValidations disablePrompts="1" count="2">
    <dataValidation type="list" allowBlank="1" showInputMessage="1" showErrorMessage="1" sqref="Q2:Q24 Q27:Q58" xr:uid="{DF639F38-DCBF-4FB0-9016-BE70B5447265}">
      <formula1>"Benötigt,Nicht benötigt"</formula1>
    </dataValidation>
    <dataValidation type="list" allowBlank="1" showInputMessage="1" showErrorMessage="1" sqref="P2:P24 P27:P58" xr:uid="{BB82D80E-695D-4A38-A148-48463DFE8321}">
      <formula1>"Gekauft,Nicht Gekauft"</formula1>
    </dataValidation>
  </dataValidations>
  <hyperlinks>
    <hyperlink ref="L2" r:id="rId1" xr:uid="{134576B2-6870-47F8-80B5-95CA9B97F9E2}"/>
    <hyperlink ref="L39" r:id="rId2" xr:uid="{F3AD9EFC-A933-40C0-B3D6-105AE81F974F}"/>
    <hyperlink ref="L40" r:id="rId3" xr:uid="{0B081703-43B3-49C1-ABA0-60C83F319C14}"/>
    <hyperlink ref="L41" r:id="rId4" xr:uid="{A386B0E7-0270-440F-94E8-1A585C273E01}"/>
    <hyperlink ref="L27" r:id="rId5" xr:uid="{6E8ED221-C460-4F2D-A839-674D0DD8E486}"/>
    <hyperlink ref="L28" r:id="rId6" display="https://www.amazon.de/-/en/Emitting-Electronic-Components-Assortment-Experience/dp/B0CSDDZJFQ/ref=sr_1_4?c=ts&amp;dib=eyJ2IjoiMSJ9.2GkvNPCeaKhaC6diij1KcbHfLOihmcR9MPolICWvOds4Pxgd68USwe8DqlWCYRX9E7T_Wzvyll1nv60h9UdFaVAe4LdMYk2HQcxQd7wSbd1O7GT2-3imf9uqJC7DsK6BinfscDVb6jZmxUjQiGr3xEtDbvmigDLWwlZIliOHLJ9U5_MicetPDftrr7oGvm14nZxfIyOC6mZc13j747MzLligfEK6PcS-Y57yiK3cvJN05qHUV40O2_Hw2JXWxQ6KIxZaFwXtvGu7hrLUyA7ziq0kgXimx818KQgtF-A0twU.KEk9ccj3Dwqiju9Y1TZPf-olJEs8Rv7uKLqS9ujZu2w&amp;dib_tag=se&amp;keywords=LED+Diodes&amp;qid=1721818074&amp;s=industrial&amp;sr=1-4&amp;ts_id=10388891031" xr:uid="{DF5ECAD5-98DD-434D-AC21-981A114328F6}"/>
    <hyperlink ref="L54" r:id="rId7" display="https://www.amazon.de/-/en/KeeYees-Adapter-Prototype-TQFP100-QQQN444/dp/B085LC6ZSY/ref=sr_1_17?crid=1T3EHGG52EF9V&amp;dib=eyJ2IjoiMSJ9.nRnqv21X2z_-T0RW4ed0Tax59DHuIK9be7jBvZ221ZgEzBBfXYLvZQgCHkBNi1SpzCv3sBmo5QK4GzT_rqJOXpksQlaGFLKbUAwj70xEI2jQcZyuEh3Pdl88nTe7A7OAQBztbOjeTzHxuxaSoFmE0O1nXdR67iZOW8EEA3ZhgqxrQ2srlihg5rC7H1JC_UCMWv1IXNZEh7N9K4Mt2NallWFPXa8XlZ5gMROKCd_32IPKp70Hx8ybO_vAHfCb6hNezayFfGQ3wMbsHix17cojW93IyixK8YMRj5z0JMiT3_M.5eq3Z6976gWt1o83vhxwbBR-r-mwWYKu_zQecQ3Zvf8&amp;dib_tag=se&amp;keywords=smd+tht&amp;qid=1721976524&amp;sprefix=smd+tht+test%2Caps%2C86&amp;sr=8-17" xr:uid="{3D8950E4-A562-41A1-A7F1-9202B2ABF32B}"/>
    <hyperlink ref="L55" r:id="rId8" xr:uid="{9A0B0992-EB9B-485C-8743-AB5373B961C2}"/>
    <hyperlink ref="L56" r:id="rId9" display="https://octopart.com/opatz8j6/a1?t=m3MKmMPlltUlOaMyNv3oKjBZdMKsW17dy_Ut3gz9BnX84ucyH8jy82DqArAu4BfwE0Hye-7iCLl8KH0frtEOW989MvS5s7ux5kMEtqEpjHhVRKNi28LZWUZICT7zsPBmwWgjTMYjcOOVdfJXu9Y10LLBHTNi5TEX6yjYVdKqsLNYSCadhn_Li_cFolA9fQUsggKr6BxWSw52ZDMMaokL6vRljCt85LJQd_a1rKyujcjn71swSSETRfaBoDVV_VXxkQ" xr:uid="{CB92E7DB-FA84-47D1-9C2D-C21CBE2C47E3}"/>
    <hyperlink ref="L57" r:id="rId10" xr:uid="{B67FB571-1B87-4184-A2B3-AF411BD87D35}"/>
    <hyperlink ref="L43" r:id="rId11" xr:uid="{57963C92-CE56-4D91-B1F1-7FA05F5BC3A8}"/>
    <hyperlink ref="L42" r:id="rId12" xr:uid="{9D795571-0999-43FF-9A1F-496FF99C86C0}"/>
    <hyperlink ref="L44" r:id="rId13" xr:uid="{8465788D-FDE3-460C-960F-435D2FB5F396}"/>
    <hyperlink ref="L9" r:id="rId14" xr:uid="{A9D6150D-3C06-4D81-AD60-047F4F409296}"/>
    <hyperlink ref="L10" r:id="rId15" xr:uid="{411A7094-1AC1-4084-ABE4-5C0060EC1A2D}"/>
    <hyperlink ref="L11" r:id="rId16" xr:uid="{3DDB6C5A-7DB3-4C65-B604-D02293535F49}"/>
    <hyperlink ref="L12" r:id="rId17" display="https://www.amazon.de/Stecker-Buchsen-Kabel-Set-kompatibel-JST-PH-Stecker-Dr%C3%A4hte/dp/B0BM82KR17/ref=sr_1_3?__mk_de_DE=%C3%85M%C3%85%C5%BD%C3%95%C3%91&amp;crid=MA1I8QQDO2R9&amp;dib=eyJ2IjoiMSJ9.FDMYgfrATA45RyPZyxLNYYGgT5yk-J2vuH1UrrGDszJ5fKfwcLZOV-eNrjiX0_V7nrEbDDsn3sVwLonQpymFF06qBU4KTAphfu9et2GN5u7J_v_2L4vYJZ4XZNzvae_OcW-7F41HkqS7HQ4PZ1Ao-WI0tMet5CMo1Bzshape6eNcdlZES6Sh-OYglpTXUU0u5dF9m4wMnoibyRjC2wV9Sto1n3wUtbrTmoG6beP4hStAT2i3R-DGuLP7atUHoX4ZQnPopiguO6c5EWHc0sSpUZnK93ZhZIv98x7IEiojCss.TZAZSnY2bVRQE8qfGH2FYhQoX3sUbjXr1MuNstDOGN0&amp;dib_tag=se&amp;keywords=jst+2mm+winkel&amp;qid=1721382806&amp;s=ce-de&amp;sprefix=jst+2mm+winkel%2Celectronics%2C90&amp;sr=1-3" xr:uid="{59E5E9F3-AE2D-4C06-9B78-2F30C97420C9}"/>
    <hyperlink ref="L14" r:id="rId18" display="https://www.amazon.de/Sourcingmap%C2%AE-rechten-Einreihige-Stiftleiste-PCB-Steckverbinder-Black-Silver-Tone/dp/B01MZE0XGZ/ref=sr_1_2?__mk_de_DE=%C3%85M%C3%85%C5%BD%C3%95%C3%91&amp;crid=30UQ32XMVEOXN&amp;dib=eyJ2IjoiMSJ9.yl2DLiqdSMCvFJDFZqTKgUH67xEpPOL40VD2AFIkG-UVuzOI9AaqWj6c1QgSiCn7hk05FWychE9FePelrXDhrx8em4i4SmadkDqm8tD_rw9vdmMLNh68adnrUu-GEIXx3JcPfOHWruMciXYFg7IYLW6ouYqX2t7OpXQyrIWp9qfW6VVlyLcSOlxu99s5ni58gvswEZke7glukuR6cKzmRpHdyVh-uVExobnZmGNZHApgLz7h-ZMXrQq6hEE3srvrZrSBQQDvA_NN-Yhpyev3ZGXq76pUZSA4LFbhGazIe6s.zFPbYnk3PEWXUlrobf2fvrzvsV48VUdck_WWv7Vof8w&amp;dib_tag=se&amp;keywords=pin+header+winkel&amp;qid=1721383256&amp;sprefix=pinheader+winkel%2Caps%2C104&amp;sr=8-2" xr:uid="{2B77B7B0-D725-4006-ADC9-9301FF6B0095}"/>
    <hyperlink ref="L6" r:id="rId19" xr:uid="{56E44BCE-942A-4E32-8574-907151789664}"/>
    <hyperlink ref="L29" r:id="rId20" display="https://www.amazon.de/-/en/Capacitor-Assortment-Electrolytic-Capacitors-Aluminium/dp/B09QH1RLRS/ref=sr_1_5?crid=MXP52929GLQF&amp;dib=eyJ2IjoiMSJ9.RVY4AKzuAKEuJTtsjJJyAjJN9dTUKTzMyAFbwbFQ9TN9T9C6FQ6jEbz5YhVbDbdMkSnm5DKnBIJl_XR3nCkiZvZ8qBxyFkP5DE-H0QH2e0LU-xb6fKOU3K5dgabojwYdkqXPT8_Crzfg3wCzX6NZ0kNe4l1kiD1OOIvn4RVD6J_mrfygtByox4gT8deaDI5vmVCNWQjuvIbrESS2VQBYV3j5LwPPKCdDp_ieM0jSKHfCHtdVZxtyW1QcrFUTBltGEo3DHrbbHGndykkj50wTc98L8p5Hi8W9aHQR3MNFSAM.C6EdXg8VemgyEusoxnNl57g3RPDCQROGEsYtZcxEtls&amp;dib_tag=se&amp;keywords=Kondensator&amp;qid=1722243539&amp;sprefix=kondensator%2Caps%2C95&amp;sr=8-5&amp;th=1" xr:uid="{0F5D6938-DDE4-45D4-8279-23754047E314}"/>
    <hyperlink ref="L50" r:id="rId21" xr:uid="{D632E27D-8B4B-473B-9951-117DBC2C36E0}"/>
    <hyperlink ref="L3" r:id="rId22" xr:uid="{C49F6822-A4DD-42C2-B3BF-0381D137937C}"/>
    <hyperlink ref="L5" r:id="rId23" xr:uid="{BF0FEABB-4850-4BC5-A11D-D889C6B926FD}"/>
    <hyperlink ref="L7" r:id="rId24" xr:uid="{21389653-C0FE-46E1-B136-04B9A0DE28C5}"/>
    <hyperlink ref="L45" r:id="rId25" xr:uid="{1242A3DC-9FDC-4C47-9270-1B4A92E75E73}"/>
    <hyperlink ref="L25" r:id="rId26" xr:uid="{3ED73B15-E49B-4E21-BF8D-06828BFBADB2}"/>
    <hyperlink ref="L8" r:id="rId27" xr:uid="{E62708AD-A075-4D9D-9BC8-2CBD617B66EE}"/>
    <hyperlink ref="L26" r:id="rId28" xr:uid="{488C7B18-56E0-4061-83E3-FAA678922DF9}"/>
  </hyperlinks>
  <pageMargins left="0.7" right="0.7" top="0.78740157499999996" bottom="0.78740157499999996" header="0.3" footer="0.3"/>
  <pageSetup paperSize="9" orientation="portrait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F6C1-E6A9-4B8C-AD4B-745B6C15E8CE}">
  <dimension ref="A1:F16"/>
  <sheetViews>
    <sheetView workbookViewId="0">
      <selection activeCell="I4" sqref="I4:M13"/>
    </sheetView>
  </sheetViews>
  <sheetFormatPr baseColWidth="10" defaultColWidth="9.140625" defaultRowHeight="15" x14ac:dyDescent="0.25"/>
  <cols>
    <col min="1" max="1" width="14" bestFit="1" customWidth="1"/>
    <col min="2" max="2" width="25.140625" bestFit="1" customWidth="1"/>
    <col min="3" max="3" width="11.7109375" customWidth="1"/>
    <col min="4" max="4" width="61.28515625" bestFit="1" customWidth="1"/>
  </cols>
  <sheetData>
    <row r="1" spans="1:6" x14ac:dyDescent="0.25">
      <c r="A1" s="28" t="s">
        <v>122</v>
      </c>
      <c r="B1" s="28" t="s">
        <v>123</v>
      </c>
      <c r="C1" s="28" t="s">
        <v>124</v>
      </c>
      <c r="D1" s="28" t="s">
        <v>125</v>
      </c>
      <c r="E1" s="28" t="s">
        <v>126</v>
      </c>
      <c r="F1" s="28" t="s">
        <v>127</v>
      </c>
    </row>
    <row r="2" spans="1:6" s="32" customFormat="1" x14ac:dyDescent="0.25">
      <c r="A2" s="28" t="s">
        <v>128</v>
      </c>
      <c r="B2" s="28" t="s">
        <v>129</v>
      </c>
      <c r="C2" s="28" t="s">
        <v>130</v>
      </c>
      <c r="D2" s="28" t="s">
        <v>131</v>
      </c>
      <c r="E2" s="28">
        <v>1</v>
      </c>
      <c r="F2" s="28"/>
    </row>
    <row r="3" spans="1:6" s="28" customFormat="1" x14ac:dyDescent="0.25">
      <c r="A3" s="28" t="s">
        <v>132</v>
      </c>
      <c r="B3" s="28" t="s">
        <v>133</v>
      </c>
      <c r="C3" s="28" t="s">
        <v>134</v>
      </c>
      <c r="D3" s="28" t="s">
        <v>135</v>
      </c>
      <c r="E3" s="28">
        <v>1</v>
      </c>
    </row>
    <row r="4" spans="1:6" s="28" customFormat="1" x14ac:dyDescent="0.25">
      <c r="A4" s="28" t="s">
        <v>136</v>
      </c>
      <c r="B4" s="28" t="s">
        <v>137</v>
      </c>
      <c r="C4" s="28" t="s">
        <v>134</v>
      </c>
      <c r="D4" s="28" t="s">
        <v>34</v>
      </c>
      <c r="E4" s="28">
        <v>1</v>
      </c>
    </row>
    <row r="5" spans="1:6" s="32" customFormat="1" x14ac:dyDescent="0.25">
      <c r="A5" s="28" t="s">
        <v>138</v>
      </c>
      <c r="B5" s="28" t="s">
        <v>139</v>
      </c>
      <c r="C5" s="28" t="s">
        <v>140</v>
      </c>
      <c r="D5" s="28" t="s">
        <v>141</v>
      </c>
      <c r="E5" s="28">
        <v>1</v>
      </c>
      <c r="F5" s="28"/>
    </row>
    <row r="6" spans="1:6" s="28" customFormat="1" x14ac:dyDescent="0.25">
      <c r="A6" s="28" t="s">
        <v>142</v>
      </c>
      <c r="B6" s="28" t="s">
        <v>143</v>
      </c>
      <c r="C6" s="28" t="s">
        <v>134</v>
      </c>
      <c r="D6" s="28" t="s">
        <v>144</v>
      </c>
      <c r="E6" s="28">
        <v>1</v>
      </c>
    </row>
    <row r="7" spans="1:6" s="28" customFormat="1" x14ac:dyDescent="0.25">
      <c r="A7" s="28" t="s">
        <v>145</v>
      </c>
      <c r="B7" s="28" t="s">
        <v>146</v>
      </c>
      <c r="C7" s="28" t="s">
        <v>134</v>
      </c>
      <c r="D7" s="28" t="s">
        <v>147</v>
      </c>
      <c r="E7" s="28">
        <v>1</v>
      </c>
    </row>
    <row r="8" spans="1:6" s="28" customFormat="1" x14ac:dyDescent="0.25">
      <c r="A8" s="28" t="s">
        <v>148</v>
      </c>
      <c r="B8" s="28" t="s">
        <v>149</v>
      </c>
      <c r="C8" s="28" t="s">
        <v>134</v>
      </c>
      <c r="D8" s="28" t="s">
        <v>147</v>
      </c>
      <c r="E8" s="28">
        <v>1</v>
      </c>
    </row>
    <row r="9" spans="1:6" s="28" customFormat="1" x14ac:dyDescent="0.25">
      <c r="A9" s="28" t="s">
        <v>150</v>
      </c>
      <c r="B9" s="28" t="s">
        <v>151</v>
      </c>
      <c r="C9" s="28" t="s">
        <v>134</v>
      </c>
      <c r="D9" s="28" t="s">
        <v>147</v>
      </c>
      <c r="E9" s="28">
        <v>1</v>
      </c>
    </row>
    <row r="10" spans="1:6" s="28" customFormat="1" x14ac:dyDescent="0.25">
      <c r="A10" s="28" t="s">
        <v>152</v>
      </c>
      <c r="B10" s="28" t="s">
        <v>153</v>
      </c>
      <c r="C10" s="28" t="s">
        <v>134</v>
      </c>
      <c r="D10" s="28" t="s">
        <v>135</v>
      </c>
      <c r="E10" s="28">
        <v>1</v>
      </c>
    </row>
    <row r="11" spans="1:6" s="28" customFormat="1" x14ac:dyDescent="0.25">
      <c r="A11" s="28" t="s">
        <v>154</v>
      </c>
      <c r="B11" s="28" t="s">
        <v>117</v>
      </c>
      <c r="C11" s="28" t="s">
        <v>155</v>
      </c>
      <c r="D11" s="28" t="s">
        <v>156</v>
      </c>
      <c r="E11" s="28">
        <v>2</v>
      </c>
    </row>
    <row r="12" spans="1:6" s="28" customFormat="1" x14ac:dyDescent="0.25">
      <c r="A12" s="28" t="s">
        <v>157</v>
      </c>
      <c r="B12" s="28" t="s">
        <v>158</v>
      </c>
      <c r="C12" s="28" t="s">
        <v>134</v>
      </c>
      <c r="E12" s="28">
        <v>4</v>
      </c>
    </row>
    <row r="13" spans="1:6" s="28" customFormat="1" x14ac:dyDescent="0.25">
      <c r="A13" s="28" t="s">
        <v>159</v>
      </c>
      <c r="B13" s="28" t="s">
        <v>160</v>
      </c>
      <c r="C13" s="28" t="s">
        <v>134</v>
      </c>
      <c r="D13" s="28" t="s">
        <v>161</v>
      </c>
      <c r="E13" s="28">
        <v>2</v>
      </c>
    </row>
    <row r="14" spans="1:6" s="28" customFormat="1" x14ac:dyDescent="0.25">
      <c r="A14" s="28" t="s">
        <v>162</v>
      </c>
      <c r="B14" s="28">
        <v>600</v>
      </c>
      <c r="C14" s="28" t="s">
        <v>134</v>
      </c>
      <c r="D14" s="28" t="s">
        <v>161</v>
      </c>
      <c r="E14" s="28">
        <v>4</v>
      </c>
    </row>
    <row r="15" spans="1:6" s="28" customFormat="1" x14ac:dyDescent="0.25">
      <c r="A15" s="28" t="s">
        <v>163</v>
      </c>
      <c r="B15" s="28">
        <v>120</v>
      </c>
      <c r="C15" s="28" t="s">
        <v>134</v>
      </c>
      <c r="D15" s="28" t="s">
        <v>161</v>
      </c>
      <c r="E15" s="28">
        <v>2</v>
      </c>
    </row>
    <row r="16" spans="1:6" s="28" customFormat="1" x14ac:dyDescent="0.25">
      <c r="A16" s="28" t="s">
        <v>164</v>
      </c>
      <c r="B16" s="28" t="s">
        <v>165</v>
      </c>
      <c r="C16" s="28" t="s">
        <v>166</v>
      </c>
      <c r="D16" s="28" t="s">
        <v>167</v>
      </c>
      <c r="E16" s="28">
        <v>1</v>
      </c>
    </row>
  </sheetData>
  <hyperlinks>
    <hyperlink ref="C5" r:id="rId1" xr:uid="{97CE58C7-D62C-4C34-B4C9-807CE3E74D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1F22-0EDA-44ED-BFE8-E655CB6232A2}">
  <dimension ref="A1:F32"/>
  <sheetViews>
    <sheetView topLeftCell="A25" workbookViewId="0">
      <selection activeCell="C31" sqref="C31:C32"/>
    </sheetView>
  </sheetViews>
  <sheetFormatPr baseColWidth="10" defaultColWidth="9.140625" defaultRowHeight="15" x14ac:dyDescent="0.25"/>
  <cols>
    <col min="1" max="1" width="34.5703125" bestFit="1" customWidth="1"/>
    <col min="2" max="2" width="22.140625" bestFit="1" customWidth="1"/>
    <col min="3" max="3" width="52.5703125" bestFit="1" customWidth="1"/>
    <col min="4" max="4" width="53.140625" bestFit="1" customWidth="1"/>
  </cols>
  <sheetData>
    <row r="1" spans="1:6" x14ac:dyDescent="0.25">
      <c r="A1" s="15" t="s">
        <v>122</v>
      </c>
      <c r="B1" s="15" t="s">
        <v>123</v>
      </c>
      <c r="C1" s="15" t="s">
        <v>124</v>
      </c>
      <c r="D1" s="15" t="s">
        <v>125</v>
      </c>
      <c r="E1" s="15" t="s">
        <v>126</v>
      </c>
      <c r="F1" s="15" t="s">
        <v>127</v>
      </c>
    </row>
    <row r="2" spans="1:6" s="28" customFormat="1" x14ac:dyDescent="0.25">
      <c r="A2" s="29" t="s">
        <v>168</v>
      </c>
      <c r="B2" s="29" t="s">
        <v>169</v>
      </c>
      <c r="C2" s="29" t="s">
        <v>134</v>
      </c>
      <c r="D2" s="30" t="s">
        <v>170</v>
      </c>
      <c r="E2" s="29">
        <v>8</v>
      </c>
      <c r="F2" s="29"/>
    </row>
    <row r="3" spans="1:6" s="28" customFormat="1" x14ac:dyDescent="0.25">
      <c r="A3" s="29" t="s">
        <v>171</v>
      </c>
      <c r="B3" s="29" t="s">
        <v>172</v>
      </c>
      <c r="C3" s="29" t="s">
        <v>134</v>
      </c>
      <c r="D3" s="29" t="s">
        <v>173</v>
      </c>
      <c r="E3" s="29">
        <v>2</v>
      </c>
      <c r="F3" s="29"/>
    </row>
    <row r="4" spans="1:6" s="28" customFormat="1" x14ac:dyDescent="0.25">
      <c r="A4" s="29" t="s">
        <v>174</v>
      </c>
      <c r="B4" s="29" t="s">
        <v>175</v>
      </c>
      <c r="C4" s="29" t="s">
        <v>134</v>
      </c>
      <c r="D4" s="29" t="s">
        <v>173</v>
      </c>
      <c r="E4" s="29">
        <v>1</v>
      </c>
      <c r="F4" s="29"/>
    </row>
    <row r="5" spans="1:6" s="28" customFormat="1" x14ac:dyDescent="0.25">
      <c r="A5" s="29" t="s">
        <v>176</v>
      </c>
      <c r="B5" s="29" t="s">
        <v>177</v>
      </c>
      <c r="C5" s="29" t="s">
        <v>134</v>
      </c>
      <c r="D5" s="29" t="s">
        <v>173</v>
      </c>
      <c r="E5" s="29">
        <v>2</v>
      </c>
      <c r="F5" s="29"/>
    </row>
    <row r="6" spans="1:6" s="28" customFormat="1" x14ac:dyDescent="0.25">
      <c r="A6" s="29" t="s">
        <v>178</v>
      </c>
      <c r="B6" s="29" t="s">
        <v>179</v>
      </c>
      <c r="C6" s="29" t="s">
        <v>134</v>
      </c>
      <c r="D6" s="29" t="s">
        <v>180</v>
      </c>
      <c r="E6" s="29">
        <v>1</v>
      </c>
      <c r="F6" s="29"/>
    </row>
    <row r="7" spans="1:6" s="28" customFormat="1" x14ac:dyDescent="0.25">
      <c r="A7" s="29" t="s">
        <v>181</v>
      </c>
      <c r="B7" s="29" t="s">
        <v>182</v>
      </c>
      <c r="C7" s="29" t="s">
        <v>134</v>
      </c>
      <c r="D7" s="29" t="s">
        <v>180</v>
      </c>
      <c r="E7" s="29">
        <v>1</v>
      </c>
      <c r="F7" s="29"/>
    </row>
    <row r="8" spans="1:6" s="28" customFormat="1" x14ac:dyDescent="0.25">
      <c r="A8" s="29" t="s">
        <v>183</v>
      </c>
      <c r="B8" s="29" t="s">
        <v>184</v>
      </c>
      <c r="C8" s="29" t="s">
        <v>134</v>
      </c>
      <c r="D8" s="29" t="s">
        <v>180</v>
      </c>
      <c r="E8" s="29">
        <v>2</v>
      </c>
      <c r="F8" s="29"/>
    </row>
    <row r="9" spans="1:6" s="28" customFormat="1" x14ac:dyDescent="0.25">
      <c r="A9" s="29" t="s">
        <v>185</v>
      </c>
      <c r="B9" s="29" t="s">
        <v>186</v>
      </c>
      <c r="C9" s="29" t="s">
        <v>134</v>
      </c>
      <c r="D9" s="29" t="s">
        <v>187</v>
      </c>
      <c r="E9" s="29">
        <v>4</v>
      </c>
      <c r="F9" s="29"/>
    </row>
    <row r="10" spans="1:6" s="28" customFormat="1" x14ac:dyDescent="0.25">
      <c r="A10" s="29" t="s">
        <v>132</v>
      </c>
      <c r="B10" s="29" t="s">
        <v>188</v>
      </c>
      <c r="C10" s="29" t="s">
        <v>134</v>
      </c>
      <c r="D10" s="29" t="s">
        <v>189</v>
      </c>
      <c r="E10" s="29">
        <v>1</v>
      </c>
      <c r="F10" s="29"/>
    </row>
    <row r="11" spans="1:6" s="28" customFormat="1" x14ac:dyDescent="0.25">
      <c r="A11" s="29" t="s">
        <v>142</v>
      </c>
      <c r="B11" s="29" t="s">
        <v>190</v>
      </c>
      <c r="C11" s="29" t="s">
        <v>134</v>
      </c>
      <c r="D11" s="29" t="s">
        <v>191</v>
      </c>
      <c r="E11" s="29">
        <v>1</v>
      </c>
      <c r="F11" s="29"/>
    </row>
    <row r="12" spans="1:6" s="28" customFormat="1" x14ac:dyDescent="0.25">
      <c r="A12" s="29" t="s">
        <v>145</v>
      </c>
      <c r="B12" s="29" t="s">
        <v>192</v>
      </c>
      <c r="C12" s="29" t="s">
        <v>134</v>
      </c>
      <c r="D12" s="29" t="s">
        <v>193</v>
      </c>
      <c r="E12" s="29">
        <v>1</v>
      </c>
      <c r="F12" s="29"/>
    </row>
    <row r="13" spans="1:6" s="28" customFormat="1" x14ac:dyDescent="0.25">
      <c r="A13" s="29" t="s">
        <v>194</v>
      </c>
      <c r="B13" s="29" t="s">
        <v>195</v>
      </c>
      <c r="C13" s="29" t="s">
        <v>134</v>
      </c>
      <c r="D13" s="29" t="s">
        <v>193</v>
      </c>
      <c r="E13" s="29">
        <v>1</v>
      </c>
      <c r="F13" s="29"/>
    </row>
    <row r="14" spans="1:6" s="28" customFormat="1" x14ac:dyDescent="0.25">
      <c r="A14" s="29" t="s">
        <v>196</v>
      </c>
      <c r="B14" s="29" t="s">
        <v>197</v>
      </c>
      <c r="C14" s="29" t="s">
        <v>134</v>
      </c>
      <c r="D14" s="29" t="s">
        <v>191</v>
      </c>
      <c r="E14" s="29">
        <v>1</v>
      </c>
      <c r="F14" s="29"/>
    </row>
    <row r="15" spans="1:6" s="28" customFormat="1" x14ac:dyDescent="0.25">
      <c r="A15" s="29" t="s">
        <v>148</v>
      </c>
      <c r="B15" s="29" t="s">
        <v>198</v>
      </c>
      <c r="C15" s="29" t="s">
        <v>134</v>
      </c>
      <c r="D15" s="29" t="s">
        <v>191</v>
      </c>
      <c r="E15" s="29">
        <v>1</v>
      </c>
      <c r="F15" s="29"/>
    </row>
    <row r="16" spans="1:6" s="28" customFormat="1" x14ac:dyDescent="0.25">
      <c r="A16" s="29" t="s">
        <v>150</v>
      </c>
      <c r="B16" s="29" t="s">
        <v>199</v>
      </c>
      <c r="C16" s="29" t="s">
        <v>134</v>
      </c>
      <c r="D16" s="29" t="s">
        <v>193</v>
      </c>
      <c r="E16" s="29">
        <v>1</v>
      </c>
      <c r="F16" s="29"/>
    </row>
    <row r="17" spans="1:6" s="28" customFormat="1" x14ac:dyDescent="0.25">
      <c r="A17" s="29" t="s">
        <v>152</v>
      </c>
      <c r="B17" s="29" t="s">
        <v>200</v>
      </c>
      <c r="C17" s="29" t="s">
        <v>134</v>
      </c>
      <c r="D17" s="29" t="s">
        <v>193</v>
      </c>
      <c r="E17" s="29">
        <v>1</v>
      </c>
      <c r="F17" s="29"/>
    </row>
    <row r="18" spans="1:6" s="28" customFormat="1" x14ac:dyDescent="0.25">
      <c r="A18" s="29" t="s">
        <v>201</v>
      </c>
      <c r="B18" s="29" t="s">
        <v>202</v>
      </c>
      <c r="C18" s="29" t="s">
        <v>134</v>
      </c>
      <c r="D18" s="29" t="s">
        <v>193</v>
      </c>
      <c r="E18" s="29">
        <v>1</v>
      </c>
      <c r="F18" s="29"/>
    </row>
    <row r="19" spans="1:6" s="32" customFormat="1" x14ac:dyDescent="0.25">
      <c r="A19" s="31" t="s">
        <v>203</v>
      </c>
      <c r="B19" s="31" t="s">
        <v>204</v>
      </c>
      <c r="C19" s="31" t="s">
        <v>134</v>
      </c>
      <c r="D19" s="31" t="s">
        <v>205</v>
      </c>
      <c r="E19" s="31">
        <v>1</v>
      </c>
      <c r="F19" s="31"/>
    </row>
    <row r="20" spans="1:6" s="28" customFormat="1" x14ac:dyDescent="0.25">
      <c r="A20" s="29" t="s">
        <v>206</v>
      </c>
      <c r="B20" s="29" t="s">
        <v>207</v>
      </c>
      <c r="C20" s="29" t="s">
        <v>134</v>
      </c>
      <c r="D20" s="29" t="s">
        <v>208</v>
      </c>
      <c r="E20" s="29">
        <v>1</v>
      </c>
      <c r="F20" s="29"/>
    </row>
    <row r="21" spans="1:6" s="28" customFormat="1" x14ac:dyDescent="0.25">
      <c r="A21" s="29" t="s">
        <v>209</v>
      </c>
      <c r="B21" s="29" t="s">
        <v>210</v>
      </c>
      <c r="C21" s="29"/>
      <c r="D21" s="29" t="s">
        <v>211</v>
      </c>
      <c r="E21" s="29">
        <v>4</v>
      </c>
      <c r="F21" s="29"/>
    </row>
    <row r="22" spans="1:6" s="28" customFormat="1" x14ac:dyDescent="0.25">
      <c r="A22" s="29" t="s">
        <v>212</v>
      </c>
      <c r="B22" s="29" t="s">
        <v>213</v>
      </c>
      <c r="C22" s="29" t="s">
        <v>134</v>
      </c>
      <c r="D22" s="29" t="s">
        <v>161</v>
      </c>
      <c r="E22" s="29">
        <v>1</v>
      </c>
      <c r="F22" s="29"/>
    </row>
    <row r="23" spans="1:6" s="28" customFormat="1" x14ac:dyDescent="0.25">
      <c r="A23" s="29" t="s">
        <v>214</v>
      </c>
      <c r="B23" s="29" t="s">
        <v>160</v>
      </c>
      <c r="C23" s="29" t="s">
        <v>134</v>
      </c>
      <c r="D23" s="29" t="s">
        <v>161</v>
      </c>
      <c r="E23" s="29">
        <v>9</v>
      </c>
      <c r="F23" s="29"/>
    </row>
    <row r="24" spans="1:6" s="28" customFormat="1" x14ac:dyDescent="0.25">
      <c r="A24" s="29" t="s">
        <v>215</v>
      </c>
      <c r="B24" s="29">
        <v>600</v>
      </c>
      <c r="C24" s="29" t="s">
        <v>134</v>
      </c>
      <c r="D24" s="29" t="s">
        <v>161</v>
      </c>
      <c r="E24" s="29">
        <v>4</v>
      </c>
      <c r="F24" s="29"/>
    </row>
    <row r="25" spans="1:6" s="28" customFormat="1" x14ac:dyDescent="0.25">
      <c r="A25" s="29" t="s">
        <v>216</v>
      </c>
      <c r="B25" s="29">
        <v>120</v>
      </c>
      <c r="C25" s="29" t="s">
        <v>134</v>
      </c>
      <c r="D25" s="29" t="s">
        <v>161</v>
      </c>
      <c r="E25" s="29">
        <v>2</v>
      </c>
      <c r="F25" s="29"/>
    </row>
    <row r="26" spans="1:6" s="28" customFormat="1" x14ac:dyDescent="0.25">
      <c r="A26" s="29" t="s">
        <v>217</v>
      </c>
      <c r="B26" s="29" t="s">
        <v>158</v>
      </c>
      <c r="C26" s="29" t="s">
        <v>134</v>
      </c>
      <c r="D26" s="29" t="s">
        <v>161</v>
      </c>
      <c r="E26" s="29">
        <v>1</v>
      </c>
      <c r="F26" s="29"/>
    </row>
    <row r="27" spans="1:6" s="28" customFormat="1" x14ac:dyDescent="0.25">
      <c r="A27" s="29" t="s">
        <v>218</v>
      </c>
      <c r="B27" s="29">
        <v>330</v>
      </c>
      <c r="C27" s="29" t="s">
        <v>134</v>
      </c>
      <c r="D27" s="29" t="s">
        <v>161</v>
      </c>
      <c r="E27" s="29">
        <v>3</v>
      </c>
      <c r="F27" s="29"/>
    </row>
    <row r="28" spans="1:6" s="28" customFormat="1" x14ac:dyDescent="0.25">
      <c r="A28" s="29" t="s">
        <v>164</v>
      </c>
      <c r="B28" s="29" t="s">
        <v>165</v>
      </c>
      <c r="C28" s="29" t="s">
        <v>166</v>
      </c>
      <c r="D28" s="29" t="s">
        <v>167</v>
      </c>
      <c r="E28" s="29">
        <v>1</v>
      </c>
      <c r="F28" s="29"/>
    </row>
    <row r="29" spans="1:6" s="28" customFormat="1" x14ac:dyDescent="0.25">
      <c r="A29" s="29" t="s">
        <v>219</v>
      </c>
      <c r="B29" s="29" t="s">
        <v>51</v>
      </c>
      <c r="C29" s="29" t="s">
        <v>51</v>
      </c>
      <c r="D29" s="29" t="s">
        <v>220</v>
      </c>
      <c r="E29" s="29">
        <v>1</v>
      </c>
      <c r="F29" s="29"/>
    </row>
    <row r="30" spans="1:6" s="28" customFormat="1" x14ac:dyDescent="0.25">
      <c r="A30" s="29" t="s">
        <v>221</v>
      </c>
      <c r="B30" s="29" t="s">
        <v>222</v>
      </c>
      <c r="C30" s="29" t="s">
        <v>223</v>
      </c>
      <c r="D30" s="29" t="s">
        <v>167</v>
      </c>
      <c r="E30" s="29">
        <v>1</v>
      </c>
      <c r="F30" s="29"/>
    </row>
    <row r="31" spans="1:6" s="28" customFormat="1" x14ac:dyDescent="0.25">
      <c r="A31" s="29" t="s">
        <v>224</v>
      </c>
      <c r="B31" s="29" t="s">
        <v>50</v>
      </c>
      <c r="C31" s="29" t="s">
        <v>225</v>
      </c>
      <c r="D31" s="29" t="s">
        <v>226</v>
      </c>
      <c r="E31" s="29">
        <v>1</v>
      </c>
      <c r="F31" s="29"/>
    </row>
    <row r="32" spans="1:6" s="28" customFormat="1" x14ac:dyDescent="0.25">
      <c r="A32" s="29" t="s">
        <v>227</v>
      </c>
      <c r="B32" s="29" t="s">
        <v>228</v>
      </c>
      <c r="C32" s="29" t="s">
        <v>229</v>
      </c>
      <c r="D32" s="29" t="s">
        <v>230</v>
      </c>
      <c r="E32" s="29">
        <v>1</v>
      </c>
      <c r="F3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DifI2C</vt:lpstr>
      <vt:lpstr>BOM_DIFi2C_PiShield_20_07</vt:lpstr>
      <vt:lpstr>BOM_DIFi2C_Printhead_20_07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Jan Traußnigg</cp:lastModifiedBy>
  <cp:revision/>
  <dcterms:created xsi:type="dcterms:W3CDTF">2023-11-04T17:06:28Z</dcterms:created>
  <dcterms:modified xsi:type="dcterms:W3CDTF">2025-02-14T15:38:52Z</dcterms:modified>
  <cp:category/>
  <cp:contentStatus/>
</cp:coreProperties>
</file>