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an\Downloads\dp\diplomarbeit_linux_data\2nd Mainboard BOM\"/>
    </mc:Choice>
  </mc:AlternateContent>
  <xr:revisionPtr revIDLastSave="0" documentId="13_ncr:1_{1BDF263D-1B69-4683-82CC-3E480FD612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fI2C" sheetId="5" r:id="rId1"/>
    <sheet name="BOM_DIFi2C_PiShield_20_07" sheetId="6" r:id="rId2"/>
    <sheet name="BOM_DIFi2C_Printhead_20_07" sheetId="4" r:id="rId3"/>
  </sheets>
  <definedNames>
    <definedName name="_xlnm._FilterDatabase" localSheetId="0" hidden="1">DifI2C!$A$1:$P$38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N12" i="5"/>
  <c r="N2" i="5"/>
  <c r="R2" i="5" s="1"/>
  <c r="N29" i="5"/>
  <c r="R29" i="5" s="1"/>
  <c r="N3" i="5"/>
  <c r="N33" i="5"/>
  <c r="R19" i="5"/>
  <c r="R30" i="5"/>
  <c r="R31" i="5"/>
  <c r="R33" i="5"/>
  <c r="R34" i="5"/>
  <c r="R38" i="5"/>
  <c r="N24" i="5"/>
  <c r="N25" i="5"/>
  <c r="R25" i="5" s="1"/>
  <c r="N5" i="5"/>
  <c r="R5" i="5" s="1"/>
  <c r="F5" i="5"/>
  <c r="F40" i="5" s="1"/>
  <c r="N11" i="5"/>
  <c r="N9" i="5"/>
  <c r="N7" i="5"/>
  <c r="N8" i="5"/>
  <c r="N6" i="5"/>
  <c r="N20" i="5"/>
  <c r="R20" i="5" s="1"/>
  <c r="N19" i="5"/>
  <c r="U1" i="5"/>
  <c r="R7" i="5"/>
  <c r="R8" i="5"/>
  <c r="R9" i="5"/>
  <c r="R11" i="5"/>
  <c r="R16" i="5"/>
  <c r="R21" i="5"/>
  <c r="R22" i="5"/>
  <c r="R24" i="5"/>
  <c r="R6" i="5"/>
  <c r="N4" i="5"/>
  <c r="R4" i="5" s="1"/>
  <c r="N26" i="5"/>
  <c r="R26" i="5" s="1"/>
  <c r="N27" i="5"/>
  <c r="R27" i="5" s="1"/>
  <c r="N28" i="5"/>
  <c r="R28" i="5" s="1"/>
  <c r="N13" i="5"/>
  <c r="R13" i="5" s="1"/>
  <c r="N14" i="5"/>
  <c r="R14" i="5" s="1"/>
  <c r="N15" i="5"/>
  <c r="R15" i="5" s="1"/>
  <c r="N16" i="5"/>
  <c r="N17" i="5"/>
  <c r="R17" i="5" s="1"/>
  <c r="N18" i="5"/>
  <c r="R18" i="5" s="1"/>
  <c r="N21" i="5"/>
  <c r="N22" i="5"/>
  <c r="N23" i="5"/>
  <c r="R23" i="5" s="1"/>
  <c r="N34" i="5"/>
  <c r="N35" i="5"/>
  <c r="R35" i="5" s="1"/>
  <c r="N36" i="5"/>
  <c r="N37" i="5"/>
  <c r="N38" i="5"/>
  <c r="N30" i="5"/>
  <c r="N31" i="5"/>
  <c r="N32" i="5"/>
  <c r="R32" i="5" s="1"/>
  <c r="N43" i="5" l="1"/>
  <c r="N40" i="5"/>
  <c r="Y1" i="5"/>
</calcChain>
</file>

<file path=xl/sharedStrings.xml><?xml version="1.0" encoding="utf-8"?>
<sst xmlns="http://schemas.openxmlformats.org/spreadsheetml/2006/main" count="556" uniqueCount="299">
  <si>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</si>
  <si>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</si>
  <si>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</si>
  <si>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</si>
  <si>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</si>
  <si>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</si>
  <si>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</si>
  <si>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</si>
  <si>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</si>
  <si>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</si>
  <si>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</si>
  <si>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</si>
  <si>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</si>
  <si>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</si>
  <si>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</si>
  <si>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</si>
  <si>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</si>
  <si>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</si>
  <si>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</si>
  <si>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</si>
  <si>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</si>
  <si>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</si>
  <si>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</si>
  <si>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</si>
  <si>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</si>
  <si>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</si>
  <si>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</si>
  <si>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</si>
  <si>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</si>
  <si>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</si>
  <si>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</si>
  <si>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</si>
  <si>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</si>
  <si>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</si>
  <si>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</si>
  <si>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</si>
  <si>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</si>
  <si>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</si>
  <si>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</si>
  <si>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</si>
  <si>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</si>
  <si>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</si>
  <si>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</si>
  <si>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</si>
  <si>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</si>
  <si>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</si>
  <si>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</si>
  <si>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</si>
  <si>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I2C Bus Extender</t>
  </si>
  <si>
    <t>Chip</t>
  </si>
  <si>
    <t xml:space="preserve">PCA9615DPZ </t>
  </si>
  <si>
    <t>Macht I2C zu differentiellem I2C</t>
  </si>
  <si>
    <t>0.5mm, 10pin; SOP10</t>
  </si>
  <si>
    <t>Mouser</t>
  </si>
  <si>
    <t>https://www.mouser.de/ProductDetail/NXP-Semiconductors/PCA9615DPZ?qs=pBJMDPsKWf3nyRapr7Zy5w%3D%3D</t>
  </si>
  <si>
    <t>12-Bit I2C ADC</t>
  </si>
  <si>
    <t>ADS1015IDGSR</t>
  </si>
  <si>
    <t>12-Bit ADC, I2C kompatibel</t>
  </si>
  <si>
    <t>0.5mm, 10 pin; SOP10</t>
  </si>
  <si>
    <t>https://www.digikey.at/en/products/detail/ADS1015IDGSR/296-41185-1-ND/5222640?curr=eur&amp;utm_campaign=buynow&amp;utm_medium=aggregator&amp;utm_source=octopart</t>
  </si>
  <si>
    <t>4-Bit GPIO</t>
  </si>
  <si>
    <t>PCA9536D</t>
  </si>
  <si>
    <t>vier Ein- oder Ausgänge, die individuell konfiguriert werden können</t>
  </si>
  <si>
    <t>1.27, 10 pin; SOP20</t>
  </si>
  <si>
    <t>https://www.digikey.at/en/products/detail/PCA9536DR/296-21765-1-ND/1629164?curr=eur&amp;utm_campaign=buynow&amp;utm_medium=aggregator&amp;utm_source=octopart</t>
  </si>
  <si>
    <t>SR1</t>
  </si>
  <si>
    <t>Spannungsregler</t>
  </si>
  <si>
    <t>MIC5219-3.3YM5-TR</t>
  </si>
  <si>
    <t>Vout: 3v3, 500mA max Ausgangsstrom</t>
  </si>
  <si>
    <t>0.95, 6pin, SOT23</t>
  </si>
  <si>
    <t>https://www.digikey.at/en/products/detail/MIC5219-3.3YM5-TR/576-1281-1-ND/771902?curr=eur&amp;utm_campaign=buynow&amp;utm_medium=aggregator&amp;utm_source=octopart</t>
  </si>
  <si>
    <t>SR2</t>
  </si>
  <si>
    <t>AP7361C-33ER-13</t>
  </si>
  <si>
    <t>3,3V Ausgangsspannung, 1A max Ausgangsstrom</t>
  </si>
  <si>
    <t>https://www.digikey.at/en/products/detail/AP7361C-33ER-13/AP7361C-33ER-13DICT-ND/8545922?curr=eur&amp;utm_campaign=buynow&amp;utm_medium=aggregator&amp;utm_source=octopart</t>
  </si>
  <si>
    <t>Lüftersteuer (Fan Controller)</t>
  </si>
  <si>
    <t>EMC2302-2-AIZL-TR</t>
  </si>
  <si>
    <t>3,3V Eingangsspannung, 2 Ausgänge</t>
  </si>
  <si>
    <t>https://www.digikey.at/en/products/detail/EMC2302-2-AIZL-TR/EMC2302-2-AIZL-CT-ND/9643014?curr=eur&amp;utm_campaign=buynow&amp;utm_medium=aggregator&amp;utm_source=octopart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</si>
  <si>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</si>
  <si>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</si>
  <si>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</si>
  <si>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</si>
  <si>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</si>
  <si>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</si>
  <si>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</si>
  <si>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</si>
  <si>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</si>
  <si>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Transistor</t>
  </si>
  <si>
    <t>DTC143EKAT146</t>
  </si>
  <si>
    <t>Max Ic 100mA, Vmax 50V</t>
  </si>
  <si>
    <t>https://www.digikey.at/en/products/detail/DTC143EKAT146/DTC143EKAT146CT-ND/650721?curr=eur&amp;utm_campaign=buynow&amp;utm_medium=aggregator&amp;utm_source=octopart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</si>
  <si>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</si>
  <si>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</si>
  <si>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</si>
  <si>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DI1</t>
  </si>
  <si>
    <t>I2C Bus Extender Breakout Board</t>
  </si>
  <si>
    <t>Test</t>
  </si>
  <si>
    <t>Test Breakout Board</t>
  </si>
  <si>
    <t>https://learn.sparkfun.com/tutorials/qwiic-differential-i2c-bus-extender-pca9615-hookup-guide/all</t>
  </si>
  <si>
    <t>Sparkfun</t>
  </si>
  <si>
    <t xml:space="preserve"> </t>
  </si>
  <si>
    <t>https://www.sparkfun.com/products/16988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</si>
  <si>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</si>
  <si>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</si>
  <si>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</si>
  <si>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</si>
  <si>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</si>
  <si>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</si>
  <si>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</si>
  <si>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</si>
  <si>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</si>
  <si>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</si>
  <si>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</si>
  <si>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</si>
  <si>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</si>
  <si>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</si>
  <si>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</si>
  <si>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</si>
  <si>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</si>
  <si>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</si>
  <si>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</si>
  <si>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</si>
  <si>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</si>
  <si>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</si>
  <si>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</si>
  <si>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</si>
  <si>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</si>
  <si>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</si>
  <si>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</si>
  <si>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</si>
  <si>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</si>
  <si>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K1</t>
  </si>
  <si>
    <t>Flexibles, verdrilltes, abgeschirmtes Schleppkabel</t>
  </si>
  <si>
    <t>Kabel</t>
  </si>
  <si>
    <t>24AWG</t>
  </si>
  <si>
    <t>0.2mm2, 1m, 4 cores</t>
  </si>
  <si>
    <t>https://www.amazon.co.uk/Generic-Flexible-Twisted-Shielded-Towline/dp/B0CCJFZHPD?th=1</t>
  </si>
  <si>
    <t>K2</t>
  </si>
  <si>
    <t>0.3mm2, 1m, 4 cores</t>
  </si>
  <si>
    <t>ebay</t>
  </si>
  <si>
    <t>https://www.ebay.at/itm/334182254045</t>
  </si>
  <si>
    <t>B1</t>
  </si>
  <si>
    <t>Buchse 4 pin, rechtwinkel.</t>
  </si>
  <si>
    <t>Buchse</t>
  </si>
  <si>
    <t>S4B-XH-SM4-TB</t>
  </si>
  <si>
    <t>Einzel-Kauf, SMT, 2.5mm, 4pin</t>
  </si>
  <si>
    <t>https://www.digikey.de/de/products/detail/jst-sales-america-inc/S4B-XH-SM4-TB/1651064</t>
  </si>
  <si>
    <t>Buchse 3 pin, rechtwinkel.</t>
  </si>
  <si>
    <t>S2B-PH-SM4-TB</t>
  </si>
  <si>
    <t>Einzel-Kauf, SMT, 2.5mm, 2pin</t>
  </si>
  <si>
    <t>https://www.digikey.de/de/products/detail/jst-sales-america-inc/S2B-PH-SM4-TB/926655?s=N4IgTCBcDaIM5gEYFoAOALZcC2AWZALoiALoC%2BQA</t>
  </si>
  <si>
    <t>Buchse 2 pin, rechtwinkel.</t>
  </si>
  <si>
    <t>S3B-XH-SM4-TB</t>
  </si>
  <si>
    <t>Einzel-Kauf, SMT, 2.5mm, 3pin</t>
  </si>
  <si>
    <t>https://www.digikey.de/de/products/detail/jst-sales-america-inc/S3B-XH-SM4-TB/1651065?s=N4IgTCBcDaIMoGYBCBaAGgCRXAsgFhQBUkQBdAXyA</t>
  </si>
  <si>
    <t>B2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</si>
  <si>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</si>
  <si>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</si>
  <si>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</si>
  <si>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B3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</si>
  <si>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</si>
  <si>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</si>
  <si>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</si>
  <si>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</si>
  <si>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25x25x10, 8000RPM, 5V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</si>
  <si>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</si>
  <si>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</si>
  <si>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</si>
  <si>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</si>
  <si>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</si>
  <si>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Raspberry Pi Stacking Header</t>
  </si>
  <si>
    <t>PiShield PCB</t>
  </si>
  <si>
    <t>Adafruit 2223</t>
  </si>
  <si>
    <t>Raspberry Pi Pin row 2x20</t>
  </si>
  <si>
    <t>https://www.digikey.at/de/products/detail/adafruit-industries-llc/2223/5629433</t>
  </si>
  <si>
    <t>BSS138</t>
  </si>
  <si>
    <t>N-Kanal</t>
  </si>
  <si>
    <t>https://www.digikey.at/en/products/detail/BSS138/BSS138CT-ND/244294?curr=eur&amp;utm_campaign=buynow&amp;utm_medium=aggregator&amp;utm_source=octopart</t>
  </si>
  <si>
    <t>Strom-Budget</t>
  </si>
  <si>
    <t>Gesamt-Real-Sum</t>
  </si>
  <si>
    <t>Gesamt-Sum</t>
  </si>
  <si>
    <t>`</t>
  </si>
  <si>
    <t>Reference</t>
  </si>
  <si>
    <t>Value</t>
  </si>
  <si>
    <t>Datasheet</t>
  </si>
  <si>
    <t>Footprint</t>
  </si>
  <si>
    <t>Qty</t>
  </si>
  <si>
    <t>DNP</t>
  </si>
  <si>
    <t>A2</t>
  </si>
  <si>
    <t>Pololu_Breakout_DRV8825</t>
  </si>
  <si>
    <t>https://www.pololu.com/product/2982</t>
  </si>
  <si>
    <t>Module:Pololu_Breakout-16_15.2x20.3mm</t>
  </si>
  <si>
    <t>J1</t>
  </si>
  <si>
    <t>DSCL</t>
  </si>
  <si>
    <t>~</t>
  </si>
  <si>
    <t>4pin</t>
  </si>
  <si>
    <t>J2</t>
  </si>
  <si>
    <t>DSDA</t>
  </si>
  <si>
    <t>J3</t>
  </si>
  <si>
    <t>Raspberry_Pi_2_3</t>
  </si>
  <si>
    <t>https://www.raspberrypi.org/documentation/hardware/raspberrypi/schematics/rpi_SCH_3bplus_1p0_reduced.pdf</t>
  </si>
  <si>
    <t>Connector_PinSocket_2.54mm:PinSocket_2x20_P2.54mm_Vertical</t>
  </si>
  <si>
    <t>J4</t>
  </si>
  <si>
    <t>12V_Mainboard</t>
  </si>
  <si>
    <t>2pin</t>
  </si>
  <si>
    <t>J5</t>
  </si>
  <si>
    <t>PWR_Printhead</t>
  </si>
  <si>
    <t>3pin</t>
  </si>
  <si>
    <t>J9</t>
  </si>
  <si>
    <t>ST_CUT_5VLogic</t>
  </si>
  <si>
    <t>J10</t>
  </si>
  <si>
    <t>ST_CUT_Microstepping</t>
  </si>
  <si>
    <t>J11</t>
  </si>
  <si>
    <t>ST_CUT</t>
  </si>
  <si>
    <t>Q1,Q2</t>
  </si>
  <si>
    <t>https://www.onsemi.com/pub/Collateral/BSS138-D.PDF</t>
  </si>
  <si>
    <t>Package_TO_SOT_SMD:SOT-23</t>
  </si>
  <si>
    <t>R1,R2,R3,R4</t>
  </si>
  <si>
    <t>10k</t>
  </si>
  <si>
    <t>R5,R6</t>
  </si>
  <si>
    <t>4k7</t>
  </si>
  <si>
    <t>Resistor_SMD:R_0402_1005Metric</t>
  </si>
  <si>
    <t>R7,R9,R10,R12</t>
  </si>
  <si>
    <t>R8,R11</t>
  </si>
  <si>
    <t>U1</t>
  </si>
  <si>
    <t>PCA9615DP</t>
  </si>
  <si>
    <t>https://www.nxp.com/docs/en/data-sheet/PCA9615.pdf</t>
  </si>
  <si>
    <t>Package_SO:TSSOP-10_3x3mm_P0.5mm</t>
  </si>
  <si>
    <t>C1,C2,C5,C6,C7,C8,C9,C11</t>
  </si>
  <si>
    <t>0.1ÂµF</t>
  </si>
  <si>
    <t>-- mixed values --</t>
  </si>
  <si>
    <t>C3,C4</t>
  </si>
  <si>
    <t>0.22ÂµF</t>
  </si>
  <si>
    <t>Capacitor_SMD:C_0402_1005Metric</t>
  </si>
  <si>
    <t>C10</t>
  </si>
  <si>
    <t>0.1ÂµFC</t>
  </si>
  <si>
    <t>C12,C13</t>
  </si>
  <si>
    <t>4.7ÂµF</t>
  </si>
  <si>
    <t>D1</t>
  </si>
  <si>
    <t>GREEN</t>
  </si>
  <si>
    <t>LED_SMD:LED_0805_2012Metric</t>
  </si>
  <si>
    <t>D2</t>
  </si>
  <si>
    <t>BLUE</t>
  </si>
  <si>
    <t>D3,D4</t>
  </si>
  <si>
    <t>YELLOW</t>
  </si>
  <si>
    <t>H1,H2,H3,H4</t>
  </si>
  <si>
    <t>MountingHole_Pad</t>
  </si>
  <si>
    <t>MountingHole:MountingHole_2.2mm_M2_Pad_TopBottom</t>
  </si>
  <si>
    <t>Power</t>
  </si>
  <si>
    <t>Connector_JST:JST_EH_S3B-EH_1x03_P2.50mm_Horizontal</t>
  </si>
  <si>
    <t>FAN0</t>
  </si>
  <si>
    <t>Connector_JST:JST_EH_S2B-EH_1x02_P2.50mm_Horizontal</t>
  </si>
  <si>
    <t>FAN2</t>
  </si>
  <si>
    <t>Connector_JST:JST_EH_B2B-EH-A_1x02_P2.50mm_Vertical</t>
  </si>
  <si>
    <t>J7</t>
  </si>
  <si>
    <t>FAN3</t>
  </si>
  <si>
    <t>J8</t>
  </si>
  <si>
    <t>T0</t>
  </si>
  <si>
    <t>T1</t>
  </si>
  <si>
    <t>T2</t>
  </si>
  <si>
    <t>T3</t>
  </si>
  <si>
    <t>J14</t>
  </si>
  <si>
    <t>FAN4</t>
  </si>
  <si>
    <t>J15</t>
  </si>
  <si>
    <t>BreakoutBoardADXL345</t>
  </si>
  <si>
    <t>Connector_JST:JST_EH_B4B-EH-A_1x04_P2.50mm_Vertical</t>
  </si>
  <si>
    <t>J18</t>
  </si>
  <si>
    <t>DATA</t>
  </si>
  <si>
    <t>Connector_RJ:RJ45_Molex_0855135013_Vertical</t>
  </si>
  <si>
    <t>Q1,Q2,Q4,Q5</t>
  </si>
  <si>
    <t>DTC143E</t>
  </si>
  <si>
    <t>Package_TO_SOT_SMD:SOT-723</t>
  </si>
  <si>
    <t>R1</t>
  </si>
  <si>
    <t>1k</t>
  </si>
  <si>
    <t>R2,R3,R10,R14,R16,R18,R19,R21,R22</t>
  </si>
  <si>
    <t>R4,R6,R7,R9</t>
  </si>
  <si>
    <t>R5,R8</t>
  </si>
  <si>
    <t>R12</t>
  </si>
  <si>
    <t>R20,R25,R26</t>
  </si>
  <si>
    <t>U2</t>
  </si>
  <si>
    <t>EMC2302-2-AIZL-TR:MSOP10_MC_MCH</t>
  </si>
  <si>
    <t>U4</t>
  </si>
  <si>
    <t>ADS1015IDGS</t>
  </si>
  <si>
    <t>http://www.ti.com/lit/ds/symlink/ads1015.pdf</t>
  </si>
  <si>
    <t>U5</t>
  </si>
  <si>
    <t>http://www.nxp.com/documents/data_sheet/PCA9536.pdf</t>
  </si>
  <si>
    <t>Package_SO:SOIC-8_3.9x4.9mm_P1.27mm</t>
  </si>
  <si>
    <t>U6</t>
  </si>
  <si>
    <t>AP7361C-33E</t>
  </si>
  <si>
    <t>https://www.diodes.com/assets/Datasheets/AP7361C.pdf</t>
  </si>
  <si>
    <t>Package_TO_SOT_SMD:SOT-223-3_TabPin2</t>
  </si>
  <si>
    <t>Benötigt</t>
  </si>
  <si>
    <t>Real-Summe</t>
  </si>
  <si>
    <t>Summe</t>
  </si>
  <si>
    <t>Pin-Reihen im rechten Winkel</t>
  </si>
  <si>
    <t>Buchse gerade (wird auf Pin-Reihen gesteckt)</t>
  </si>
  <si>
    <t>https://www.amazon.de/-/en/YIXISI-Connector-JST-XH-Female-Adapter/dp/B082ZLYRRN/ref=sr_1_5?crid=H93OZ5VEUGJW&amp;dib=eyJ2IjoiMSJ9.7m8m29Drhd1q3rbB7znwfSTJfJGbITRYyWzIvIiWqVsYA6GAV0b0dVYUJta91mDzwLVlNZFnhQgzZtKw8Q0cow8ErBBHGwLmSeC5uaBwSBHNmM_PIi8NhexMfQ9iPq3x50uhUtgt5x4dS94u3axs6saK3v8C2ZwHmqITRzQdDBvqm2X-RgduYPPV1pePnYYGv8CcZgCB4tEyB-5cqTTVRwLC4HQN9icJUrg-qBSsI9v4QS9zI_wV0IPnUgNQMgzds_ldGWllEOLjn4W_4Ci05t_8bBydN9_3JZGurerOUXY.4TtL_qTrn5BVserzyWZruH3Iy2q5VpMXRbYEdtNOyP4&amp;dib_tag=se&amp;keywords=jst&amp;qid=1722258433&amp;sprefix=jst%2Caps%2C171&amp;sr=8-5&amp;th=1</t>
  </si>
  <si>
    <t xml:space="preserve">Gerade Buchsen, 2.54mm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</si>
</sst>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5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8" borderId="0" xfId="0" applyFill="1"/>
    <xf numFmtId="0" fontId="4" fillId="8" borderId="0" xfId="0" applyFont="1" applyFill="1"/>
    <xf numFmtId="0" fontId="4" fillId="8" borderId="0" xfId="0" quotePrefix="1" applyFont="1" applyFill="1"/>
    <xf numFmtId="0" fontId="4" fillId="6" borderId="0" xfId="0" applyFont="1" applyFill="1"/>
    <xf numFmtId="0" fontId="0" fillId="6" borderId="0" xfId="0" applyFill="1"/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P38" totalsRowShown="0" headerRowBorderDxfId="23" tableBorderDxfId="22">
  <autoFilter ref="A1:P38" xr:uid="{BC336CF2-AEC6-47D9-9EA5-9D5A14B19E97}">
    <filterColumn colId="0">
      <filters blank="1">
        <filter val="B1"/>
        <filter val="B2"/>
        <filter val="B3"/>
        <filter val="K1"/>
        <filter val="K2"/>
        <filter val="SR2"/>
        <filter val="TP1"/>
      </filters>
    </filterColumn>
    <filterColumn colId="2">
      <filters>
        <filter val="Aktor"/>
        <filter val="Buchse"/>
        <filter val="Chip"/>
        <filter val="Kabel"/>
        <filter val="Lagerbestand"/>
        <filter val="PCB-Printhead"/>
        <filter val="PiShield PCB"/>
        <filter val="Sensor"/>
      </filters>
    </filterColumn>
  </autoFilter>
  <sortState xmlns:xlrd2="http://schemas.microsoft.com/office/spreadsheetml/2017/richdata2" ref="A2:P38">
    <sortCondition ref="C1:C38"/>
  </sortState>
  <tableColumns count="16">
    <tableColumn id="1" xr3:uid="{95952672-1FDA-4B59-A326-CD1AD2B01F86}" name="Alternative" dataDxfId="21"/>
    <tableColumn id="2" xr3:uid="{8AD1858E-23FE-43D6-A875-8746EF5E6A17}" name="Bezeichnung" dataDxfId="20"/>
    <tableColumn id="3" xr3:uid="{B56ED4E8-969F-4464-A130-3B1E1920888B}" name="Kategorie" dataDxfId="19"/>
    <tableColumn id="4" xr3:uid="{1E2C781A-23A5-4C02-8F82-825F17B437BA}" name="Seriennummer" dataDxfId="18"/>
    <tableColumn id="5" xr3:uid="{F7388F1A-4246-4F71-AB38-12F50883F748}" name="Beschreibung" dataDxfId="17"/>
    <tableColumn id="6" xr3:uid="{40574F7D-EAA8-4358-AA16-44E1007C4779}" name="Stromverbrauch in A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 dataCellStyle="Hyperlink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L2*M2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sparkfun.com/tutorials/qwiic-differential-i2c-bus-extender-pca9615-hookup-guide/all" TargetMode="External"/><Relationship Id="rId18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26" Type="http://schemas.openxmlformats.org/officeDocument/2006/relationships/hyperlink" Target="https://www.digikey.de/de/products/detail/jst-sales-america-inc/S2B-PH-SM4-TB/926655?s=N4IgTCBcDaIM5gEYFoAOALZcC2AWZALoiALoC%2BQA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34" Type="http://schemas.openxmlformats.org/officeDocument/2006/relationships/hyperlink" Target="https://www.az-delivery.de/en/products/drv8825-schrittmotor-treiber-modul-mit-kuhlkorper?variant=37100118866" TargetMode="External"/><Relationship Id="rId7" Type="http://schemas.openxmlformats.org/officeDocument/2006/relationships/hyperlink" Target="https://www.digikey.at/en/products/detail/PCA9536DR/296-21765-1-ND/1629164?curr=eur&amp;utm_campaign=buynow&amp;utm_medium=aggregator&amp;utm_source=octopart" TargetMode="External"/><Relationship Id="rId12" Type="http://schemas.openxmlformats.org/officeDocument/2006/relationships/hyperlink" Target="https://www.digikey.at/en/products/detail/DTC143EKAT146/DTC143EKAT146CT-ND/650721?curr=eur&amp;utm_campaign=buynow&amp;utm_medium=aggregator&amp;utm_source=octopart" TargetMode="External"/><Relationship Id="rId17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25" Type="http://schemas.openxmlformats.org/officeDocument/2006/relationships/hyperlink" Target="https://www.digikey.de/de/products/detail/jst-sales-america-inc/S4B-XH-SM4-TB/1651064" TargetMode="External"/><Relationship Id="rId33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20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9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digikey.at/en/products/detail/ADS1015IDGSR/296-41185-1-ND/5222640?curr=eur&amp;utm_campaign=buynow&amp;utm_medium=aggregator&amp;utm_source=octopart" TargetMode="External"/><Relationship Id="rId11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24" Type="http://schemas.openxmlformats.org/officeDocument/2006/relationships/hyperlink" Target="https://www.ebay.at/itm/334182254045" TargetMode="External"/><Relationship Id="rId32" Type="http://schemas.openxmlformats.org/officeDocument/2006/relationships/hyperlink" Target="https://www.digikey.at/en/products/detail/BSS138/BSS138CT-ND/244294?curr=eur&amp;utm_campaign=buynow&amp;utm_medium=aggregator&amp;utm_source=octopart" TargetMode="External"/><Relationship Id="rId37" Type="http://schemas.openxmlformats.org/officeDocument/2006/relationships/hyperlink" Target="https://www.digikey.de/de/products/detail/jst-sales-america-inc/S4B-XH-SM4-TB/1651064" TargetMode="External"/><Relationship Id="rId40" Type="http://schemas.microsoft.com/office/2019/04/relationships/namedSheetView" Target="../namedSheetViews/namedSheetView1.xml"/><Relationship Id="rId5" Type="http://schemas.openxmlformats.org/officeDocument/2006/relationships/hyperlink" Target="https://www.mouser.de/ProductDetail/NXP-Semiconductors/PCA9615DPZ?qs=pBJMDPsKWf3nyRapr7Zy5w%3D%3D" TargetMode="External"/><Relationship Id="rId15" Type="http://schemas.openxmlformats.org/officeDocument/2006/relationships/hyperlink" Target="https://www.digikey.at/en/products/detail/MIC5219-3.3YM5-TR/576-1281-1-ND/771902?curr=eur&amp;utm_campaign=buynow&amp;utm_medium=aggregator&amp;utm_source=octopart" TargetMode="External"/><Relationship Id="rId23" Type="http://schemas.openxmlformats.org/officeDocument/2006/relationships/hyperlink" Target="https://www.amazon.co.uk/Generic-Flexible-Twisted-Shielded-Towline/dp/B0CCJFZHPD?th=1" TargetMode="External"/><Relationship Id="rId28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36" Type="http://schemas.openxmlformats.org/officeDocument/2006/relationships/hyperlink" Target="https://www.digikey.at/de/products/detail/adafruit-industries-llc/2223/5629433" TargetMode="External"/><Relationship Id="rId10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9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31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www.digikey.at/en/products/detail/EMC2302-2-AIZL-TR/EMC2302-2-AIZL-CT-ND/9643014?curr=eur&amp;utm_campaign=buynow&amp;utm_medium=aggregator&amp;utm_source=octopart" TargetMode="External"/><Relationship Id="rId14" Type="http://schemas.openxmlformats.org/officeDocument/2006/relationships/hyperlink" Target="https://www.sparkfun.com/products/16988" TargetMode="External"/><Relationship Id="rId22" Type="http://schemas.openxmlformats.org/officeDocument/2006/relationships/hyperlink" Target="https://www.mouser.at/ProductDetail/Measurement-Specialties/PTFC102B1G0?qs=sGAEpiMZZMunegBHAOsZD7a4quIT45DvLd4aSJIig1resq9FX4%2Fz9g%3D%3D" TargetMode="External"/><Relationship Id="rId27" Type="http://schemas.openxmlformats.org/officeDocument/2006/relationships/hyperlink" Target="https://www.digikey.de/de/products/detail/jst-sales-america-inc/S3B-XH-SM4-TB/1651065?s=N4IgTCBcDaIMoGYBCBaAGgCRXAsgFhQBUkQBdAXyA" TargetMode="External"/><Relationship Id="rId30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5" Type="http://schemas.openxmlformats.org/officeDocument/2006/relationships/hyperlink" Target="https://www.az-delivery.de/en/products/mg90s-micro-servomotor?variant=32344287150176" TargetMode="External"/><Relationship Id="rId8" Type="http://schemas.openxmlformats.org/officeDocument/2006/relationships/hyperlink" Target="https://www.digikey.at/en/products/detail/AP7361C-33ER-13/AP7361C-33ER-13DICT-ND/8545922?curr=eur&amp;utm_campaign=buynow&amp;utm_medium=aggregator&amp;utm_source=octopart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spberrypi.org/documentation/hardware/raspberrypi/schematics/rpi_SCH_3bplus_1p0_reduc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Y53"/>
  <sheetViews>
    <sheetView tabSelected="1" zoomScaleNormal="100" workbookViewId="0">
      <pane ySplit="1" topLeftCell="A2" activePane="bottomLeft" state="frozen"/>
      <selection pane="bottomLeft" activeCell="K41" sqref="K41"/>
    </sheetView>
  </sheetViews>
  <sheetFormatPr defaultColWidth="11.42578125" defaultRowHeight="15" customHeight="1" x14ac:dyDescent="0.25"/>
  <cols>
    <col min="1" max="1" width="13.28515625" bestFit="1" customWidth="1"/>
    <col min="2" max="2" width="32" customWidth="1"/>
    <col min="3" max="3" width="14" bestFit="1" customWidth="1"/>
    <col min="4" max="4" width="37.7109375" bestFit="1" customWidth="1"/>
    <col min="5" max="5" width="43" customWidth="1"/>
    <col min="6" max="6" width="19.85546875" customWidth="1"/>
    <col min="7" max="7" width="19.85546875" hidden="1" customWidth="1"/>
    <col min="8" max="8" width="18.7109375" style="7" hidden="1" customWidth="1"/>
    <col min="9" max="9" width="13.5703125" style="7" bestFit="1" customWidth="1"/>
    <col min="10" max="10" width="16.28515625" style="7" hidden="1" customWidth="1"/>
    <col min="11" max="11" width="8.85546875" style="12" customWidth="1"/>
    <col min="12" max="12" width="11.85546875" style="1" bestFit="1" customWidth="1"/>
    <col min="13" max="13" width="11.5703125" style="14" bestFit="1" customWidth="1"/>
    <col min="14" max="14" width="14.5703125" bestFit="1" customWidth="1"/>
    <col min="15" max="15" width="23.42578125" style="5" hidden="1" customWidth="1"/>
    <col min="16" max="16" width="24.42578125" style="5" hidden="1" customWidth="1"/>
    <col min="17" max="17" width="10.7109375" customWidth="1"/>
    <col min="18" max="18" width="9.140625" hidden="1" customWidth="1"/>
    <col min="19" max="24" width="9.140625" bestFit="1" customWidth="1"/>
  </cols>
  <sheetData>
    <row r="1" spans="1:25" ht="15.75" thickBot="1" x14ac:dyDescent="0.3">
      <c r="A1" s="9" t="s">
        <v>0</v>
      </c>
      <c r="B1" s="9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8" t="s">
        <v>7</v>
      </c>
      <c r="I1" s="19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44" t="s">
        <v>13</v>
      </c>
      <c r="O1" s="42" t="s">
        <v>14</v>
      </c>
      <c r="P1" s="35" t="s">
        <v>15</v>
      </c>
      <c r="R1" t="s">
        <v>16</v>
      </c>
      <c r="S1" s="59" t="s">
        <v>180</v>
      </c>
      <c r="T1" s="60"/>
      <c r="U1" s="37">
        <f>SUMIFS(N6:N38,O6:O38, "Nicht Gekauft",P6:P38,"Benötigt")</f>
        <v>83</v>
      </c>
      <c r="W1" s="57" t="s">
        <v>181</v>
      </c>
      <c r="X1" s="58"/>
      <c r="Y1" s="26">
        <f>SUM(N2:N38)</f>
        <v>243.05999999999995</v>
      </c>
    </row>
    <row r="2" spans="1:25" x14ac:dyDescent="0.25">
      <c r="A2" s="45"/>
      <c r="B2" s="2" t="s">
        <v>17</v>
      </c>
      <c r="C2" s="2" t="s">
        <v>18</v>
      </c>
      <c r="D2" s="33" t="s">
        <v>19</v>
      </c>
      <c r="E2" s="2" t="s">
        <v>20</v>
      </c>
      <c r="F2" s="2" t="s">
        <v>21</v>
      </c>
      <c r="G2" s="2"/>
      <c r="H2" s="34"/>
      <c r="I2" s="34" t="s">
        <v>22</v>
      </c>
      <c r="J2" s="34"/>
      <c r="K2" s="11" t="s">
        <v>23</v>
      </c>
      <c r="L2" s="3">
        <v>9.91</v>
      </c>
      <c r="M2" s="13">
        <v>1</v>
      </c>
      <c r="N2" s="46">
        <f t="shared" ref="N2:N38" si="0">L2*M2</f>
        <v>9.91</v>
      </c>
      <c r="O2" s="43" t="s">
        <v>24</v>
      </c>
      <c r="P2" s="6" t="s">
        <v>292</v>
      </c>
      <c r="R2">
        <f>IF(AND(O2="Nicht Gekauft", P2="Benötigt"), N2, 0)</f>
        <v>9.91</v>
      </c>
    </row>
    <row r="3" spans="1:25" x14ac:dyDescent="0.25">
      <c r="A3" s="45"/>
      <c r="B3" s="2" t="s">
        <v>26</v>
      </c>
      <c r="C3" s="4" t="s">
        <v>18</v>
      </c>
      <c r="D3" t="s">
        <v>27</v>
      </c>
      <c r="E3" s="2" t="s">
        <v>28</v>
      </c>
      <c r="F3" s="2"/>
      <c r="G3" s="2"/>
      <c r="H3" s="8"/>
      <c r="I3" s="8" t="s">
        <v>29</v>
      </c>
      <c r="J3" s="8"/>
      <c r="K3" s="11" t="s">
        <v>30</v>
      </c>
      <c r="L3" s="3">
        <v>6.99</v>
      </c>
      <c r="M3" s="13">
        <v>1</v>
      </c>
      <c r="N3" s="46">
        <f t="shared" si="0"/>
        <v>6.99</v>
      </c>
      <c r="O3" s="43" t="s">
        <v>24</v>
      </c>
      <c r="P3" s="6" t="s">
        <v>292</v>
      </c>
    </row>
    <row r="4" spans="1:25" x14ac:dyDescent="0.25">
      <c r="A4" s="45"/>
      <c r="B4" s="2" t="s">
        <v>31</v>
      </c>
      <c r="C4" s="4" t="s">
        <v>18</v>
      </c>
      <c r="D4" s="2" t="s">
        <v>32</v>
      </c>
      <c r="E4" s="2" t="s">
        <v>33</v>
      </c>
      <c r="F4" s="2" t="s">
        <v>34</v>
      </c>
      <c r="G4" s="2"/>
      <c r="H4" s="8"/>
      <c r="I4" s="8" t="s">
        <v>29</v>
      </c>
      <c r="J4" s="8"/>
      <c r="K4" s="11" t="s">
        <v>35</v>
      </c>
      <c r="L4" s="3">
        <v>6.99</v>
      </c>
      <c r="M4" s="13">
        <v>1</v>
      </c>
      <c r="N4" s="46">
        <f t="shared" si="0"/>
        <v>6.99</v>
      </c>
      <c r="O4" s="43" t="s">
        <v>24</v>
      </c>
      <c r="P4" s="6" t="s">
        <v>292</v>
      </c>
      <c r="R4">
        <f t="shared" ref="R4:R18" si="1">IF(AND(O4="Nicht Gekauft", P4="Benötigt"), N4, 0)</f>
        <v>6.99</v>
      </c>
    </row>
    <row r="5" spans="1:25" x14ac:dyDescent="0.25">
      <c r="A5" s="45"/>
      <c r="B5" s="2" t="s">
        <v>163</v>
      </c>
      <c r="C5" s="4" t="s">
        <v>18</v>
      </c>
      <c r="D5" s="40" t="s">
        <v>164</v>
      </c>
      <c r="E5" s="2" t="s">
        <v>165</v>
      </c>
      <c r="F5" s="2">
        <f>0.053*M5</f>
        <v>0.106</v>
      </c>
      <c r="G5" s="2"/>
      <c r="H5" s="4"/>
      <c r="I5" s="4" t="s">
        <v>82</v>
      </c>
      <c r="J5" s="4"/>
      <c r="K5" s="11" t="s">
        <v>166</v>
      </c>
      <c r="L5" s="3">
        <v>8.5299999999999994</v>
      </c>
      <c r="M5" s="13">
        <v>2</v>
      </c>
      <c r="N5" s="46">
        <f t="shared" si="0"/>
        <v>17.059999999999999</v>
      </c>
      <c r="O5" s="43" t="s">
        <v>24</v>
      </c>
      <c r="P5" s="6" t="s">
        <v>292</v>
      </c>
      <c r="R5">
        <f t="shared" si="1"/>
        <v>17.059999999999999</v>
      </c>
    </row>
    <row r="6" spans="1:25" x14ac:dyDescent="0.25">
      <c r="A6" s="45" t="s">
        <v>142</v>
      </c>
      <c r="B6" s="2" t="s">
        <v>143</v>
      </c>
      <c r="C6" s="2" t="s">
        <v>144</v>
      </c>
      <c r="D6" s="2" t="s">
        <v>145</v>
      </c>
      <c r="E6" s="2" t="s">
        <v>146</v>
      </c>
      <c r="F6" s="2" t="s">
        <v>34</v>
      </c>
      <c r="G6" s="2"/>
      <c r="H6" s="4"/>
      <c r="I6" s="4" t="s">
        <v>39</v>
      </c>
      <c r="J6" s="4"/>
      <c r="K6" s="11" t="s">
        <v>147</v>
      </c>
      <c r="L6" s="3">
        <v>0.78</v>
      </c>
      <c r="M6" s="13">
        <v>3</v>
      </c>
      <c r="N6" s="46">
        <f t="shared" si="0"/>
        <v>2.34</v>
      </c>
      <c r="O6" s="43" t="s">
        <v>24</v>
      </c>
      <c r="P6" s="6" t="s">
        <v>25</v>
      </c>
      <c r="R6">
        <f t="shared" si="1"/>
        <v>0</v>
      </c>
    </row>
    <row r="7" spans="1:25" x14ac:dyDescent="0.25">
      <c r="A7" s="45" t="s">
        <v>142</v>
      </c>
      <c r="B7" s="2" t="s">
        <v>148</v>
      </c>
      <c r="C7" s="2" t="s">
        <v>144</v>
      </c>
      <c r="D7" s="2" t="s">
        <v>149</v>
      </c>
      <c r="E7" s="2" t="s">
        <v>150</v>
      </c>
      <c r="F7" s="2" t="s">
        <v>34</v>
      </c>
      <c r="G7" s="2"/>
      <c r="H7" s="4"/>
      <c r="I7" s="4" t="s">
        <v>39</v>
      </c>
      <c r="J7" s="4"/>
      <c r="K7" s="11" t="s">
        <v>151</v>
      </c>
      <c r="L7" s="3">
        <v>0.53</v>
      </c>
      <c r="M7" s="13">
        <v>9</v>
      </c>
      <c r="N7" s="46">
        <f t="shared" si="0"/>
        <v>4.7700000000000005</v>
      </c>
      <c r="O7" s="43" t="s">
        <v>24</v>
      </c>
      <c r="P7" s="6" t="s">
        <v>25</v>
      </c>
      <c r="R7">
        <f t="shared" si="1"/>
        <v>0</v>
      </c>
    </row>
    <row r="8" spans="1:25" x14ac:dyDescent="0.25">
      <c r="A8" s="45" t="s">
        <v>142</v>
      </c>
      <c r="B8" s="2" t="s">
        <v>152</v>
      </c>
      <c r="C8" s="2" t="s">
        <v>144</v>
      </c>
      <c r="D8" s="2" t="s">
        <v>153</v>
      </c>
      <c r="E8" s="2" t="s">
        <v>154</v>
      </c>
      <c r="F8" s="2" t="s">
        <v>34</v>
      </c>
      <c r="G8" s="2"/>
      <c r="H8" s="4"/>
      <c r="I8" s="4" t="s">
        <v>39</v>
      </c>
      <c r="J8" s="4"/>
      <c r="K8" s="11" t="s">
        <v>155</v>
      </c>
      <c r="L8" s="3">
        <v>0.69</v>
      </c>
      <c r="M8" s="13">
        <v>5</v>
      </c>
      <c r="N8" s="46">
        <f t="shared" si="0"/>
        <v>3.4499999999999997</v>
      </c>
      <c r="O8" s="43" t="s">
        <v>24</v>
      </c>
      <c r="P8" s="6" t="s">
        <v>25</v>
      </c>
      <c r="R8">
        <f t="shared" si="1"/>
        <v>0</v>
      </c>
    </row>
    <row r="9" spans="1:25" x14ac:dyDescent="0.25">
      <c r="A9" s="45" t="s">
        <v>156</v>
      </c>
      <c r="B9" s="2" t="s">
        <v>157</v>
      </c>
      <c r="C9" s="2" t="s">
        <v>144</v>
      </c>
      <c r="D9" s="2" t="s">
        <v>34</v>
      </c>
      <c r="E9" s="2" t="s">
        <v>158</v>
      </c>
      <c r="F9" s="2" t="s">
        <v>34</v>
      </c>
      <c r="G9" s="2"/>
      <c r="H9" s="4"/>
      <c r="I9" s="4" t="s">
        <v>82</v>
      </c>
      <c r="J9" s="4"/>
      <c r="K9" s="11" t="s">
        <v>159</v>
      </c>
      <c r="L9" s="3">
        <v>17.14</v>
      </c>
      <c r="M9" s="13">
        <v>1</v>
      </c>
      <c r="N9" s="46">
        <f t="shared" si="0"/>
        <v>17.14</v>
      </c>
      <c r="O9" s="43" t="s">
        <v>24</v>
      </c>
      <c r="P9" s="6" t="s">
        <v>25</v>
      </c>
      <c r="R9">
        <f t="shared" si="1"/>
        <v>0</v>
      </c>
    </row>
    <row r="10" spans="1:25" x14ac:dyDescent="0.25">
      <c r="A10" s="45"/>
      <c r="B10" s="27" t="s">
        <v>296</v>
      </c>
      <c r="C10" s="2" t="s">
        <v>144</v>
      </c>
      <c r="D10" s="41" t="s">
        <v>34</v>
      </c>
      <c r="E10" s="27" t="s">
        <v>298</v>
      </c>
      <c r="F10" s="2" t="s">
        <v>34</v>
      </c>
      <c r="G10" s="2"/>
      <c r="H10" s="4"/>
      <c r="I10" s="4" t="s">
        <v>82</v>
      </c>
      <c r="J10" s="4"/>
      <c r="K10" s="11" t="s">
        <v>297</v>
      </c>
      <c r="L10" s="3">
        <v>8.0500000000000007</v>
      </c>
      <c r="M10" s="13">
        <v>1</v>
      </c>
      <c r="N10" s="55">
        <f>L10*M10</f>
        <v>8.0500000000000007</v>
      </c>
      <c r="O10" s="56"/>
      <c r="P10" s="6"/>
    </row>
    <row r="11" spans="1:25" x14ac:dyDescent="0.25">
      <c r="A11" s="45" t="s">
        <v>160</v>
      </c>
      <c r="B11" s="2" t="s">
        <v>295</v>
      </c>
      <c r="C11" s="2" t="s">
        <v>144</v>
      </c>
      <c r="D11" s="2" t="s">
        <v>34</v>
      </c>
      <c r="E11" s="2" t="s">
        <v>161</v>
      </c>
      <c r="F11" s="2" t="s">
        <v>34</v>
      </c>
      <c r="G11" s="2"/>
      <c r="H11" s="4"/>
      <c r="I11" s="4" t="s">
        <v>82</v>
      </c>
      <c r="J11" s="4"/>
      <c r="K11" s="11" t="s">
        <v>162</v>
      </c>
      <c r="L11" s="3">
        <v>7.55</v>
      </c>
      <c r="M11" s="13">
        <v>1</v>
      </c>
      <c r="N11" s="46">
        <f t="shared" si="0"/>
        <v>7.55</v>
      </c>
      <c r="O11" s="43" t="s">
        <v>24</v>
      </c>
      <c r="P11" s="6" t="s">
        <v>292</v>
      </c>
      <c r="Q11" s="24"/>
      <c r="R11">
        <f t="shared" si="1"/>
        <v>7.55</v>
      </c>
    </row>
    <row r="12" spans="1:25" x14ac:dyDescent="0.25">
      <c r="A12" s="45" t="s">
        <v>160</v>
      </c>
      <c r="B12" s="2" t="s">
        <v>143</v>
      </c>
      <c r="C12" s="2" t="s">
        <v>144</v>
      </c>
      <c r="D12" s="2" t="s">
        <v>145</v>
      </c>
      <c r="E12" s="2" t="s">
        <v>146</v>
      </c>
      <c r="F12" s="2" t="s">
        <v>34</v>
      </c>
      <c r="G12" s="2"/>
      <c r="H12" s="4"/>
      <c r="I12" s="4" t="s">
        <v>39</v>
      </c>
      <c r="J12" s="4"/>
      <c r="K12" s="11" t="s">
        <v>147</v>
      </c>
      <c r="L12" s="3">
        <v>0.78</v>
      </c>
      <c r="M12" s="13">
        <v>1</v>
      </c>
      <c r="N12" s="46">
        <f t="shared" ref="N12" si="2">L12*M12</f>
        <v>0.78</v>
      </c>
      <c r="O12" s="56"/>
      <c r="P12" s="6"/>
      <c r="Q12" s="24"/>
    </row>
    <row r="13" spans="1:25" x14ac:dyDescent="0.25">
      <c r="A13" s="45"/>
      <c r="B13" s="2" t="s">
        <v>48</v>
      </c>
      <c r="C13" s="2" t="s">
        <v>49</v>
      </c>
      <c r="D13" s="2" t="s">
        <v>50</v>
      </c>
      <c r="E13" s="2" t="s">
        <v>51</v>
      </c>
      <c r="F13" s="2">
        <v>6.0000000000000001E-3</v>
      </c>
      <c r="G13" s="2" t="s">
        <v>52</v>
      </c>
      <c r="H13" s="8"/>
      <c r="I13" s="8" t="s">
        <v>53</v>
      </c>
      <c r="J13" s="8"/>
      <c r="K13" s="11" t="s">
        <v>54</v>
      </c>
      <c r="L13" s="3">
        <v>3.7</v>
      </c>
      <c r="M13" s="13">
        <v>1</v>
      </c>
      <c r="N13" s="46">
        <f t="shared" si="0"/>
        <v>3.7</v>
      </c>
      <c r="O13" s="43" t="s">
        <v>24</v>
      </c>
      <c r="P13" s="6" t="s">
        <v>292</v>
      </c>
      <c r="Q13" s="24"/>
      <c r="R13">
        <f t="shared" si="1"/>
        <v>3.7</v>
      </c>
    </row>
    <row r="14" spans="1:25" x14ac:dyDescent="0.25">
      <c r="A14" s="45"/>
      <c r="B14" s="2" t="s">
        <v>55</v>
      </c>
      <c r="C14" s="2" t="s">
        <v>49</v>
      </c>
      <c r="D14" s="2" t="s">
        <v>56</v>
      </c>
      <c r="E14" s="2" t="s">
        <v>57</v>
      </c>
      <c r="F14" s="2">
        <v>1.4999999999999999E-4</v>
      </c>
      <c r="G14" s="2" t="s">
        <v>58</v>
      </c>
      <c r="H14" s="8"/>
      <c r="I14" s="8" t="s">
        <v>39</v>
      </c>
      <c r="J14" s="8"/>
      <c r="K14" s="11" t="s">
        <v>59</v>
      </c>
      <c r="L14" s="3">
        <v>2.5</v>
      </c>
      <c r="M14" s="13">
        <v>1</v>
      </c>
      <c r="N14" s="46">
        <f t="shared" si="0"/>
        <v>2.5</v>
      </c>
      <c r="O14" s="43" t="s">
        <v>24</v>
      </c>
      <c r="P14" s="6" t="s">
        <v>292</v>
      </c>
      <c r="Q14" s="24"/>
      <c r="R14">
        <f t="shared" si="1"/>
        <v>2.5</v>
      </c>
    </row>
    <row r="15" spans="1:25" x14ac:dyDescent="0.25">
      <c r="A15" s="45"/>
      <c r="B15" s="2" t="s">
        <v>60</v>
      </c>
      <c r="C15" s="2" t="s">
        <v>49</v>
      </c>
      <c r="D15" s="2" t="s">
        <v>61</v>
      </c>
      <c r="E15" s="2" t="s">
        <v>62</v>
      </c>
      <c r="F15" s="2">
        <v>3.0000000000000001E-5</v>
      </c>
      <c r="G15" s="2" t="s">
        <v>63</v>
      </c>
      <c r="H15" s="8"/>
      <c r="I15" s="8" t="s">
        <v>39</v>
      </c>
      <c r="J15" s="8"/>
      <c r="K15" s="36" t="s">
        <v>64</v>
      </c>
      <c r="L15" s="3">
        <v>1.39</v>
      </c>
      <c r="M15" s="13">
        <v>2</v>
      </c>
      <c r="N15" s="46">
        <f t="shared" si="0"/>
        <v>2.78</v>
      </c>
      <c r="O15" s="43" t="s">
        <v>24</v>
      </c>
      <c r="P15" s="6" t="s">
        <v>292</v>
      </c>
      <c r="Q15" s="24"/>
      <c r="R15">
        <f t="shared" si="1"/>
        <v>2.78</v>
      </c>
    </row>
    <row r="16" spans="1:25" hidden="1" x14ac:dyDescent="0.25">
      <c r="A16" s="45" t="s">
        <v>65</v>
      </c>
      <c r="B16" s="2" t="s">
        <v>66</v>
      </c>
      <c r="C16" s="2" t="s">
        <v>49</v>
      </c>
      <c r="D16" s="2" t="s">
        <v>67</v>
      </c>
      <c r="E16" s="2" t="s">
        <v>68</v>
      </c>
      <c r="F16" s="2" t="s">
        <v>34</v>
      </c>
      <c r="G16" s="2" t="s">
        <v>69</v>
      </c>
      <c r="H16" s="8"/>
      <c r="I16" s="8" t="s">
        <v>39</v>
      </c>
      <c r="J16" s="8"/>
      <c r="K16" s="11" t="s">
        <v>70</v>
      </c>
      <c r="L16" s="3">
        <v>1.1100000000000001</v>
      </c>
      <c r="M16" s="13">
        <v>1</v>
      </c>
      <c r="N16" s="46">
        <f t="shared" si="0"/>
        <v>1.1100000000000001</v>
      </c>
      <c r="O16" s="43" t="s">
        <v>24</v>
      </c>
      <c r="P16" s="6" t="s">
        <v>25</v>
      </c>
      <c r="R16">
        <f t="shared" si="1"/>
        <v>0</v>
      </c>
    </row>
    <row r="17" spans="1:18" x14ac:dyDescent="0.25">
      <c r="A17" s="45" t="s">
        <v>71</v>
      </c>
      <c r="B17" s="2" t="s">
        <v>66</v>
      </c>
      <c r="C17" s="2" t="s">
        <v>49</v>
      </c>
      <c r="D17" s="2" t="s">
        <v>72</v>
      </c>
      <c r="E17" s="2" t="s">
        <v>73</v>
      </c>
      <c r="F17" s="2">
        <v>3.4999999999999997E-5</v>
      </c>
      <c r="G17" s="2"/>
      <c r="H17" s="8"/>
      <c r="I17" s="8" t="s">
        <v>39</v>
      </c>
      <c r="J17" s="8"/>
      <c r="K17" s="11" t="s">
        <v>74</v>
      </c>
      <c r="L17" s="3">
        <v>0.56000000000000005</v>
      </c>
      <c r="M17" s="13">
        <v>1</v>
      </c>
      <c r="N17" s="46">
        <f t="shared" si="0"/>
        <v>0.56000000000000005</v>
      </c>
      <c r="O17" s="43" t="s">
        <v>24</v>
      </c>
      <c r="P17" s="6" t="s">
        <v>292</v>
      </c>
      <c r="R17">
        <f t="shared" si="1"/>
        <v>0.56000000000000005</v>
      </c>
    </row>
    <row r="18" spans="1:18" x14ac:dyDescent="0.25">
      <c r="A18" s="45"/>
      <c r="B18" s="2" t="s">
        <v>75</v>
      </c>
      <c r="C18" s="2" t="s">
        <v>49</v>
      </c>
      <c r="D18" s="2" t="s">
        <v>76</v>
      </c>
      <c r="E18" s="2" t="s">
        <v>77</v>
      </c>
      <c r="F18" s="2">
        <v>2.5000000000000001E-4</v>
      </c>
      <c r="G18" s="2"/>
      <c r="H18" s="8"/>
      <c r="I18" s="8" t="s">
        <v>39</v>
      </c>
      <c r="J18" s="8"/>
      <c r="K18" s="11" t="s">
        <v>78</v>
      </c>
      <c r="L18" s="3">
        <v>1.32</v>
      </c>
      <c r="M18" s="13">
        <v>1</v>
      </c>
      <c r="N18" s="46">
        <f t="shared" si="0"/>
        <v>1.32</v>
      </c>
      <c r="O18" s="43" t="s">
        <v>24</v>
      </c>
      <c r="P18" s="6" t="s">
        <v>292</v>
      </c>
      <c r="R18">
        <f t="shared" si="1"/>
        <v>1.32</v>
      </c>
    </row>
    <row r="19" spans="1:18" x14ac:dyDescent="0.25">
      <c r="A19" s="45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34</v>
      </c>
      <c r="G19" s="2"/>
      <c r="H19" s="4"/>
      <c r="I19" s="4" t="s">
        <v>82</v>
      </c>
      <c r="J19" s="4"/>
      <c r="K19" s="11" t="s">
        <v>137</v>
      </c>
      <c r="L19" s="3">
        <v>12.02</v>
      </c>
      <c r="M19" s="13">
        <v>1</v>
      </c>
      <c r="N19" s="46">
        <f t="shared" si="0"/>
        <v>12.02</v>
      </c>
      <c r="O19" s="43" t="s">
        <v>24</v>
      </c>
      <c r="P19" s="6" t="s">
        <v>25</v>
      </c>
      <c r="R19">
        <f t="shared" ref="R19:R20" si="3">IF(AND(O19="Nicht Gekauft", P19="Benötigt"), N19, 0)</f>
        <v>0</v>
      </c>
    </row>
    <row r="20" spans="1:18" x14ac:dyDescent="0.25">
      <c r="A20" s="45" t="s">
        <v>138</v>
      </c>
      <c r="B20" s="2" t="s">
        <v>133</v>
      </c>
      <c r="C20" s="2" t="s">
        <v>134</v>
      </c>
      <c r="D20" s="2" t="s">
        <v>34</v>
      </c>
      <c r="E20" s="2" t="s">
        <v>139</v>
      </c>
      <c r="F20" s="2" t="s">
        <v>34</v>
      </c>
      <c r="G20" s="2"/>
      <c r="H20" s="4"/>
      <c r="I20" s="4" t="s">
        <v>140</v>
      </c>
      <c r="J20" s="4"/>
      <c r="K20" s="11" t="s">
        <v>141</v>
      </c>
      <c r="L20" s="3">
        <v>3.9</v>
      </c>
      <c r="M20" s="13">
        <v>1</v>
      </c>
      <c r="N20" s="46">
        <f t="shared" si="0"/>
        <v>3.9</v>
      </c>
      <c r="O20" s="43" t="s">
        <v>24</v>
      </c>
      <c r="P20" s="6" t="s">
        <v>292</v>
      </c>
      <c r="R20">
        <f t="shared" si="3"/>
        <v>3.9</v>
      </c>
    </row>
    <row r="21" spans="1:18" x14ac:dyDescent="0.25">
      <c r="A21" s="45"/>
      <c r="B21" s="2" t="s">
        <v>79</v>
      </c>
      <c r="C21" s="2" t="s">
        <v>80</v>
      </c>
      <c r="D21" s="2" t="s">
        <v>34</v>
      </c>
      <c r="E21" s="4" t="s">
        <v>81</v>
      </c>
      <c r="F21" s="2" t="s">
        <v>34</v>
      </c>
      <c r="G21" s="2"/>
      <c r="H21" s="8"/>
      <c r="I21" s="8" t="s">
        <v>82</v>
      </c>
      <c r="J21" s="8"/>
      <c r="K21" s="11" t="s">
        <v>83</v>
      </c>
      <c r="L21" s="3">
        <v>8.66</v>
      </c>
      <c r="M21" s="13">
        <v>1</v>
      </c>
      <c r="N21" s="46">
        <f t="shared" si="0"/>
        <v>8.66</v>
      </c>
      <c r="O21" s="43" t="s">
        <v>84</v>
      </c>
      <c r="P21" s="6" t="s">
        <v>292</v>
      </c>
      <c r="R21">
        <f t="shared" ref="R21:R26" si="4">IF(AND(O21="Nicht Gekauft", P21="Benötigt"), N21, 0)</f>
        <v>0</v>
      </c>
    </row>
    <row r="22" spans="1:18" x14ac:dyDescent="0.25">
      <c r="A22" s="45"/>
      <c r="B22" s="2" t="s">
        <v>85</v>
      </c>
      <c r="C22" s="2" t="s">
        <v>80</v>
      </c>
      <c r="D22" s="2" t="s">
        <v>34</v>
      </c>
      <c r="E22" s="2" t="s">
        <v>86</v>
      </c>
      <c r="F22" s="2" t="s">
        <v>34</v>
      </c>
      <c r="G22" s="2"/>
      <c r="H22" s="4"/>
      <c r="I22" s="4" t="s">
        <v>82</v>
      </c>
      <c r="J22" s="4"/>
      <c r="K22" s="11" t="s">
        <v>87</v>
      </c>
      <c r="L22" s="3">
        <v>5.99</v>
      </c>
      <c r="M22" s="13">
        <v>1</v>
      </c>
      <c r="N22" s="46">
        <f t="shared" si="0"/>
        <v>5.99</v>
      </c>
      <c r="O22" s="43" t="s">
        <v>84</v>
      </c>
      <c r="P22" s="6" t="s">
        <v>292</v>
      </c>
      <c r="R22">
        <f t="shared" si="4"/>
        <v>0</v>
      </c>
    </row>
    <row r="23" spans="1:18" x14ac:dyDescent="0.25">
      <c r="A23" s="45"/>
      <c r="B23" s="2" t="s">
        <v>88</v>
      </c>
      <c r="C23" s="2" t="s">
        <v>80</v>
      </c>
      <c r="D23" s="2" t="s">
        <v>89</v>
      </c>
      <c r="E23" s="2" t="s">
        <v>90</v>
      </c>
      <c r="F23" s="2" t="s">
        <v>34</v>
      </c>
      <c r="G23" s="2"/>
      <c r="H23" s="4"/>
      <c r="I23" s="4" t="s">
        <v>39</v>
      </c>
      <c r="J23" s="4"/>
      <c r="K23" s="11" t="s">
        <v>91</v>
      </c>
      <c r="L23" s="3">
        <v>0.25</v>
      </c>
      <c r="M23" s="13">
        <v>4</v>
      </c>
      <c r="N23" s="46">
        <f t="shared" si="0"/>
        <v>1</v>
      </c>
      <c r="O23" s="43" t="s">
        <v>24</v>
      </c>
      <c r="P23" s="6" t="s">
        <v>292</v>
      </c>
      <c r="Q23" s="22"/>
      <c r="R23">
        <f t="shared" si="4"/>
        <v>1</v>
      </c>
    </row>
    <row r="24" spans="1:18" x14ac:dyDescent="0.25">
      <c r="A24" s="45"/>
      <c r="B24" s="2" t="s">
        <v>92</v>
      </c>
      <c r="C24" s="2" t="s">
        <v>80</v>
      </c>
      <c r="D24" s="2" t="s">
        <v>34</v>
      </c>
      <c r="E24" s="2" t="s">
        <v>93</v>
      </c>
      <c r="F24" s="2" t="s">
        <v>34</v>
      </c>
      <c r="G24" s="2"/>
      <c r="H24" s="4"/>
      <c r="I24" s="4" t="s">
        <v>82</v>
      </c>
      <c r="J24" s="4"/>
      <c r="K24" s="11" t="s">
        <v>94</v>
      </c>
      <c r="L24" s="3">
        <v>18.14</v>
      </c>
      <c r="M24" s="13">
        <v>1</v>
      </c>
      <c r="N24" s="46">
        <f t="shared" si="0"/>
        <v>18.14</v>
      </c>
      <c r="O24" s="43" t="s">
        <v>84</v>
      </c>
      <c r="P24" s="6" t="s">
        <v>292</v>
      </c>
      <c r="R24">
        <f t="shared" si="4"/>
        <v>0</v>
      </c>
    </row>
    <row r="25" spans="1:18" x14ac:dyDescent="0.25">
      <c r="A25" s="45"/>
      <c r="B25" s="2" t="s">
        <v>88</v>
      </c>
      <c r="C25" s="4" t="s">
        <v>80</v>
      </c>
      <c r="D25" s="40" t="s">
        <v>176</v>
      </c>
      <c r="E25" s="2" t="s">
        <v>177</v>
      </c>
      <c r="F25" s="2" t="s">
        <v>34</v>
      </c>
      <c r="G25" s="2"/>
      <c r="H25" s="4"/>
      <c r="I25" s="4" t="s">
        <v>39</v>
      </c>
      <c r="J25" s="4"/>
      <c r="K25" s="11" t="s">
        <v>178</v>
      </c>
      <c r="L25" s="3">
        <v>0.32</v>
      </c>
      <c r="M25" s="13">
        <v>2</v>
      </c>
      <c r="N25" s="46">
        <f t="shared" si="0"/>
        <v>0.64</v>
      </c>
      <c r="O25" s="43" t="s">
        <v>24</v>
      </c>
      <c r="P25" s="6" t="s">
        <v>292</v>
      </c>
      <c r="Q25" s="22"/>
      <c r="R25">
        <f t="shared" si="4"/>
        <v>0.64</v>
      </c>
    </row>
    <row r="26" spans="1:18" x14ac:dyDescent="0.25">
      <c r="A26" s="45"/>
      <c r="B26" s="2" t="s">
        <v>36</v>
      </c>
      <c r="C26" s="2" t="s">
        <v>37</v>
      </c>
      <c r="D26" s="2" t="s">
        <v>34</v>
      </c>
      <c r="E26" s="2" t="s">
        <v>38</v>
      </c>
      <c r="F26" s="2" t="s">
        <v>34</v>
      </c>
      <c r="G26" s="2"/>
      <c r="H26" s="8"/>
      <c r="I26" s="8" t="s">
        <v>39</v>
      </c>
      <c r="J26" s="8"/>
      <c r="K26" s="11" t="s">
        <v>40</v>
      </c>
      <c r="L26" s="3">
        <v>0.88</v>
      </c>
      <c r="M26" s="13">
        <v>10</v>
      </c>
      <c r="N26" s="46">
        <f t="shared" si="0"/>
        <v>8.8000000000000007</v>
      </c>
      <c r="O26" s="43" t="s">
        <v>24</v>
      </c>
      <c r="P26" s="6" t="s">
        <v>292</v>
      </c>
      <c r="Q26" s="22"/>
      <c r="R26">
        <f t="shared" si="4"/>
        <v>8.8000000000000007</v>
      </c>
    </row>
    <row r="27" spans="1:18" x14ac:dyDescent="0.25">
      <c r="A27" s="45"/>
      <c r="B27" s="2" t="s">
        <v>41</v>
      </c>
      <c r="C27" s="2" t="s">
        <v>37</v>
      </c>
      <c r="D27" s="2" t="s">
        <v>42</v>
      </c>
      <c r="E27" s="2" t="s">
        <v>43</v>
      </c>
      <c r="F27" s="2" t="s">
        <v>34</v>
      </c>
      <c r="G27" s="2"/>
      <c r="H27" s="8"/>
      <c r="I27" s="8" t="s">
        <v>39</v>
      </c>
      <c r="J27" s="8"/>
      <c r="K27" s="11" t="s">
        <v>44</v>
      </c>
      <c r="L27" s="3">
        <v>0.56999999999999995</v>
      </c>
      <c r="M27" s="13">
        <v>4</v>
      </c>
      <c r="N27" s="46">
        <f t="shared" si="0"/>
        <v>2.2799999999999998</v>
      </c>
      <c r="O27" s="43" t="s">
        <v>24</v>
      </c>
      <c r="P27" s="6" t="s">
        <v>292</v>
      </c>
      <c r="Q27" s="22"/>
      <c r="R27">
        <f t="shared" ref="R27:R38" si="5">IF(AND(O27="Nicht Gekauft", P27="Benötigt"), N27, 0)</f>
        <v>2.2799999999999998</v>
      </c>
    </row>
    <row r="28" spans="1:18" x14ac:dyDescent="0.25">
      <c r="A28" s="45"/>
      <c r="B28" s="2" t="s">
        <v>45</v>
      </c>
      <c r="C28" s="2" t="s">
        <v>37</v>
      </c>
      <c r="D28" s="2" t="s">
        <v>46</v>
      </c>
      <c r="E28" s="2" t="s">
        <v>43</v>
      </c>
      <c r="F28" s="2" t="s">
        <v>34</v>
      </c>
      <c r="G28" s="2"/>
      <c r="H28" s="8"/>
      <c r="I28" s="8" t="s">
        <v>39</v>
      </c>
      <c r="J28" s="8"/>
      <c r="K28" s="11" t="s">
        <v>47</v>
      </c>
      <c r="L28" s="3">
        <v>0.55000000000000004</v>
      </c>
      <c r="M28" s="13">
        <v>4</v>
      </c>
      <c r="N28" s="46">
        <f t="shared" si="0"/>
        <v>2.2000000000000002</v>
      </c>
      <c r="O28" s="43" t="s">
        <v>24</v>
      </c>
      <c r="P28" s="6" t="s">
        <v>292</v>
      </c>
      <c r="Q28" s="22"/>
      <c r="R28">
        <f t="shared" si="5"/>
        <v>2.2000000000000002</v>
      </c>
    </row>
    <row r="29" spans="1:18" x14ac:dyDescent="0.25">
      <c r="A29" s="45"/>
      <c r="B29" s="2" t="s">
        <v>171</v>
      </c>
      <c r="C29" s="4" t="s">
        <v>172</v>
      </c>
      <c r="D29" s="40" t="s">
        <v>173</v>
      </c>
      <c r="E29" s="2" t="s">
        <v>174</v>
      </c>
      <c r="F29" s="2" t="s">
        <v>34</v>
      </c>
      <c r="G29" s="2"/>
      <c r="H29" s="4"/>
      <c r="I29" s="4" t="s">
        <v>39</v>
      </c>
      <c r="J29" s="4"/>
      <c r="K29" s="11" t="s">
        <v>175</v>
      </c>
      <c r="L29" s="3">
        <v>2.2999999999999998</v>
      </c>
      <c r="M29" s="13">
        <v>1</v>
      </c>
      <c r="N29" s="46">
        <f t="shared" si="0"/>
        <v>2.2999999999999998</v>
      </c>
      <c r="O29" s="43" t="s">
        <v>24</v>
      </c>
      <c r="P29" s="6" t="s">
        <v>292</v>
      </c>
      <c r="R29">
        <f t="shared" si="5"/>
        <v>2.2999999999999998</v>
      </c>
    </row>
    <row r="30" spans="1:18" hidden="1" x14ac:dyDescent="0.25">
      <c r="A30" s="45" t="s">
        <v>117</v>
      </c>
      <c r="B30" s="2" t="s">
        <v>118</v>
      </c>
      <c r="C30" s="2" t="s">
        <v>119</v>
      </c>
      <c r="D30" s="2" t="s">
        <v>120</v>
      </c>
      <c r="E30" s="2" t="s">
        <v>121</v>
      </c>
      <c r="F30" s="2" t="s">
        <v>34</v>
      </c>
      <c r="G30" s="2"/>
      <c r="H30" s="4"/>
      <c r="I30" s="4" t="s">
        <v>39</v>
      </c>
      <c r="J30" s="4"/>
      <c r="K30" s="11" t="s">
        <v>122</v>
      </c>
      <c r="L30" s="3">
        <v>1.0900000000000001</v>
      </c>
      <c r="M30" s="13">
        <v>2</v>
      </c>
      <c r="N30" s="46">
        <f t="shared" si="0"/>
        <v>2.1800000000000002</v>
      </c>
      <c r="O30" s="43" t="s">
        <v>24</v>
      </c>
      <c r="P30" s="6" t="s">
        <v>25</v>
      </c>
      <c r="Q30" s="22"/>
      <c r="R30">
        <f t="shared" si="5"/>
        <v>0</v>
      </c>
    </row>
    <row r="31" spans="1:18" hidden="1" x14ac:dyDescent="0.25">
      <c r="A31" s="45" t="s">
        <v>123</v>
      </c>
      <c r="B31" s="2" t="s">
        <v>124</v>
      </c>
      <c r="C31" s="2" t="s">
        <v>119</v>
      </c>
      <c r="D31" s="2" t="s">
        <v>125</v>
      </c>
      <c r="E31" s="2" t="s">
        <v>126</v>
      </c>
      <c r="F31" s="2">
        <v>4.0000000000000002E-4</v>
      </c>
      <c r="G31" s="2"/>
      <c r="H31" s="4"/>
      <c r="I31" s="4" t="s">
        <v>39</v>
      </c>
      <c r="J31" s="4"/>
      <c r="K31" s="11" t="s">
        <v>127</v>
      </c>
      <c r="L31" s="3">
        <v>4.49</v>
      </c>
      <c r="M31" s="13">
        <v>2</v>
      </c>
      <c r="N31" s="46">
        <f t="shared" si="0"/>
        <v>8.98</v>
      </c>
      <c r="O31" s="43" t="s">
        <v>24</v>
      </c>
      <c r="P31" s="6" t="s">
        <v>25</v>
      </c>
      <c r="Q31" s="22"/>
      <c r="R31">
        <f t="shared" si="5"/>
        <v>0</v>
      </c>
    </row>
    <row r="32" spans="1:18" x14ac:dyDescent="0.25">
      <c r="A32" s="45" t="s">
        <v>128</v>
      </c>
      <c r="B32" s="2" t="s">
        <v>124</v>
      </c>
      <c r="C32" s="2" t="s">
        <v>119</v>
      </c>
      <c r="D32" s="2" t="s">
        <v>129</v>
      </c>
      <c r="E32" s="2" t="s">
        <v>130</v>
      </c>
      <c r="F32" s="2" t="s">
        <v>34</v>
      </c>
      <c r="G32" s="2"/>
      <c r="H32" s="4"/>
      <c r="I32" s="4" t="s">
        <v>53</v>
      </c>
      <c r="J32" s="4"/>
      <c r="K32" s="11" t="s">
        <v>131</v>
      </c>
      <c r="L32" s="3">
        <v>2.81</v>
      </c>
      <c r="M32" s="13">
        <v>4</v>
      </c>
      <c r="N32" s="46">
        <f t="shared" si="0"/>
        <v>11.24</v>
      </c>
      <c r="O32" s="43" t="s">
        <v>24</v>
      </c>
      <c r="P32" s="6" t="s">
        <v>292</v>
      </c>
      <c r="Q32" s="22"/>
      <c r="R32">
        <f t="shared" si="5"/>
        <v>11.24</v>
      </c>
    </row>
    <row r="33" spans="1:18" x14ac:dyDescent="0.25">
      <c r="A33" s="45"/>
      <c r="B33" s="2" t="s">
        <v>167</v>
      </c>
      <c r="C33" s="4" t="s">
        <v>119</v>
      </c>
      <c r="D33" s="40" t="s">
        <v>168</v>
      </c>
      <c r="E33" s="2" t="s">
        <v>169</v>
      </c>
      <c r="F33" s="2" t="s">
        <v>34</v>
      </c>
      <c r="G33" s="2"/>
      <c r="H33" s="4"/>
      <c r="I33" s="4" t="s">
        <v>39</v>
      </c>
      <c r="J33" s="4"/>
      <c r="K33" s="11" t="s">
        <v>170</v>
      </c>
      <c r="L33" s="3">
        <v>16.100000000000001</v>
      </c>
      <c r="M33" s="13">
        <v>1</v>
      </c>
      <c r="N33" s="46">
        <f t="shared" si="0"/>
        <v>16.100000000000001</v>
      </c>
      <c r="O33" s="43" t="s">
        <v>24</v>
      </c>
      <c r="P33" s="6" t="s">
        <v>292</v>
      </c>
      <c r="R33">
        <f t="shared" si="5"/>
        <v>16.100000000000001</v>
      </c>
    </row>
    <row r="34" spans="1:18" hidden="1" x14ac:dyDescent="0.25">
      <c r="A34" s="45" t="s">
        <v>95</v>
      </c>
      <c r="B34" s="2" t="s">
        <v>96</v>
      </c>
      <c r="C34" s="2" t="s">
        <v>97</v>
      </c>
      <c r="D34" s="2" t="s">
        <v>98</v>
      </c>
      <c r="E34" s="11" t="s">
        <v>99</v>
      </c>
      <c r="F34" s="2" t="s">
        <v>34</v>
      </c>
      <c r="G34" s="2"/>
      <c r="H34" s="4"/>
      <c r="I34" s="4" t="s">
        <v>100</v>
      </c>
      <c r="J34" s="4" t="s">
        <v>101</v>
      </c>
      <c r="K34" s="11" t="s">
        <v>102</v>
      </c>
      <c r="L34" s="3">
        <v>11</v>
      </c>
      <c r="M34" s="13">
        <v>1</v>
      </c>
      <c r="N34" s="46">
        <f t="shared" si="0"/>
        <v>11</v>
      </c>
      <c r="O34" s="43" t="s">
        <v>24</v>
      </c>
      <c r="P34" s="6" t="s">
        <v>25</v>
      </c>
      <c r="R34">
        <f t="shared" si="5"/>
        <v>0</v>
      </c>
    </row>
    <row r="35" spans="1:18" hidden="1" x14ac:dyDescent="0.25">
      <c r="A35" s="45" t="s">
        <v>103</v>
      </c>
      <c r="B35" s="27" t="s">
        <v>104</v>
      </c>
      <c r="C35" s="27" t="s">
        <v>97</v>
      </c>
      <c r="D35" s="41" t="s">
        <v>105</v>
      </c>
      <c r="E35" s="27" t="s">
        <v>106</v>
      </c>
      <c r="F35" s="2" t="s">
        <v>34</v>
      </c>
      <c r="G35" s="2"/>
      <c r="H35" s="4"/>
      <c r="I35" s="4" t="s">
        <v>82</v>
      </c>
      <c r="J35" s="4"/>
      <c r="K35" s="11" t="s">
        <v>107</v>
      </c>
      <c r="L35" s="3">
        <v>16.13</v>
      </c>
      <c r="M35" s="13">
        <v>1</v>
      </c>
      <c r="N35" s="46">
        <f t="shared" si="0"/>
        <v>16.13</v>
      </c>
      <c r="O35" s="43" t="s">
        <v>24</v>
      </c>
      <c r="P35" s="6" t="s">
        <v>292</v>
      </c>
      <c r="R35">
        <f t="shared" si="5"/>
        <v>16.13</v>
      </c>
    </row>
    <row r="36" spans="1:18" hidden="1" x14ac:dyDescent="0.25">
      <c r="A36" s="45" t="s">
        <v>108</v>
      </c>
      <c r="B36" s="27" t="s">
        <v>109</v>
      </c>
      <c r="C36" s="27" t="s">
        <v>97</v>
      </c>
      <c r="D36" s="41" t="s">
        <v>110</v>
      </c>
      <c r="E36" s="27" t="s">
        <v>111</v>
      </c>
      <c r="F36" s="2" t="s">
        <v>34</v>
      </c>
      <c r="G36" s="2"/>
      <c r="H36" s="4"/>
      <c r="I36" s="4" t="s">
        <v>39</v>
      </c>
      <c r="J36" s="4"/>
      <c r="K36" s="11" t="s">
        <v>112</v>
      </c>
      <c r="L36" s="3">
        <v>2.97</v>
      </c>
      <c r="M36" s="13">
        <v>2</v>
      </c>
      <c r="N36" s="46">
        <f t="shared" si="0"/>
        <v>5.94</v>
      </c>
      <c r="O36" s="43" t="s">
        <v>24</v>
      </c>
      <c r="P36" s="6" t="s">
        <v>25</v>
      </c>
    </row>
    <row r="37" spans="1:18" hidden="1" x14ac:dyDescent="0.25">
      <c r="A37" s="45" t="s">
        <v>108</v>
      </c>
      <c r="B37" s="27" t="s">
        <v>109</v>
      </c>
      <c r="C37" s="27" t="s">
        <v>97</v>
      </c>
      <c r="D37" s="41" t="s">
        <v>113</v>
      </c>
      <c r="E37" s="27" t="s">
        <v>111</v>
      </c>
      <c r="F37" s="2" t="s">
        <v>34</v>
      </c>
      <c r="G37" s="2"/>
      <c r="H37" s="4"/>
      <c r="I37" s="4" t="s">
        <v>39</v>
      </c>
      <c r="J37" s="4"/>
      <c r="K37" s="11" t="s">
        <v>114</v>
      </c>
      <c r="L37" s="3">
        <v>5.92</v>
      </c>
      <c r="M37" s="13">
        <v>1</v>
      </c>
      <c r="N37" s="46">
        <f t="shared" si="0"/>
        <v>5.92</v>
      </c>
      <c r="O37" s="43" t="s">
        <v>24</v>
      </c>
      <c r="P37" s="6" t="s">
        <v>25</v>
      </c>
    </row>
    <row r="38" spans="1:18" ht="15.75" hidden="1" thickBot="1" x14ac:dyDescent="0.3">
      <c r="A38" s="47" t="s">
        <v>108</v>
      </c>
      <c r="B38" s="48" t="s">
        <v>109</v>
      </c>
      <c r="C38" s="48" t="s">
        <v>97</v>
      </c>
      <c r="D38" s="49" t="s">
        <v>115</v>
      </c>
      <c r="E38" s="48" t="s">
        <v>111</v>
      </c>
      <c r="F38" s="48" t="s">
        <v>34</v>
      </c>
      <c r="G38" s="48"/>
      <c r="H38" s="50"/>
      <c r="I38" s="50" t="s">
        <v>39</v>
      </c>
      <c r="J38" s="50"/>
      <c r="K38" s="51" t="s">
        <v>116</v>
      </c>
      <c r="L38" s="52">
        <v>2.64</v>
      </c>
      <c r="M38" s="53">
        <v>1</v>
      </c>
      <c r="N38" s="54">
        <f t="shared" si="0"/>
        <v>2.64</v>
      </c>
      <c r="O38" s="43" t="s">
        <v>24</v>
      </c>
      <c r="P38" s="6" t="s">
        <v>25</v>
      </c>
      <c r="R38">
        <f t="shared" si="5"/>
        <v>0</v>
      </c>
    </row>
    <row r="39" spans="1:18" ht="15" customHeight="1" thickBot="1" x14ac:dyDescent="0.3"/>
    <row r="40" spans="1:18" ht="15" customHeight="1" thickBot="1" x14ac:dyDescent="0.3">
      <c r="E40" s="38" t="s">
        <v>179</v>
      </c>
      <c r="F40" s="21">
        <f>SUBTOTAL(9,F1:F38)</f>
        <v>0.112465</v>
      </c>
      <c r="L40" s="63" t="s">
        <v>294</v>
      </c>
      <c r="M40" s="64"/>
      <c r="N40" s="39">
        <f>SUBTOTAL(9,N1:N38)</f>
        <v>189.16</v>
      </c>
    </row>
    <row r="42" spans="1:18" ht="15" customHeight="1" thickBot="1" x14ac:dyDescent="0.3">
      <c r="G42" s="7"/>
    </row>
    <row r="43" spans="1:18" ht="15" customHeight="1" x14ac:dyDescent="0.25">
      <c r="G43" s="7"/>
      <c r="L43" s="61" t="s">
        <v>293</v>
      </c>
      <c r="M43" s="62"/>
      <c r="N43" s="25">
        <f>SUBTOTAL(9,R1:R38)</f>
        <v>100.82999999999998</v>
      </c>
    </row>
    <row r="44" spans="1:18" ht="15" customHeight="1" x14ac:dyDescent="0.25">
      <c r="G44" s="7"/>
    </row>
    <row r="45" spans="1:18" ht="15" customHeight="1" x14ac:dyDescent="0.25">
      <c r="G45" s="7"/>
    </row>
    <row r="46" spans="1:18" ht="15" customHeight="1" x14ac:dyDescent="0.25">
      <c r="G46" s="7"/>
    </row>
    <row r="47" spans="1:18" ht="15" customHeight="1" x14ac:dyDescent="0.25">
      <c r="G47" s="7"/>
    </row>
    <row r="48" spans="1:18" ht="15" customHeight="1" x14ac:dyDescent="0.25">
      <c r="G48" s="7"/>
    </row>
    <row r="49" spans="7:11" ht="15" customHeight="1" x14ac:dyDescent="0.25">
      <c r="G49" s="7"/>
      <c r="K49" s="23"/>
    </row>
    <row r="50" spans="7:11" ht="15" customHeight="1" x14ac:dyDescent="0.25">
      <c r="G50" s="7"/>
    </row>
    <row r="51" spans="7:11" ht="15" customHeight="1" x14ac:dyDescent="0.25">
      <c r="G51" s="7"/>
    </row>
    <row r="52" spans="7:11" ht="15" customHeight="1" x14ac:dyDescent="0.25">
      <c r="G52" s="7"/>
    </row>
    <row r="53" spans="7:11" ht="15" customHeight="1" x14ac:dyDescent="0.25">
      <c r="G53" s="7"/>
      <c r="H53" s="7" t="s">
        <v>182</v>
      </c>
    </row>
  </sheetData>
  <mergeCells count="4">
    <mergeCell ref="W1:X1"/>
    <mergeCell ref="S1:T1"/>
    <mergeCell ref="L43:M43"/>
    <mergeCell ref="L40:M40"/>
  </mergeCells>
  <conditionalFormatting sqref="O1:O1048576">
    <cfRule type="cellIs" dxfId="5" priority="5" operator="equal">
      <formula>"Nicht Gekauft"</formula>
    </cfRule>
    <cfRule type="cellIs" dxfId="4" priority="6" operator="equal">
      <formula>"Gekauft"</formula>
    </cfRule>
  </conditionalFormatting>
  <conditionalFormatting sqref="P1">
    <cfRule type="cellIs" dxfId="3" priority="1" operator="equal">
      <formula>"Nicht Gekauft"</formula>
    </cfRule>
    <cfRule type="cellIs" dxfId="2" priority="2" operator="equal">
      <formula>"Gekauft"</formula>
    </cfRule>
  </conditionalFormatting>
  <conditionalFormatting sqref="P2:P38">
    <cfRule type="cellIs" dxfId="1" priority="3" operator="equal">
      <formula>"Nicht benötigt"</formula>
    </cfRule>
    <cfRule type="cellIs" dxfId="0" priority="4" operator="equal">
      <formula>"Benötigt"</formula>
    </cfRule>
  </conditionalFormatting>
  <dataValidations disablePrompts="1" count="2">
    <dataValidation type="list" allowBlank="1" showInputMessage="1" showErrorMessage="1" sqref="P2:P38" xr:uid="{DF639F38-DCBF-4FB0-9016-BE70B5447265}">
      <formula1>"Benötigt,Nicht benötigt"</formula1>
    </dataValidation>
    <dataValidation type="list" allowBlank="1" showInputMessage="1" showErrorMessage="1" sqref="O2:O38" xr:uid="{BB82D80E-695D-4A38-A148-48463DFE8321}">
      <formula1>"Gekauft,Nicht Gekauft"</formula1>
    </dataValidation>
  </dataValidations>
  <hyperlinks>
    <hyperlink ref="K2" r:id="rId1" xr:uid="{134576B2-6870-47F8-80B5-95CA9B97F9E2}"/>
    <hyperlink ref="K26" r:id="rId2" xr:uid="{F3AD9EFC-A933-40C0-B3D6-105AE81F974F}"/>
    <hyperlink ref="K27" r:id="rId3" xr:uid="{0B081703-43B3-49C1-ABA0-60C83F319C14}"/>
    <hyperlink ref="K28" r:id="rId4" xr:uid="{A386B0E7-0270-440F-94E8-1A585C273E01}"/>
    <hyperlink ref="K13" r:id="rId5" xr:uid="{0E5E05B1-9779-4867-83A4-99BCB07A9907}"/>
    <hyperlink ref="K14" r:id="rId6" xr:uid="{BA21AA51-33E7-4503-9F53-E7E2E2FAACA3}"/>
    <hyperlink ref="K15" r:id="rId7" xr:uid="{B1E78E7E-2247-4478-AE30-5D40F0D58865}"/>
    <hyperlink ref="K17" r:id="rId8" xr:uid="{06E700D7-8F7D-42B2-BDA4-58445FAADBDC}"/>
    <hyperlink ref="K18" r:id="rId9" xr:uid="{50D6414E-7EAA-4BE0-AFE6-B5E2EDDCBBF3}"/>
    <hyperlink ref="K21" r:id="rId10" xr:uid="{6E8ED221-C460-4F2D-A839-674D0DD8E486}"/>
    <hyperlink ref="K22" r:id="rId11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K23" r:id="rId12" xr:uid="{C836FBB4-F237-4BA8-BD6D-8A92A98C5A33}"/>
    <hyperlink ref="E34" r:id="rId13" xr:uid="{FF51FDD4-2F54-47C4-80F1-E513AE3379E5}"/>
    <hyperlink ref="K34" r:id="rId14" xr:uid="{59B0F52D-3761-407B-8526-16B8BD1762AB}"/>
    <hyperlink ref="K16" r:id="rId15" xr:uid="{30EA0D00-1E7C-4185-9947-1F7B0CDFD516}"/>
    <hyperlink ref="K35" r:id="rId16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K36" r:id="rId17" xr:uid="{9A0B0992-EB9B-485C-8743-AB5373B961C2}"/>
    <hyperlink ref="K37" r:id="rId18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K38" r:id="rId19" xr:uid="{B67FB571-1B87-4184-A2B3-AF411BD87D35}"/>
    <hyperlink ref="K31" r:id="rId20" xr:uid="{57963C92-CE56-4D91-B1F1-7FA05F5BC3A8}"/>
    <hyperlink ref="K30" r:id="rId21" xr:uid="{9D795571-0999-43FF-9A1F-496FF99C86C0}"/>
    <hyperlink ref="K32" r:id="rId22" xr:uid="{8465788D-FDE3-460C-960F-435D2FB5F396}"/>
    <hyperlink ref="K19" r:id="rId23" xr:uid="{0E62FD95-3EB2-44BE-B536-BBB57A6390B5}"/>
    <hyperlink ref="K20" r:id="rId24" xr:uid="{A0379706-7ABF-45C1-B633-5765FD102F04}"/>
    <hyperlink ref="K6" r:id="rId25" xr:uid="{A9D6150D-3C06-4D81-AD60-047F4F409296}"/>
    <hyperlink ref="K7" r:id="rId26" xr:uid="{411A7094-1AC1-4084-ABE4-5C0060EC1A2D}"/>
    <hyperlink ref="K8" r:id="rId27" xr:uid="{3DDB6C5A-7DB3-4C65-B604-D02293535F49}"/>
    <hyperlink ref="K9" r:id="rId28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K11" r:id="rId29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K5" r:id="rId30" xr:uid="{56E44BCE-942A-4E32-8574-907151789664}"/>
    <hyperlink ref="K24" r:id="rId31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K25" r:id="rId32" xr:uid="{DB18A17F-C32F-4183-9A31-6F16EA684658}"/>
    <hyperlink ref="K33" r:id="rId33" xr:uid="{D632E27D-8B4B-473B-9951-117DBC2C36E0}"/>
    <hyperlink ref="K3" r:id="rId34" xr:uid="{C49F6822-A4DD-42C2-B3BF-0381D137937C}"/>
    <hyperlink ref="K4" r:id="rId35" xr:uid="{BF0FEABB-4850-4BC5-A11D-D889C6B926FD}"/>
    <hyperlink ref="K29" r:id="rId36" xr:uid="{66A91D05-7CE3-4038-A1EB-C4A53D9CDC20}"/>
    <hyperlink ref="K12" r:id="rId37" xr:uid="{300DDE3F-EE23-4C83-BDE8-E7BCB6E6BCA3}"/>
  </hyperlinks>
  <pageMargins left="0.7" right="0.7" top="0.78740157499999996" bottom="0.78740157499999996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6C1-E6A9-4B8C-AD4B-745B6C15E8CE}">
  <dimension ref="A1:F16"/>
  <sheetViews>
    <sheetView workbookViewId="0">
      <selection activeCell="I4" sqref="I4:M13"/>
    </sheetView>
  </sheetViews>
  <sheetFormatPr defaultRowHeight="15" x14ac:dyDescent="0.25"/>
  <cols>
    <col min="1" max="1" width="14" bestFit="1" customWidth="1"/>
    <col min="2" max="2" width="25.140625" bestFit="1" customWidth="1"/>
    <col min="3" max="3" width="11.7109375" customWidth="1"/>
    <col min="4" max="4" width="61.28515625" bestFit="1" customWidth="1"/>
  </cols>
  <sheetData>
    <row r="1" spans="1:6" x14ac:dyDescent="0.25">
      <c r="A1" s="28" t="s">
        <v>183</v>
      </c>
      <c r="B1" s="28" t="s">
        <v>184</v>
      </c>
      <c r="C1" s="28" t="s">
        <v>185</v>
      </c>
      <c r="D1" s="28" t="s">
        <v>186</v>
      </c>
      <c r="E1" s="28" t="s">
        <v>187</v>
      </c>
      <c r="F1" s="28" t="s">
        <v>188</v>
      </c>
    </row>
    <row r="2" spans="1:6" s="32" customFormat="1" x14ac:dyDescent="0.25">
      <c r="A2" s="28" t="s">
        <v>189</v>
      </c>
      <c r="B2" s="28" t="s">
        <v>190</v>
      </c>
      <c r="C2" s="28" t="s">
        <v>191</v>
      </c>
      <c r="D2" s="28" t="s">
        <v>192</v>
      </c>
      <c r="E2" s="28">
        <v>1</v>
      </c>
      <c r="F2" s="28"/>
    </row>
    <row r="3" spans="1:6" s="28" customFormat="1" x14ac:dyDescent="0.25">
      <c r="A3" s="28" t="s">
        <v>193</v>
      </c>
      <c r="B3" s="28" t="s">
        <v>194</v>
      </c>
      <c r="C3" s="28" t="s">
        <v>195</v>
      </c>
      <c r="D3" s="28" t="s">
        <v>196</v>
      </c>
      <c r="E3" s="28">
        <v>1</v>
      </c>
    </row>
    <row r="4" spans="1:6" s="28" customFormat="1" x14ac:dyDescent="0.25">
      <c r="A4" s="28" t="s">
        <v>197</v>
      </c>
      <c r="B4" s="28" t="s">
        <v>198</v>
      </c>
      <c r="C4" s="28" t="s">
        <v>195</v>
      </c>
      <c r="D4" s="28" t="s">
        <v>34</v>
      </c>
      <c r="E4" s="28">
        <v>1</v>
      </c>
    </row>
    <row r="5" spans="1:6" s="32" customFormat="1" x14ac:dyDescent="0.25">
      <c r="A5" s="28" t="s">
        <v>199</v>
      </c>
      <c r="B5" s="28" t="s">
        <v>200</v>
      </c>
      <c r="C5" s="28" t="s">
        <v>201</v>
      </c>
      <c r="D5" s="28" t="s">
        <v>202</v>
      </c>
      <c r="E5" s="28">
        <v>1</v>
      </c>
      <c r="F5" s="28"/>
    </row>
    <row r="6" spans="1:6" s="28" customFormat="1" x14ac:dyDescent="0.25">
      <c r="A6" s="28" t="s">
        <v>203</v>
      </c>
      <c r="B6" s="28" t="s">
        <v>204</v>
      </c>
      <c r="C6" s="28" t="s">
        <v>195</v>
      </c>
      <c r="D6" s="28" t="s">
        <v>205</v>
      </c>
      <c r="E6" s="28">
        <v>1</v>
      </c>
    </row>
    <row r="7" spans="1:6" s="28" customFormat="1" x14ac:dyDescent="0.25">
      <c r="A7" s="28" t="s">
        <v>206</v>
      </c>
      <c r="B7" s="28" t="s">
        <v>207</v>
      </c>
      <c r="C7" s="28" t="s">
        <v>195</v>
      </c>
      <c r="D7" s="28" t="s">
        <v>208</v>
      </c>
      <c r="E7" s="28">
        <v>1</v>
      </c>
    </row>
    <row r="8" spans="1:6" s="28" customFormat="1" x14ac:dyDescent="0.25">
      <c r="A8" s="28" t="s">
        <v>209</v>
      </c>
      <c r="B8" s="28" t="s">
        <v>210</v>
      </c>
      <c r="C8" s="28" t="s">
        <v>195</v>
      </c>
      <c r="D8" s="28" t="s">
        <v>208</v>
      </c>
      <c r="E8" s="28">
        <v>1</v>
      </c>
    </row>
    <row r="9" spans="1:6" s="28" customFormat="1" x14ac:dyDescent="0.25">
      <c r="A9" s="28" t="s">
        <v>211</v>
      </c>
      <c r="B9" s="28" t="s">
        <v>212</v>
      </c>
      <c r="C9" s="28" t="s">
        <v>195</v>
      </c>
      <c r="D9" s="28" t="s">
        <v>208</v>
      </c>
      <c r="E9" s="28">
        <v>1</v>
      </c>
    </row>
    <row r="10" spans="1:6" s="28" customFormat="1" x14ac:dyDescent="0.25">
      <c r="A10" s="28" t="s">
        <v>213</v>
      </c>
      <c r="B10" s="28" t="s">
        <v>214</v>
      </c>
      <c r="C10" s="28" t="s">
        <v>195</v>
      </c>
      <c r="D10" s="28" t="s">
        <v>196</v>
      </c>
      <c r="E10" s="28">
        <v>1</v>
      </c>
    </row>
    <row r="11" spans="1:6" s="28" customFormat="1" x14ac:dyDescent="0.25">
      <c r="A11" s="28" t="s">
        <v>215</v>
      </c>
      <c r="B11" s="28" t="s">
        <v>176</v>
      </c>
      <c r="C11" s="28" t="s">
        <v>216</v>
      </c>
      <c r="D11" s="28" t="s">
        <v>217</v>
      </c>
      <c r="E11" s="28">
        <v>2</v>
      </c>
    </row>
    <row r="12" spans="1:6" s="28" customFormat="1" x14ac:dyDescent="0.25">
      <c r="A12" s="28" t="s">
        <v>218</v>
      </c>
      <c r="B12" s="28" t="s">
        <v>219</v>
      </c>
      <c r="C12" s="28" t="s">
        <v>195</v>
      </c>
      <c r="E12" s="28">
        <v>4</v>
      </c>
    </row>
    <row r="13" spans="1:6" s="28" customFormat="1" x14ac:dyDescent="0.25">
      <c r="A13" s="28" t="s">
        <v>220</v>
      </c>
      <c r="B13" s="28" t="s">
        <v>221</v>
      </c>
      <c r="C13" s="28" t="s">
        <v>195</v>
      </c>
      <c r="D13" s="28" t="s">
        <v>222</v>
      </c>
      <c r="E13" s="28">
        <v>2</v>
      </c>
    </row>
    <row r="14" spans="1:6" s="28" customFormat="1" x14ac:dyDescent="0.25">
      <c r="A14" s="28" t="s">
        <v>223</v>
      </c>
      <c r="B14" s="28">
        <v>600</v>
      </c>
      <c r="C14" s="28" t="s">
        <v>195</v>
      </c>
      <c r="D14" s="28" t="s">
        <v>222</v>
      </c>
      <c r="E14" s="28">
        <v>4</v>
      </c>
    </row>
    <row r="15" spans="1:6" s="28" customFormat="1" x14ac:dyDescent="0.25">
      <c r="A15" s="28" t="s">
        <v>224</v>
      </c>
      <c r="B15" s="28">
        <v>120</v>
      </c>
      <c r="C15" s="28" t="s">
        <v>195</v>
      </c>
      <c r="D15" s="28" t="s">
        <v>222</v>
      </c>
      <c r="E15" s="28">
        <v>2</v>
      </c>
    </row>
    <row r="16" spans="1:6" s="28" customFormat="1" x14ac:dyDescent="0.25">
      <c r="A16" s="28" t="s">
        <v>225</v>
      </c>
      <c r="B16" s="28" t="s">
        <v>226</v>
      </c>
      <c r="C16" s="28" t="s">
        <v>227</v>
      </c>
      <c r="D16" s="28" t="s">
        <v>228</v>
      </c>
      <c r="E16" s="28">
        <v>1</v>
      </c>
    </row>
  </sheetData>
  <hyperlinks>
    <hyperlink ref="C5" r:id="rId1" xr:uid="{97CE58C7-D62C-4C34-B4C9-807CE3E74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F22-0EDA-44ED-BFE8-E655CB6232A2}">
  <dimension ref="A1:F32"/>
  <sheetViews>
    <sheetView topLeftCell="A25" workbookViewId="0">
      <selection activeCell="C31" sqref="C31:C32"/>
    </sheetView>
  </sheetViews>
  <sheetFormatPr defaultRowHeight="15" x14ac:dyDescent="0.25"/>
  <cols>
    <col min="1" max="1" width="34.5703125" bestFit="1" customWidth="1"/>
    <col min="2" max="2" width="22.140625" bestFit="1" customWidth="1"/>
    <col min="3" max="3" width="52.5703125" bestFit="1" customWidth="1"/>
    <col min="4" max="4" width="53.140625" bestFit="1" customWidth="1"/>
  </cols>
  <sheetData>
    <row r="1" spans="1:6" x14ac:dyDescent="0.25">
      <c r="A1" s="15" t="s">
        <v>183</v>
      </c>
      <c r="B1" s="15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</row>
    <row r="2" spans="1:6" s="28" customFormat="1" x14ac:dyDescent="0.25">
      <c r="A2" s="29" t="s">
        <v>229</v>
      </c>
      <c r="B2" s="29" t="s">
        <v>230</v>
      </c>
      <c r="C2" s="29" t="s">
        <v>195</v>
      </c>
      <c r="D2" s="30" t="s">
        <v>231</v>
      </c>
      <c r="E2" s="29">
        <v>8</v>
      </c>
      <c r="F2" s="29"/>
    </row>
    <row r="3" spans="1:6" s="28" customFormat="1" x14ac:dyDescent="0.25">
      <c r="A3" s="29" t="s">
        <v>232</v>
      </c>
      <c r="B3" s="29" t="s">
        <v>233</v>
      </c>
      <c r="C3" s="29" t="s">
        <v>195</v>
      </c>
      <c r="D3" s="29" t="s">
        <v>234</v>
      </c>
      <c r="E3" s="29">
        <v>2</v>
      </c>
      <c r="F3" s="29"/>
    </row>
    <row r="4" spans="1:6" s="28" customFormat="1" x14ac:dyDescent="0.25">
      <c r="A4" s="29" t="s">
        <v>235</v>
      </c>
      <c r="B4" s="29" t="s">
        <v>236</v>
      </c>
      <c r="C4" s="29" t="s">
        <v>195</v>
      </c>
      <c r="D4" s="29" t="s">
        <v>234</v>
      </c>
      <c r="E4" s="29">
        <v>1</v>
      </c>
      <c r="F4" s="29"/>
    </row>
    <row r="5" spans="1:6" s="28" customFormat="1" x14ac:dyDescent="0.25">
      <c r="A5" s="29" t="s">
        <v>237</v>
      </c>
      <c r="B5" s="29" t="s">
        <v>238</v>
      </c>
      <c r="C5" s="29" t="s">
        <v>195</v>
      </c>
      <c r="D5" s="29" t="s">
        <v>234</v>
      </c>
      <c r="E5" s="29">
        <v>2</v>
      </c>
      <c r="F5" s="29"/>
    </row>
    <row r="6" spans="1:6" s="28" customFormat="1" x14ac:dyDescent="0.25">
      <c r="A6" s="29" t="s">
        <v>239</v>
      </c>
      <c r="B6" s="29" t="s">
        <v>240</v>
      </c>
      <c r="C6" s="29" t="s">
        <v>195</v>
      </c>
      <c r="D6" s="29" t="s">
        <v>241</v>
      </c>
      <c r="E6" s="29">
        <v>1</v>
      </c>
      <c r="F6" s="29"/>
    </row>
    <row r="7" spans="1:6" s="28" customFormat="1" x14ac:dyDescent="0.25">
      <c r="A7" s="29" t="s">
        <v>242</v>
      </c>
      <c r="B7" s="29" t="s">
        <v>243</v>
      </c>
      <c r="C7" s="29" t="s">
        <v>195</v>
      </c>
      <c r="D7" s="29" t="s">
        <v>241</v>
      </c>
      <c r="E7" s="29">
        <v>1</v>
      </c>
      <c r="F7" s="29"/>
    </row>
    <row r="8" spans="1:6" s="28" customFormat="1" x14ac:dyDescent="0.25">
      <c r="A8" s="29" t="s">
        <v>244</v>
      </c>
      <c r="B8" s="29" t="s">
        <v>245</v>
      </c>
      <c r="C8" s="29" t="s">
        <v>195</v>
      </c>
      <c r="D8" s="29" t="s">
        <v>241</v>
      </c>
      <c r="E8" s="29">
        <v>2</v>
      </c>
      <c r="F8" s="29"/>
    </row>
    <row r="9" spans="1:6" s="28" customFormat="1" x14ac:dyDescent="0.25">
      <c r="A9" s="29" t="s">
        <v>246</v>
      </c>
      <c r="B9" s="29" t="s">
        <v>247</v>
      </c>
      <c r="C9" s="29" t="s">
        <v>195</v>
      </c>
      <c r="D9" s="29" t="s">
        <v>248</v>
      </c>
      <c r="E9" s="29">
        <v>4</v>
      </c>
      <c r="F9" s="29"/>
    </row>
    <row r="10" spans="1:6" s="28" customFormat="1" x14ac:dyDescent="0.25">
      <c r="A10" s="29" t="s">
        <v>193</v>
      </c>
      <c r="B10" s="29" t="s">
        <v>249</v>
      </c>
      <c r="C10" s="29" t="s">
        <v>195</v>
      </c>
      <c r="D10" s="29" t="s">
        <v>250</v>
      </c>
      <c r="E10" s="29">
        <v>1</v>
      </c>
      <c r="F10" s="29"/>
    </row>
    <row r="11" spans="1:6" s="28" customFormat="1" x14ac:dyDescent="0.25">
      <c r="A11" s="29" t="s">
        <v>203</v>
      </c>
      <c r="B11" s="29" t="s">
        <v>251</v>
      </c>
      <c r="C11" s="29" t="s">
        <v>195</v>
      </c>
      <c r="D11" s="29" t="s">
        <v>252</v>
      </c>
      <c r="E11" s="29">
        <v>1</v>
      </c>
      <c r="F11" s="29"/>
    </row>
    <row r="12" spans="1:6" s="28" customFormat="1" x14ac:dyDescent="0.25">
      <c r="A12" s="29" t="s">
        <v>206</v>
      </c>
      <c r="B12" s="29" t="s">
        <v>253</v>
      </c>
      <c r="C12" s="29" t="s">
        <v>195</v>
      </c>
      <c r="D12" s="29" t="s">
        <v>254</v>
      </c>
      <c r="E12" s="29">
        <v>1</v>
      </c>
      <c r="F12" s="29"/>
    </row>
    <row r="13" spans="1:6" s="28" customFormat="1" x14ac:dyDescent="0.25">
      <c r="A13" s="29" t="s">
        <v>255</v>
      </c>
      <c r="B13" s="29" t="s">
        <v>256</v>
      </c>
      <c r="C13" s="29" t="s">
        <v>195</v>
      </c>
      <c r="D13" s="29" t="s">
        <v>254</v>
      </c>
      <c r="E13" s="29">
        <v>1</v>
      </c>
      <c r="F13" s="29"/>
    </row>
    <row r="14" spans="1:6" s="28" customFormat="1" x14ac:dyDescent="0.25">
      <c r="A14" s="29" t="s">
        <v>257</v>
      </c>
      <c r="B14" s="29" t="s">
        <v>258</v>
      </c>
      <c r="C14" s="29" t="s">
        <v>195</v>
      </c>
      <c r="D14" s="29" t="s">
        <v>252</v>
      </c>
      <c r="E14" s="29">
        <v>1</v>
      </c>
      <c r="F14" s="29"/>
    </row>
    <row r="15" spans="1:6" s="28" customFormat="1" x14ac:dyDescent="0.25">
      <c r="A15" s="29" t="s">
        <v>209</v>
      </c>
      <c r="B15" s="29" t="s">
        <v>259</v>
      </c>
      <c r="C15" s="29" t="s">
        <v>195</v>
      </c>
      <c r="D15" s="29" t="s">
        <v>252</v>
      </c>
      <c r="E15" s="29">
        <v>1</v>
      </c>
      <c r="F15" s="29"/>
    </row>
    <row r="16" spans="1:6" s="28" customFormat="1" x14ac:dyDescent="0.25">
      <c r="A16" s="29" t="s">
        <v>211</v>
      </c>
      <c r="B16" s="29" t="s">
        <v>260</v>
      </c>
      <c r="C16" s="29" t="s">
        <v>195</v>
      </c>
      <c r="D16" s="29" t="s">
        <v>254</v>
      </c>
      <c r="E16" s="29">
        <v>1</v>
      </c>
      <c r="F16" s="29"/>
    </row>
    <row r="17" spans="1:6" s="28" customFormat="1" x14ac:dyDescent="0.25">
      <c r="A17" s="29" t="s">
        <v>213</v>
      </c>
      <c r="B17" s="29" t="s">
        <v>261</v>
      </c>
      <c r="C17" s="29" t="s">
        <v>195</v>
      </c>
      <c r="D17" s="29" t="s">
        <v>254</v>
      </c>
      <c r="E17" s="29">
        <v>1</v>
      </c>
      <c r="F17" s="29"/>
    </row>
    <row r="18" spans="1:6" s="28" customFormat="1" x14ac:dyDescent="0.25">
      <c r="A18" s="29" t="s">
        <v>262</v>
      </c>
      <c r="B18" s="29" t="s">
        <v>263</v>
      </c>
      <c r="C18" s="29" t="s">
        <v>195</v>
      </c>
      <c r="D18" s="29" t="s">
        <v>254</v>
      </c>
      <c r="E18" s="29">
        <v>1</v>
      </c>
      <c r="F18" s="29"/>
    </row>
    <row r="19" spans="1:6" s="32" customFormat="1" x14ac:dyDescent="0.25">
      <c r="A19" s="31" t="s">
        <v>264</v>
      </c>
      <c r="B19" s="31" t="s">
        <v>265</v>
      </c>
      <c r="C19" s="31" t="s">
        <v>195</v>
      </c>
      <c r="D19" s="31" t="s">
        <v>266</v>
      </c>
      <c r="E19" s="31">
        <v>1</v>
      </c>
      <c r="F19" s="31"/>
    </row>
    <row r="20" spans="1:6" s="28" customFormat="1" x14ac:dyDescent="0.25">
      <c r="A20" s="29" t="s">
        <v>267</v>
      </c>
      <c r="B20" s="29" t="s">
        <v>268</v>
      </c>
      <c r="C20" s="29" t="s">
        <v>195</v>
      </c>
      <c r="D20" s="29" t="s">
        <v>269</v>
      </c>
      <c r="E20" s="29">
        <v>1</v>
      </c>
      <c r="F20" s="29"/>
    </row>
    <row r="21" spans="1:6" s="28" customFormat="1" x14ac:dyDescent="0.25">
      <c r="A21" s="29" t="s">
        <v>270</v>
      </c>
      <c r="B21" s="29" t="s">
        <v>271</v>
      </c>
      <c r="C21" s="29"/>
      <c r="D21" s="29" t="s">
        <v>272</v>
      </c>
      <c r="E21" s="29">
        <v>4</v>
      </c>
      <c r="F21" s="29"/>
    </row>
    <row r="22" spans="1:6" s="28" customFormat="1" x14ac:dyDescent="0.25">
      <c r="A22" s="29" t="s">
        <v>273</v>
      </c>
      <c r="B22" s="29" t="s">
        <v>274</v>
      </c>
      <c r="C22" s="29" t="s">
        <v>195</v>
      </c>
      <c r="D22" s="29" t="s">
        <v>222</v>
      </c>
      <c r="E22" s="29">
        <v>1</v>
      </c>
      <c r="F22" s="29"/>
    </row>
    <row r="23" spans="1:6" s="28" customFormat="1" x14ac:dyDescent="0.25">
      <c r="A23" s="29" t="s">
        <v>275</v>
      </c>
      <c r="B23" s="29" t="s">
        <v>221</v>
      </c>
      <c r="C23" s="29" t="s">
        <v>195</v>
      </c>
      <c r="D23" s="29" t="s">
        <v>222</v>
      </c>
      <c r="E23" s="29">
        <v>9</v>
      </c>
      <c r="F23" s="29"/>
    </row>
    <row r="24" spans="1:6" s="28" customFormat="1" x14ac:dyDescent="0.25">
      <c r="A24" s="29" t="s">
        <v>276</v>
      </c>
      <c r="B24" s="29">
        <v>600</v>
      </c>
      <c r="C24" s="29" t="s">
        <v>195</v>
      </c>
      <c r="D24" s="29" t="s">
        <v>222</v>
      </c>
      <c r="E24" s="29">
        <v>4</v>
      </c>
      <c r="F24" s="29"/>
    </row>
    <row r="25" spans="1:6" s="28" customFormat="1" x14ac:dyDescent="0.25">
      <c r="A25" s="29" t="s">
        <v>277</v>
      </c>
      <c r="B25" s="29">
        <v>120</v>
      </c>
      <c r="C25" s="29" t="s">
        <v>195</v>
      </c>
      <c r="D25" s="29" t="s">
        <v>222</v>
      </c>
      <c r="E25" s="29">
        <v>2</v>
      </c>
      <c r="F25" s="29"/>
    </row>
    <row r="26" spans="1:6" s="28" customFormat="1" x14ac:dyDescent="0.25">
      <c r="A26" s="29" t="s">
        <v>278</v>
      </c>
      <c r="B26" s="29" t="s">
        <v>219</v>
      </c>
      <c r="C26" s="29" t="s">
        <v>195</v>
      </c>
      <c r="D26" s="29" t="s">
        <v>222</v>
      </c>
      <c r="E26" s="29">
        <v>1</v>
      </c>
      <c r="F26" s="29"/>
    </row>
    <row r="27" spans="1:6" s="28" customFormat="1" x14ac:dyDescent="0.25">
      <c r="A27" s="29" t="s">
        <v>279</v>
      </c>
      <c r="B27" s="29">
        <v>330</v>
      </c>
      <c r="C27" s="29" t="s">
        <v>195</v>
      </c>
      <c r="D27" s="29" t="s">
        <v>222</v>
      </c>
      <c r="E27" s="29">
        <v>3</v>
      </c>
      <c r="F27" s="29"/>
    </row>
    <row r="28" spans="1:6" s="28" customFormat="1" x14ac:dyDescent="0.25">
      <c r="A28" s="29" t="s">
        <v>225</v>
      </c>
      <c r="B28" s="29" t="s">
        <v>226</v>
      </c>
      <c r="C28" s="29" t="s">
        <v>227</v>
      </c>
      <c r="D28" s="29" t="s">
        <v>228</v>
      </c>
      <c r="E28" s="29">
        <v>1</v>
      </c>
      <c r="F28" s="29"/>
    </row>
    <row r="29" spans="1:6" s="28" customFormat="1" x14ac:dyDescent="0.25">
      <c r="A29" s="29" t="s">
        <v>280</v>
      </c>
      <c r="B29" s="29" t="s">
        <v>76</v>
      </c>
      <c r="C29" s="29" t="s">
        <v>76</v>
      </c>
      <c r="D29" s="29" t="s">
        <v>281</v>
      </c>
      <c r="E29" s="29">
        <v>1</v>
      </c>
      <c r="F29" s="29"/>
    </row>
    <row r="30" spans="1:6" s="28" customFormat="1" x14ac:dyDescent="0.25">
      <c r="A30" s="29" t="s">
        <v>282</v>
      </c>
      <c r="B30" s="29" t="s">
        <v>283</v>
      </c>
      <c r="C30" s="29" t="s">
        <v>284</v>
      </c>
      <c r="D30" s="29" t="s">
        <v>228</v>
      </c>
      <c r="E30" s="29">
        <v>1</v>
      </c>
      <c r="F30" s="29"/>
    </row>
    <row r="31" spans="1:6" s="28" customFormat="1" x14ac:dyDescent="0.25">
      <c r="A31" s="29" t="s">
        <v>285</v>
      </c>
      <c r="B31" s="29" t="s">
        <v>61</v>
      </c>
      <c r="C31" s="29" t="s">
        <v>286</v>
      </c>
      <c r="D31" s="29" t="s">
        <v>287</v>
      </c>
      <c r="E31" s="29">
        <v>1</v>
      </c>
      <c r="F31" s="29"/>
    </row>
    <row r="32" spans="1:6" s="28" customFormat="1" x14ac:dyDescent="0.25">
      <c r="A32" s="29" t="s">
        <v>288</v>
      </c>
      <c r="B32" s="29" t="s">
        <v>289</v>
      </c>
      <c r="C32" s="29" t="s">
        <v>290</v>
      </c>
      <c r="D32" s="29" t="s">
        <v>291</v>
      </c>
      <c r="E32" s="29">
        <v>1</v>
      </c>
      <c r="F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DifI2C</vt:lpstr>
      <vt:lpstr>BOM_DIFi2C_PiShield_20_07</vt:lpstr>
      <vt:lpstr>BOM_DIFi2C_Printhead_20_07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TRAUßNIGG Jan</cp:lastModifiedBy>
  <cp:revision/>
  <dcterms:created xsi:type="dcterms:W3CDTF">2023-11-04T17:06:28Z</dcterms:created>
  <dcterms:modified xsi:type="dcterms:W3CDTF">2025-01-16T07:14:04Z</dcterms:modified>
  <cp:category/>
  <cp:contentStatus/>
</cp:coreProperties>
</file>