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Add a Match" sheetId="2" r:id="rId5"/>
    <sheet state="visible" name="Team Selection" sheetId="3" r:id="rId6"/>
    <sheet state="visible" name="Match History" sheetId="4" r:id="rId7"/>
    <sheet state="visible" name="TeamSelectionOne" sheetId="5" r:id="rId8"/>
    <sheet state="visible" name="TeamSelectionTwo" sheetId="6" r:id="rId9"/>
    <sheet state="visible" name="Sheet12" sheetId="7" r:id="rId10"/>
    <sheet state="visible" name="Sheet11" sheetId="8" r:id="rId11"/>
  </sheets>
  <definedNames>
    <definedName name="SearchTomas">Sheet11!$A$4:$AN$53</definedName>
    <definedName name="Tomas">Sheet11!$A$1:$AO$51</definedName>
    <definedName name="NazwanyZakres1">Players!$G:$G</definedName>
    <definedName hidden="1" localSheetId="0" name="_xlnm._FilterDatabase">Players!$C$1:$C$1018</definedName>
  </definedNames>
  <calcPr/>
</workbook>
</file>

<file path=xl/sharedStrings.xml><?xml version="1.0" encoding="utf-8"?>
<sst xmlns="http://schemas.openxmlformats.org/spreadsheetml/2006/main" count="2104" uniqueCount="355">
  <si>
    <t>Player Name</t>
  </si>
  <si>
    <t>User Name</t>
  </si>
  <si>
    <t>Ranking</t>
  </si>
  <si>
    <t>Percentile</t>
  </si>
  <si>
    <t>Place</t>
  </si>
  <si>
    <t>War Count</t>
  </si>
  <si>
    <t>Nationality</t>
  </si>
  <si>
    <t>Clan history</t>
  </si>
  <si>
    <t>Zielony</t>
  </si>
  <si>
    <t>zielony</t>
  </si>
  <si>
    <t>PL</t>
  </si>
  <si>
    <t>suRe, stArs</t>
  </si>
  <si>
    <t>k4ps</t>
  </si>
  <si>
    <t>&lt;|-HEROES-|&gt;</t>
  </si>
  <si>
    <t>bAtOn</t>
  </si>
  <si>
    <t>baton</t>
  </si>
  <si>
    <t>-insaNe! &gt;</t>
  </si>
  <si>
    <t>dziadek</t>
  </si>
  <si>
    <t>mokre^PIPKI</t>
  </si>
  <si>
    <t>-Illu$ioN-</t>
  </si>
  <si>
    <t>illusion</t>
  </si>
  <si>
    <t>EU</t>
  </si>
  <si>
    <t>NG^, nudE, nCr, bresalu, 2fast4u, - [T]eamForce -</t>
  </si>
  <si>
    <t>$n@ke</t>
  </si>
  <si>
    <t>snake</t>
  </si>
  <si>
    <t>- [T]eamForce-</t>
  </si>
  <si>
    <t>cwq</t>
  </si>
  <si>
    <t>cwieku</t>
  </si>
  <si>
    <t>shin0bi</t>
  </si>
  <si>
    <t>shinobi</t>
  </si>
  <si>
    <t>2fast4u</t>
  </si>
  <si>
    <t>Mr.Wiggles</t>
  </si>
  <si>
    <t>wiggles</t>
  </si>
  <si>
    <t>NL</t>
  </si>
  <si>
    <t>Zielakpr0</t>
  </si>
  <si>
    <t>zielak</t>
  </si>
  <si>
    <t>Cabanik</t>
  </si>
  <si>
    <t>cabanik</t>
  </si>
  <si>
    <t>Wicio</t>
  </si>
  <si>
    <t>wicio</t>
  </si>
  <si>
    <t>D t S</t>
  </si>
  <si>
    <t>dts</t>
  </si>
  <si>
    <t>KaPsEL</t>
  </si>
  <si>
    <t>kapsel</t>
  </si>
  <si>
    <t>&lt;|-HEROES-|&gt;, 2fast4u</t>
  </si>
  <si>
    <t>kennedi</t>
  </si>
  <si>
    <t>:&gt;PGS&lt;:</t>
  </si>
  <si>
    <t>Ultrakiller</t>
  </si>
  <si>
    <t>ultrakiller</t>
  </si>
  <si>
    <t>MoSeS</t>
  </si>
  <si>
    <t>moses</t>
  </si>
  <si>
    <t>Lechu</t>
  </si>
  <si>
    <t>lechu</t>
  </si>
  <si>
    <t>Markos</t>
  </si>
  <si>
    <t>markos</t>
  </si>
  <si>
    <t>|=AK=|</t>
  </si>
  <si>
    <t>Meg@Sh!Ra</t>
  </si>
  <si>
    <t>megashira</t>
  </si>
  <si>
    <t>malysw</t>
  </si>
  <si>
    <t>Jim</t>
  </si>
  <si>
    <t>jim</t>
  </si>
  <si>
    <t>RU</t>
  </si>
  <si>
    <t>Aker</t>
  </si>
  <si>
    <t>aker</t>
  </si>
  <si>
    <t>Wiktor</t>
  </si>
  <si>
    <t>wiktor</t>
  </si>
  <si>
    <t>Hwk</t>
  </si>
  <si>
    <t>hwk</t>
  </si>
  <si>
    <t>EG</t>
  </si>
  <si>
    <t>kurier</t>
  </si>
  <si>
    <t>Kurian</t>
  </si>
  <si>
    <t>kurian</t>
  </si>
  <si>
    <t>rybA</t>
  </si>
  <si>
    <t>ryba</t>
  </si>
  <si>
    <t>NG^</t>
  </si>
  <si>
    <t>L4mer™</t>
  </si>
  <si>
    <t>l4mer</t>
  </si>
  <si>
    <t>Belu$</t>
  </si>
  <si>
    <t>belus</t>
  </si>
  <si>
    <t>RO</t>
  </si>
  <si>
    <t>WermachT</t>
  </si>
  <si>
    <t>YOUR_PROBLEM</t>
  </si>
  <si>
    <t>your-problem</t>
  </si>
  <si>
    <t>gRaBaRz</t>
  </si>
  <si>
    <t>grabarz</t>
  </si>
  <si>
    <t>Tomas</t>
  </si>
  <si>
    <t>tomas</t>
  </si>
  <si>
    <t>Team 1 Chance of Winning:</t>
  </si>
  <si>
    <t>Do not click this</t>
  </si>
  <si>
    <t>Team 2 Chance of Winning:</t>
  </si>
  <si>
    <t>unless you are sure</t>
  </si>
  <si>
    <t>Instructions</t>
  </si>
  <si>
    <r>
      <rPr>
        <rFont val="Roboto,Arial"/>
        <b/>
        <color theme="1"/>
      </rPr>
      <t xml:space="preserve">Step 1: </t>
    </r>
    <r>
      <rPr>
        <rFont val="Roboto,Arial"/>
        <b val="0"/>
        <color theme="1"/>
      </rPr>
      <t>Add players to open spots in teams (Fill cells A12:A16 and A21:A25)</t>
    </r>
  </si>
  <si>
    <r>
      <rPr>
        <rFont val="Roboto,Arial"/>
        <b/>
        <color theme="1"/>
      </rPr>
      <t xml:space="preserve">Step 2: </t>
    </r>
    <r>
      <rPr>
        <rFont val="Roboto,Arial"/>
        <b val="0"/>
        <color theme="1"/>
      </rPr>
      <t xml:space="preserve">If auto balancing is desired, click </t>
    </r>
    <r>
      <rPr>
        <rFont val="Roboto,Arial"/>
        <b val="0"/>
        <i/>
        <color theme="1"/>
      </rPr>
      <t>Balance Teams</t>
    </r>
    <r>
      <rPr>
        <rFont val="Roboto,Arial"/>
        <b val="0"/>
        <color theme="1"/>
      </rPr>
      <t xml:space="preserve"> to auto balance players into more fair teams.</t>
    </r>
  </si>
  <si>
    <r>
      <rPr>
        <rFont val="Roboto,Arial"/>
        <b/>
        <color theme="1"/>
      </rPr>
      <t xml:space="preserve">Step 3: </t>
    </r>
    <r>
      <rPr>
        <rFont val="Roboto,Arial"/>
        <b val="0"/>
        <color theme="1"/>
      </rPr>
      <t>After the game, add the final scores of both teams (Fill cells B18 and B27)</t>
    </r>
  </si>
  <si>
    <r>
      <rPr>
        <rFont val="Roboto,Arial"/>
        <b/>
        <color theme="1"/>
      </rPr>
      <t xml:space="preserve">Step 4: </t>
    </r>
    <r>
      <rPr>
        <rFont val="Roboto,Arial"/>
        <b val="0"/>
        <color theme="1"/>
      </rPr>
      <t>Add the combat scores of every player (Fill cells C12:C16 and C21:C25)</t>
    </r>
  </si>
  <si>
    <r>
      <rPr>
        <rFont val="Roboto,Arial"/>
        <b/>
        <color theme="1"/>
      </rPr>
      <t xml:space="preserve">Step 4: </t>
    </r>
    <r>
      <rPr>
        <rFont val="Roboto,Arial"/>
        <b val="0"/>
        <color theme="1"/>
      </rPr>
      <t xml:space="preserve">Click the </t>
    </r>
    <r>
      <rPr>
        <rFont val="Roboto,Arial"/>
        <b val="0"/>
        <i/>
        <color theme="1"/>
      </rPr>
      <t>Update ELO</t>
    </r>
    <r>
      <rPr>
        <rFont val="Roboto,Arial"/>
        <b val="0"/>
        <color theme="1"/>
      </rPr>
      <t xml:space="preserve"> to find the new ELO of each player</t>
    </r>
  </si>
  <si>
    <t>Team 1 Players</t>
  </si>
  <si>
    <t>Initial ELO</t>
  </si>
  <si>
    <t>Combat Score</t>
  </si>
  <si>
    <t>&lt;- fragi</t>
  </si>
  <si>
    <t>Cumulative</t>
  </si>
  <si>
    <t>Rounds Won</t>
  </si>
  <si>
    <t>&lt;- wynik teamu</t>
  </si>
  <si>
    <t>Team 2 Players</t>
  </si>
  <si>
    <t>Total ELO</t>
  </si>
  <si>
    <t>Instant Results:</t>
  </si>
  <si>
    <t>New ELO</t>
  </si>
  <si>
    <t>Git Hash:</t>
  </si>
  <si>
    <t>5a7311c</t>
  </si>
  <si>
    <t>Below are the most balanced teams automatically generated, sorted from most balanced to less balanced.</t>
  </si>
  <si>
    <t>1) Find a suitable team composition from below</t>
  </si>
  <si>
    <r>
      <rPr>
        <rFont val="Roboto"/>
        <color theme="1"/>
      </rPr>
      <t xml:space="preserve">2) Click </t>
    </r>
    <r>
      <rPr>
        <rFont val="Roboto"/>
        <i/>
        <color theme="1"/>
      </rPr>
      <t xml:space="preserve">Select Teams, </t>
    </r>
    <r>
      <rPr>
        <rFont val="Roboto"/>
        <color theme="1"/>
      </rPr>
      <t>then enter the team composition ID</t>
    </r>
  </si>
  <si>
    <t>3) Use the team compositions copied to the Add a Match sheet</t>
  </si>
  <si>
    <t>Team Composition ID</t>
  </si>
  <si>
    <t>ELO</t>
  </si>
  <si>
    <t>Timestamp</t>
  </si>
  <si>
    <t>T1P1 Name</t>
  </si>
  <si>
    <t>T1P1 preELO</t>
  </si>
  <si>
    <t>T1P1 Score</t>
  </si>
  <si>
    <t>T1P1 postELO</t>
  </si>
  <si>
    <t>T1P2 Name</t>
  </si>
  <si>
    <t>T1P2 preELO</t>
  </si>
  <si>
    <t>T1P2 Score</t>
  </si>
  <si>
    <t>T1P2 postELO</t>
  </si>
  <si>
    <t>T1P3 Name</t>
  </si>
  <si>
    <t>T1P3 preELO</t>
  </si>
  <si>
    <t>T1P3 Score</t>
  </si>
  <si>
    <t>T1P3 postELO</t>
  </si>
  <si>
    <t>T1P4 Name</t>
  </si>
  <si>
    <t>T1P4 preELO</t>
  </si>
  <si>
    <t>T1P4 Score</t>
  </si>
  <si>
    <t>T1P4 postELO</t>
  </si>
  <si>
    <t>T1P5 Name</t>
  </si>
  <si>
    <t>T1P5 preELO</t>
  </si>
  <si>
    <t>T1P5 Score</t>
  </si>
  <si>
    <t>T1P5 postELO</t>
  </si>
  <si>
    <t>T2P1 Name</t>
  </si>
  <si>
    <t>T2P1 preELO</t>
  </si>
  <si>
    <t>T2P1 Score</t>
  </si>
  <si>
    <t>T2P1 postELO</t>
  </si>
  <si>
    <t>T2P2 Name</t>
  </si>
  <si>
    <t>T2P2 preELO</t>
  </si>
  <si>
    <t>T2P2 Score</t>
  </si>
  <si>
    <t>T2P2 postELO</t>
  </si>
  <si>
    <t>T2P3 Name</t>
  </si>
  <si>
    <t>T2P3 preELO</t>
  </si>
  <si>
    <t>T2P3 Score</t>
  </si>
  <si>
    <t>T2P3 postELO</t>
  </si>
  <si>
    <t>T2P4 Name</t>
  </si>
  <si>
    <t>T2P4 preELO</t>
  </si>
  <si>
    <t>T2P4 Score</t>
  </si>
  <si>
    <t>T2P4 postELO</t>
  </si>
  <si>
    <t>T2P5 Name</t>
  </si>
  <si>
    <t>T2P5 preELO</t>
  </si>
  <si>
    <t>T2P5 Score</t>
  </si>
  <si>
    <t>T2P5 postELO</t>
  </si>
  <si>
    <t>T1 Rounds Won</t>
  </si>
  <si>
    <t>T2 Rounds Won</t>
  </si>
  <si>
    <t>video</t>
  </si>
  <si>
    <t>info</t>
  </si>
  <si>
    <t>10.11.2020, 23:01</t>
  </si>
  <si>
    <t>oprawca</t>
  </si>
  <si>
    <t>11.11.2020, 22:03</t>
  </si>
  <si>
    <t>11.11.2020, 23:39</t>
  </si>
  <si>
    <t>12.11.2020, 22:41</t>
  </si>
  <si>
    <t>12.11.2020, 23:39</t>
  </si>
  <si>
    <t>13.11.2020, 23:37</t>
  </si>
  <si>
    <t>14.11.2020, 01:14</t>
  </si>
  <si>
    <t>14.11.2020, 02:05</t>
  </si>
  <si>
    <t>14.11.2020, 23:30</t>
  </si>
  <si>
    <t>15.11.2020, 01:15</t>
  </si>
  <si>
    <t>15.11.2020, 23:19</t>
  </si>
  <si>
    <t>16.11.2020, 00:21</t>
  </si>
  <si>
    <t>16.11.2020, 21:27</t>
  </si>
  <si>
    <t>16.11.2020, 22:59</t>
  </si>
  <si>
    <t>17.11.2020, 00:20</t>
  </si>
  <si>
    <t>17.11.2020, 22:17</t>
  </si>
  <si>
    <t>17.11.2020, 23:38</t>
  </si>
  <si>
    <t>18.11.2020, 00:49</t>
  </si>
  <si>
    <t>20.11.2020, 20:53</t>
  </si>
  <si>
    <t>20.11.2020, 20:56</t>
  </si>
  <si>
    <t>20.11.2020, 20:58</t>
  </si>
  <si>
    <t>20.11.2020, 22:45</t>
  </si>
  <si>
    <t>21.11.2020, 00:25</t>
  </si>
  <si>
    <t>21.11.2020, 01:27</t>
  </si>
  <si>
    <t>21.11.2020, 22:12</t>
  </si>
  <si>
    <t>josh</t>
  </si>
  <si>
    <t>21.11.2020, 23:27</t>
  </si>
  <si>
    <t>22.11.2020, 01:42</t>
  </si>
  <si>
    <t>22.11.2020, 22:55</t>
  </si>
  <si>
    <t>23.11.2020, 00:02</t>
  </si>
  <si>
    <t>24.11.2020, 00:26</t>
  </si>
  <si>
    <t>24.11.2020, 22:31</t>
  </si>
  <si>
    <t>24.11.2020, 23:42</t>
  </si>
  <si>
    <t>25.11.2020, 00:35</t>
  </si>
  <si>
    <t>25.11.2020, 21:44</t>
  </si>
  <si>
    <t>25.11.2020, 22:57</t>
  </si>
  <si>
    <t>26.11.2020, 00:03</t>
  </si>
  <si>
    <t>26.11.2020, 23:36</t>
  </si>
  <si>
    <t>27.11.2020, 00:29</t>
  </si>
  <si>
    <t>27.11.2020, 23:25</t>
  </si>
  <si>
    <t>28.11.2020, 01:03</t>
  </si>
  <si>
    <t>28.11.2020, 02:03</t>
  </si>
  <si>
    <t>29.11.2020, 00:11</t>
  </si>
  <si>
    <t>29.11.2020, 01:17</t>
  </si>
  <si>
    <t>29.11.2020, 02:15</t>
  </si>
  <si>
    <t>29.11.2020, 23:45</t>
  </si>
  <si>
    <t>2mdZDdKjeN8</t>
  </si>
  <si>
    <t>30.11.2020, 00:44</t>
  </si>
  <si>
    <t>30.11.2020, 23:09</t>
  </si>
  <si>
    <t>1.12.2020, 00:39</t>
  </si>
  <si>
    <t>1.12.2020, 23:08</t>
  </si>
  <si>
    <t>2.12.2020, 00:26</t>
  </si>
  <si>
    <t>2.12.2020, 23:43</t>
  </si>
  <si>
    <t>3.12.2020, 00:34</t>
  </si>
  <si>
    <t>3.12.2020, 23:22</t>
  </si>
  <si>
    <t>4.12.2020, 00:28</t>
  </si>
  <si>
    <t>4.12.2020, 23:23</t>
  </si>
  <si>
    <t>Ki1NU-sTo4o</t>
  </si>
  <si>
    <t>5.12.2020, 00:35</t>
  </si>
  <si>
    <t>4sNTjnv3n5c</t>
  </si>
  <si>
    <t>5.12.2020, 02:04</t>
  </si>
  <si>
    <t>6.12.2020, 00:57</t>
  </si>
  <si>
    <t>UA3KEi4uwY4</t>
  </si>
  <si>
    <t>6.12.2020, 01:54</t>
  </si>
  <si>
    <t>Xgk5zE_ORsc</t>
  </si>
  <si>
    <t>6.12.2020, 22:42</t>
  </si>
  <si>
    <t>zoSDD6fuUEQ</t>
  </si>
  <si>
    <t>7.12.2020, 00:00</t>
  </si>
  <si>
    <t>dJCfoPZTgK8</t>
  </si>
  <si>
    <t>7.12.2020, 22:39</t>
  </si>
  <si>
    <t>b5cAPzyEfyc</t>
  </si>
  <si>
    <t>7.12.2020, 23:50</t>
  </si>
  <si>
    <t>8.12.2020, 00:36</t>
  </si>
  <si>
    <t>2gUHeNoeNjo&amp;t</t>
  </si>
  <si>
    <t>Match lost due to use forbidden granade thru door by player -Illu$ioN-</t>
  </si>
  <si>
    <t>8.12.2020, 22:55</t>
  </si>
  <si>
    <t>9.12.2020, 00:13</t>
  </si>
  <si>
    <t>9.12.2020, 22:52</t>
  </si>
  <si>
    <t>10.12.2020, 00:07</t>
  </si>
  <si>
    <t>qsK4E-dh5x8</t>
  </si>
  <si>
    <t>10.12.2020, 22:47</t>
  </si>
  <si>
    <t>11.12.2020, 00:14</t>
  </si>
  <si>
    <t>11.12.2020, 00:47</t>
  </si>
  <si>
    <t>11.12.2020, 22:56</t>
  </si>
  <si>
    <t>mr4ULFCyowA</t>
  </si>
  <si>
    <t>11.12.2020, 23:56</t>
  </si>
  <si>
    <t>12.12.2020, 01:08</t>
  </si>
  <si>
    <t>zmj5nmS2wqQ</t>
  </si>
  <si>
    <t>12.12.2020, 02:00</t>
  </si>
  <si>
    <t>P3mMop_LBPg</t>
  </si>
  <si>
    <t>12.12.2020, 23:15</t>
  </si>
  <si>
    <t>6NsiHKc0OpM</t>
  </si>
  <si>
    <t>The Hunt, V2</t>
  </si>
  <si>
    <t>13.12.2020, 00:20</t>
  </si>
  <si>
    <t>W_m3a3Q4NZc</t>
  </si>
  <si>
    <t>Omg Bridge, Dessau 1946</t>
  </si>
  <si>
    <t>13.12.2020, 23:12</t>
  </si>
  <si>
    <t>14.12.2020, 00:24</t>
  </si>
  <si>
    <t>The Bridge, VSUK Abbey</t>
  </si>
  <si>
    <t>14.12.2020, 23:26</t>
  </si>
  <si>
    <t>1QlRE34U1xA</t>
  </si>
  <si>
    <t>V2, The Hunt</t>
  </si>
  <si>
    <t>15.12.2020, 23:01</t>
  </si>
  <si>
    <t>sW9-ehvw7do</t>
  </si>
  <si>
    <t>Match played 5 vs 6 (added player was Tomas got 5 frags +2 pc), V2, The Hunt</t>
  </si>
  <si>
    <t>16.12.2020, 00:18</t>
  </si>
  <si>
    <t>25e5A5XhmAQ</t>
  </si>
  <si>
    <t>V2 Shelter, The Bridge</t>
  </si>
  <si>
    <t>16.12.2020, 23:10</t>
  </si>
  <si>
    <t>16.12.2020, 23:59</t>
  </si>
  <si>
    <t>The Bridge, Stlo</t>
  </si>
  <si>
    <t>17.12.2020, 22:56</t>
  </si>
  <si>
    <t>18.12.2020, 01:00</t>
  </si>
  <si>
    <t>NTbb390h6I0</t>
  </si>
  <si>
    <t>VSUK Abbey, The Bridge, The Hunt, V2</t>
  </si>
  <si>
    <t>18.12.2020, 23:54</t>
  </si>
  <si>
    <t>19.12.2020, 01:09</t>
  </si>
  <si>
    <t>4Q_qLYOLCKs</t>
  </si>
  <si>
    <t>V2, The Bridge</t>
  </si>
  <si>
    <t>19.12.2020, 01:58</t>
  </si>
  <si>
    <t>Stlo, Navarone</t>
  </si>
  <si>
    <t>19.12.2020, 02:47</t>
  </si>
  <si>
    <t>Stlo4, The Hunt</t>
  </si>
  <si>
    <t>19.12.2020, 22:28</t>
  </si>
  <si>
    <t>oXudUbQsanA</t>
  </si>
  <si>
    <t>19.12.2020, 23:32</t>
  </si>
  <si>
    <t>20.12.2020, 00:38</t>
  </si>
  <si>
    <t>The Bridge, V2 Shelter</t>
  </si>
  <si>
    <t>20.12.2020, 21:30</t>
  </si>
  <si>
    <t>l3FNgZ01vDM</t>
  </si>
  <si>
    <t>20.12.2020, 22:19</t>
  </si>
  <si>
    <t>VSUK Abbey, The Hunt</t>
  </si>
  <si>
    <t>20.12.2020, 23:16</t>
  </si>
  <si>
    <t>Omg Bridge, Stlo</t>
  </si>
  <si>
    <t>21.12.2020, 22:24</t>
  </si>
  <si>
    <t>22.12.2020, 00:01</t>
  </si>
  <si>
    <t>xBJs1Ezd5wM</t>
  </si>
  <si>
    <t>Stlo4, The Bridge</t>
  </si>
  <si>
    <t>22.12.2020, 01:06</t>
  </si>
  <si>
    <t>9CKKOWqaj54</t>
  </si>
  <si>
    <t>VSUK Abbey, V2</t>
  </si>
  <si>
    <t>22.12.2020, 22:49</t>
  </si>
  <si>
    <t>WpLzen_LSU8</t>
  </si>
  <si>
    <t>23.12.2020, 00:03</t>
  </si>
  <si>
    <t>I-dmTARrxl4</t>
  </si>
  <si>
    <t>23.12.2020, 22:30</t>
  </si>
  <si>
    <t>IqumNZarrLU</t>
  </si>
  <si>
    <t>24.12.2020, 00:14</t>
  </si>
  <si>
    <t>sP3dNNX3Xak</t>
  </si>
  <si>
    <t>24.12.2020, 00:59</t>
  </si>
  <si>
    <t>24.12.2020, 01:59</t>
  </si>
  <si>
    <t>VSUK Abbey, The Bridge</t>
  </si>
  <si>
    <t>25.12.2020, 00:01</t>
  </si>
  <si>
    <t>GGTvLjhXbE4</t>
  </si>
  <si>
    <t>25.12.2020, 01:04</t>
  </si>
  <si>
    <t>25.12.2020, 01:42</t>
  </si>
  <si>
    <t>A-uNEyrKK3Q</t>
  </si>
  <si>
    <t>25.12.2020, 21:44</t>
  </si>
  <si>
    <t>LqbeK1ZbhZ0</t>
  </si>
  <si>
    <t>The Hunt, Bridge</t>
  </si>
  <si>
    <t>25.12.2020, 22:53</t>
  </si>
  <si>
    <t>26.12.2020, 00:04</t>
  </si>
  <si>
    <t>Navarone, Dessau1946</t>
  </si>
  <si>
    <t>26.12.2020, 01:14</t>
  </si>
  <si>
    <t>lrIoCCxfiM8</t>
  </si>
  <si>
    <t>26.12.2020, 21:24</t>
  </si>
  <si>
    <t>uO2ACBTiEcA</t>
  </si>
  <si>
    <t>26.12.2020, 22:27</t>
  </si>
  <si>
    <t>26.12.2020, 23:35</t>
  </si>
  <si>
    <t>Navarone, The Bridge</t>
  </si>
  <si>
    <t>27.12.2020, 00:42</t>
  </si>
  <si>
    <t>6Pc1Wvsp0Ww</t>
  </si>
  <si>
    <t>The Bridge, V2</t>
  </si>
  <si>
    <t>27.12.2020, 01:39</t>
  </si>
  <si>
    <t>The Hunt, Stlo</t>
  </si>
  <si>
    <t>27.12.2020, 22:49</t>
  </si>
  <si>
    <t>27.12.2020, 23:53</t>
  </si>
  <si>
    <t>VSUK Abbey, Stlo4</t>
  </si>
  <si>
    <t>28.12.2020, 22:02</t>
  </si>
  <si>
    <t>28.12.2020, 23:07</t>
  </si>
  <si>
    <t>V0AzWysz8Lk&amp;t</t>
  </si>
  <si>
    <t>The Hunt, The Bridge</t>
  </si>
  <si>
    <t>29.12.2020, 00:39</t>
  </si>
  <si>
    <t>U9mt0mdfFoM</t>
  </si>
  <si>
    <t>29.12.2020, 23:29</t>
  </si>
  <si>
    <t>l89qA1p8tUc</t>
  </si>
  <si>
    <t>30.12.2020, 00:32</t>
  </si>
  <si>
    <t>KiOMbsA_6dU</t>
  </si>
  <si>
    <t>30.12.2020, 22:56</t>
  </si>
  <si>
    <t>30.12.2020, 23:56</t>
  </si>
  <si>
    <t>Oprawca</t>
  </si>
  <si>
    <t>14.12.2020, 00:18</t>
  </si>
  <si>
    <t>your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</si>
</sst>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Roboto"/>
      <scheme val="minor"/>
    </font>
    <font>
      <sz val="12.0"/>
      <color theme="1"/>
      <name val="Arial"/>
    </font>
    <font>
      <b/>
      <sz val="12.0"/>
      <color theme="1"/>
      <name val="Roboto"/>
      <scheme val="minor"/>
    </font>
    <font>
      <sz val="12.0"/>
      <color theme="1"/>
      <name val="Roboto"/>
      <scheme val="minor"/>
    </font>
    <font>
      <color theme="1"/>
      <name val="Roboto"/>
      <scheme val="minor"/>
    </font>
    <font>
      <color theme="1"/>
      <name val="Arial"/>
    </font>
    <font>
      <sz val="11.0"/>
      <color rgb="FF000000"/>
      <name val="Inconsolata"/>
    </font>
    <font>
      <color theme="1"/>
      <name val="Roboto"/>
    </font>
    <font>
      <b/>
      <sz val="24.0"/>
      <color theme="1"/>
      <name val="Arial"/>
    </font>
    <font>
      <b/>
      <color theme="1"/>
      <name val="Roboto"/>
      <scheme val="minor"/>
    </font>
    <font>
      <b/>
      <color theme="1"/>
      <name val="Arial"/>
    </font>
    <font>
      <b/>
      <color theme="1"/>
      <name val="Roboto"/>
    </font>
    <font>
      <i/>
      <color theme="1"/>
      <name val="Roboto"/>
      <scheme val="minor"/>
    </font>
    <font>
      <b/>
      <color rgb="FF242729"/>
      <name val="Roboto"/>
      <scheme val="minor"/>
    </font>
    <font/>
    <font>
      <b/>
      <sz val="36.0"/>
      <color theme="1"/>
      <name val="Roboto"/>
      <scheme val="minor"/>
    </font>
    <font>
      <color rgb="FF000000"/>
      <name val="Roboto"/>
    </font>
    <font>
      <u/>
      <color rgb="FF1155CC"/>
    </font>
    <font>
      <u/>
      <color rgb="FF1155CC"/>
      <name val="Roboto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0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4" numFmtId="4" xfId="0" applyAlignment="1" applyFill="1" applyFont="1" applyNumberFormat="1">
      <alignment readingOrder="0"/>
    </xf>
    <xf borderId="0" fillId="0" fontId="6" numFmtId="4" xfId="0" applyAlignment="1" applyFont="1" applyNumberForma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vertical="center"/>
    </xf>
    <xf borderId="0" fillId="3" fontId="4" numFmtId="0" xfId="0" applyAlignment="1" applyFill="1" applyFont="1">
      <alignment readingOrder="0"/>
    </xf>
    <xf borderId="0" fillId="3" fontId="4" numFmtId="4" xfId="0" applyAlignment="1" applyFont="1" applyNumberFormat="1">
      <alignment readingOrder="0"/>
    </xf>
    <xf borderId="0" fillId="4" fontId="6" numFmtId="4" xfId="0" applyAlignment="1" applyFill="1" applyFont="1" applyNumberFormat="1">
      <alignment horizontal="center" vertical="bottom"/>
    </xf>
    <xf borderId="1" fillId="3" fontId="6" numFmtId="0" xfId="0" applyAlignment="1" applyBorder="1" applyFont="1">
      <alignment horizontal="center" readingOrder="0" vertical="bottom"/>
    </xf>
    <xf borderId="2" fillId="4" fontId="6" numFmtId="0" xfId="0" applyAlignment="1" applyBorder="1" applyFont="1">
      <alignment horizontal="center"/>
    </xf>
    <xf borderId="0" fillId="4" fontId="6" numFmtId="0" xfId="0" applyAlignment="1" applyFont="1">
      <alignment horizontal="center" readingOrder="0"/>
    </xf>
    <xf borderId="3" fillId="0" fontId="4" numFmtId="0" xfId="0" applyBorder="1" applyFont="1"/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vertical="bottom"/>
    </xf>
    <xf borderId="0" fillId="5" fontId="4" numFmtId="4" xfId="0" applyAlignment="1" applyFont="1" applyNumberFormat="1">
      <alignment readingOrder="0"/>
    </xf>
    <xf borderId="0" fillId="5" fontId="6" numFmtId="4" xfId="0" applyAlignment="1" applyFont="1" applyNumberFormat="1">
      <alignment horizontal="center"/>
    </xf>
    <xf borderId="1" fillId="5" fontId="6" numFmtId="0" xfId="0" applyAlignment="1" applyBorder="1" applyFont="1">
      <alignment horizontal="center" readingOrder="0" vertical="bottom"/>
    </xf>
    <xf borderId="2" fillId="5" fontId="7" numFmtId="0" xfId="0" applyAlignment="1" applyBorder="1" applyFont="1">
      <alignment horizontal="center" vertical="bottom"/>
    </xf>
    <xf borderId="0" fillId="5" fontId="7" numFmtId="0" xfId="0" applyAlignment="1" applyFont="1">
      <alignment horizontal="center" readingOrder="0" vertical="center"/>
    </xf>
    <xf borderId="0" fillId="4" fontId="6" numFmtId="0" xfId="0" applyAlignment="1" applyFont="1">
      <alignment horizontal="center" vertical="bottom"/>
    </xf>
    <xf borderId="0" fillId="4" fontId="5" numFmtId="0" xfId="0" applyAlignment="1" applyFont="1">
      <alignment readingOrder="0" vertical="bottom"/>
    </xf>
    <xf borderId="0" fillId="4" fontId="7" numFmtId="4" xfId="0" applyAlignment="1" applyFont="1" applyNumberFormat="1">
      <alignment horizontal="right" readingOrder="0" vertical="bottom"/>
    </xf>
    <xf borderId="1" fillId="4" fontId="6" numFmtId="0" xfId="0" applyAlignment="1" applyBorder="1" applyFont="1">
      <alignment horizontal="center" readingOrder="0" vertical="bottom"/>
    </xf>
    <xf borderId="0" fillId="4" fontId="7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center"/>
    </xf>
    <xf borderId="0" fillId="4" fontId="4" numFmtId="4" xfId="0" applyAlignment="1" applyFont="1" applyNumberFormat="1">
      <alignment readingOrder="0"/>
    </xf>
    <xf borderId="2" fillId="0" fontId="6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1" fillId="4" fontId="6" numFmtId="0" xfId="0" applyAlignment="1" applyBorder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6" numFmtId="4" xfId="0" applyAlignment="1" applyFont="1" applyNumberFormat="1">
      <alignment horizontal="center" vertical="bottom"/>
    </xf>
    <xf borderId="2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1" fillId="0" fontId="4" numFmtId="4" xfId="0" applyAlignment="1" applyBorder="1" applyFont="1" applyNumberForma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2" fillId="0" fontId="7" numFmtId="0" xfId="0" applyAlignment="1" applyBorder="1" applyFont="1">
      <alignment horizontal="center" vertical="bottom"/>
    </xf>
    <xf borderId="0" fillId="4" fontId="4" numFmtId="0" xfId="0" applyAlignment="1" applyFont="1">
      <alignment readingOrder="0"/>
    </xf>
    <xf borderId="1" fillId="4" fontId="4" numFmtId="4" xfId="0" applyAlignment="1" applyBorder="1" applyFont="1" applyNumberFormat="1">
      <alignment readingOrder="0"/>
    </xf>
    <xf borderId="2" fillId="0" fontId="7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4" fontId="6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7" numFmtId="0" xfId="0" applyAlignment="1" applyFont="1">
      <alignment horizontal="center" vertical="bottom"/>
    </xf>
    <xf borderId="1" fillId="0" fontId="4" numFmtId="0" xfId="0" applyBorder="1" applyFont="1"/>
    <xf borderId="0" fillId="0" fontId="7" numFmtId="4" xfId="0" applyAlignment="1" applyFont="1" applyNumberFormat="1">
      <alignment horizontal="right" readingOrder="0" vertical="bottom"/>
    </xf>
    <xf borderId="1" fillId="0" fontId="7" numFmtId="4" xfId="0" applyAlignment="1" applyBorder="1" applyFont="1" applyNumberFormat="1">
      <alignment horizontal="right" readingOrder="0" vertical="bottom"/>
    </xf>
    <xf borderId="0" fillId="0" fontId="6" numFmtId="4" xfId="0" applyAlignment="1" applyFont="1" applyNumberFormat="1">
      <alignment horizontal="center"/>
    </xf>
    <xf borderId="0" fillId="0" fontId="7" numFmtId="4" xfId="0" applyAlignment="1" applyFont="1" applyNumberForma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4" numFmtId="4" xfId="0" applyFont="1" applyNumberFormat="1"/>
    <xf borderId="0" fillId="0" fontId="4" numFmtId="0" xfId="0" applyAlignment="1" applyFont="1">
      <alignment horizontal="center" vertical="center"/>
    </xf>
    <xf borderId="0" fillId="4" fontId="6" numFmtId="4" xfId="0" applyAlignment="1" applyFont="1" applyNumberFormat="1">
      <alignment horizontal="center"/>
    </xf>
    <xf borderId="0" fillId="0" fontId="4" numFmtId="4" xfId="0" applyAlignment="1" applyFont="1" applyNumberFormat="1">
      <alignment horizontal="center"/>
    </xf>
    <xf borderId="0" fillId="0" fontId="8" numFmtId="0" xfId="0" applyAlignment="1" applyFont="1">
      <alignment readingOrder="0" vertical="bottom"/>
    </xf>
    <xf borderId="4" fillId="0" fontId="9" numFmtId="0" xfId="0" applyAlignment="1" applyBorder="1" applyFont="1">
      <alignment readingOrder="0"/>
    </xf>
    <xf borderId="4" fillId="0" fontId="9" numFmtId="0" xfId="0" applyBorder="1" applyFont="1"/>
    <xf borderId="0" fillId="0" fontId="10" numFmtId="0" xfId="0" applyAlignment="1" applyFont="1">
      <alignment readingOrder="0" vertical="bottom"/>
    </xf>
    <xf borderId="5" fillId="0" fontId="11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4" fillId="0" fontId="10" numFmtId="4" xfId="0" applyAlignment="1" applyBorder="1" applyFont="1" applyNumberFormat="1">
      <alignment horizontal="right" readingOrder="0" vertical="bottom"/>
    </xf>
    <xf borderId="4" fillId="6" fontId="4" numFmtId="0" xfId="0" applyAlignment="1" applyBorder="1" applyFill="1" applyFont="1">
      <alignment readingOrder="0"/>
    </xf>
    <xf borderId="0" fillId="0" fontId="4" numFmtId="0" xfId="0" applyFont="1"/>
    <xf borderId="0" fillId="0" fontId="10" numFmtId="0" xfId="0" applyAlignment="1" applyFont="1">
      <alignment horizontal="right" readingOrder="0" vertical="bottom"/>
    </xf>
    <xf borderId="4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4" fillId="0" fontId="13" numFmtId="0" xfId="0" applyAlignment="1" applyBorder="1" applyFont="1">
      <alignment horizontal="left"/>
    </xf>
    <xf borderId="0" fillId="0" fontId="9" numFmtId="0" xfId="0" applyFont="1"/>
    <xf borderId="6" fillId="7" fontId="5" numFmtId="0" xfId="0" applyAlignment="1" applyBorder="1" applyFill="1" applyFont="1">
      <alignment horizontal="right" readingOrder="0" vertical="bottom"/>
    </xf>
    <xf borderId="7" fillId="0" fontId="14" numFmtId="0" xfId="0" applyBorder="1" applyFont="1"/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9" numFmtId="0" xfId="0" applyFont="1"/>
    <xf borderId="0" fillId="0" fontId="7" numFmtId="0" xfId="0" applyAlignment="1" applyFont="1">
      <alignment horizontal="right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8" fillId="0" fontId="15" numFmtId="0" xfId="0" applyAlignment="1" applyBorder="1" applyFont="1">
      <alignment horizontal="center" readingOrder="0" vertical="center"/>
    </xf>
    <xf borderId="2" fillId="0" fontId="14" numFmtId="0" xfId="0" applyBorder="1" applyFont="1"/>
    <xf borderId="4" fillId="0" fontId="4" numFmtId="0" xfId="0" applyAlignment="1" applyBorder="1" applyFont="1">
      <alignment readingOrder="0"/>
    </xf>
    <xf borderId="9" fillId="0" fontId="14" numFmtId="0" xfId="0" applyBorder="1" applyFont="1"/>
    <xf borderId="0" fillId="0" fontId="16" numFmtId="0" xfId="0" applyAlignment="1" applyFont="1">
      <alignment readingOrder="0"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Font="1"/>
    <xf borderId="4" fillId="0" fontId="10" numFmtId="0" xfId="0" applyAlignment="1" applyBorder="1" applyFont="1">
      <alignment horizontal="right" readingOrder="0" vertical="bottom"/>
    </xf>
    <xf borderId="0" fillId="4" fontId="6" numFmtId="0" xfId="0" applyAlignment="1" applyFont="1">
      <alignment readingOrder="0"/>
    </xf>
    <xf borderId="1" fillId="0" fontId="7" numFmtId="4" xfId="0" applyAlignment="1" applyBorder="1" applyFont="1" applyNumberFormat="1">
      <alignment horizontal="right" readingOrder="0" vertical="bottom"/>
    </xf>
    <xf borderId="2" fillId="0" fontId="6" numFmtId="0" xfId="0" applyAlignment="1" applyBorder="1" applyFont="1">
      <alignment horizontal="center" vertical="bottom"/>
    </xf>
    <xf borderId="0" fillId="4" fontId="16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  <tableStyles count="6">
    <tableStyle count="3" pivot="0" name="Players-style">
      <tableStyleElement dxfId="1" type="headerRow"/>
      <tableStyleElement dxfId="2" type="firstRowStripe"/>
      <tableStyleElement dxfId="3" type="secondRowStripe"/>
    </tableStyle>
    <tableStyle count="3" pivot="0" name="Players-style 2">
      <tableStyleElement dxfId="1" type="headerRow"/>
      <tableStyleElement dxfId="2" type="firstRowStripe"/>
      <tableStyleElement dxfId="3" type="secondRowStripe"/>
    </tableStyle>
    <tableStyle count="3" pivot="0" name="Players-style 3">
      <tableStyleElement dxfId="1" type="headerRow"/>
      <tableStyleElement dxfId="2" type="firstRowStripe"/>
      <tableStyleElement dxfId="4" type="secondRowStripe"/>
    </tableStyle>
    <tableStyle count="3" pivot="0" name="Players-style 4">
      <tableStyleElement dxfId="1" type="headerRow"/>
      <tableStyleElement dxfId="2" type="firstRowStripe"/>
      <tableStyleElement dxfId="3" type="secondRowStripe"/>
    </tableStyle>
    <tableStyle count="3" pivot="0" name="Players-style 5">
      <tableStyleElement dxfId="5" type="headerRow"/>
      <tableStyleElement dxfId="2" type="firstRowStripe"/>
      <tableStyleElement dxfId="3" type="secondRowStripe"/>
    </tableStyle>
    <tableStyle count="3" pivot="0" name="Sheet12-style">
      <tableStyleElement dxfId="2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1</xdr:row>
      <xdr:rowOff>85725</xdr:rowOff>
    </xdr:from>
    <xdr:ext cx="1524000" cy="619125"/>
    <xdr:sp>
      <xdr:nvSpPr>
        <xdr:cNvPr id="3" name="Shape 3"/>
        <xdr:cNvSpPr/>
      </xdr:nvSpPr>
      <xdr:spPr>
        <a:xfrm>
          <a:off x="3623300" y="2029475"/>
          <a:ext cx="1508100" cy="604800"/>
        </a:xfrm>
        <a:prstGeom prst="rect">
          <a:avLst/>
        </a:prstGeom>
        <a:solidFill>
          <a:srgbClr val="F9CB9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Helvetica Neue"/>
              <a:ea typeface="Helvetica Neue"/>
              <a:cs typeface="Helvetica Neue"/>
              <a:sym typeface="Helvetica Neue"/>
            </a:rPr>
            <a:t>Sort by ELO</a:t>
          </a:r>
          <a:endParaRPr b="1" sz="14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13</xdr:row>
      <xdr:rowOff>142875</xdr:rowOff>
    </xdr:from>
    <xdr:ext cx="1524000" cy="619125"/>
    <xdr:sp>
      <xdr:nvSpPr>
        <xdr:cNvPr id="4" name="Shape 4"/>
        <xdr:cNvSpPr/>
      </xdr:nvSpPr>
      <xdr:spPr>
        <a:xfrm>
          <a:off x="3623300" y="2029475"/>
          <a:ext cx="1508100" cy="604800"/>
        </a:xfrm>
        <a:prstGeom prst="rect">
          <a:avLst/>
        </a:prstGeom>
        <a:solidFill>
          <a:srgbClr val="F9CB9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Helvetica Neue"/>
              <a:ea typeface="Helvetica Neue"/>
              <a:cs typeface="Helvetica Neue"/>
              <a:sym typeface="Helvetica Neue"/>
            </a:rPr>
            <a:t>Update ELO</a:t>
          </a:r>
          <a:endParaRPr b="1" sz="14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4</xdr:col>
      <xdr:colOff>476250</xdr:colOff>
      <xdr:row>10</xdr:row>
      <xdr:rowOff>19050</xdr:rowOff>
    </xdr:from>
    <xdr:ext cx="1543050" cy="609600"/>
    <xdr:sp>
      <xdr:nvSpPr>
        <xdr:cNvPr id="5" name="Shape 5"/>
        <xdr:cNvSpPr/>
      </xdr:nvSpPr>
      <xdr:spPr>
        <a:xfrm>
          <a:off x="3463300" y="2175800"/>
          <a:ext cx="1521900" cy="595200"/>
        </a:xfrm>
        <a:prstGeom prst="rect">
          <a:avLst/>
        </a:prstGeom>
        <a:solidFill>
          <a:srgbClr val="F9CB9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Balance</a:t>
          </a:r>
          <a:r>
            <a:rPr b="1" lang="en-US" sz="1400"/>
            <a:t> Teams</a:t>
          </a:r>
          <a:endParaRPr b="1" sz="1400"/>
        </a:p>
      </xdr:txBody>
    </xdr:sp>
    <xdr:clientData fLocksWithSheet="0"/>
  </xdr:oneCellAnchor>
  <xdr:oneCellAnchor>
    <xdr:from>
      <xdr:col>8</xdr:col>
      <xdr:colOff>209550</xdr:colOff>
      <xdr:row>0</xdr:row>
      <xdr:rowOff>190500</xdr:rowOff>
    </xdr:from>
    <xdr:ext cx="1524000" cy="619125"/>
    <xdr:sp>
      <xdr:nvSpPr>
        <xdr:cNvPr id="6" name="Shape 6"/>
        <xdr:cNvSpPr/>
      </xdr:nvSpPr>
      <xdr:spPr>
        <a:xfrm>
          <a:off x="3623300" y="2029475"/>
          <a:ext cx="1508100" cy="604800"/>
        </a:xfrm>
        <a:prstGeom prst="rect">
          <a:avLst/>
        </a:prstGeom>
        <a:solidFill>
          <a:srgbClr val="F9CB9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latin typeface="Helvetica Neue"/>
              <a:ea typeface="Helvetica Neue"/>
              <a:cs typeface="Helvetica Neue"/>
              <a:sym typeface="Helvetica Neue"/>
            </a:rPr>
            <a:t>Revert Game</a:t>
          </a:r>
          <a:endParaRPr b="1" sz="14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7</xdr:col>
      <xdr:colOff>38100</xdr:colOff>
      <xdr:row>7</xdr:row>
      <xdr:rowOff>47625</xdr:rowOff>
    </xdr:from>
    <xdr:ext cx="8343900" cy="5086350"/>
    <xdr:sp>
      <xdr:nvSpPr>
        <xdr:cNvPr id="7" name="Shape 7"/>
        <xdr:cNvSpPr txBox="1"/>
      </xdr:nvSpPr>
      <xdr:spPr>
        <a:xfrm>
          <a:off x="876650" y="993550"/>
          <a:ext cx="8328300" cy="5065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Krok 1: Dodaj graczy do pustych miejsc w zespołach (wypełnij komórki A12: A16 i A21: A25)</a:t>
          </a:r>
          <a:endParaRPr sz="2100">
            <a:solidFill>
              <a:srgbClr val="202124"/>
            </a:solidFill>
            <a:highlight>
              <a:srgbClr val="F8F9FA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Krok 2: Następnie kliknij balansowanie drużyn </a:t>
          </a:r>
          <a:r>
            <a:rPr b="1" lang="en-US" sz="2100">
              <a:solidFill>
                <a:srgbClr val="202124"/>
              </a:solidFill>
              <a:highlight>
                <a:srgbClr val="F8F9FA"/>
              </a:highlight>
            </a:rPr>
            <a:t>(Balance Teams)</a:t>
          </a: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, aby automatycznie dobrać składy według rankingu.</a:t>
          </a:r>
          <a:endParaRPr sz="2100">
            <a:solidFill>
              <a:srgbClr val="202124"/>
            </a:solidFill>
            <a:highlight>
              <a:srgbClr val="F8F9FA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Krok 3: Po meczu dodaj końcowe wyniki obu drużyn (wypełnij komórki B18 i B27)</a:t>
          </a:r>
          <a:endParaRPr sz="2100">
            <a:solidFill>
              <a:srgbClr val="202124"/>
            </a:solidFill>
            <a:highlight>
              <a:srgbClr val="F8F9FA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Krok 4: Dodaj wyniki walki (fragi) każdego gracza (wypełnij komórki C12: C16 i C21: C25)</a:t>
          </a:r>
          <a:endParaRPr sz="2100">
            <a:solidFill>
              <a:srgbClr val="202124"/>
            </a:solidFill>
            <a:highlight>
              <a:srgbClr val="F8F9FA"/>
            </a:highlight>
          </a:endParaRPr>
        </a:p>
        <a:p>
          <a:pPr indent="0" lvl="0" marL="0" marR="38100" rtl="0" algn="l">
            <a:lnSpc>
              <a:spcPct val="12857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Krok 4: Kliknij Aktualizuj ELO </a:t>
          </a:r>
          <a:r>
            <a:rPr b="1" lang="en-US" sz="2100">
              <a:solidFill>
                <a:srgbClr val="202124"/>
              </a:solidFill>
              <a:highlight>
                <a:srgbClr val="F8F9FA"/>
              </a:highlight>
            </a:rPr>
            <a:t>(UPDATE ELO)</a:t>
          </a:r>
          <a:r>
            <a:rPr lang="en-US" sz="2100">
              <a:solidFill>
                <a:srgbClr val="202124"/>
              </a:solidFill>
              <a:highlight>
                <a:srgbClr val="F8F9FA"/>
              </a:highlight>
            </a:rPr>
            <a:t>, aby znaleźć uaktualinić ranking. </a:t>
          </a:r>
          <a:endParaRPr sz="2100">
            <a:solidFill>
              <a:srgbClr val="202124"/>
            </a:solidFill>
            <a:highlight>
              <a:srgbClr val="F8F9FA"/>
            </a:highlight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2</xdr:row>
      <xdr:rowOff>190500</xdr:rowOff>
    </xdr:from>
    <xdr:ext cx="1543050" cy="609600"/>
    <xdr:sp>
      <xdr:nvSpPr>
        <xdr:cNvPr id="8" name="Shape 8"/>
        <xdr:cNvSpPr/>
      </xdr:nvSpPr>
      <xdr:spPr>
        <a:xfrm>
          <a:off x="3463300" y="2175800"/>
          <a:ext cx="1521900" cy="595200"/>
        </a:xfrm>
        <a:prstGeom prst="rect">
          <a:avLst/>
        </a:prstGeom>
        <a:solidFill>
          <a:srgbClr val="F9CB9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Select</a:t>
          </a:r>
          <a:r>
            <a:rPr b="1" lang="en-US" sz="1400"/>
            <a:t> Teams</a:t>
          </a:r>
          <a:endParaRPr b="1"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" displayName="Table_1" name="Table_1" id="1">
  <tableColumns count="1">
    <tableColumn name="Column1" id="1"/>
  </tableColumns>
  <tableStyleInfo name="Play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2" displayName="Table_2" name="Table_2" id="2">
  <tableColumns count="1">
    <tableColumn name="Column1" id="1"/>
  </tableColumns>
  <tableStyleInfo name="Player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D2:E2" displayName="Table_3" name="Table_3" id="3">
  <tableColumns count="2">
    <tableColumn name="Column1" id="1"/>
    <tableColumn name="Column2" id="2"/>
  </tableColumns>
  <tableStyleInfo name="Player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F2:H2" displayName="Table_4" name="Table_4" id="4">
  <tableColumns count="3">
    <tableColumn name="Column1" id="1"/>
    <tableColumn name="Column2" id="2"/>
    <tableColumn name="Column3" id="3"/>
  </tableColumns>
  <tableStyleInfo name="Player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F3:H3" displayName="Table_5" name="Table_5" id="5">
  <tableColumns count="3">
    <tableColumn name="Column1" id="1"/>
    <tableColumn name="Column2" id="2"/>
    <tableColumn name="Column3" id="3"/>
  </tableColumns>
  <tableStyleInfo name="Player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C2:C3" displayName="Table_6" name="Table_6" id="6">
  <tableColumns count="1">
    <tableColumn name="Column1" id="1"/>
  </tableColumns>
  <tableStyleInfo name="Sheet1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mdZDdKjeN8&amp;start=2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5.38"/>
    <col customWidth="1" min="3" max="3" width="11.25"/>
    <col customWidth="1" min="4" max="4" width="10.88"/>
    <col customWidth="1" min="5" max="5" width="7.5"/>
    <col customWidth="1" min="6" max="6" width="10.75"/>
    <col customWidth="1" min="8" max="8" width="3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>
        <v>1259.1129798811774</v>
      </c>
      <c r="D2" s="12">
        <f t="shared" ref="D2:D34" si="1">NORMDIST(C2,1000,STDEV($C$2:$C$117)+0.00001,TRUE)</f>
        <v>0.9999994784</v>
      </c>
      <c r="E2" s="13">
        <v>1.0</v>
      </c>
      <c r="F2" s="14">
        <f>IFERROR(__xludf.DUMMYFUNCTION("COUNTIF(IMPORTRANGE(""1w_WHqCutkp_S6KveKyu4mNaG76C5dIlDwKw-A-dEOLo"",""Match History!B2:AL200""),""zielony"")"),186.0)</f>
        <v>186</v>
      </c>
      <c r="G2" s="15" t="s">
        <v>10</v>
      </c>
      <c r="H2" s="15" t="s">
        <v>11</v>
      </c>
    </row>
    <row r="3">
      <c r="A3" s="16" t="s">
        <v>12</v>
      </c>
      <c r="B3" s="16" t="s">
        <v>12</v>
      </c>
      <c r="C3" s="17">
        <v>1031.029003729474</v>
      </c>
      <c r="D3" s="18">
        <f t="shared" si="1"/>
        <v>0.7206529937</v>
      </c>
      <c r="E3" s="19">
        <v>3.0</v>
      </c>
      <c r="F3" s="20">
        <f>IFERROR(__xludf.DUMMYFUNCTION("COUNTIF(IMPORTRANGE(""1w_WHqCutkp_S6KveKyu4mNaG76C5dIlDwKw-A-dEOLo"",""Match History!B2:AL200""),""k4ps"")"),65.0)</f>
        <v>65</v>
      </c>
      <c r="G3" s="7" t="s">
        <v>10</v>
      </c>
      <c r="H3" s="21" t="s">
        <v>13</v>
      </c>
      <c r="N3" s="22"/>
    </row>
    <row r="4">
      <c r="A4" s="23" t="s">
        <v>14</v>
      </c>
      <c r="B4" s="24" t="s">
        <v>15</v>
      </c>
      <c r="C4" s="25">
        <v>1025.3616972025836</v>
      </c>
      <c r="D4" s="26">
        <f t="shared" si="1"/>
        <v>0.6836658531</v>
      </c>
      <c r="E4" s="27">
        <v>2.0</v>
      </c>
      <c r="F4" s="28">
        <f>IFERROR(__xludf.DUMMYFUNCTION("COUNTIF(IMPORTRANGE(""1w_WHqCutkp_S6KveKyu4mNaG76C5dIlDwKw-A-dEOLo"",""Match History!B2:AL200""),""baton"")"),139.0)</f>
        <v>139</v>
      </c>
      <c r="G4" s="29" t="s">
        <v>10</v>
      </c>
      <c r="H4" s="29" t="s">
        <v>13</v>
      </c>
      <c r="N4" s="30"/>
    </row>
    <row r="5">
      <c r="A5" s="31" t="s">
        <v>16</v>
      </c>
      <c r="B5" s="31" t="s">
        <v>17</v>
      </c>
      <c r="C5" s="32">
        <v>1023.0124306592726</v>
      </c>
      <c r="D5" s="18">
        <f t="shared" si="1"/>
        <v>0.6677466882</v>
      </c>
      <c r="E5" s="33">
        <v>5.0</v>
      </c>
      <c r="F5" s="34">
        <f>IFERROR(__xludf.DUMMYFUNCTION("COUNTIF(IMPORTRANGE(""1w_WHqCutkp_S6KveKyu4mNaG76C5dIlDwKw-A-dEOLo"",""Match History!B2:AL200""),""dziadek"")"),19.0)</f>
        <v>19</v>
      </c>
      <c r="G5" s="35" t="s">
        <v>10</v>
      </c>
      <c r="H5" s="35" t="s">
        <v>18</v>
      </c>
    </row>
    <row r="6">
      <c r="A6" s="9" t="s">
        <v>19</v>
      </c>
      <c r="B6" s="10" t="s">
        <v>20</v>
      </c>
      <c r="C6" s="36">
        <v>1022.2019196967191</v>
      </c>
      <c r="D6" s="12">
        <f t="shared" si="1"/>
        <v>0.6621815812</v>
      </c>
      <c r="E6" s="13">
        <v>4.0</v>
      </c>
      <c r="F6" s="37">
        <f>IFERROR(__xludf.DUMMYFUNCTION("COUNTIF(IMPORTRANGE(""1w_WHqCutkp_S6KveKyu4mNaG76C5dIlDwKw-A-dEOLo"",""Match History!B2:AL200""),""illusion"")"),179.0)</f>
        <v>179</v>
      </c>
      <c r="G6" s="7" t="s">
        <v>21</v>
      </c>
      <c r="H6" s="8" t="s">
        <v>22</v>
      </c>
    </row>
    <row r="7">
      <c r="A7" s="38" t="s">
        <v>23</v>
      </c>
      <c r="B7" s="38" t="s">
        <v>24</v>
      </c>
      <c r="C7" s="39">
        <v>1017.8900382459883</v>
      </c>
      <c r="D7" s="12">
        <f t="shared" si="1"/>
        <v>0.6320023576</v>
      </c>
      <c r="E7" s="13">
        <v>6.0</v>
      </c>
      <c r="F7" s="40">
        <f>IFERROR(__xludf.DUMMYFUNCTION("COUNTIF(IMPORTRANGE(""1w_WHqCutkp_S6KveKyu4mNaG76C5dIlDwKw-A-dEOLo"",""Match History!B2:AL200""),""snake"")"),9.0)</f>
        <v>9</v>
      </c>
      <c r="G7" s="41" t="s">
        <v>10</v>
      </c>
      <c r="H7" s="8" t="s">
        <v>25</v>
      </c>
    </row>
    <row r="8">
      <c r="A8" s="38" t="s">
        <v>26</v>
      </c>
      <c r="B8" s="38" t="s">
        <v>27</v>
      </c>
      <c r="C8" s="39">
        <v>1014.4528231159383</v>
      </c>
      <c r="D8" s="42">
        <f t="shared" si="1"/>
        <v>0.6073360311</v>
      </c>
      <c r="E8" s="13">
        <v>7.0</v>
      </c>
      <c r="F8" s="43">
        <f>IFERROR(__xludf.DUMMYFUNCTION("COUNTIF(IMPORTRANGE(""1w_WHqCutkp_S6KveKyu4mNaG76C5dIlDwKw-A-dEOLo"",""Match History!B2:AL200""),""cwieku"")"),4.0)</f>
        <v>4</v>
      </c>
      <c r="G8" s="44" t="s">
        <v>10</v>
      </c>
      <c r="H8" s="21" t="s">
        <v>13</v>
      </c>
    </row>
    <row r="9">
      <c r="A9" s="38" t="s">
        <v>28</v>
      </c>
      <c r="B9" s="38" t="s">
        <v>29</v>
      </c>
      <c r="C9" s="39">
        <v>1005.7554639748608</v>
      </c>
      <c r="D9" s="12">
        <f t="shared" si="1"/>
        <v>0.5431882835</v>
      </c>
      <c r="F9" s="45">
        <f>IFERROR(__xludf.DUMMYFUNCTION("COUNTIF(IMPORTRANGE(""1w_WHqCutkp_S6KveKyu4mNaG76C5dIlDwKw-A-dEOLo"",""Match History!B2:AL200""),""shinobi"")"),2.0)</f>
        <v>2</v>
      </c>
      <c r="G9" s="41" t="s">
        <v>10</v>
      </c>
      <c r="H9" s="8" t="s">
        <v>30</v>
      </c>
    </row>
    <row r="10">
      <c r="A10" s="38" t="s">
        <v>31</v>
      </c>
      <c r="B10" s="38" t="s">
        <v>32</v>
      </c>
      <c r="C10" s="46">
        <v>1004.44328995853</v>
      </c>
      <c r="D10" s="18">
        <f t="shared" si="1"/>
        <v>0.5333682846</v>
      </c>
      <c r="E10" s="13">
        <v>8.0</v>
      </c>
      <c r="F10" s="20">
        <f>IFERROR(__xludf.DUMMYFUNCTION("COUNTIF(IMPORTRANGE(""1w_WHqCutkp_S6KveKyu4mNaG76C5dIlDwKw-A-dEOLo"",""Match History!B2:AL200""),""wiggles"")"),18.0)</f>
        <v>18</v>
      </c>
      <c r="G10" s="41" t="s">
        <v>33</v>
      </c>
      <c r="H10" s="47"/>
      <c r="I10" s="48"/>
      <c r="J10" s="48"/>
      <c r="K10" s="48"/>
      <c r="L10" s="48"/>
      <c r="M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8" t="s">
        <v>34</v>
      </c>
      <c r="B11" s="49" t="s">
        <v>35</v>
      </c>
      <c r="C11" s="39">
        <v>1002.9990512105084</v>
      </c>
      <c r="D11" s="42">
        <f t="shared" si="1"/>
        <v>0.5225366445</v>
      </c>
      <c r="E11" s="13">
        <v>9.0</v>
      </c>
      <c r="F11" s="50">
        <f>IFERROR(__xludf.DUMMYFUNCTION("COUNTIF(IMPORTRANGE(""1w_WHqCutkp_S6KveKyu4mNaG76C5dIlDwKw-A-dEOLo"",""Match History!B2:AL200""),""zielak"")"),94.0)</f>
        <v>94</v>
      </c>
      <c r="G11" s="7" t="s">
        <v>10</v>
      </c>
      <c r="H11" s="8" t="s">
        <v>25</v>
      </c>
    </row>
    <row r="12">
      <c r="A12" s="51" t="s">
        <v>36</v>
      </c>
      <c r="B12" s="51" t="s">
        <v>37</v>
      </c>
      <c r="C12" s="52">
        <v>1000.8045942598129</v>
      </c>
      <c r="D12" s="18">
        <f t="shared" si="1"/>
        <v>0.5060491847</v>
      </c>
      <c r="E12" s="13">
        <v>10.0</v>
      </c>
      <c r="F12" s="53">
        <f>IFERROR(__xludf.DUMMYFUNCTION("COUNTIF(IMPORTRANGE(""1w_WHqCutkp_S6KveKyu4mNaG76C5dIlDwKw-A-dEOLo"",""Match History!B2:AL200""),""cabanik"")"),1.0)</f>
        <v>1</v>
      </c>
      <c r="G12" s="7" t="s">
        <v>10</v>
      </c>
      <c r="H12" s="45"/>
    </row>
    <row r="13">
      <c r="A13" s="38" t="s">
        <v>38</v>
      </c>
      <c r="B13" s="38" t="s">
        <v>39</v>
      </c>
      <c r="C13" s="39">
        <v>1000.788594259813</v>
      </c>
      <c r="D13" s="12">
        <f t="shared" si="1"/>
        <v>0.5059289008</v>
      </c>
      <c r="E13" s="13">
        <v>11.0</v>
      </c>
      <c r="F13" s="53">
        <f>IFERROR(__xludf.DUMMYFUNCTION("COUNTIF(IMPORTRANGE(""1w_WHqCutkp_S6KveKyu4mNaG76C5dIlDwKw-A-dEOLo"",""Match History!B2:AL200""),""wicio"")"),1.0)</f>
        <v>1</v>
      </c>
      <c r="G13" s="7" t="s">
        <v>10</v>
      </c>
      <c r="H13" s="45"/>
    </row>
    <row r="14">
      <c r="A14" s="38" t="s">
        <v>40</v>
      </c>
      <c r="B14" s="38" t="s">
        <v>41</v>
      </c>
      <c r="C14" s="39">
        <v>997.3961914033769</v>
      </c>
      <c r="D14" s="18">
        <f t="shared" si="1"/>
        <v>0.480430878</v>
      </c>
      <c r="E14" s="54">
        <v>12.0</v>
      </c>
      <c r="F14" s="55">
        <f>IFERROR(__xludf.DUMMYFUNCTION("COUNTIF(IMPORTRANGE(""1w_WHqCutkp_S6KveKyu4mNaG76C5dIlDwKw-A-dEOLo"",""Match History!B2:AL200""),""dts"")"),1.0)</f>
        <v>1</v>
      </c>
      <c r="G14" s="7" t="s">
        <v>10</v>
      </c>
      <c r="H14" s="45"/>
    </row>
    <row r="15">
      <c r="A15" s="9" t="s">
        <v>42</v>
      </c>
      <c r="B15" s="10" t="s">
        <v>43</v>
      </c>
      <c r="C15" s="39">
        <v>997.3808405413486</v>
      </c>
      <c r="D15" s="56">
        <f t="shared" si="1"/>
        <v>0.4803156009</v>
      </c>
      <c r="E15" s="13">
        <v>20.0</v>
      </c>
      <c r="F15" s="57">
        <f>IFERROR(__xludf.DUMMYFUNCTION("COUNTIF(IMPORTRANGE(""1w_WHqCutkp_S6KveKyu4mNaG76C5dIlDwKw-A-dEOLo"",""Match History!B2:AL200""),""kapsel"")"),171.0)</f>
        <v>171</v>
      </c>
      <c r="G15" s="7" t="s">
        <v>10</v>
      </c>
      <c r="H15" s="21" t="s">
        <v>44</v>
      </c>
    </row>
    <row r="16">
      <c r="A16" s="38" t="s">
        <v>45</v>
      </c>
      <c r="B16" s="38" t="s">
        <v>45</v>
      </c>
      <c r="C16" s="39">
        <v>997.2895238496776</v>
      </c>
      <c r="D16" s="12">
        <f t="shared" si="1"/>
        <v>0.4796298933</v>
      </c>
      <c r="E16" s="58"/>
      <c r="F16" s="20">
        <f>IFERROR(__xludf.DUMMYFUNCTION("COUNTIF(IMPORTRANGE(""1w_WHqCutkp_S6KveKyu4mNaG76C5dIlDwKw-A-dEOLo"",""Match History!B2:AL200""),""kennedi"")"),2.0)</f>
        <v>2</v>
      </c>
      <c r="G16" s="41" t="s">
        <v>33</v>
      </c>
      <c r="H16" s="8" t="s">
        <v>46</v>
      </c>
    </row>
    <row r="17">
      <c r="A17" s="48" t="s">
        <v>47</v>
      </c>
      <c r="B17" s="49" t="s">
        <v>48</v>
      </c>
      <c r="C17" s="59">
        <v>996.1489548750056</v>
      </c>
      <c r="D17" s="42">
        <f t="shared" si="1"/>
        <v>0.4710709601</v>
      </c>
      <c r="E17" s="13">
        <v>13.0</v>
      </c>
      <c r="F17" s="50">
        <f>IFERROR(__xludf.DUMMYFUNCTION("COUNTIF(IMPORTRANGE(""1w_WHqCutkp_S6KveKyu4mNaG76C5dIlDwKw-A-dEOLo"",""Match History!B2:AL200""),""ultrakiller"")"),1.0)</f>
        <v>1</v>
      </c>
      <c r="G17" s="7" t="s">
        <v>10</v>
      </c>
      <c r="H17" s="8" t="s">
        <v>25</v>
      </c>
    </row>
    <row r="18">
      <c r="A18" s="48" t="s">
        <v>49</v>
      </c>
      <c r="B18" s="48" t="s">
        <v>50</v>
      </c>
      <c r="C18" s="60">
        <v>995.2832787101717</v>
      </c>
      <c r="D18" s="61">
        <f t="shared" si="1"/>
        <v>0.464583543</v>
      </c>
      <c r="E18" s="13">
        <v>14.0</v>
      </c>
      <c r="F18" s="50">
        <f>IFERROR(__xludf.DUMMYFUNCTION("COUNTIF(IMPORTRANGE(""1w_WHqCutkp_S6KveKyu4mNaG76C5dIlDwKw-A-dEOLo"",""Match History!B2:AL200""),""moses"")"),14.0)</f>
        <v>14</v>
      </c>
      <c r="G18" s="7" t="s">
        <v>10</v>
      </c>
      <c r="H18" s="8"/>
    </row>
    <row r="19">
      <c r="A19" s="48" t="s">
        <v>51</v>
      </c>
      <c r="B19" s="48" t="s">
        <v>52</v>
      </c>
      <c r="C19" s="62">
        <v>994.5570993016051</v>
      </c>
      <c r="D19" s="61">
        <f t="shared" si="1"/>
        <v>0.4591487013</v>
      </c>
      <c r="E19" s="54">
        <v>15.0</v>
      </c>
      <c r="F19" s="63">
        <f>IFERROR(__xludf.DUMMYFUNCTION("COUNTIF(IMPORTRANGE(""1w_WHqCutkp_S6KveKyu4mNaG76C5dIlDwKw-A-dEOLo"",""Match History!B2:AL200""),""lechu"")"),4.0)</f>
        <v>4</v>
      </c>
      <c r="G19" s="41" t="s">
        <v>10</v>
      </c>
      <c r="H19" s="47"/>
      <c r="I19" s="48"/>
      <c r="J19" s="48"/>
      <c r="K19" s="48"/>
      <c r="L19" s="48"/>
      <c r="M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38" t="s">
        <v>53</v>
      </c>
      <c r="B20" s="38" t="s">
        <v>54</v>
      </c>
      <c r="C20" s="39">
        <v>992.7289169964506</v>
      </c>
      <c r="D20" s="12">
        <f t="shared" si="1"/>
        <v>0.445502302</v>
      </c>
      <c r="E20" s="13">
        <v>18.0</v>
      </c>
      <c r="F20" s="53">
        <f>IFERROR(__xludf.DUMMYFUNCTION("COUNTIF(IMPORTRANGE(""1w_WHqCutkp_S6KveKyu4mNaG76C5dIlDwKw-A-dEOLo"",""Match History!B2:AL200""),""markos"")"),26.0)</f>
        <v>26</v>
      </c>
      <c r="G20" s="41" t="s">
        <v>10</v>
      </c>
      <c r="H20" s="8" t="s">
        <v>55</v>
      </c>
    </row>
    <row r="21">
      <c r="A21" s="38" t="s">
        <v>56</v>
      </c>
      <c r="B21" s="38" t="s">
        <v>57</v>
      </c>
      <c r="C21" s="39">
        <v>991.2008104326657</v>
      </c>
      <c r="D21" s="12">
        <f t="shared" si="1"/>
        <v>0.4341444569</v>
      </c>
      <c r="E21" s="58"/>
      <c r="F21" s="64">
        <f>IFERROR(__xludf.DUMMYFUNCTION("COUNTIF(IMPORTRANGE(""1w_WHqCutkp_S6KveKyu4mNaG76C5dIlDwKw-A-dEOLo"",""Match History!B2:AL200""),""megashira"")"),2.0)</f>
        <v>2</v>
      </c>
      <c r="G21" s="41" t="s">
        <v>10</v>
      </c>
      <c r="H21" s="45"/>
    </row>
    <row r="22">
      <c r="A22" s="38" t="s">
        <v>58</v>
      </c>
      <c r="B22" s="38" t="s">
        <v>58</v>
      </c>
      <c r="C22" s="39">
        <v>990.63754048452</v>
      </c>
      <c r="D22" s="12">
        <f t="shared" si="1"/>
        <v>0.4299710459</v>
      </c>
      <c r="E22" s="13">
        <v>16.0</v>
      </c>
      <c r="F22" s="55">
        <f>IFERROR(__xludf.DUMMYFUNCTION("COUNTIF(IMPORTRANGE(""1w_WHqCutkp_S6KveKyu4mNaG76C5dIlDwKw-A-dEOLo"",""Match History!B2:AL200""),""malysw"")"),1.0)</f>
        <v>1</v>
      </c>
      <c r="G22" s="7" t="s">
        <v>10</v>
      </c>
      <c r="H22" s="21" t="s">
        <v>13</v>
      </c>
    </row>
    <row r="23">
      <c r="A23" s="48" t="s">
        <v>59</v>
      </c>
      <c r="B23" s="49" t="s">
        <v>60</v>
      </c>
      <c r="C23" s="39">
        <v>986.7774825379496</v>
      </c>
      <c r="D23" s="61">
        <f t="shared" si="1"/>
        <v>0.4016046811</v>
      </c>
      <c r="E23" s="13">
        <v>25.0</v>
      </c>
      <c r="F23" s="63">
        <f>IFERROR(__xludf.DUMMYFUNCTION("COUNTIF(IMPORTRANGE(""1w_WHqCutkp_S6KveKyu4mNaG76C5dIlDwKw-A-dEOLo"",""Match History!B2:AL200""),""jim"")"),79.0)</f>
        <v>79</v>
      </c>
      <c r="G23" s="7" t="s">
        <v>61</v>
      </c>
      <c r="H23" s="21" t="s">
        <v>13</v>
      </c>
    </row>
    <row r="24">
      <c r="A24" s="9" t="s">
        <v>62</v>
      </c>
      <c r="B24" s="10" t="s">
        <v>63</v>
      </c>
      <c r="C24" s="59">
        <v>985.8604393746466</v>
      </c>
      <c r="D24" s="12">
        <f t="shared" si="1"/>
        <v>0.3949353031</v>
      </c>
      <c r="E24" s="13">
        <v>17.0</v>
      </c>
      <c r="F24" s="64">
        <f>IFERROR(__xludf.DUMMYFUNCTION("COUNTIF(IMPORTRANGE(""1w_WHqCutkp_S6KveKyu4mNaG76C5dIlDwKw-A-dEOLo"",""Match History!B2:AL200""),""aker"")"),2.0)</f>
        <v>2</v>
      </c>
      <c r="G24" s="7" t="s">
        <v>10</v>
      </c>
      <c r="H24" s="8" t="s">
        <v>25</v>
      </c>
    </row>
    <row r="25">
      <c r="A25" s="38" t="s">
        <v>64</v>
      </c>
      <c r="B25" s="38" t="s">
        <v>65</v>
      </c>
      <c r="C25" s="39">
        <v>982.0811061981942</v>
      </c>
      <c r="D25" s="12">
        <f t="shared" si="1"/>
        <v>0.3677926955</v>
      </c>
      <c r="E25" s="13">
        <v>22.0</v>
      </c>
      <c r="F25" s="55">
        <f>IFERROR(__xludf.DUMMYFUNCTION("COUNTIF(IMPORTRANGE(""1w_WHqCutkp_S6KveKyu4mNaG76C5dIlDwKw-A-dEOLo"",""Match History!B2:AL200""),""wiktor"")"),16.0)</f>
        <v>16</v>
      </c>
      <c r="G25" s="41" t="s">
        <v>10</v>
      </c>
      <c r="H25" s="21" t="s">
        <v>13</v>
      </c>
      <c r="I25" s="48"/>
      <c r="J25" s="48"/>
      <c r="K25" s="48"/>
      <c r="L25" s="48"/>
      <c r="M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48" t="s">
        <v>66</v>
      </c>
      <c r="B26" s="48" t="s">
        <v>67</v>
      </c>
      <c r="C26" s="39">
        <v>980.9061827879834</v>
      </c>
      <c r="D26" s="42">
        <f t="shared" si="1"/>
        <v>0.3594803533</v>
      </c>
      <c r="E26" s="13">
        <v>19.0</v>
      </c>
      <c r="F26" s="63">
        <f>IFERROR(__xludf.DUMMYFUNCTION("COUNTIF(IMPORTRANGE(""1w_WHqCutkp_S6KveKyu4mNaG76C5dIlDwKw-A-dEOLo"",""Match History!B2:AL200""),""hwk"")"),8.0)</f>
        <v>8</v>
      </c>
      <c r="G26" s="7" t="s">
        <v>68</v>
      </c>
      <c r="H26" s="45"/>
    </row>
    <row r="27">
      <c r="A27" s="38" t="s">
        <v>69</v>
      </c>
      <c r="B27" s="38" t="s">
        <v>69</v>
      </c>
      <c r="C27" s="39">
        <v>980.5506011187</v>
      </c>
      <c r="D27" s="12">
        <f t="shared" si="1"/>
        <v>0.3569775277</v>
      </c>
      <c r="E27" s="13">
        <v>23.0</v>
      </c>
      <c r="F27" s="55">
        <f>IFERROR(__xludf.DUMMYFUNCTION("COUNTIF(IMPORTRANGE(""1w_WHqCutkp_S6KveKyu4mNaG76C5dIlDwKw-A-dEOLo"",""Match History!B2:AL200""),""kurier"")"),3.0)</f>
        <v>3</v>
      </c>
      <c r="G27" s="41" t="s">
        <v>10</v>
      </c>
      <c r="H27" s="21" t="s">
        <v>13</v>
      </c>
      <c r="I27" s="48"/>
      <c r="J27" s="48"/>
      <c r="K27" s="48"/>
      <c r="L27" s="48"/>
      <c r="M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38" t="s">
        <v>70</v>
      </c>
      <c r="B28" s="38" t="s">
        <v>71</v>
      </c>
      <c r="C28" s="39">
        <v>980.443640752543</v>
      </c>
      <c r="D28" s="12">
        <f t="shared" si="1"/>
        <v>0.3562258648</v>
      </c>
      <c r="E28" s="13">
        <v>24.0</v>
      </c>
      <c r="F28" s="55">
        <f>IFERROR(__xludf.DUMMYFUNCTION("COUNTIF(IMPORTRANGE(""1w_WHqCutkp_S6KveKyu4mNaG76C5dIlDwKw-A-dEOLo"",""Match History!B2:AL200""),""kurian"")"),10.0)</f>
        <v>10</v>
      </c>
      <c r="G28" s="7" t="s">
        <v>10</v>
      </c>
      <c r="H28" s="45"/>
    </row>
    <row r="29">
      <c r="A29" s="48" t="s">
        <v>72</v>
      </c>
      <c r="B29" s="49" t="s">
        <v>73</v>
      </c>
      <c r="C29" s="39">
        <v>979.0053377249559</v>
      </c>
      <c r="D29" s="42">
        <f t="shared" si="1"/>
        <v>0.3461734846</v>
      </c>
      <c r="E29" s="13">
        <v>26.0</v>
      </c>
      <c r="F29" s="63">
        <f>IFERROR(__xludf.DUMMYFUNCTION("COUNTIF(IMPORTRANGE(""1w_WHqCutkp_S6KveKyu4mNaG76C5dIlDwKw-A-dEOLo"",""Match History!B2:AL200""),""ryba"")"),67.0)</f>
        <v>67</v>
      </c>
      <c r="G29" s="7" t="s">
        <v>10</v>
      </c>
      <c r="H29" s="8" t="s">
        <v>74</v>
      </c>
    </row>
    <row r="30">
      <c r="A30" s="38" t="s">
        <v>75</v>
      </c>
      <c r="B30" s="38" t="s">
        <v>76</v>
      </c>
      <c r="C30" s="39">
        <v>969.9002136032714</v>
      </c>
      <c r="D30" s="12">
        <f t="shared" si="1"/>
        <v>0.2852653384</v>
      </c>
      <c r="E30" s="13">
        <v>21.0</v>
      </c>
      <c r="F30" s="55">
        <f>IFERROR(__xludf.DUMMYFUNCTION("COUNTIF(IMPORTRANGE(""1w_WHqCutkp_S6KveKyu4mNaG76C5dIlDwKw-A-dEOLo"",""Match History!B2:AL200""),""l4mer"")"),20.0)</f>
        <v>20</v>
      </c>
      <c r="G30" s="41" t="s">
        <v>10</v>
      </c>
      <c r="H30" s="8" t="s">
        <v>55</v>
      </c>
    </row>
    <row r="31">
      <c r="A31" s="48" t="s">
        <v>77</v>
      </c>
      <c r="B31" s="49" t="s">
        <v>78</v>
      </c>
      <c r="C31" s="39">
        <v>968.2854553131604</v>
      </c>
      <c r="D31" s="42">
        <f t="shared" si="1"/>
        <v>0.2750192742</v>
      </c>
      <c r="E31" s="13">
        <v>27.0</v>
      </c>
      <c r="F31" s="65">
        <f>IFERROR(__xludf.DUMMYFUNCTION("COUNTIF(IMPORTRANGE(""1w_WHqCutkp_S6KveKyu4mNaG76C5dIlDwKw-A-dEOLo"",""Match History!B2:AL200""),""belus"")"),54.0)</f>
        <v>54</v>
      </c>
      <c r="G31" s="7" t="s">
        <v>79</v>
      </c>
      <c r="H31" s="8" t="s">
        <v>80</v>
      </c>
    </row>
    <row r="32">
      <c r="A32" s="48" t="s">
        <v>81</v>
      </c>
      <c r="B32" s="48" t="s">
        <v>82</v>
      </c>
      <c r="C32" s="39">
        <v>961.6398152047472</v>
      </c>
      <c r="D32" s="42">
        <f t="shared" si="1"/>
        <v>0.2348558536</v>
      </c>
      <c r="E32" s="13">
        <v>28.0</v>
      </c>
      <c r="F32" s="63">
        <f>IFERROR(__xludf.DUMMYFUNCTION("COUNTIF(IMPORTRANGE(""1w_WHqCutkp_S6KveKyu4mNaG76C5dIlDwKw-A-dEOLo"",""Match History!B2:AL200""),""your-problem"")"),117.0)</f>
        <v>117</v>
      </c>
      <c r="G32" s="7" t="s">
        <v>10</v>
      </c>
      <c r="H32" s="8" t="s">
        <v>25</v>
      </c>
    </row>
    <row r="33">
      <c r="A33" s="48" t="s">
        <v>83</v>
      </c>
      <c r="B33" s="49" t="s">
        <v>84</v>
      </c>
      <c r="C33" s="39">
        <v>925.4612625554925</v>
      </c>
      <c r="D33" s="61">
        <f t="shared" si="1"/>
        <v>0.08004325357</v>
      </c>
      <c r="E33" s="13">
        <v>29.0</v>
      </c>
      <c r="F33" s="57">
        <f>IFERROR(__xludf.DUMMYFUNCTION("COUNTIF(IMPORTRANGE(""1w_WHqCutkp_S6KveKyu4mNaG76C5dIlDwKw-A-dEOLo"",""Match History!B2:AL200""),""grabarz"")"),72.0)</f>
        <v>72</v>
      </c>
      <c r="G33" s="7" t="s">
        <v>10</v>
      </c>
      <c r="H33" s="21" t="s">
        <v>13</v>
      </c>
    </row>
    <row r="34">
      <c r="A34" s="9" t="s">
        <v>85</v>
      </c>
      <c r="B34" s="10" t="s">
        <v>86</v>
      </c>
      <c r="C34" s="39">
        <v>909.1513345392492</v>
      </c>
      <c r="D34" s="12">
        <f t="shared" si="1"/>
        <v>0.04343334005</v>
      </c>
      <c r="E34" s="13">
        <v>30.0</v>
      </c>
      <c r="F34" s="64">
        <f>IFERROR(__xludf.DUMMYFUNCTION("COUNTIF(IMPORTRANGE(""1w_WHqCutkp_S6KveKyu4mNaG76C5dIlDwKw-A-dEOLo"",""Match History!B2:AL200""),""tomas"")"),58.0)</f>
        <v>58</v>
      </c>
      <c r="G34" s="41" t="s">
        <v>10</v>
      </c>
      <c r="H34" s="21" t="s">
        <v>13</v>
      </c>
      <c r="I34" s="48"/>
      <c r="J34" s="48"/>
      <c r="K34" s="48"/>
      <c r="L34" s="48"/>
      <c r="M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F35" s="45"/>
    </row>
    <row r="36">
      <c r="C36" s="66"/>
      <c r="F36" s="45"/>
      <c r="H36" s="45"/>
    </row>
    <row r="37">
      <c r="C37" s="66"/>
      <c r="D37" s="18"/>
      <c r="F37" s="45"/>
      <c r="G37" s="67"/>
      <c r="H37" s="45"/>
    </row>
    <row r="38">
      <c r="C38" s="66"/>
      <c r="D38" s="18"/>
      <c r="F38" s="45"/>
      <c r="G38" s="67"/>
      <c r="H38" s="45"/>
    </row>
    <row r="39">
      <c r="C39" s="66"/>
      <c r="D39" s="18"/>
      <c r="F39" s="45"/>
      <c r="G39" s="67"/>
      <c r="H39" s="45"/>
    </row>
    <row r="40">
      <c r="C40" s="66"/>
      <c r="D40" s="18"/>
      <c r="F40" s="45"/>
      <c r="G40" s="67"/>
      <c r="H40" s="45"/>
    </row>
    <row r="41">
      <c r="C41" s="66"/>
      <c r="D41" s="18"/>
      <c r="F41" s="45"/>
      <c r="G41" s="67"/>
      <c r="H41" s="45"/>
    </row>
    <row r="42">
      <c r="C42" s="66"/>
      <c r="D42" s="18"/>
      <c r="F42" s="45"/>
      <c r="G42" s="67"/>
      <c r="H42" s="45"/>
    </row>
    <row r="43">
      <c r="C43" s="66"/>
      <c r="D43" s="18"/>
      <c r="F43" s="45"/>
      <c r="G43" s="67"/>
      <c r="H43" s="45"/>
    </row>
    <row r="44">
      <c r="C44" s="66"/>
      <c r="D44" s="18"/>
      <c r="F44" s="45"/>
      <c r="G44" s="67"/>
      <c r="H44" s="45"/>
    </row>
    <row r="45">
      <c r="C45" s="66"/>
      <c r="D45" s="18"/>
      <c r="F45" s="45"/>
      <c r="G45" s="67"/>
      <c r="H45" s="45"/>
    </row>
    <row r="46">
      <c r="C46" s="66"/>
      <c r="D46" s="18"/>
      <c r="F46" s="45"/>
      <c r="G46" s="67"/>
      <c r="H46" s="45"/>
    </row>
    <row r="47">
      <c r="C47" s="66"/>
      <c r="D47" s="18"/>
      <c r="F47" s="45"/>
      <c r="G47" s="67"/>
      <c r="H47" s="45"/>
    </row>
    <row r="48">
      <c r="C48" s="66"/>
      <c r="D48" s="18"/>
      <c r="E48" s="45"/>
      <c r="F48" s="45"/>
      <c r="G48" s="67"/>
      <c r="H48" s="45"/>
    </row>
    <row r="49">
      <c r="C49" s="66"/>
      <c r="D49" s="18"/>
      <c r="E49" s="45"/>
      <c r="F49" s="45"/>
      <c r="G49" s="67"/>
      <c r="H49" s="45"/>
    </row>
    <row r="50">
      <c r="C50" s="66"/>
      <c r="D50" s="18"/>
      <c r="E50" s="45"/>
      <c r="F50" s="45"/>
      <c r="G50" s="67"/>
      <c r="H50" s="45"/>
    </row>
    <row r="51">
      <c r="C51" s="66"/>
      <c r="D51" s="18"/>
      <c r="E51" s="45"/>
      <c r="F51" s="45"/>
      <c r="G51" s="67"/>
      <c r="H51" s="45"/>
    </row>
    <row r="52">
      <c r="C52" s="66"/>
      <c r="D52" s="18"/>
      <c r="E52" s="45"/>
      <c r="F52" s="45"/>
      <c r="G52" s="67"/>
      <c r="H52" s="45"/>
    </row>
    <row r="53">
      <c r="C53" s="66"/>
      <c r="D53" s="18"/>
      <c r="E53" s="45"/>
      <c r="F53" s="45"/>
      <c r="G53" s="67"/>
      <c r="H53" s="45"/>
    </row>
    <row r="54">
      <c r="C54" s="66"/>
      <c r="D54" s="18"/>
      <c r="E54" s="45"/>
      <c r="F54" s="45"/>
      <c r="G54" s="67"/>
      <c r="H54" s="45"/>
    </row>
    <row r="55">
      <c r="C55" s="66"/>
      <c r="D55" s="18"/>
      <c r="E55" s="45"/>
      <c r="F55" s="45"/>
      <c r="G55" s="67"/>
      <c r="H55" s="45"/>
    </row>
    <row r="56">
      <c r="C56" s="66"/>
      <c r="D56" s="18"/>
      <c r="E56" s="45"/>
      <c r="F56" s="45"/>
      <c r="G56" s="67"/>
      <c r="H56" s="45"/>
    </row>
    <row r="57">
      <c r="C57" s="66"/>
      <c r="D57" s="18"/>
      <c r="E57" s="45"/>
      <c r="F57" s="45"/>
      <c r="G57" s="67"/>
      <c r="H57" s="45"/>
    </row>
    <row r="58">
      <c r="C58" s="66"/>
      <c r="D58" s="18"/>
      <c r="E58" s="45"/>
      <c r="F58" s="45"/>
      <c r="G58" s="67"/>
      <c r="H58" s="45"/>
    </row>
    <row r="59">
      <c r="C59" s="66"/>
      <c r="D59" s="18"/>
      <c r="E59" s="45"/>
      <c r="F59" s="45"/>
      <c r="G59" s="67"/>
      <c r="H59" s="45"/>
    </row>
    <row r="60">
      <c r="C60" s="66"/>
      <c r="D60" s="18"/>
      <c r="E60" s="45"/>
      <c r="F60" s="45"/>
      <c r="G60" s="67"/>
      <c r="H60" s="45"/>
    </row>
    <row r="61">
      <c r="C61" s="66"/>
      <c r="D61" s="18"/>
      <c r="E61" s="45"/>
      <c r="F61" s="45"/>
      <c r="G61" s="67"/>
      <c r="H61" s="45"/>
    </row>
    <row r="62">
      <c r="C62" s="66"/>
      <c r="D62" s="18"/>
      <c r="E62" s="45"/>
      <c r="F62" s="45"/>
      <c r="G62" s="67"/>
      <c r="H62" s="45"/>
    </row>
    <row r="63">
      <c r="C63" s="66"/>
      <c r="D63" s="18"/>
      <c r="E63" s="45"/>
      <c r="F63" s="45"/>
      <c r="G63" s="67"/>
      <c r="H63" s="45"/>
    </row>
    <row r="64">
      <c r="C64" s="66"/>
      <c r="D64" s="18"/>
      <c r="E64" s="45"/>
      <c r="F64" s="45"/>
      <c r="G64" s="67"/>
      <c r="H64" s="45"/>
    </row>
    <row r="65">
      <c r="C65" s="66"/>
      <c r="D65" s="18"/>
      <c r="E65" s="45"/>
      <c r="F65" s="45"/>
      <c r="G65" s="67"/>
      <c r="H65" s="45"/>
    </row>
    <row r="66">
      <c r="C66" s="66"/>
      <c r="D66" s="18"/>
      <c r="E66" s="45"/>
      <c r="F66" s="45"/>
      <c r="G66" s="67"/>
      <c r="H66" s="45"/>
    </row>
    <row r="67">
      <c r="C67" s="66"/>
      <c r="D67" s="18"/>
      <c r="E67" s="45"/>
      <c r="F67" s="45"/>
      <c r="G67" s="67"/>
      <c r="H67" s="45"/>
    </row>
    <row r="68">
      <c r="C68" s="66"/>
      <c r="D68" s="18"/>
      <c r="E68" s="45"/>
      <c r="F68" s="45"/>
      <c r="G68" s="67"/>
      <c r="H68" s="45"/>
    </row>
    <row r="69">
      <c r="C69" s="66"/>
      <c r="D69" s="18"/>
      <c r="E69" s="45"/>
      <c r="F69" s="45"/>
      <c r="G69" s="67"/>
      <c r="H69" s="45"/>
    </row>
    <row r="70">
      <c r="C70" s="66"/>
      <c r="D70" s="18"/>
      <c r="E70" s="45"/>
      <c r="F70" s="45"/>
      <c r="G70" s="67"/>
      <c r="H70" s="45"/>
    </row>
    <row r="71">
      <c r="C71" s="66"/>
      <c r="D71" s="18"/>
      <c r="E71" s="45"/>
      <c r="F71" s="45"/>
      <c r="G71" s="67"/>
      <c r="H71" s="45"/>
    </row>
    <row r="72">
      <c r="C72" s="66"/>
      <c r="D72" s="18"/>
      <c r="E72" s="45"/>
      <c r="F72" s="45"/>
      <c r="G72" s="67"/>
      <c r="H72" s="45"/>
    </row>
    <row r="73">
      <c r="C73" s="66"/>
      <c r="D73" s="18"/>
      <c r="E73" s="45"/>
      <c r="F73" s="45"/>
      <c r="G73" s="67"/>
      <c r="H73" s="45"/>
    </row>
    <row r="74">
      <c r="C74" s="66"/>
      <c r="D74" s="18"/>
      <c r="E74" s="45"/>
      <c r="F74" s="45"/>
      <c r="G74" s="67"/>
      <c r="H74" s="45"/>
    </row>
    <row r="75">
      <c r="C75" s="66"/>
      <c r="D75" s="18"/>
      <c r="E75" s="45"/>
      <c r="F75" s="45"/>
      <c r="G75" s="67"/>
      <c r="H75" s="45"/>
    </row>
    <row r="76">
      <c r="C76" s="66"/>
      <c r="D76" s="18"/>
      <c r="E76" s="45"/>
      <c r="F76" s="45"/>
      <c r="G76" s="67"/>
      <c r="H76" s="45"/>
    </row>
    <row r="77">
      <c r="C77" s="66"/>
      <c r="D77" s="18"/>
      <c r="E77" s="45"/>
      <c r="F77" s="45"/>
      <c r="G77" s="67"/>
      <c r="H77" s="45"/>
    </row>
    <row r="78">
      <c r="C78" s="66"/>
      <c r="D78" s="18"/>
      <c r="E78" s="45"/>
      <c r="F78" s="45"/>
      <c r="G78" s="67"/>
      <c r="H78" s="45"/>
    </row>
    <row r="79">
      <c r="C79" s="66"/>
      <c r="D79" s="18"/>
      <c r="E79" s="45"/>
      <c r="F79" s="45"/>
      <c r="G79" s="67"/>
      <c r="H79" s="45"/>
    </row>
    <row r="80">
      <c r="C80" s="66"/>
      <c r="D80" s="18"/>
      <c r="E80" s="45"/>
      <c r="F80" s="45"/>
      <c r="G80" s="67"/>
      <c r="H80" s="45"/>
    </row>
    <row r="81">
      <c r="C81" s="66"/>
      <c r="D81" s="18"/>
      <c r="E81" s="45"/>
      <c r="F81" s="45"/>
      <c r="G81" s="67"/>
      <c r="H81" s="45"/>
    </row>
    <row r="82">
      <c r="C82" s="66"/>
      <c r="D82" s="18"/>
      <c r="E82" s="45"/>
      <c r="F82" s="45"/>
      <c r="G82" s="67"/>
      <c r="H82" s="45"/>
    </row>
    <row r="83">
      <c r="C83" s="66"/>
      <c r="D83" s="18"/>
      <c r="E83" s="45"/>
      <c r="F83" s="45"/>
      <c r="G83" s="67"/>
      <c r="H83" s="45"/>
    </row>
    <row r="84">
      <c r="C84" s="66"/>
      <c r="D84" s="18"/>
      <c r="E84" s="45"/>
      <c r="F84" s="45"/>
      <c r="G84" s="67"/>
      <c r="H84" s="45"/>
    </row>
    <row r="85">
      <c r="C85" s="66"/>
      <c r="D85" s="18"/>
      <c r="E85" s="45"/>
      <c r="F85" s="45"/>
      <c r="G85" s="67"/>
      <c r="H85" s="45"/>
    </row>
    <row r="86">
      <c r="C86" s="66"/>
      <c r="D86" s="18"/>
      <c r="E86" s="45"/>
      <c r="F86" s="45"/>
      <c r="G86" s="67"/>
      <c r="H86" s="45"/>
    </row>
    <row r="87">
      <c r="C87" s="66"/>
      <c r="D87" s="18"/>
      <c r="E87" s="45"/>
      <c r="F87" s="45"/>
      <c r="G87" s="67"/>
      <c r="H87" s="45"/>
    </row>
    <row r="88">
      <c r="C88" s="66"/>
      <c r="D88" s="18"/>
      <c r="E88" s="45"/>
      <c r="F88" s="45"/>
      <c r="G88" s="67"/>
      <c r="H88" s="45"/>
    </row>
    <row r="89">
      <c r="C89" s="66"/>
      <c r="D89" s="18"/>
      <c r="E89" s="45"/>
      <c r="F89" s="45"/>
      <c r="G89" s="67"/>
      <c r="H89" s="45"/>
    </row>
    <row r="90">
      <c r="C90" s="66"/>
      <c r="D90" s="18"/>
      <c r="E90" s="45"/>
      <c r="F90" s="45"/>
      <c r="G90" s="67"/>
      <c r="H90" s="45"/>
    </row>
    <row r="91">
      <c r="C91" s="66"/>
      <c r="D91" s="18"/>
      <c r="E91" s="45"/>
      <c r="F91" s="45"/>
      <c r="G91" s="67"/>
      <c r="H91" s="45"/>
    </row>
    <row r="92">
      <c r="C92" s="66"/>
      <c r="D92" s="18"/>
      <c r="E92" s="45"/>
      <c r="F92" s="45"/>
      <c r="G92" s="67"/>
      <c r="H92" s="45"/>
    </row>
    <row r="93">
      <c r="C93" s="66"/>
      <c r="D93" s="18"/>
      <c r="E93" s="45"/>
      <c r="F93" s="45"/>
      <c r="G93" s="67"/>
      <c r="H93" s="45"/>
    </row>
    <row r="94">
      <c r="C94" s="66"/>
      <c r="D94" s="18"/>
      <c r="E94" s="45"/>
      <c r="F94" s="45"/>
      <c r="G94" s="67"/>
      <c r="H94" s="45"/>
    </row>
    <row r="95">
      <c r="C95" s="66"/>
      <c r="D95" s="18"/>
      <c r="E95" s="45"/>
      <c r="F95" s="45"/>
      <c r="G95" s="67"/>
      <c r="H95" s="45"/>
    </row>
    <row r="96">
      <c r="C96" s="66"/>
      <c r="D96" s="18"/>
      <c r="E96" s="45"/>
      <c r="F96" s="45"/>
      <c r="G96" s="67"/>
      <c r="H96" s="45"/>
    </row>
    <row r="97">
      <c r="C97" s="66"/>
      <c r="D97" s="18"/>
      <c r="E97" s="45"/>
      <c r="F97" s="45"/>
      <c r="G97" s="67"/>
      <c r="H97" s="45"/>
    </row>
    <row r="98">
      <c r="C98" s="66"/>
      <c r="D98" s="18"/>
      <c r="E98" s="45"/>
      <c r="F98" s="45"/>
      <c r="G98" s="67"/>
      <c r="H98" s="45"/>
    </row>
    <row r="99">
      <c r="C99" s="66"/>
      <c r="D99" s="18"/>
      <c r="E99" s="45"/>
      <c r="F99" s="45"/>
      <c r="G99" s="67"/>
      <c r="H99" s="45"/>
    </row>
    <row r="100">
      <c r="C100" s="66"/>
      <c r="D100" s="18"/>
      <c r="E100" s="45"/>
      <c r="F100" s="45"/>
      <c r="G100" s="67"/>
      <c r="H100" s="45"/>
    </row>
    <row r="101">
      <c r="C101" s="66"/>
      <c r="D101" s="18"/>
      <c r="E101" s="45"/>
      <c r="F101" s="45"/>
      <c r="G101" s="67"/>
      <c r="H101" s="45"/>
    </row>
    <row r="102">
      <c r="C102" s="66"/>
      <c r="D102" s="18"/>
      <c r="E102" s="45"/>
      <c r="F102" s="45"/>
      <c r="G102" s="67"/>
      <c r="H102" s="45"/>
    </row>
    <row r="103">
      <c r="C103" s="66"/>
      <c r="D103" s="18"/>
      <c r="E103" s="45"/>
      <c r="F103" s="45"/>
      <c r="G103" s="67"/>
      <c r="H103" s="45"/>
    </row>
    <row r="104">
      <c r="C104" s="66"/>
      <c r="D104" s="18"/>
      <c r="E104" s="45"/>
      <c r="F104" s="45"/>
      <c r="G104" s="67"/>
      <c r="H104" s="45"/>
    </row>
    <row r="105">
      <c r="C105" s="66"/>
      <c r="D105" s="18"/>
      <c r="E105" s="45"/>
      <c r="F105" s="45"/>
      <c r="G105" s="67"/>
      <c r="H105" s="45"/>
    </row>
    <row r="106">
      <c r="C106" s="66"/>
      <c r="D106" s="68"/>
      <c r="E106" s="45"/>
      <c r="F106" s="45"/>
      <c r="G106" s="67"/>
      <c r="H106" s="45"/>
    </row>
    <row r="107">
      <c r="C107" s="66"/>
      <c r="D107" s="68"/>
      <c r="E107" s="45"/>
      <c r="F107" s="45"/>
      <c r="G107" s="67"/>
      <c r="H107" s="45"/>
    </row>
    <row r="108">
      <c r="C108" s="66"/>
      <c r="D108" s="68"/>
      <c r="E108" s="45"/>
      <c r="F108" s="45"/>
      <c r="G108" s="67"/>
      <c r="H108" s="45"/>
    </row>
    <row r="109">
      <c r="C109" s="66"/>
      <c r="D109" s="68"/>
      <c r="E109" s="45"/>
      <c r="F109" s="45"/>
      <c r="G109" s="67"/>
      <c r="H109" s="45"/>
    </row>
    <row r="110">
      <c r="C110" s="66"/>
      <c r="D110" s="68"/>
      <c r="E110" s="45"/>
      <c r="F110" s="45"/>
      <c r="G110" s="67"/>
      <c r="H110" s="45"/>
    </row>
    <row r="111">
      <c r="C111" s="66"/>
      <c r="D111" s="68"/>
      <c r="E111" s="45"/>
      <c r="F111" s="45"/>
      <c r="G111" s="67"/>
      <c r="H111" s="45"/>
    </row>
    <row r="112">
      <c r="C112" s="66"/>
      <c r="D112" s="68"/>
      <c r="E112" s="45"/>
      <c r="F112" s="45"/>
      <c r="G112" s="67"/>
      <c r="H112" s="45"/>
    </row>
    <row r="113">
      <c r="C113" s="66"/>
      <c r="D113" s="68"/>
      <c r="E113" s="45"/>
      <c r="F113" s="45"/>
      <c r="G113" s="67"/>
      <c r="H113" s="45"/>
    </row>
    <row r="114">
      <c r="C114" s="66"/>
      <c r="D114" s="68"/>
      <c r="E114" s="45"/>
      <c r="F114" s="45"/>
      <c r="G114" s="67"/>
      <c r="H114" s="45"/>
    </row>
    <row r="115">
      <c r="C115" s="66"/>
      <c r="D115" s="68"/>
      <c r="E115" s="45"/>
      <c r="F115" s="45"/>
      <c r="G115" s="67"/>
      <c r="H115" s="45"/>
    </row>
    <row r="116">
      <c r="C116" s="66"/>
      <c r="D116" s="68"/>
      <c r="E116" s="45"/>
      <c r="F116" s="45"/>
      <c r="G116" s="67"/>
      <c r="H116" s="45"/>
    </row>
    <row r="117">
      <c r="C117" s="66"/>
      <c r="D117" s="68"/>
      <c r="E117" s="45"/>
      <c r="F117" s="45"/>
      <c r="G117" s="67"/>
      <c r="H117" s="45"/>
    </row>
    <row r="118">
      <c r="C118" s="39"/>
      <c r="D118" s="69"/>
      <c r="E118" s="45"/>
      <c r="F118" s="45"/>
      <c r="G118" s="67"/>
      <c r="H118" s="45"/>
    </row>
    <row r="119">
      <c r="C119" s="66"/>
      <c r="D119" s="69"/>
      <c r="E119" s="45"/>
      <c r="F119" s="45"/>
      <c r="G119" s="67"/>
      <c r="H119" s="45"/>
    </row>
    <row r="120">
      <c r="C120" s="66"/>
      <c r="D120" s="69"/>
      <c r="E120" s="45"/>
      <c r="F120" s="45"/>
      <c r="G120" s="67"/>
      <c r="H120" s="45"/>
    </row>
    <row r="121">
      <c r="C121" s="66"/>
      <c r="D121" s="69"/>
      <c r="E121" s="45"/>
      <c r="F121" s="45"/>
      <c r="G121" s="67"/>
      <c r="H121" s="45"/>
    </row>
    <row r="122">
      <c r="C122" s="66"/>
      <c r="D122" s="69"/>
      <c r="E122" s="45"/>
      <c r="F122" s="45"/>
      <c r="G122" s="67"/>
      <c r="H122" s="45"/>
    </row>
    <row r="123">
      <c r="C123" s="66"/>
      <c r="D123" s="69"/>
      <c r="E123" s="45"/>
      <c r="F123" s="45"/>
      <c r="G123" s="67"/>
      <c r="H123" s="45"/>
    </row>
    <row r="124">
      <c r="C124" s="66"/>
      <c r="D124" s="69"/>
      <c r="E124" s="45"/>
      <c r="F124" s="45"/>
      <c r="G124" s="67"/>
      <c r="H124" s="45"/>
    </row>
    <row r="125">
      <c r="C125" s="66"/>
      <c r="D125" s="69"/>
      <c r="E125" s="45"/>
      <c r="F125" s="45"/>
      <c r="G125" s="67"/>
      <c r="H125" s="45"/>
    </row>
    <row r="126">
      <c r="C126" s="66"/>
      <c r="D126" s="69"/>
      <c r="E126" s="45"/>
      <c r="F126" s="45"/>
      <c r="G126" s="67"/>
      <c r="H126" s="45"/>
    </row>
    <row r="127">
      <c r="C127" s="66"/>
      <c r="D127" s="69"/>
      <c r="E127" s="45"/>
      <c r="F127" s="45"/>
      <c r="G127" s="67"/>
      <c r="H127" s="45"/>
    </row>
    <row r="128">
      <c r="C128" s="66"/>
      <c r="D128" s="69"/>
      <c r="E128" s="45"/>
      <c r="F128" s="45"/>
      <c r="G128" s="67"/>
      <c r="H128" s="45"/>
    </row>
    <row r="129">
      <c r="C129" s="66"/>
      <c r="D129" s="69"/>
      <c r="E129" s="45"/>
      <c r="F129" s="45"/>
      <c r="G129" s="67"/>
      <c r="H129" s="45"/>
    </row>
    <row r="130">
      <c r="C130" s="66"/>
      <c r="D130" s="69"/>
      <c r="E130" s="45"/>
      <c r="F130" s="45"/>
      <c r="G130" s="67"/>
      <c r="H130" s="45"/>
    </row>
    <row r="131">
      <c r="C131" s="66"/>
      <c r="D131" s="69"/>
      <c r="E131" s="45"/>
      <c r="F131" s="45"/>
      <c r="G131" s="67"/>
      <c r="H131" s="45"/>
    </row>
    <row r="132">
      <c r="C132" s="66"/>
      <c r="D132" s="69"/>
      <c r="E132" s="45"/>
      <c r="F132" s="45"/>
      <c r="G132" s="67"/>
      <c r="H132" s="45"/>
    </row>
    <row r="133">
      <c r="C133" s="66"/>
      <c r="D133" s="69"/>
      <c r="E133" s="45"/>
      <c r="F133" s="45"/>
      <c r="G133" s="67"/>
      <c r="H133" s="45"/>
    </row>
    <row r="134">
      <c r="C134" s="66"/>
      <c r="D134" s="69"/>
      <c r="E134" s="45"/>
      <c r="F134" s="45"/>
      <c r="G134" s="67"/>
      <c r="H134" s="45"/>
    </row>
    <row r="135">
      <c r="C135" s="66"/>
      <c r="D135" s="69"/>
      <c r="E135" s="45"/>
      <c r="F135" s="45"/>
      <c r="G135" s="67"/>
      <c r="H135" s="45"/>
    </row>
    <row r="136">
      <c r="C136" s="66"/>
      <c r="D136" s="69"/>
      <c r="E136" s="45"/>
      <c r="F136" s="45"/>
      <c r="G136" s="67"/>
      <c r="H136" s="45"/>
    </row>
    <row r="137">
      <c r="C137" s="66"/>
      <c r="D137" s="69"/>
      <c r="E137" s="45"/>
      <c r="F137" s="45"/>
      <c r="G137" s="67"/>
      <c r="H137" s="45"/>
    </row>
    <row r="138">
      <c r="C138" s="66"/>
      <c r="D138" s="69"/>
      <c r="E138" s="45"/>
      <c r="F138" s="45"/>
      <c r="G138" s="67"/>
      <c r="H138" s="45"/>
    </row>
    <row r="139">
      <c r="C139" s="66"/>
      <c r="D139" s="69"/>
      <c r="E139" s="45"/>
      <c r="F139" s="45"/>
      <c r="G139" s="67"/>
      <c r="H139" s="45"/>
    </row>
    <row r="140">
      <c r="C140" s="66"/>
      <c r="D140" s="69"/>
      <c r="E140" s="45"/>
      <c r="F140" s="45"/>
      <c r="G140" s="67"/>
      <c r="H140" s="45"/>
    </row>
    <row r="141">
      <c r="C141" s="66"/>
      <c r="D141" s="69"/>
      <c r="E141" s="45"/>
      <c r="F141" s="45"/>
      <c r="G141" s="67"/>
      <c r="H141" s="45"/>
    </row>
    <row r="142">
      <c r="C142" s="66"/>
      <c r="D142" s="69"/>
      <c r="E142" s="45"/>
      <c r="F142" s="45"/>
      <c r="G142" s="67"/>
      <c r="H142" s="45"/>
    </row>
    <row r="143">
      <c r="C143" s="66"/>
      <c r="D143" s="69"/>
      <c r="E143" s="45"/>
      <c r="F143" s="45"/>
      <c r="G143" s="67"/>
      <c r="H143" s="45"/>
    </row>
    <row r="144">
      <c r="C144" s="66"/>
      <c r="D144" s="69"/>
      <c r="E144" s="45"/>
      <c r="F144" s="45"/>
      <c r="G144" s="67"/>
      <c r="H144" s="45"/>
    </row>
    <row r="145">
      <c r="C145" s="66"/>
      <c r="D145" s="69"/>
      <c r="E145" s="45"/>
      <c r="F145" s="45"/>
      <c r="G145" s="67"/>
      <c r="H145" s="45"/>
    </row>
    <row r="146">
      <c r="C146" s="66"/>
      <c r="D146" s="69"/>
      <c r="E146" s="45"/>
      <c r="F146" s="45"/>
      <c r="G146" s="67"/>
      <c r="H146" s="45"/>
    </row>
    <row r="147">
      <c r="C147" s="66"/>
      <c r="D147" s="69"/>
      <c r="E147" s="45"/>
      <c r="F147" s="45"/>
      <c r="G147" s="67"/>
      <c r="H147" s="45"/>
    </row>
    <row r="148">
      <c r="C148" s="66"/>
      <c r="D148" s="69"/>
      <c r="E148" s="45"/>
      <c r="F148" s="45"/>
      <c r="G148" s="67"/>
      <c r="H148" s="45"/>
    </row>
    <row r="149">
      <c r="C149" s="66"/>
      <c r="D149" s="69"/>
      <c r="E149" s="45"/>
      <c r="F149" s="45"/>
      <c r="G149" s="67"/>
      <c r="H149" s="45"/>
    </row>
    <row r="150">
      <c r="C150" s="66"/>
      <c r="D150" s="69"/>
      <c r="E150" s="45"/>
      <c r="F150" s="45"/>
      <c r="G150" s="67"/>
      <c r="H150" s="45"/>
    </row>
    <row r="151">
      <c r="C151" s="66"/>
      <c r="D151" s="69"/>
      <c r="E151" s="45"/>
      <c r="F151" s="45"/>
      <c r="G151" s="67"/>
      <c r="H151" s="45"/>
    </row>
    <row r="152">
      <c r="C152" s="66"/>
      <c r="D152" s="69"/>
      <c r="E152" s="45"/>
      <c r="F152" s="45"/>
      <c r="G152" s="67"/>
      <c r="H152" s="45"/>
    </row>
    <row r="153">
      <c r="C153" s="66"/>
      <c r="D153" s="69"/>
      <c r="E153" s="45"/>
      <c r="F153" s="45"/>
      <c r="G153" s="67"/>
      <c r="H153" s="45"/>
    </row>
    <row r="154">
      <c r="C154" s="66"/>
      <c r="D154" s="69"/>
      <c r="E154" s="45"/>
      <c r="F154" s="45"/>
      <c r="G154" s="67"/>
      <c r="H154" s="45"/>
    </row>
    <row r="155">
      <c r="C155" s="66"/>
      <c r="D155" s="69"/>
      <c r="E155" s="45"/>
      <c r="F155" s="45"/>
      <c r="G155" s="67"/>
      <c r="H155" s="45"/>
    </row>
    <row r="156">
      <c r="C156" s="66"/>
      <c r="D156" s="69"/>
      <c r="E156" s="45"/>
      <c r="F156" s="45"/>
      <c r="G156" s="67"/>
      <c r="H156" s="45"/>
    </row>
    <row r="157">
      <c r="C157" s="66"/>
      <c r="D157" s="69"/>
      <c r="E157" s="45"/>
      <c r="F157" s="45"/>
      <c r="G157" s="67"/>
      <c r="H157" s="45"/>
    </row>
    <row r="158">
      <c r="C158" s="66"/>
      <c r="D158" s="69"/>
      <c r="E158" s="45"/>
      <c r="F158" s="45"/>
      <c r="G158" s="67"/>
      <c r="H158" s="45"/>
    </row>
    <row r="159">
      <c r="C159" s="66"/>
      <c r="D159" s="69"/>
      <c r="E159" s="45"/>
      <c r="F159" s="45"/>
      <c r="G159" s="67"/>
      <c r="H159" s="45"/>
    </row>
    <row r="160">
      <c r="C160" s="66"/>
      <c r="D160" s="69"/>
      <c r="E160" s="45"/>
      <c r="F160" s="45"/>
      <c r="G160" s="67"/>
      <c r="H160" s="45"/>
    </row>
    <row r="161">
      <c r="C161" s="66"/>
      <c r="D161" s="69"/>
      <c r="E161" s="45"/>
      <c r="F161" s="45"/>
      <c r="G161" s="67"/>
      <c r="H161" s="45"/>
    </row>
    <row r="162">
      <c r="C162" s="66"/>
      <c r="D162" s="69"/>
      <c r="E162" s="45"/>
      <c r="F162" s="45"/>
      <c r="G162" s="67"/>
      <c r="H162" s="45"/>
    </row>
    <row r="163">
      <c r="C163" s="66"/>
      <c r="D163" s="69"/>
      <c r="E163" s="45"/>
      <c r="F163" s="45"/>
      <c r="G163" s="67"/>
      <c r="H163" s="45"/>
    </row>
    <row r="164">
      <c r="C164" s="66"/>
      <c r="D164" s="69"/>
      <c r="E164" s="45"/>
      <c r="F164" s="45"/>
      <c r="G164" s="67"/>
      <c r="H164" s="45"/>
    </row>
    <row r="165">
      <c r="C165" s="66"/>
      <c r="D165" s="69"/>
      <c r="E165" s="45"/>
      <c r="F165" s="45"/>
      <c r="G165" s="67"/>
      <c r="H165" s="45"/>
    </row>
    <row r="166">
      <c r="C166" s="66"/>
      <c r="D166" s="69"/>
      <c r="E166" s="45"/>
      <c r="F166" s="45"/>
      <c r="G166" s="67"/>
      <c r="H166" s="45"/>
    </row>
    <row r="167">
      <c r="C167" s="66"/>
      <c r="D167" s="69"/>
      <c r="E167" s="45"/>
      <c r="F167" s="45"/>
      <c r="G167" s="67"/>
      <c r="H167" s="45"/>
    </row>
    <row r="168">
      <c r="C168" s="66"/>
      <c r="D168" s="69"/>
      <c r="E168" s="45"/>
      <c r="F168" s="45"/>
      <c r="G168" s="67"/>
      <c r="H168" s="45"/>
    </row>
    <row r="169">
      <c r="C169" s="66"/>
      <c r="D169" s="69"/>
      <c r="E169" s="45"/>
      <c r="F169" s="45"/>
      <c r="G169" s="67"/>
      <c r="H169" s="45"/>
    </row>
    <row r="170">
      <c r="C170" s="66"/>
      <c r="D170" s="69"/>
      <c r="E170" s="45"/>
      <c r="F170" s="45"/>
      <c r="G170" s="67"/>
      <c r="H170" s="45"/>
    </row>
    <row r="171">
      <c r="C171" s="66"/>
      <c r="D171" s="69"/>
      <c r="E171" s="45"/>
      <c r="F171" s="45"/>
      <c r="G171" s="67"/>
      <c r="H171" s="45"/>
    </row>
    <row r="172">
      <c r="C172" s="66"/>
      <c r="D172" s="69"/>
      <c r="E172" s="45"/>
      <c r="F172" s="45"/>
      <c r="G172" s="67"/>
      <c r="H172" s="45"/>
    </row>
    <row r="173">
      <c r="C173" s="66"/>
      <c r="D173" s="69"/>
      <c r="E173" s="45"/>
      <c r="F173" s="45"/>
      <c r="G173" s="67"/>
      <c r="H173" s="45"/>
    </row>
    <row r="174">
      <c r="C174" s="66"/>
      <c r="D174" s="69"/>
      <c r="E174" s="45"/>
      <c r="F174" s="45"/>
      <c r="G174" s="67"/>
      <c r="H174" s="45"/>
    </row>
    <row r="175">
      <c r="C175" s="66"/>
      <c r="D175" s="69"/>
      <c r="E175" s="45"/>
      <c r="F175" s="45"/>
      <c r="G175" s="67"/>
      <c r="H175" s="45"/>
    </row>
    <row r="176">
      <c r="C176" s="66"/>
      <c r="D176" s="69"/>
      <c r="E176" s="45"/>
      <c r="F176" s="45"/>
      <c r="G176" s="67"/>
      <c r="H176" s="45"/>
    </row>
    <row r="177">
      <c r="C177" s="66"/>
      <c r="D177" s="69"/>
      <c r="E177" s="45"/>
      <c r="F177" s="45"/>
      <c r="G177" s="67"/>
      <c r="H177" s="45"/>
    </row>
    <row r="178">
      <c r="C178" s="66"/>
      <c r="D178" s="69"/>
      <c r="E178" s="45"/>
      <c r="F178" s="45"/>
      <c r="G178" s="67"/>
      <c r="H178" s="45"/>
    </row>
    <row r="179">
      <c r="C179" s="66"/>
      <c r="D179" s="69"/>
      <c r="E179" s="45"/>
      <c r="F179" s="45"/>
      <c r="G179" s="67"/>
      <c r="H179" s="45"/>
    </row>
    <row r="180">
      <c r="C180" s="66"/>
      <c r="D180" s="69"/>
      <c r="E180" s="45"/>
      <c r="F180" s="45"/>
      <c r="G180" s="67"/>
      <c r="H180" s="45"/>
    </row>
    <row r="181">
      <c r="C181" s="66"/>
      <c r="D181" s="69"/>
      <c r="E181" s="45"/>
      <c r="F181" s="45"/>
      <c r="G181" s="67"/>
      <c r="H181" s="45"/>
    </row>
    <row r="182">
      <c r="C182" s="66"/>
      <c r="D182" s="69"/>
      <c r="E182" s="45"/>
      <c r="F182" s="45"/>
      <c r="G182" s="67"/>
      <c r="H182" s="45"/>
    </row>
    <row r="183">
      <c r="C183" s="66"/>
      <c r="D183" s="69"/>
      <c r="E183" s="45"/>
      <c r="F183" s="45"/>
      <c r="G183" s="67"/>
      <c r="H183" s="45"/>
    </row>
    <row r="184">
      <c r="C184" s="66"/>
      <c r="D184" s="69"/>
      <c r="E184" s="45"/>
      <c r="F184" s="45"/>
      <c r="G184" s="67"/>
      <c r="H184" s="45"/>
    </row>
    <row r="185">
      <c r="C185" s="66"/>
      <c r="D185" s="69"/>
      <c r="E185" s="45"/>
      <c r="F185" s="45"/>
      <c r="G185" s="67"/>
      <c r="H185" s="45"/>
    </row>
    <row r="186">
      <c r="C186" s="66"/>
      <c r="D186" s="69"/>
      <c r="E186" s="45"/>
      <c r="F186" s="45"/>
      <c r="G186" s="67"/>
      <c r="H186" s="45"/>
    </row>
    <row r="187">
      <c r="C187" s="66"/>
      <c r="D187" s="69"/>
      <c r="E187" s="45"/>
      <c r="F187" s="45"/>
      <c r="G187" s="67"/>
      <c r="H187" s="45"/>
    </row>
    <row r="188">
      <c r="C188" s="66"/>
      <c r="D188" s="69"/>
      <c r="E188" s="45"/>
      <c r="F188" s="45"/>
      <c r="G188" s="67"/>
      <c r="H188" s="45"/>
    </row>
    <row r="189">
      <c r="C189" s="66"/>
      <c r="D189" s="69"/>
      <c r="E189" s="45"/>
      <c r="F189" s="45"/>
      <c r="G189" s="67"/>
      <c r="H189" s="45"/>
    </row>
    <row r="190">
      <c r="C190" s="66"/>
      <c r="D190" s="69"/>
      <c r="E190" s="45"/>
      <c r="F190" s="45"/>
      <c r="G190" s="67"/>
      <c r="H190" s="45"/>
    </row>
    <row r="191">
      <c r="C191" s="66"/>
      <c r="D191" s="69"/>
      <c r="E191" s="45"/>
      <c r="F191" s="45"/>
      <c r="G191" s="67"/>
      <c r="H191" s="45"/>
    </row>
    <row r="192">
      <c r="C192" s="66"/>
      <c r="D192" s="69"/>
      <c r="E192" s="45"/>
      <c r="F192" s="45"/>
      <c r="G192" s="67"/>
      <c r="H192" s="45"/>
    </row>
    <row r="193">
      <c r="C193" s="66"/>
      <c r="D193" s="69"/>
      <c r="E193" s="45"/>
      <c r="F193" s="45"/>
      <c r="G193" s="67"/>
      <c r="H193" s="45"/>
    </row>
    <row r="194">
      <c r="C194" s="66"/>
      <c r="D194" s="69"/>
      <c r="E194" s="45"/>
      <c r="F194" s="45"/>
      <c r="G194" s="67"/>
      <c r="H194" s="45"/>
    </row>
    <row r="195">
      <c r="C195" s="66"/>
      <c r="D195" s="69"/>
      <c r="E195" s="45"/>
      <c r="F195" s="45"/>
      <c r="G195" s="67"/>
      <c r="H195" s="45"/>
    </row>
    <row r="196">
      <c r="C196" s="66"/>
      <c r="D196" s="69"/>
      <c r="E196" s="45"/>
      <c r="F196" s="45"/>
      <c r="G196" s="67"/>
      <c r="H196" s="45"/>
    </row>
    <row r="197">
      <c r="C197" s="66"/>
      <c r="D197" s="69"/>
      <c r="E197" s="45"/>
      <c r="F197" s="45"/>
      <c r="G197" s="67"/>
      <c r="H197" s="45"/>
    </row>
    <row r="198">
      <c r="C198" s="66"/>
      <c r="D198" s="69"/>
      <c r="E198" s="45"/>
      <c r="F198" s="45"/>
      <c r="G198" s="67"/>
      <c r="H198" s="45"/>
    </row>
    <row r="199">
      <c r="C199" s="66"/>
      <c r="D199" s="69"/>
      <c r="E199" s="45"/>
      <c r="F199" s="45"/>
      <c r="G199" s="67"/>
      <c r="H199" s="45"/>
    </row>
    <row r="200">
      <c r="C200" s="66"/>
      <c r="D200" s="69"/>
      <c r="E200" s="45"/>
      <c r="F200" s="45"/>
      <c r="G200" s="67"/>
      <c r="H200" s="45"/>
    </row>
    <row r="201">
      <c r="C201" s="66"/>
      <c r="D201" s="69"/>
      <c r="E201" s="45"/>
      <c r="F201" s="45"/>
      <c r="G201" s="67"/>
      <c r="H201" s="45"/>
    </row>
    <row r="202">
      <c r="C202" s="66"/>
      <c r="D202" s="69"/>
      <c r="E202" s="45"/>
      <c r="F202" s="45"/>
      <c r="G202" s="67"/>
      <c r="H202" s="45"/>
    </row>
    <row r="203">
      <c r="C203" s="66"/>
      <c r="D203" s="69"/>
      <c r="E203" s="45"/>
      <c r="F203" s="45"/>
      <c r="G203" s="67"/>
      <c r="H203" s="45"/>
    </row>
    <row r="204">
      <c r="C204" s="66"/>
      <c r="D204" s="69"/>
      <c r="E204" s="45"/>
      <c r="F204" s="45"/>
      <c r="G204" s="67"/>
      <c r="H204" s="45"/>
    </row>
    <row r="205">
      <c r="C205" s="66"/>
      <c r="D205" s="69"/>
      <c r="E205" s="45"/>
      <c r="F205" s="45"/>
      <c r="G205" s="67"/>
      <c r="H205" s="45"/>
    </row>
    <row r="206">
      <c r="C206" s="66"/>
      <c r="D206" s="69"/>
      <c r="E206" s="45"/>
      <c r="F206" s="45"/>
      <c r="G206" s="67"/>
      <c r="H206" s="45"/>
    </row>
    <row r="207">
      <c r="C207" s="66"/>
      <c r="D207" s="69"/>
      <c r="E207" s="45"/>
      <c r="F207" s="45"/>
      <c r="G207" s="67"/>
      <c r="H207" s="45"/>
    </row>
    <row r="208">
      <c r="C208" s="66"/>
      <c r="D208" s="69"/>
      <c r="E208" s="45"/>
      <c r="F208" s="45"/>
      <c r="G208" s="67"/>
      <c r="H208" s="45"/>
    </row>
    <row r="209">
      <c r="C209" s="66"/>
      <c r="D209" s="69"/>
      <c r="E209" s="45"/>
      <c r="F209" s="45"/>
      <c r="G209" s="67"/>
      <c r="H209" s="45"/>
    </row>
    <row r="210">
      <c r="C210" s="66"/>
      <c r="D210" s="69"/>
      <c r="E210" s="45"/>
      <c r="F210" s="45"/>
      <c r="G210" s="67"/>
      <c r="H210" s="45"/>
    </row>
    <row r="211">
      <c r="C211" s="66"/>
      <c r="D211" s="69"/>
      <c r="E211" s="45"/>
      <c r="F211" s="45"/>
      <c r="G211" s="67"/>
      <c r="H211" s="45"/>
    </row>
    <row r="212">
      <c r="C212" s="66"/>
      <c r="D212" s="69"/>
      <c r="E212" s="45"/>
      <c r="F212" s="45"/>
      <c r="G212" s="67"/>
      <c r="H212" s="45"/>
    </row>
    <row r="213">
      <c r="C213" s="66"/>
      <c r="D213" s="69"/>
      <c r="E213" s="45"/>
      <c r="F213" s="45"/>
      <c r="G213" s="67"/>
      <c r="H213" s="45"/>
    </row>
    <row r="214">
      <c r="C214" s="66"/>
      <c r="D214" s="69"/>
      <c r="E214" s="45"/>
      <c r="F214" s="45"/>
      <c r="G214" s="67"/>
      <c r="H214" s="45"/>
    </row>
    <row r="215">
      <c r="C215" s="66"/>
      <c r="D215" s="69"/>
      <c r="E215" s="45"/>
      <c r="F215" s="45"/>
      <c r="G215" s="67"/>
      <c r="H215" s="45"/>
    </row>
    <row r="216">
      <c r="C216" s="66"/>
      <c r="D216" s="69"/>
      <c r="E216" s="45"/>
      <c r="F216" s="45"/>
      <c r="G216" s="67"/>
      <c r="H216" s="45"/>
    </row>
    <row r="217">
      <c r="C217" s="66"/>
      <c r="D217" s="69"/>
      <c r="E217" s="45"/>
      <c r="F217" s="45"/>
      <c r="G217" s="67"/>
      <c r="H217" s="45"/>
    </row>
    <row r="218">
      <c r="C218" s="66"/>
      <c r="D218" s="69"/>
      <c r="E218" s="45"/>
      <c r="F218" s="45"/>
      <c r="G218" s="67"/>
      <c r="H218" s="45"/>
    </row>
    <row r="219">
      <c r="C219" s="66"/>
      <c r="D219" s="69"/>
      <c r="E219" s="45"/>
      <c r="F219" s="45"/>
      <c r="G219" s="67"/>
      <c r="H219" s="45"/>
    </row>
    <row r="220">
      <c r="C220" s="66"/>
      <c r="D220" s="69"/>
      <c r="E220" s="45"/>
      <c r="F220" s="45"/>
      <c r="G220" s="67"/>
      <c r="H220" s="45"/>
    </row>
    <row r="221">
      <c r="C221" s="66"/>
      <c r="D221" s="69"/>
      <c r="E221" s="45"/>
      <c r="F221" s="45"/>
      <c r="G221" s="67"/>
      <c r="H221" s="45"/>
    </row>
    <row r="222">
      <c r="C222" s="66"/>
      <c r="D222" s="69"/>
      <c r="E222" s="45"/>
      <c r="F222" s="45"/>
      <c r="G222" s="67"/>
      <c r="H222" s="45"/>
    </row>
    <row r="223">
      <c r="C223" s="66"/>
      <c r="D223" s="69"/>
      <c r="E223" s="45"/>
      <c r="F223" s="45"/>
      <c r="G223" s="67"/>
      <c r="H223" s="45"/>
    </row>
    <row r="224">
      <c r="C224" s="66"/>
      <c r="D224" s="69"/>
      <c r="E224" s="45"/>
      <c r="F224" s="45"/>
      <c r="G224" s="67"/>
      <c r="H224" s="45"/>
    </row>
    <row r="225">
      <c r="C225" s="66"/>
      <c r="D225" s="69"/>
      <c r="E225" s="45"/>
      <c r="F225" s="45"/>
      <c r="G225" s="67"/>
      <c r="H225" s="45"/>
    </row>
    <row r="226">
      <c r="C226" s="66"/>
      <c r="D226" s="69"/>
      <c r="E226" s="45"/>
      <c r="F226" s="45"/>
      <c r="G226" s="67"/>
      <c r="H226" s="45"/>
    </row>
    <row r="227">
      <c r="C227" s="66"/>
      <c r="D227" s="69"/>
      <c r="E227" s="45"/>
      <c r="F227" s="45"/>
      <c r="G227" s="67"/>
      <c r="H227" s="45"/>
    </row>
    <row r="228">
      <c r="C228" s="66"/>
      <c r="D228" s="69"/>
      <c r="E228" s="45"/>
      <c r="F228" s="45"/>
      <c r="G228" s="67"/>
      <c r="H228" s="45"/>
    </row>
    <row r="229">
      <c r="C229" s="66"/>
      <c r="D229" s="69"/>
      <c r="E229" s="45"/>
      <c r="F229" s="45"/>
      <c r="G229" s="67"/>
      <c r="H229" s="45"/>
    </row>
    <row r="230">
      <c r="C230" s="66"/>
      <c r="D230" s="69"/>
      <c r="E230" s="45"/>
      <c r="F230" s="45"/>
      <c r="G230" s="67"/>
      <c r="H230" s="45"/>
    </row>
    <row r="231">
      <c r="C231" s="66"/>
      <c r="D231" s="69"/>
      <c r="E231" s="45"/>
      <c r="F231" s="45"/>
      <c r="G231" s="67"/>
      <c r="H231" s="45"/>
    </row>
    <row r="232">
      <c r="C232" s="66"/>
      <c r="D232" s="69"/>
      <c r="E232" s="45"/>
      <c r="F232" s="45"/>
      <c r="G232" s="67"/>
      <c r="H232" s="45"/>
    </row>
    <row r="233">
      <c r="C233" s="66"/>
      <c r="D233" s="69"/>
      <c r="E233" s="45"/>
      <c r="F233" s="45"/>
      <c r="G233" s="67"/>
      <c r="H233" s="45"/>
    </row>
    <row r="234">
      <c r="C234" s="66"/>
      <c r="D234" s="69"/>
      <c r="E234" s="45"/>
      <c r="F234" s="45"/>
      <c r="G234" s="67"/>
      <c r="H234" s="45"/>
    </row>
    <row r="235">
      <c r="C235" s="66"/>
      <c r="D235" s="69"/>
      <c r="E235" s="45"/>
      <c r="F235" s="45"/>
      <c r="G235" s="67"/>
      <c r="H235" s="45"/>
    </row>
    <row r="236">
      <c r="C236" s="66"/>
      <c r="D236" s="69"/>
      <c r="E236" s="45"/>
      <c r="F236" s="45"/>
      <c r="G236" s="67"/>
      <c r="H236" s="45"/>
    </row>
    <row r="237">
      <c r="C237" s="66"/>
      <c r="D237" s="69"/>
      <c r="E237" s="45"/>
      <c r="F237" s="45"/>
      <c r="G237" s="67"/>
      <c r="H237" s="45"/>
    </row>
    <row r="238">
      <c r="C238" s="66"/>
      <c r="D238" s="69"/>
      <c r="E238" s="45"/>
      <c r="F238" s="45"/>
      <c r="G238" s="67"/>
      <c r="H238" s="45"/>
    </row>
    <row r="239">
      <c r="C239" s="66"/>
      <c r="D239" s="69"/>
      <c r="E239" s="45"/>
      <c r="F239" s="45"/>
      <c r="G239" s="67"/>
      <c r="H239" s="45"/>
    </row>
    <row r="240">
      <c r="C240" s="66"/>
      <c r="D240" s="69"/>
      <c r="E240" s="45"/>
      <c r="F240" s="45"/>
      <c r="G240" s="67"/>
      <c r="H240" s="45"/>
    </row>
    <row r="241">
      <c r="C241" s="66"/>
      <c r="D241" s="69"/>
      <c r="E241" s="45"/>
      <c r="F241" s="45"/>
      <c r="G241" s="67"/>
      <c r="H241" s="45"/>
    </row>
    <row r="242">
      <c r="C242" s="66"/>
      <c r="D242" s="69"/>
      <c r="E242" s="45"/>
      <c r="F242" s="45"/>
      <c r="G242" s="67"/>
      <c r="H242" s="45"/>
    </row>
    <row r="243">
      <c r="C243" s="66"/>
      <c r="D243" s="69"/>
      <c r="E243" s="45"/>
      <c r="F243" s="45"/>
      <c r="G243" s="67"/>
      <c r="H243" s="45"/>
    </row>
    <row r="244">
      <c r="C244" s="66"/>
      <c r="D244" s="69"/>
      <c r="E244" s="45"/>
      <c r="F244" s="45"/>
      <c r="G244" s="67"/>
      <c r="H244" s="45"/>
    </row>
    <row r="245">
      <c r="C245" s="66"/>
      <c r="D245" s="69"/>
      <c r="E245" s="45"/>
      <c r="F245" s="45"/>
      <c r="G245" s="67"/>
      <c r="H245" s="45"/>
    </row>
    <row r="246">
      <c r="C246" s="66"/>
      <c r="D246" s="69"/>
      <c r="E246" s="45"/>
      <c r="F246" s="45"/>
      <c r="G246" s="67"/>
      <c r="H246" s="45"/>
    </row>
    <row r="247">
      <c r="C247" s="66"/>
      <c r="D247" s="69"/>
      <c r="E247" s="45"/>
      <c r="F247" s="45"/>
      <c r="G247" s="67"/>
      <c r="H247" s="45"/>
    </row>
    <row r="248">
      <c r="C248" s="66"/>
      <c r="D248" s="69"/>
      <c r="E248" s="45"/>
      <c r="F248" s="45"/>
      <c r="G248" s="67"/>
      <c r="H248" s="45"/>
    </row>
    <row r="249">
      <c r="C249" s="66"/>
      <c r="D249" s="69"/>
      <c r="E249" s="45"/>
      <c r="F249" s="45"/>
      <c r="G249" s="67"/>
      <c r="H249" s="45"/>
    </row>
    <row r="250">
      <c r="C250" s="66"/>
      <c r="D250" s="69"/>
      <c r="E250" s="45"/>
      <c r="F250" s="45"/>
      <c r="G250" s="67"/>
      <c r="H250" s="45"/>
    </row>
    <row r="251">
      <c r="C251" s="66"/>
      <c r="D251" s="69"/>
      <c r="E251" s="45"/>
      <c r="F251" s="45"/>
      <c r="G251" s="67"/>
      <c r="H251" s="45"/>
    </row>
    <row r="252">
      <c r="C252" s="66"/>
      <c r="D252" s="69"/>
      <c r="E252" s="45"/>
      <c r="F252" s="45"/>
      <c r="G252" s="67"/>
      <c r="H252" s="45"/>
    </row>
    <row r="253">
      <c r="C253" s="66"/>
      <c r="D253" s="69"/>
      <c r="E253" s="45"/>
      <c r="F253" s="45"/>
      <c r="G253" s="67"/>
      <c r="H253" s="45"/>
    </row>
    <row r="254">
      <c r="C254" s="66"/>
      <c r="D254" s="69"/>
      <c r="E254" s="45"/>
      <c r="F254" s="45"/>
      <c r="G254" s="67"/>
      <c r="H254" s="45"/>
    </row>
    <row r="255">
      <c r="C255" s="66"/>
      <c r="D255" s="69"/>
      <c r="E255" s="45"/>
      <c r="F255" s="45"/>
      <c r="G255" s="67"/>
      <c r="H255" s="45"/>
    </row>
    <row r="256">
      <c r="C256" s="66"/>
      <c r="D256" s="69"/>
      <c r="E256" s="45"/>
      <c r="F256" s="45"/>
      <c r="G256" s="67"/>
      <c r="H256" s="45"/>
    </row>
    <row r="257">
      <c r="C257" s="66"/>
      <c r="D257" s="69"/>
      <c r="E257" s="45"/>
      <c r="F257" s="45"/>
      <c r="G257" s="67"/>
      <c r="H257" s="45"/>
    </row>
    <row r="258">
      <c r="C258" s="66"/>
      <c r="D258" s="69"/>
      <c r="E258" s="45"/>
      <c r="F258" s="45"/>
      <c r="G258" s="67"/>
      <c r="H258" s="45"/>
    </row>
    <row r="259">
      <c r="C259" s="66"/>
      <c r="D259" s="69"/>
      <c r="E259" s="45"/>
      <c r="F259" s="45"/>
      <c r="G259" s="67"/>
      <c r="H259" s="45"/>
    </row>
    <row r="260">
      <c r="C260" s="66"/>
      <c r="D260" s="69"/>
      <c r="E260" s="45"/>
      <c r="F260" s="45"/>
      <c r="G260" s="67"/>
      <c r="H260" s="45"/>
    </row>
    <row r="261">
      <c r="C261" s="66"/>
      <c r="D261" s="69"/>
      <c r="E261" s="45"/>
      <c r="F261" s="45"/>
      <c r="G261" s="67"/>
      <c r="H261" s="45"/>
    </row>
    <row r="262">
      <c r="C262" s="66"/>
      <c r="D262" s="69"/>
      <c r="E262" s="45"/>
      <c r="F262" s="45"/>
      <c r="G262" s="67"/>
      <c r="H262" s="45"/>
    </row>
    <row r="263">
      <c r="C263" s="66"/>
      <c r="D263" s="69"/>
      <c r="E263" s="45"/>
      <c r="F263" s="45"/>
      <c r="G263" s="67"/>
      <c r="H263" s="45"/>
    </row>
    <row r="264">
      <c r="C264" s="66"/>
      <c r="D264" s="69"/>
      <c r="E264" s="45"/>
      <c r="F264" s="45"/>
      <c r="G264" s="67"/>
      <c r="H264" s="45"/>
    </row>
    <row r="265">
      <c r="C265" s="66"/>
      <c r="D265" s="69"/>
      <c r="E265" s="45"/>
      <c r="F265" s="45"/>
      <c r="G265" s="67"/>
      <c r="H265" s="45"/>
    </row>
    <row r="266">
      <c r="C266" s="66"/>
      <c r="D266" s="69"/>
      <c r="E266" s="45"/>
      <c r="F266" s="45"/>
      <c r="G266" s="67"/>
      <c r="H266" s="45"/>
    </row>
    <row r="267">
      <c r="C267" s="66"/>
      <c r="D267" s="69"/>
      <c r="E267" s="45"/>
      <c r="F267" s="45"/>
      <c r="G267" s="67"/>
      <c r="H267" s="45"/>
    </row>
    <row r="268">
      <c r="C268" s="66"/>
      <c r="D268" s="69"/>
      <c r="E268" s="45"/>
      <c r="F268" s="45"/>
      <c r="G268" s="67"/>
      <c r="H268" s="45"/>
    </row>
    <row r="269">
      <c r="C269" s="66"/>
      <c r="D269" s="69"/>
      <c r="E269" s="45"/>
      <c r="F269" s="45"/>
      <c r="G269" s="67"/>
      <c r="H269" s="45"/>
    </row>
    <row r="270">
      <c r="C270" s="66"/>
      <c r="D270" s="69"/>
      <c r="E270" s="45"/>
      <c r="F270" s="45"/>
      <c r="G270" s="67"/>
      <c r="H270" s="45"/>
    </row>
    <row r="271">
      <c r="C271" s="66"/>
      <c r="D271" s="69"/>
      <c r="E271" s="45"/>
      <c r="F271" s="45"/>
      <c r="G271" s="67"/>
      <c r="H271" s="45"/>
    </row>
    <row r="272">
      <c r="C272" s="66"/>
      <c r="D272" s="69"/>
      <c r="E272" s="45"/>
      <c r="F272" s="45"/>
      <c r="G272" s="67"/>
      <c r="H272" s="45"/>
    </row>
    <row r="273">
      <c r="C273" s="66"/>
      <c r="D273" s="69"/>
      <c r="E273" s="45"/>
      <c r="F273" s="45"/>
      <c r="G273" s="67"/>
      <c r="H273" s="45"/>
    </row>
    <row r="274">
      <c r="C274" s="66"/>
      <c r="D274" s="69"/>
      <c r="E274" s="45"/>
      <c r="F274" s="45"/>
      <c r="G274" s="67"/>
      <c r="H274" s="45"/>
    </row>
    <row r="275">
      <c r="C275" s="66"/>
      <c r="D275" s="69"/>
      <c r="E275" s="45"/>
      <c r="F275" s="45"/>
      <c r="G275" s="67"/>
      <c r="H275" s="45"/>
    </row>
    <row r="276">
      <c r="C276" s="66"/>
      <c r="D276" s="69"/>
      <c r="E276" s="45"/>
      <c r="F276" s="45"/>
      <c r="G276" s="67"/>
      <c r="H276" s="45"/>
    </row>
    <row r="277">
      <c r="C277" s="66"/>
      <c r="D277" s="69"/>
      <c r="E277" s="45"/>
      <c r="F277" s="45"/>
      <c r="G277" s="67"/>
      <c r="H277" s="45"/>
    </row>
    <row r="278">
      <c r="C278" s="66"/>
      <c r="D278" s="69"/>
      <c r="E278" s="45"/>
      <c r="F278" s="45"/>
      <c r="G278" s="67"/>
      <c r="H278" s="45"/>
    </row>
    <row r="279">
      <c r="C279" s="66"/>
      <c r="D279" s="69"/>
      <c r="E279" s="45"/>
      <c r="F279" s="45"/>
      <c r="G279" s="67"/>
      <c r="H279" s="45"/>
    </row>
    <row r="280">
      <c r="C280" s="66"/>
      <c r="D280" s="69"/>
      <c r="E280" s="45"/>
      <c r="F280" s="45"/>
      <c r="G280" s="67"/>
      <c r="H280" s="45"/>
    </row>
    <row r="281">
      <c r="C281" s="66"/>
      <c r="D281" s="69"/>
      <c r="E281" s="45"/>
      <c r="F281" s="45"/>
      <c r="G281" s="67"/>
      <c r="H281" s="45"/>
    </row>
    <row r="282">
      <c r="C282" s="66"/>
      <c r="D282" s="69"/>
      <c r="E282" s="45"/>
      <c r="F282" s="45"/>
      <c r="G282" s="67"/>
      <c r="H282" s="45"/>
    </row>
    <row r="283">
      <c r="C283" s="66"/>
      <c r="D283" s="69"/>
      <c r="E283" s="45"/>
      <c r="F283" s="45"/>
      <c r="G283" s="67"/>
      <c r="H283" s="45"/>
    </row>
    <row r="284">
      <c r="C284" s="66"/>
      <c r="D284" s="69"/>
      <c r="E284" s="45"/>
      <c r="F284" s="45"/>
      <c r="G284" s="67"/>
      <c r="H284" s="45"/>
    </row>
    <row r="285">
      <c r="C285" s="66"/>
      <c r="D285" s="69"/>
      <c r="E285" s="45"/>
      <c r="F285" s="45"/>
      <c r="G285" s="67"/>
      <c r="H285" s="45"/>
    </row>
    <row r="286">
      <c r="C286" s="66"/>
      <c r="D286" s="69"/>
      <c r="E286" s="45"/>
      <c r="F286" s="45"/>
      <c r="G286" s="67"/>
      <c r="H286" s="45"/>
    </row>
    <row r="287">
      <c r="C287" s="66"/>
      <c r="D287" s="69"/>
      <c r="E287" s="45"/>
      <c r="F287" s="45"/>
      <c r="G287" s="67"/>
      <c r="H287" s="45"/>
    </row>
    <row r="288">
      <c r="C288" s="66"/>
      <c r="D288" s="69"/>
      <c r="E288" s="45"/>
      <c r="F288" s="45"/>
      <c r="G288" s="67"/>
      <c r="H288" s="45"/>
    </row>
    <row r="289">
      <c r="C289" s="66"/>
      <c r="D289" s="69"/>
      <c r="E289" s="45"/>
      <c r="F289" s="45"/>
      <c r="G289" s="67"/>
      <c r="H289" s="45"/>
    </row>
    <row r="290">
      <c r="C290" s="66"/>
      <c r="D290" s="69"/>
      <c r="E290" s="45"/>
      <c r="F290" s="45"/>
      <c r="G290" s="67"/>
      <c r="H290" s="45"/>
    </row>
    <row r="291">
      <c r="C291" s="66"/>
      <c r="D291" s="69"/>
      <c r="E291" s="45"/>
      <c r="F291" s="45"/>
      <c r="G291" s="67"/>
      <c r="H291" s="45"/>
    </row>
    <row r="292">
      <c r="C292" s="66"/>
      <c r="D292" s="69"/>
      <c r="E292" s="45"/>
      <c r="F292" s="45"/>
      <c r="G292" s="67"/>
      <c r="H292" s="45"/>
    </row>
    <row r="293">
      <c r="C293" s="66"/>
      <c r="D293" s="69"/>
      <c r="E293" s="45"/>
      <c r="F293" s="45"/>
      <c r="G293" s="67"/>
      <c r="H293" s="45"/>
    </row>
    <row r="294">
      <c r="C294" s="66"/>
      <c r="D294" s="69"/>
      <c r="E294" s="45"/>
      <c r="F294" s="45"/>
      <c r="G294" s="67"/>
      <c r="H294" s="45"/>
    </row>
    <row r="295">
      <c r="C295" s="66"/>
      <c r="D295" s="69"/>
      <c r="E295" s="45"/>
      <c r="F295" s="45"/>
      <c r="G295" s="67"/>
      <c r="H295" s="45"/>
    </row>
    <row r="296">
      <c r="C296" s="66"/>
      <c r="D296" s="69"/>
      <c r="E296" s="45"/>
      <c r="F296" s="45"/>
      <c r="G296" s="67"/>
      <c r="H296" s="45"/>
    </row>
    <row r="297">
      <c r="C297" s="66"/>
      <c r="D297" s="69"/>
      <c r="E297" s="45"/>
      <c r="F297" s="45"/>
      <c r="G297" s="67"/>
      <c r="H297" s="45"/>
    </row>
    <row r="298">
      <c r="C298" s="66"/>
      <c r="D298" s="69"/>
      <c r="E298" s="45"/>
      <c r="F298" s="45"/>
      <c r="G298" s="67"/>
      <c r="H298" s="45"/>
    </row>
    <row r="299">
      <c r="C299" s="66"/>
      <c r="D299" s="69"/>
      <c r="E299" s="45"/>
      <c r="F299" s="45"/>
      <c r="G299" s="67"/>
      <c r="H299" s="45"/>
    </row>
    <row r="300">
      <c r="C300" s="66"/>
      <c r="D300" s="69"/>
      <c r="E300" s="45"/>
      <c r="F300" s="45"/>
      <c r="G300" s="67"/>
      <c r="H300" s="45"/>
    </row>
    <row r="301">
      <c r="C301" s="66"/>
      <c r="D301" s="69"/>
      <c r="E301" s="45"/>
      <c r="F301" s="45"/>
      <c r="G301" s="67"/>
      <c r="H301" s="45"/>
    </row>
    <row r="302">
      <c r="C302" s="66"/>
      <c r="D302" s="69"/>
      <c r="E302" s="45"/>
      <c r="F302" s="45"/>
      <c r="G302" s="67"/>
      <c r="H302" s="45"/>
    </row>
    <row r="303">
      <c r="C303" s="66"/>
      <c r="D303" s="69"/>
      <c r="E303" s="45"/>
      <c r="F303" s="45"/>
      <c r="G303" s="67"/>
      <c r="H303" s="45"/>
    </row>
    <row r="304">
      <c r="C304" s="66"/>
      <c r="D304" s="69"/>
      <c r="E304" s="45"/>
      <c r="F304" s="45"/>
      <c r="G304" s="67"/>
      <c r="H304" s="45"/>
    </row>
    <row r="305">
      <c r="C305" s="66"/>
      <c r="D305" s="69"/>
      <c r="E305" s="45"/>
      <c r="F305" s="45"/>
      <c r="G305" s="67"/>
      <c r="H305" s="45"/>
    </row>
    <row r="306">
      <c r="C306" s="66"/>
      <c r="D306" s="69"/>
      <c r="E306" s="45"/>
      <c r="F306" s="45"/>
      <c r="G306" s="67"/>
      <c r="H306" s="45"/>
    </row>
    <row r="307">
      <c r="C307" s="66"/>
      <c r="D307" s="69"/>
      <c r="E307" s="45"/>
      <c r="F307" s="45"/>
      <c r="G307" s="67"/>
      <c r="H307" s="45"/>
    </row>
    <row r="308">
      <c r="C308" s="66"/>
      <c r="D308" s="69"/>
      <c r="E308" s="45"/>
      <c r="F308" s="45"/>
      <c r="G308" s="67"/>
      <c r="H308" s="45"/>
    </row>
    <row r="309">
      <c r="C309" s="66"/>
      <c r="D309" s="69"/>
      <c r="E309" s="45"/>
      <c r="F309" s="45"/>
      <c r="G309" s="67"/>
      <c r="H309" s="45"/>
    </row>
    <row r="310">
      <c r="C310" s="66"/>
      <c r="D310" s="69"/>
      <c r="E310" s="45"/>
      <c r="F310" s="45"/>
      <c r="G310" s="67"/>
      <c r="H310" s="45"/>
    </row>
    <row r="311">
      <c r="C311" s="66"/>
      <c r="D311" s="69"/>
      <c r="E311" s="45"/>
      <c r="F311" s="45"/>
      <c r="G311" s="67"/>
      <c r="H311" s="45"/>
    </row>
    <row r="312">
      <c r="C312" s="66"/>
      <c r="D312" s="69"/>
      <c r="E312" s="45"/>
      <c r="F312" s="45"/>
      <c r="G312" s="67"/>
      <c r="H312" s="45"/>
    </row>
    <row r="313">
      <c r="C313" s="66"/>
      <c r="D313" s="69"/>
      <c r="E313" s="45"/>
      <c r="F313" s="45"/>
      <c r="G313" s="67"/>
      <c r="H313" s="45"/>
    </row>
    <row r="314">
      <c r="C314" s="66"/>
      <c r="D314" s="69"/>
      <c r="E314" s="45"/>
      <c r="F314" s="45"/>
      <c r="G314" s="67"/>
      <c r="H314" s="45"/>
    </row>
    <row r="315">
      <c r="C315" s="66"/>
      <c r="D315" s="69"/>
      <c r="E315" s="45"/>
      <c r="F315" s="45"/>
      <c r="G315" s="67"/>
      <c r="H315" s="45"/>
    </row>
    <row r="316">
      <c r="C316" s="66"/>
      <c r="D316" s="69"/>
      <c r="E316" s="45"/>
      <c r="F316" s="45"/>
      <c r="G316" s="67"/>
      <c r="H316" s="45"/>
    </row>
    <row r="317">
      <c r="C317" s="66"/>
      <c r="D317" s="69"/>
      <c r="E317" s="45"/>
      <c r="F317" s="45"/>
      <c r="G317" s="67"/>
      <c r="H317" s="45"/>
    </row>
    <row r="318">
      <c r="C318" s="66"/>
      <c r="D318" s="69"/>
      <c r="E318" s="45"/>
      <c r="F318" s="45"/>
      <c r="G318" s="67"/>
      <c r="H318" s="45"/>
    </row>
    <row r="319">
      <c r="C319" s="66"/>
      <c r="D319" s="69"/>
      <c r="E319" s="45"/>
      <c r="F319" s="45"/>
      <c r="G319" s="67"/>
      <c r="H319" s="45"/>
    </row>
    <row r="320">
      <c r="C320" s="66"/>
      <c r="D320" s="69"/>
      <c r="E320" s="45"/>
      <c r="F320" s="45"/>
      <c r="G320" s="67"/>
      <c r="H320" s="45"/>
    </row>
    <row r="321">
      <c r="C321" s="66"/>
      <c r="D321" s="69"/>
      <c r="E321" s="45"/>
      <c r="F321" s="45"/>
      <c r="G321" s="67"/>
      <c r="H321" s="45"/>
    </row>
    <row r="322">
      <c r="C322" s="66"/>
      <c r="D322" s="69"/>
      <c r="E322" s="45"/>
      <c r="F322" s="45"/>
      <c r="G322" s="67"/>
      <c r="H322" s="45"/>
    </row>
    <row r="323">
      <c r="C323" s="66"/>
      <c r="D323" s="69"/>
      <c r="E323" s="45"/>
      <c r="F323" s="45"/>
      <c r="G323" s="67"/>
      <c r="H323" s="45"/>
    </row>
    <row r="324">
      <c r="C324" s="66"/>
      <c r="D324" s="69"/>
      <c r="E324" s="45"/>
      <c r="F324" s="45"/>
      <c r="G324" s="67"/>
      <c r="H324" s="45"/>
    </row>
    <row r="325">
      <c r="C325" s="66"/>
      <c r="D325" s="69"/>
      <c r="E325" s="45"/>
      <c r="F325" s="45"/>
      <c r="G325" s="67"/>
      <c r="H325" s="45"/>
    </row>
    <row r="326">
      <c r="C326" s="66"/>
      <c r="D326" s="69"/>
      <c r="E326" s="45"/>
      <c r="F326" s="45"/>
      <c r="G326" s="67"/>
      <c r="H326" s="45"/>
    </row>
    <row r="327">
      <c r="C327" s="66"/>
      <c r="D327" s="69"/>
      <c r="E327" s="45"/>
      <c r="F327" s="45"/>
      <c r="G327" s="67"/>
      <c r="H327" s="45"/>
    </row>
    <row r="328">
      <c r="C328" s="66"/>
      <c r="D328" s="69"/>
      <c r="E328" s="45"/>
      <c r="F328" s="45"/>
      <c r="G328" s="67"/>
      <c r="H328" s="45"/>
    </row>
    <row r="329">
      <c r="C329" s="66"/>
      <c r="D329" s="69"/>
      <c r="E329" s="45"/>
      <c r="F329" s="45"/>
      <c r="G329" s="67"/>
      <c r="H329" s="45"/>
    </row>
    <row r="330">
      <c r="C330" s="66"/>
      <c r="D330" s="69"/>
      <c r="E330" s="45"/>
      <c r="F330" s="45"/>
      <c r="G330" s="67"/>
      <c r="H330" s="45"/>
    </row>
    <row r="331">
      <c r="C331" s="66"/>
      <c r="D331" s="69"/>
      <c r="E331" s="45"/>
      <c r="F331" s="45"/>
      <c r="G331" s="67"/>
      <c r="H331" s="45"/>
    </row>
    <row r="332">
      <c r="C332" s="66"/>
      <c r="D332" s="69"/>
      <c r="E332" s="45"/>
      <c r="F332" s="45"/>
      <c r="G332" s="67"/>
      <c r="H332" s="45"/>
    </row>
    <row r="333">
      <c r="C333" s="66"/>
      <c r="D333" s="69"/>
      <c r="E333" s="45"/>
      <c r="F333" s="45"/>
      <c r="G333" s="67"/>
      <c r="H333" s="45"/>
    </row>
    <row r="334">
      <c r="C334" s="66"/>
      <c r="D334" s="69"/>
      <c r="E334" s="45"/>
      <c r="F334" s="45"/>
      <c r="G334" s="67"/>
      <c r="H334" s="45"/>
    </row>
    <row r="335">
      <c r="C335" s="66"/>
      <c r="D335" s="69"/>
      <c r="E335" s="45"/>
      <c r="F335" s="45"/>
      <c r="G335" s="67"/>
      <c r="H335" s="45"/>
    </row>
    <row r="336">
      <c r="C336" s="66"/>
      <c r="D336" s="69"/>
      <c r="E336" s="45"/>
      <c r="F336" s="45"/>
      <c r="G336" s="67"/>
      <c r="H336" s="45"/>
    </row>
    <row r="337">
      <c r="C337" s="66"/>
      <c r="D337" s="69"/>
      <c r="E337" s="45"/>
      <c r="F337" s="45"/>
      <c r="G337" s="67"/>
      <c r="H337" s="45"/>
    </row>
    <row r="338">
      <c r="C338" s="66"/>
      <c r="D338" s="69"/>
      <c r="E338" s="45"/>
      <c r="F338" s="45"/>
      <c r="G338" s="67"/>
      <c r="H338" s="45"/>
    </row>
    <row r="339">
      <c r="C339" s="66"/>
      <c r="D339" s="69"/>
      <c r="E339" s="45"/>
      <c r="F339" s="45"/>
      <c r="G339" s="67"/>
      <c r="H339" s="45"/>
    </row>
    <row r="340">
      <c r="C340" s="66"/>
      <c r="D340" s="69"/>
      <c r="E340" s="45"/>
      <c r="F340" s="45"/>
      <c r="G340" s="67"/>
      <c r="H340" s="45"/>
    </row>
    <row r="341">
      <c r="C341" s="66"/>
      <c r="D341" s="69"/>
      <c r="E341" s="45"/>
      <c r="F341" s="45"/>
      <c r="G341" s="67"/>
      <c r="H341" s="45"/>
    </row>
    <row r="342">
      <c r="C342" s="66"/>
      <c r="D342" s="69"/>
      <c r="E342" s="45"/>
      <c r="F342" s="45"/>
      <c r="G342" s="67"/>
      <c r="H342" s="45"/>
    </row>
    <row r="343">
      <c r="C343" s="66"/>
      <c r="D343" s="69"/>
      <c r="E343" s="45"/>
      <c r="F343" s="45"/>
      <c r="G343" s="67"/>
      <c r="H343" s="45"/>
    </row>
    <row r="344">
      <c r="C344" s="66"/>
      <c r="D344" s="69"/>
      <c r="E344" s="45"/>
      <c r="F344" s="45"/>
      <c r="G344" s="67"/>
      <c r="H344" s="45"/>
    </row>
    <row r="345">
      <c r="C345" s="66"/>
      <c r="D345" s="69"/>
      <c r="E345" s="45"/>
      <c r="F345" s="45"/>
      <c r="G345" s="67"/>
      <c r="H345" s="45"/>
    </row>
    <row r="346">
      <c r="C346" s="66"/>
      <c r="D346" s="69"/>
      <c r="E346" s="45"/>
      <c r="F346" s="45"/>
      <c r="G346" s="67"/>
      <c r="H346" s="45"/>
    </row>
    <row r="347">
      <c r="C347" s="66"/>
      <c r="D347" s="69"/>
      <c r="E347" s="45"/>
      <c r="F347" s="45"/>
      <c r="G347" s="67"/>
      <c r="H347" s="45"/>
    </row>
    <row r="348">
      <c r="C348" s="66"/>
      <c r="D348" s="69"/>
      <c r="E348" s="45"/>
      <c r="F348" s="45"/>
      <c r="G348" s="67"/>
      <c r="H348" s="45"/>
    </row>
    <row r="349">
      <c r="C349" s="66"/>
      <c r="D349" s="69"/>
      <c r="E349" s="45"/>
      <c r="F349" s="45"/>
      <c r="G349" s="67"/>
      <c r="H349" s="45"/>
    </row>
    <row r="350">
      <c r="C350" s="66"/>
      <c r="D350" s="69"/>
      <c r="E350" s="45"/>
      <c r="F350" s="45"/>
      <c r="G350" s="67"/>
      <c r="H350" s="45"/>
    </row>
    <row r="351">
      <c r="C351" s="66"/>
      <c r="D351" s="69"/>
      <c r="E351" s="45"/>
      <c r="F351" s="45"/>
      <c r="G351" s="67"/>
      <c r="H351" s="45"/>
    </row>
    <row r="352">
      <c r="C352" s="66"/>
      <c r="D352" s="69"/>
      <c r="E352" s="45"/>
      <c r="F352" s="45"/>
      <c r="G352" s="67"/>
      <c r="H352" s="45"/>
    </row>
    <row r="353">
      <c r="C353" s="66"/>
      <c r="D353" s="69"/>
      <c r="E353" s="45"/>
      <c r="F353" s="45"/>
      <c r="G353" s="67"/>
      <c r="H353" s="45"/>
    </row>
    <row r="354">
      <c r="C354" s="66"/>
      <c r="D354" s="69"/>
      <c r="E354" s="45"/>
      <c r="F354" s="45"/>
      <c r="G354" s="67"/>
      <c r="H354" s="45"/>
    </row>
    <row r="355">
      <c r="C355" s="66"/>
      <c r="D355" s="69"/>
      <c r="E355" s="45"/>
      <c r="F355" s="45"/>
      <c r="G355" s="67"/>
      <c r="H355" s="45"/>
    </row>
    <row r="356">
      <c r="C356" s="66"/>
      <c r="D356" s="69"/>
      <c r="E356" s="45"/>
      <c r="F356" s="45"/>
      <c r="G356" s="67"/>
      <c r="H356" s="45"/>
    </row>
    <row r="357">
      <c r="C357" s="66"/>
      <c r="D357" s="69"/>
      <c r="E357" s="45"/>
      <c r="F357" s="45"/>
      <c r="G357" s="67"/>
      <c r="H357" s="45"/>
    </row>
    <row r="358">
      <c r="C358" s="66"/>
      <c r="D358" s="69"/>
      <c r="E358" s="45"/>
      <c r="F358" s="45"/>
      <c r="G358" s="67"/>
      <c r="H358" s="45"/>
    </row>
    <row r="359">
      <c r="C359" s="66"/>
      <c r="D359" s="69"/>
      <c r="E359" s="45"/>
      <c r="F359" s="45"/>
      <c r="G359" s="67"/>
      <c r="H359" s="45"/>
    </row>
    <row r="360">
      <c r="C360" s="66"/>
      <c r="D360" s="69"/>
      <c r="E360" s="45"/>
      <c r="F360" s="45"/>
      <c r="G360" s="67"/>
      <c r="H360" s="45"/>
    </row>
    <row r="361">
      <c r="C361" s="66"/>
      <c r="D361" s="69"/>
      <c r="E361" s="45"/>
      <c r="F361" s="45"/>
      <c r="G361" s="67"/>
      <c r="H361" s="45"/>
    </row>
    <row r="362">
      <c r="C362" s="66"/>
      <c r="D362" s="69"/>
      <c r="E362" s="45"/>
      <c r="F362" s="45"/>
      <c r="G362" s="67"/>
      <c r="H362" s="45"/>
    </row>
    <row r="363">
      <c r="C363" s="66"/>
      <c r="D363" s="69"/>
      <c r="E363" s="45"/>
      <c r="F363" s="45"/>
      <c r="G363" s="67"/>
      <c r="H363" s="45"/>
    </row>
    <row r="364">
      <c r="C364" s="66"/>
      <c r="D364" s="69"/>
      <c r="E364" s="45"/>
      <c r="F364" s="45"/>
      <c r="G364" s="67"/>
      <c r="H364" s="45"/>
    </row>
    <row r="365">
      <c r="C365" s="66"/>
      <c r="D365" s="69"/>
      <c r="E365" s="45"/>
      <c r="F365" s="45"/>
      <c r="G365" s="67"/>
      <c r="H365" s="45"/>
    </row>
    <row r="366">
      <c r="C366" s="66"/>
      <c r="D366" s="69"/>
      <c r="E366" s="45"/>
      <c r="F366" s="45"/>
      <c r="G366" s="67"/>
      <c r="H366" s="45"/>
    </row>
    <row r="367">
      <c r="C367" s="66"/>
      <c r="D367" s="69"/>
      <c r="E367" s="45"/>
      <c r="F367" s="45"/>
      <c r="G367" s="67"/>
      <c r="H367" s="45"/>
    </row>
    <row r="368">
      <c r="C368" s="66"/>
      <c r="D368" s="69"/>
      <c r="E368" s="45"/>
      <c r="F368" s="45"/>
      <c r="G368" s="67"/>
      <c r="H368" s="45"/>
    </row>
    <row r="369">
      <c r="C369" s="66"/>
      <c r="D369" s="69"/>
      <c r="E369" s="45"/>
      <c r="F369" s="45"/>
      <c r="G369" s="67"/>
      <c r="H369" s="45"/>
    </row>
    <row r="370">
      <c r="C370" s="66"/>
      <c r="D370" s="69"/>
      <c r="E370" s="45"/>
      <c r="F370" s="45"/>
      <c r="G370" s="67"/>
      <c r="H370" s="45"/>
    </row>
    <row r="371">
      <c r="C371" s="66"/>
      <c r="D371" s="69"/>
      <c r="E371" s="45"/>
      <c r="F371" s="45"/>
      <c r="G371" s="67"/>
      <c r="H371" s="45"/>
    </row>
    <row r="372">
      <c r="C372" s="66"/>
      <c r="D372" s="69"/>
      <c r="E372" s="45"/>
      <c r="F372" s="45"/>
      <c r="G372" s="67"/>
      <c r="H372" s="45"/>
    </row>
    <row r="373">
      <c r="C373" s="66"/>
      <c r="D373" s="69"/>
      <c r="E373" s="45"/>
      <c r="F373" s="45"/>
      <c r="G373" s="67"/>
      <c r="H373" s="45"/>
    </row>
    <row r="374">
      <c r="C374" s="66"/>
      <c r="D374" s="69"/>
      <c r="E374" s="45"/>
      <c r="F374" s="45"/>
      <c r="G374" s="67"/>
      <c r="H374" s="45"/>
    </row>
    <row r="375">
      <c r="C375" s="66"/>
      <c r="D375" s="69"/>
      <c r="E375" s="45"/>
      <c r="F375" s="45"/>
      <c r="G375" s="67"/>
      <c r="H375" s="45"/>
    </row>
    <row r="376">
      <c r="C376" s="66"/>
      <c r="D376" s="69"/>
      <c r="E376" s="45"/>
      <c r="F376" s="45"/>
      <c r="G376" s="67"/>
      <c r="H376" s="45"/>
    </row>
    <row r="377">
      <c r="C377" s="66"/>
      <c r="D377" s="69"/>
      <c r="E377" s="45"/>
      <c r="F377" s="45"/>
      <c r="G377" s="67"/>
      <c r="H377" s="45"/>
    </row>
    <row r="378">
      <c r="C378" s="66"/>
      <c r="D378" s="69"/>
      <c r="E378" s="45"/>
      <c r="F378" s="45"/>
      <c r="G378" s="67"/>
      <c r="H378" s="45"/>
    </row>
    <row r="379">
      <c r="C379" s="66"/>
      <c r="D379" s="69"/>
      <c r="E379" s="45"/>
      <c r="F379" s="45"/>
      <c r="G379" s="67"/>
      <c r="H379" s="45"/>
    </row>
    <row r="380">
      <c r="C380" s="66"/>
      <c r="D380" s="69"/>
      <c r="E380" s="45"/>
      <c r="F380" s="45"/>
      <c r="G380" s="67"/>
      <c r="H380" s="45"/>
    </row>
    <row r="381">
      <c r="C381" s="66"/>
      <c r="D381" s="69"/>
      <c r="E381" s="45"/>
      <c r="F381" s="45"/>
      <c r="G381" s="67"/>
      <c r="H381" s="45"/>
    </row>
    <row r="382">
      <c r="C382" s="66"/>
      <c r="D382" s="69"/>
      <c r="E382" s="45"/>
      <c r="F382" s="45"/>
      <c r="G382" s="67"/>
      <c r="H382" s="45"/>
    </row>
    <row r="383">
      <c r="C383" s="66"/>
      <c r="D383" s="69"/>
      <c r="E383" s="45"/>
      <c r="F383" s="45"/>
      <c r="G383" s="67"/>
      <c r="H383" s="45"/>
    </row>
    <row r="384">
      <c r="C384" s="66"/>
      <c r="D384" s="69"/>
      <c r="E384" s="45"/>
      <c r="F384" s="45"/>
      <c r="G384" s="67"/>
      <c r="H384" s="45"/>
    </row>
    <row r="385">
      <c r="C385" s="66"/>
      <c r="D385" s="69"/>
      <c r="E385" s="45"/>
      <c r="F385" s="45"/>
      <c r="G385" s="67"/>
      <c r="H385" s="45"/>
    </row>
    <row r="386">
      <c r="C386" s="66"/>
      <c r="D386" s="69"/>
      <c r="E386" s="45"/>
      <c r="F386" s="45"/>
      <c r="G386" s="67"/>
      <c r="H386" s="45"/>
    </row>
    <row r="387">
      <c r="C387" s="66"/>
      <c r="D387" s="69"/>
      <c r="E387" s="45"/>
      <c r="F387" s="45"/>
      <c r="G387" s="67"/>
      <c r="H387" s="45"/>
    </row>
    <row r="388">
      <c r="C388" s="66"/>
      <c r="D388" s="69"/>
      <c r="E388" s="45"/>
      <c r="F388" s="45"/>
      <c r="G388" s="67"/>
      <c r="H388" s="45"/>
    </row>
    <row r="389">
      <c r="C389" s="66"/>
      <c r="D389" s="69"/>
      <c r="E389" s="45"/>
      <c r="F389" s="45"/>
      <c r="G389" s="67"/>
      <c r="H389" s="45"/>
    </row>
    <row r="390">
      <c r="C390" s="66"/>
      <c r="D390" s="69"/>
      <c r="E390" s="45"/>
      <c r="F390" s="45"/>
      <c r="G390" s="67"/>
      <c r="H390" s="45"/>
    </row>
    <row r="391">
      <c r="C391" s="66"/>
      <c r="D391" s="69"/>
      <c r="E391" s="45"/>
      <c r="F391" s="45"/>
      <c r="G391" s="67"/>
      <c r="H391" s="45"/>
    </row>
    <row r="392">
      <c r="C392" s="66"/>
      <c r="D392" s="69"/>
      <c r="E392" s="45"/>
      <c r="F392" s="45"/>
      <c r="G392" s="67"/>
      <c r="H392" s="45"/>
    </row>
    <row r="393">
      <c r="C393" s="66"/>
      <c r="D393" s="69"/>
      <c r="E393" s="45"/>
      <c r="F393" s="45"/>
      <c r="G393" s="67"/>
      <c r="H393" s="45"/>
    </row>
    <row r="394">
      <c r="C394" s="66"/>
      <c r="D394" s="69"/>
      <c r="E394" s="45"/>
      <c r="F394" s="45"/>
      <c r="G394" s="67"/>
      <c r="H394" s="45"/>
    </row>
    <row r="395">
      <c r="C395" s="66"/>
      <c r="D395" s="69"/>
      <c r="E395" s="45"/>
      <c r="F395" s="45"/>
      <c r="G395" s="67"/>
      <c r="H395" s="45"/>
    </row>
    <row r="396">
      <c r="C396" s="66"/>
      <c r="D396" s="69"/>
      <c r="E396" s="45"/>
      <c r="F396" s="45"/>
      <c r="G396" s="67"/>
      <c r="H396" s="45"/>
    </row>
    <row r="397">
      <c r="C397" s="66"/>
      <c r="D397" s="69"/>
      <c r="E397" s="45"/>
      <c r="F397" s="45"/>
      <c r="G397" s="67"/>
      <c r="H397" s="45"/>
    </row>
    <row r="398">
      <c r="C398" s="66"/>
      <c r="D398" s="69"/>
      <c r="E398" s="45"/>
      <c r="F398" s="45"/>
      <c r="G398" s="67"/>
      <c r="H398" s="45"/>
    </row>
    <row r="399">
      <c r="C399" s="66"/>
      <c r="D399" s="69"/>
      <c r="E399" s="45"/>
      <c r="F399" s="45"/>
      <c r="G399" s="67"/>
      <c r="H399" s="45"/>
    </row>
    <row r="400">
      <c r="C400" s="66"/>
      <c r="D400" s="69"/>
      <c r="E400" s="45"/>
      <c r="F400" s="45"/>
      <c r="G400" s="67"/>
      <c r="H400" s="45"/>
    </row>
    <row r="401">
      <c r="C401" s="66"/>
      <c r="D401" s="69"/>
      <c r="E401" s="45"/>
      <c r="F401" s="45"/>
      <c r="G401" s="67"/>
      <c r="H401" s="45"/>
    </row>
    <row r="402">
      <c r="C402" s="66"/>
      <c r="D402" s="69"/>
      <c r="E402" s="45"/>
      <c r="F402" s="45"/>
      <c r="G402" s="67"/>
      <c r="H402" s="45"/>
    </row>
    <row r="403">
      <c r="C403" s="66"/>
      <c r="D403" s="69"/>
      <c r="E403" s="45"/>
      <c r="F403" s="45"/>
      <c r="G403" s="67"/>
      <c r="H403" s="45"/>
    </row>
    <row r="404">
      <c r="C404" s="66"/>
      <c r="D404" s="69"/>
      <c r="E404" s="45"/>
      <c r="F404" s="45"/>
      <c r="G404" s="67"/>
      <c r="H404" s="45"/>
    </row>
    <row r="405">
      <c r="C405" s="66"/>
      <c r="D405" s="69"/>
      <c r="E405" s="45"/>
      <c r="F405" s="45"/>
      <c r="G405" s="67"/>
      <c r="H405" s="45"/>
    </row>
    <row r="406">
      <c r="C406" s="66"/>
      <c r="D406" s="69"/>
      <c r="E406" s="45"/>
      <c r="F406" s="45"/>
      <c r="G406" s="67"/>
      <c r="H406" s="45"/>
    </row>
    <row r="407">
      <c r="C407" s="66"/>
      <c r="D407" s="69"/>
      <c r="E407" s="45"/>
      <c r="F407" s="45"/>
      <c r="G407" s="67"/>
      <c r="H407" s="45"/>
    </row>
    <row r="408">
      <c r="C408" s="66"/>
      <c r="D408" s="69"/>
      <c r="E408" s="45"/>
      <c r="F408" s="45"/>
      <c r="G408" s="67"/>
      <c r="H408" s="45"/>
    </row>
    <row r="409">
      <c r="C409" s="66"/>
      <c r="D409" s="69"/>
      <c r="E409" s="45"/>
      <c r="F409" s="45"/>
      <c r="G409" s="67"/>
      <c r="H409" s="45"/>
    </row>
    <row r="410">
      <c r="C410" s="66"/>
      <c r="D410" s="69"/>
      <c r="E410" s="45"/>
      <c r="F410" s="45"/>
      <c r="G410" s="67"/>
      <c r="H410" s="45"/>
    </row>
    <row r="411">
      <c r="C411" s="66"/>
      <c r="D411" s="69"/>
      <c r="E411" s="45"/>
      <c r="F411" s="45"/>
      <c r="G411" s="67"/>
      <c r="H411" s="45"/>
    </row>
    <row r="412">
      <c r="C412" s="66"/>
      <c r="D412" s="69"/>
      <c r="E412" s="45"/>
      <c r="F412" s="45"/>
      <c r="G412" s="67"/>
      <c r="H412" s="45"/>
    </row>
    <row r="413">
      <c r="C413" s="66"/>
      <c r="D413" s="69"/>
      <c r="E413" s="45"/>
      <c r="F413" s="45"/>
      <c r="G413" s="67"/>
      <c r="H413" s="45"/>
    </row>
    <row r="414">
      <c r="C414" s="66"/>
      <c r="D414" s="69"/>
      <c r="E414" s="45"/>
      <c r="F414" s="45"/>
      <c r="G414" s="67"/>
      <c r="H414" s="45"/>
    </row>
    <row r="415">
      <c r="C415" s="66"/>
      <c r="D415" s="69"/>
      <c r="E415" s="45"/>
      <c r="F415" s="45"/>
      <c r="G415" s="67"/>
      <c r="H415" s="45"/>
    </row>
    <row r="416">
      <c r="C416" s="66"/>
      <c r="D416" s="69"/>
      <c r="E416" s="45"/>
      <c r="F416" s="45"/>
      <c r="G416" s="67"/>
      <c r="H416" s="45"/>
    </row>
    <row r="417">
      <c r="C417" s="66"/>
      <c r="D417" s="69"/>
      <c r="E417" s="45"/>
      <c r="F417" s="45"/>
      <c r="G417" s="67"/>
      <c r="H417" s="45"/>
    </row>
    <row r="418">
      <c r="C418" s="66"/>
      <c r="D418" s="69"/>
      <c r="E418" s="45"/>
      <c r="F418" s="45"/>
      <c r="G418" s="67"/>
      <c r="H418" s="45"/>
    </row>
    <row r="419">
      <c r="C419" s="66"/>
      <c r="D419" s="69"/>
      <c r="E419" s="45"/>
      <c r="F419" s="45"/>
      <c r="G419" s="67"/>
      <c r="H419" s="45"/>
    </row>
    <row r="420">
      <c r="C420" s="66"/>
      <c r="D420" s="69"/>
      <c r="E420" s="45"/>
      <c r="F420" s="45"/>
      <c r="G420" s="67"/>
      <c r="H420" s="45"/>
    </row>
    <row r="421">
      <c r="C421" s="66"/>
      <c r="D421" s="69"/>
      <c r="E421" s="45"/>
      <c r="F421" s="45"/>
      <c r="G421" s="67"/>
      <c r="H421" s="45"/>
    </row>
    <row r="422">
      <c r="C422" s="66"/>
      <c r="D422" s="69"/>
      <c r="E422" s="45"/>
      <c r="F422" s="45"/>
      <c r="G422" s="67"/>
      <c r="H422" s="45"/>
    </row>
    <row r="423">
      <c r="C423" s="66"/>
      <c r="D423" s="69"/>
      <c r="E423" s="45"/>
      <c r="F423" s="45"/>
      <c r="G423" s="67"/>
      <c r="H423" s="45"/>
    </row>
    <row r="424">
      <c r="C424" s="66"/>
      <c r="D424" s="69"/>
      <c r="E424" s="45"/>
      <c r="F424" s="45"/>
      <c r="G424" s="67"/>
      <c r="H424" s="45"/>
    </row>
    <row r="425">
      <c r="C425" s="66"/>
      <c r="D425" s="69"/>
      <c r="E425" s="45"/>
      <c r="F425" s="45"/>
      <c r="G425" s="67"/>
      <c r="H425" s="45"/>
    </row>
    <row r="426">
      <c r="C426" s="66"/>
      <c r="D426" s="69"/>
      <c r="E426" s="45"/>
      <c r="F426" s="45"/>
      <c r="G426" s="67"/>
      <c r="H426" s="45"/>
    </row>
    <row r="427">
      <c r="C427" s="66"/>
      <c r="D427" s="69"/>
      <c r="E427" s="45"/>
      <c r="F427" s="45"/>
      <c r="G427" s="67"/>
      <c r="H427" s="45"/>
    </row>
    <row r="428">
      <c r="C428" s="66"/>
      <c r="D428" s="69"/>
      <c r="E428" s="45"/>
      <c r="F428" s="45"/>
      <c r="G428" s="67"/>
      <c r="H428" s="45"/>
    </row>
    <row r="429">
      <c r="C429" s="66"/>
      <c r="D429" s="69"/>
      <c r="E429" s="45"/>
      <c r="F429" s="45"/>
      <c r="G429" s="67"/>
      <c r="H429" s="45"/>
    </row>
    <row r="430">
      <c r="C430" s="66"/>
      <c r="D430" s="69"/>
      <c r="E430" s="45"/>
      <c r="F430" s="45"/>
      <c r="G430" s="67"/>
      <c r="H430" s="45"/>
    </row>
    <row r="431">
      <c r="C431" s="66"/>
      <c r="D431" s="69"/>
      <c r="E431" s="45"/>
      <c r="F431" s="45"/>
      <c r="G431" s="67"/>
      <c r="H431" s="45"/>
    </row>
    <row r="432">
      <c r="C432" s="66"/>
      <c r="D432" s="69"/>
      <c r="E432" s="45"/>
      <c r="F432" s="45"/>
      <c r="G432" s="67"/>
      <c r="H432" s="45"/>
    </row>
    <row r="433">
      <c r="C433" s="66"/>
      <c r="D433" s="69"/>
      <c r="E433" s="45"/>
      <c r="F433" s="45"/>
      <c r="G433" s="67"/>
      <c r="H433" s="45"/>
    </row>
    <row r="434">
      <c r="C434" s="66"/>
      <c r="D434" s="69"/>
      <c r="E434" s="45"/>
      <c r="F434" s="45"/>
      <c r="G434" s="67"/>
      <c r="H434" s="45"/>
    </row>
    <row r="435">
      <c r="C435" s="66"/>
      <c r="D435" s="69"/>
      <c r="E435" s="45"/>
      <c r="F435" s="45"/>
      <c r="G435" s="67"/>
      <c r="H435" s="45"/>
    </row>
    <row r="436">
      <c r="C436" s="66"/>
      <c r="D436" s="69"/>
      <c r="E436" s="45"/>
      <c r="F436" s="45"/>
      <c r="G436" s="67"/>
      <c r="H436" s="45"/>
    </row>
    <row r="437">
      <c r="C437" s="66"/>
      <c r="D437" s="69"/>
      <c r="E437" s="45"/>
      <c r="F437" s="45"/>
      <c r="G437" s="67"/>
      <c r="H437" s="45"/>
    </row>
    <row r="438">
      <c r="C438" s="66"/>
      <c r="D438" s="69"/>
      <c r="E438" s="45"/>
      <c r="F438" s="45"/>
      <c r="G438" s="67"/>
      <c r="H438" s="45"/>
    </row>
    <row r="439">
      <c r="C439" s="66"/>
      <c r="D439" s="69"/>
      <c r="E439" s="45"/>
      <c r="F439" s="45"/>
      <c r="G439" s="67"/>
      <c r="H439" s="45"/>
    </row>
    <row r="440">
      <c r="C440" s="66"/>
      <c r="D440" s="69"/>
      <c r="E440" s="45"/>
      <c r="F440" s="45"/>
      <c r="G440" s="67"/>
      <c r="H440" s="45"/>
    </row>
    <row r="441">
      <c r="C441" s="66"/>
      <c r="D441" s="69"/>
      <c r="E441" s="45"/>
      <c r="F441" s="45"/>
      <c r="G441" s="67"/>
      <c r="H441" s="45"/>
    </row>
    <row r="442">
      <c r="C442" s="66"/>
      <c r="D442" s="69"/>
      <c r="E442" s="45"/>
      <c r="F442" s="45"/>
      <c r="G442" s="67"/>
      <c r="H442" s="45"/>
    </row>
    <row r="443">
      <c r="C443" s="66"/>
      <c r="D443" s="69"/>
      <c r="E443" s="45"/>
      <c r="F443" s="45"/>
      <c r="G443" s="67"/>
      <c r="H443" s="45"/>
    </row>
    <row r="444">
      <c r="C444" s="66"/>
      <c r="D444" s="69"/>
      <c r="E444" s="45"/>
      <c r="F444" s="45"/>
      <c r="G444" s="67"/>
      <c r="H444" s="45"/>
    </row>
    <row r="445">
      <c r="C445" s="66"/>
      <c r="D445" s="69"/>
      <c r="E445" s="45"/>
      <c r="F445" s="45"/>
      <c r="G445" s="67"/>
      <c r="H445" s="45"/>
    </row>
    <row r="446">
      <c r="C446" s="66"/>
      <c r="D446" s="69"/>
      <c r="E446" s="45"/>
      <c r="F446" s="45"/>
      <c r="G446" s="67"/>
      <c r="H446" s="45"/>
    </row>
    <row r="447">
      <c r="C447" s="66"/>
      <c r="D447" s="69"/>
      <c r="E447" s="45"/>
      <c r="F447" s="45"/>
      <c r="G447" s="67"/>
      <c r="H447" s="45"/>
    </row>
    <row r="448">
      <c r="C448" s="66"/>
      <c r="D448" s="69"/>
      <c r="E448" s="45"/>
      <c r="F448" s="45"/>
      <c r="G448" s="67"/>
      <c r="H448" s="45"/>
    </row>
    <row r="449">
      <c r="C449" s="66"/>
      <c r="D449" s="69"/>
      <c r="E449" s="45"/>
      <c r="F449" s="45"/>
      <c r="G449" s="67"/>
      <c r="H449" s="45"/>
    </row>
    <row r="450">
      <c r="C450" s="66"/>
      <c r="D450" s="69"/>
      <c r="E450" s="45"/>
      <c r="F450" s="45"/>
      <c r="G450" s="67"/>
      <c r="H450" s="45"/>
    </row>
    <row r="451">
      <c r="C451" s="66"/>
      <c r="D451" s="69"/>
      <c r="E451" s="45"/>
      <c r="F451" s="45"/>
      <c r="G451" s="67"/>
      <c r="H451" s="45"/>
    </row>
    <row r="452">
      <c r="C452" s="66"/>
      <c r="D452" s="69"/>
      <c r="E452" s="45"/>
      <c r="F452" s="45"/>
      <c r="G452" s="67"/>
      <c r="H452" s="45"/>
    </row>
    <row r="453">
      <c r="C453" s="66"/>
      <c r="D453" s="69"/>
      <c r="E453" s="45"/>
      <c r="F453" s="45"/>
      <c r="G453" s="67"/>
      <c r="H453" s="45"/>
    </row>
    <row r="454">
      <c r="C454" s="66"/>
      <c r="D454" s="69"/>
      <c r="E454" s="45"/>
      <c r="F454" s="45"/>
      <c r="G454" s="67"/>
      <c r="H454" s="45"/>
    </row>
    <row r="455">
      <c r="C455" s="66"/>
      <c r="D455" s="69"/>
      <c r="E455" s="45"/>
      <c r="F455" s="45"/>
      <c r="G455" s="67"/>
      <c r="H455" s="45"/>
    </row>
    <row r="456">
      <c r="C456" s="66"/>
      <c r="D456" s="69"/>
      <c r="E456" s="45"/>
      <c r="F456" s="45"/>
      <c r="G456" s="67"/>
      <c r="H456" s="45"/>
    </row>
    <row r="457">
      <c r="C457" s="66"/>
      <c r="D457" s="69"/>
      <c r="E457" s="45"/>
      <c r="F457" s="45"/>
      <c r="G457" s="67"/>
      <c r="H457" s="45"/>
    </row>
    <row r="458">
      <c r="C458" s="66"/>
      <c r="D458" s="69"/>
      <c r="E458" s="45"/>
      <c r="F458" s="45"/>
      <c r="G458" s="67"/>
      <c r="H458" s="45"/>
    </row>
    <row r="459">
      <c r="C459" s="66"/>
      <c r="D459" s="69"/>
      <c r="E459" s="45"/>
      <c r="F459" s="45"/>
      <c r="G459" s="67"/>
      <c r="H459" s="45"/>
    </row>
    <row r="460">
      <c r="C460" s="66"/>
      <c r="D460" s="69"/>
      <c r="E460" s="45"/>
      <c r="F460" s="45"/>
      <c r="G460" s="67"/>
      <c r="H460" s="45"/>
    </row>
    <row r="461">
      <c r="C461" s="66"/>
      <c r="D461" s="69"/>
      <c r="E461" s="45"/>
      <c r="F461" s="45"/>
      <c r="G461" s="67"/>
      <c r="H461" s="45"/>
    </row>
    <row r="462">
      <c r="C462" s="66"/>
      <c r="D462" s="69"/>
      <c r="E462" s="45"/>
      <c r="F462" s="45"/>
      <c r="G462" s="67"/>
      <c r="H462" s="45"/>
    </row>
    <row r="463">
      <c r="C463" s="66"/>
      <c r="D463" s="69"/>
      <c r="E463" s="45"/>
      <c r="F463" s="45"/>
      <c r="G463" s="67"/>
      <c r="H463" s="45"/>
    </row>
    <row r="464">
      <c r="C464" s="66"/>
      <c r="D464" s="69"/>
      <c r="E464" s="45"/>
      <c r="F464" s="45"/>
      <c r="G464" s="67"/>
      <c r="H464" s="45"/>
    </row>
    <row r="465">
      <c r="C465" s="66"/>
      <c r="D465" s="69"/>
      <c r="E465" s="45"/>
      <c r="F465" s="45"/>
      <c r="G465" s="67"/>
      <c r="H465" s="45"/>
    </row>
    <row r="466">
      <c r="C466" s="66"/>
      <c r="D466" s="69"/>
      <c r="E466" s="45"/>
      <c r="F466" s="45"/>
      <c r="G466" s="67"/>
      <c r="H466" s="45"/>
    </row>
    <row r="467">
      <c r="C467" s="66"/>
      <c r="D467" s="69"/>
      <c r="E467" s="45"/>
      <c r="F467" s="45"/>
      <c r="G467" s="67"/>
      <c r="H467" s="45"/>
    </row>
    <row r="468">
      <c r="C468" s="66"/>
      <c r="D468" s="69"/>
      <c r="E468" s="45"/>
      <c r="F468" s="45"/>
      <c r="G468" s="67"/>
      <c r="H468" s="45"/>
    </row>
    <row r="469">
      <c r="C469" s="66"/>
      <c r="D469" s="69"/>
      <c r="E469" s="45"/>
      <c r="F469" s="45"/>
      <c r="G469" s="67"/>
      <c r="H469" s="45"/>
    </row>
    <row r="470">
      <c r="C470" s="66"/>
      <c r="D470" s="69"/>
      <c r="E470" s="45"/>
      <c r="F470" s="45"/>
      <c r="G470" s="67"/>
      <c r="H470" s="45"/>
    </row>
    <row r="471">
      <c r="C471" s="66"/>
      <c r="D471" s="69"/>
      <c r="E471" s="45"/>
      <c r="F471" s="45"/>
      <c r="G471" s="67"/>
      <c r="H471" s="45"/>
    </row>
    <row r="472">
      <c r="C472" s="66"/>
      <c r="D472" s="69"/>
      <c r="E472" s="45"/>
      <c r="F472" s="45"/>
      <c r="G472" s="67"/>
      <c r="H472" s="45"/>
    </row>
    <row r="473">
      <c r="C473" s="66"/>
      <c r="D473" s="69"/>
      <c r="E473" s="45"/>
      <c r="F473" s="45"/>
      <c r="G473" s="67"/>
      <c r="H473" s="45"/>
    </row>
    <row r="474">
      <c r="C474" s="66"/>
      <c r="D474" s="69"/>
      <c r="E474" s="45"/>
      <c r="F474" s="45"/>
      <c r="G474" s="67"/>
      <c r="H474" s="45"/>
    </row>
    <row r="475">
      <c r="C475" s="66"/>
      <c r="D475" s="69"/>
      <c r="E475" s="45"/>
      <c r="F475" s="45"/>
      <c r="G475" s="67"/>
      <c r="H475" s="45"/>
    </row>
    <row r="476">
      <c r="C476" s="66"/>
      <c r="D476" s="69"/>
      <c r="E476" s="45"/>
      <c r="F476" s="45"/>
      <c r="G476" s="67"/>
      <c r="H476" s="45"/>
    </row>
    <row r="477">
      <c r="C477" s="66"/>
      <c r="D477" s="69"/>
      <c r="E477" s="45"/>
      <c r="F477" s="45"/>
      <c r="G477" s="67"/>
      <c r="H477" s="45"/>
    </row>
    <row r="478">
      <c r="C478" s="66"/>
      <c r="D478" s="69"/>
      <c r="E478" s="45"/>
      <c r="F478" s="45"/>
      <c r="G478" s="67"/>
      <c r="H478" s="45"/>
    </row>
    <row r="479">
      <c r="C479" s="66"/>
      <c r="D479" s="69"/>
      <c r="E479" s="45"/>
      <c r="F479" s="45"/>
      <c r="G479" s="67"/>
      <c r="H479" s="45"/>
    </row>
    <row r="480">
      <c r="C480" s="66"/>
      <c r="D480" s="69"/>
      <c r="E480" s="45"/>
      <c r="F480" s="45"/>
      <c r="G480" s="67"/>
      <c r="H480" s="45"/>
    </row>
    <row r="481">
      <c r="C481" s="66"/>
      <c r="D481" s="69"/>
      <c r="E481" s="45"/>
      <c r="F481" s="45"/>
      <c r="G481" s="67"/>
      <c r="H481" s="45"/>
    </row>
    <row r="482">
      <c r="C482" s="66"/>
      <c r="D482" s="69"/>
      <c r="E482" s="45"/>
      <c r="F482" s="45"/>
      <c r="G482" s="67"/>
      <c r="H482" s="45"/>
    </row>
    <row r="483">
      <c r="C483" s="66"/>
      <c r="D483" s="69"/>
      <c r="E483" s="45"/>
      <c r="F483" s="45"/>
      <c r="G483" s="67"/>
      <c r="H483" s="45"/>
    </row>
    <row r="484">
      <c r="C484" s="66"/>
      <c r="D484" s="69"/>
      <c r="E484" s="45"/>
      <c r="F484" s="45"/>
      <c r="G484" s="67"/>
      <c r="H484" s="45"/>
    </row>
    <row r="485">
      <c r="C485" s="66"/>
      <c r="D485" s="69"/>
      <c r="E485" s="45"/>
      <c r="F485" s="45"/>
      <c r="G485" s="67"/>
      <c r="H485" s="45"/>
    </row>
    <row r="486">
      <c r="C486" s="66"/>
      <c r="D486" s="69"/>
      <c r="E486" s="45"/>
      <c r="F486" s="45"/>
      <c r="G486" s="67"/>
      <c r="H486" s="45"/>
    </row>
    <row r="487">
      <c r="C487" s="66"/>
      <c r="D487" s="69"/>
      <c r="E487" s="45"/>
      <c r="F487" s="45"/>
      <c r="G487" s="67"/>
      <c r="H487" s="45"/>
    </row>
    <row r="488">
      <c r="C488" s="66"/>
      <c r="D488" s="69"/>
      <c r="E488" s="45"/>
      <c r="F488" s="45"/>
      <c r="G488" s="67"/>
      <c r="H488" s="45"/>
    </row>
    <row r="489">
      <c r="C489" s="66"/>
      <c r="D489" s="69"/>
      <c r="E489" s="45"/>
      <c r="F489" s="45"/>
      <c r="G489" s="67"/>
      <c r="H489" s="45"/>
    </row>
    <row r="490">
      <c r="C490" s="66"/>
      <c r="D490" s="69"/>
      <c r="E490" s="45"/>
      <c r="F490" s="45"/>
      <c r="G490" s="67"/>
      <c r="H490" s="45"/>
    </row>
    <row r="491">
      <c r="C491" s="66"/>
      <c r="D491" s="69"/>
      <c r="E491" s="45"/>
      <c r="F491" s="45"/>
      <c r="G491" s="67"/>
      <c r="H491" s="45"/>
    </row>
    <row r="492">
      <c r="C492" s="66"/>
      <c r="D492" s="69"/>
      <c r="E492" s="45"/>
      <c r="F492" s="45"/>
      <c r="G492" s="67"/>
      <c r="H492" s="45"/>
    </row>
    <row r="493">
      <c r="C493" s="66"/>
      <c r="D493" s="69"/>
      <c r="E493" s="45"/>
      <c r="F493" s="45"/>
      <c r="G493" s="67"/>
      <c r="H493" s="45"/>
    </row>
    <row r="494">
      <c r="C494" s="66"/>
      <c r="D494" s="69"/>
      <c r="E494" s="45"/>
      <c r="F494" s="45"/>
      <c r="G494" s="67"/>
      <c r="H494" s="45"/>
    </row>
    <row r="495">
      <c r="C495" s="66"/>
      <c r="D495" s="69"/>
      <c r="E495" s="45"/>
      <c r="F495" s="45"/>
      <c r="G495" s="67"/>
      <c r="H495" s="45"/>
    </row>
    <row r="496">
      <c r="C496" s="66"/>
      <c r="D496" s="69"/>
      <c r="E496" s="45"/>
      <c r="F496" s="45"/>
      <c r="G496" s="67"/>
      <c r="H496" s="45"/>
    </row>
    <row r="497">
      <c r="C497" s="66"/>
      <c r="D497" s="69"/>
      <c r="E497" s="45"/>
      <c r="F497" s="45"/>
      <c r="G497" s="67"/>
      <c r="H497" s="45"/>
    </row>
    <row r="498">
      <c r="C498" s="66"/>
      <c r="D498" s="69"/>
      <c r="E498" s="45"/>
      <c r="F498" s="45"/>
      <c r="G498" s="67"/>
      <c r="H498" s="45"/>
    </row>
    <row r="499">
      <c r="C499" s="66"/>
      <c r="D499" s="69"/>
      <c r="E499" s="45"/>
      <c r="F499" s="45"/>
      <c r="G499" s="67"/>
      <c r="H499" s="45"/>
    </row>
    <row r="500">
      <c r="C500" s="66"/>
      <c r="D500" s="69"/>
      <c r="E500" s="45"/>
      <c r="F500" s="45"/>
      <c r="G500" s="67"/>
      <c r="H500" s="45"/>
    </row>
    <row r="501">
      <c r="C501" s="66"/>
      <c r="D501" s="69"/>
      <c r="E501" s="45"/>
      <c r="F501" s="45"/>
      <c r="G501" s="67"/>
      <c r="H501" s="45"/>
    </row>
    <row r="502">
      <c r="C502" s="66"/>
      <c r="D502" s="69"/>
      <c r="E502" s="45"/>
      <c r="F502" s="45"/>
      <c r="G502" s="67"/>
      <c r="H502" s="45"/>
    </row>
    <row r="503">
      <c r="C503" s="66"/>
      <c r="D503" s="69"/>
      <c r="E503" s="45"/>
      <c r="F503" s="45"/>
      <c r="G503" s="67"/>
      <c r="H503" s="45"/>
    </row>
    <row r="504">
      <c r="C504" s="66"/>
      <c r="D504" s="69"/>
      <c r="E504" s="45"/>
      <c r="F504" s="45"/>
      <c r="G504" s="67"/>
      <c r="H504" s="45"/>
    </row>
    <row r="505">
      <c r="C505" s="66"/>
      <c r="D505" s="69"/>
      <c r="E505" s="45"/>
      <c r="F505" s="45"/>
      <c r="G505" s="67"/>
      <c r="H505" s="45"/>
    </row>
    <row r="506">
      <c r="C506" s="66"/>
      <c r="D506" s="69"/>
      <c r="E506" s="45"/>
      <c r="F506" s="45"/>
      <c r="G506" s="67"/>
      <c r="H506" s="45"/>
    </row>
    <row r="507">
      <c r="C507" s="66"/>
      <c r="D507" s="69"/>
      <c r="E507" s="45"/>
      <c r="F507" s="45"/>
      <c r="G507" s="67"/>
      <c r="H507" s="45"/>
    </row>
    <row r="508">
      <c r="C508" s="66"/>
      <c r="D508" s="69"/>
      <c r="E508" s="45"/>
      <c r="F508" s="45"/>
      <c r="G508" s="67"/>
      <c r="H508" s="45"/>
    </row>
    <row r="509">
      <c r="C509" s="66"/>
      <c r="D509" s="69"/>
      <c r="E509" s="45"/>
      <c r="F509" s="45"/>
      <c r="G509" s="67"/>
      <c r="H509" s="45"/>
    </row>
    <row r="510">
      <c r="C510" s="66"/>
      <c r="D510" s="69"/>
      <c r="E510" s="45"/>
      <c r="F510" s="45"/>
      <c r="G510" s="67"/>
      <c r="H510" s="45"/>
    </row>
    <row r="511">
      <c r="C511" s="66"/>
      <c r="D511" s="69"/>
      <c r="E511" s="45"/>
      <c r="F511" s="45"/>
      <c r="G511" s="67"/>
      <c r="H511" s="45"/>
    </row>
    <row r="512">
      <c r="C512" s="66"/>
      <c r="D512" s="69"/>
      <c r="E512" s="45"/>
      <c r="F512" s="45"/>
      <c r="G512" s="67"/>
      <c r="H512" s="45"/>
    </row>
    <row r="513">
      <c r="C513" s="66"/>
      <c r="D513" s="69"/>
      <c r="E513" s="45"/>
      <c r="F513" s="45"/>
      <c r="G513" s="67"/>
      <c r="H513" s="45"/>
    </row>
    <row r="514">
      <c r="C514" s="66"/>
      <c r="D514" s="69"/>
      <c r="E514" s="45"/>
      <c r="F514" s="45"/>
      <c r="G514" s="67"/>
      <c r="H514" s="45"/>
    </row>
    <row r="515">
      <c r="C515" s="66"/>
      <c r="D515" s="69"/>
      <c r="E515" s="45"/>
      <c r="F515" s="45"/>
      <c r="G515" s="67"/>
      <c r="H515" s="45"/>
    </row>
    <row r="516">
      <c r="C516" s="66"/>
      <c r="D516" s="69"/>
      <c r="E516" s="45"/>
      <c r="F516" s="45"/>
      <c r="G516" s="67"/>
      <c r="H516" s="45"/>
    </row>
    <row r="517">
      <c r="C517" s="66"/>
      <c r="D517" s="69"/>
      <c r="E517" s="45"/>
      <c r="F517" s="45"/>
      <c r="G517" s="67"/>
      <c r="H517" s="45"/>
    </row>
    <row r="518">
      <c r="C518" s="66"/>
      <c r="D518" s="69"/>
      <c r="E518" s="45"/>
      <c r="F518" s="45"/>
      <c r="G518" s="67"/>
      <c r="H518" s="45"/>
    </row>
    <row r="519">
      <c r="C519" s="66"/>
      <c r="D519" s="69"/>
      <c r="E519" s="45"/>
      <c r="F519" s="45"/>
      <c r="G519" s="67"/>
      <c r="H519" s="45"/>
    </row>
    <row r="520">
      <c r="C520" s="66"/>
      <c r="D520" s="69"/>
      <c r="E520" s="45"/>
      <c r="F520" s="45"/>
      <c r="G520" s="67"/>
      <c r="H520" s="45"/>
    </row>
    <row r="521">
      <c r="C521" s="66"/>
      <c r="D521" s="69"/>
      <c r="E521" s="45"/>
      <c r="F521" s="45"/>
      <c r="G521" s="67"/>
      <c r="H521" s="45"/>
    </row>
    <row r="522">
      <c r="C522" s="66"/>
      <c r="D522" s="69"/>
      <c r="E522" s="45"/>
      <c r="F522" s="45"/>
      <c r="G522" s="67"/>
      <c r="H522" s="45"/>
    </row>
    <row r="523">
      <c r="C523" s="66"/>
      <c r="D523" s="69"/>
      <c r="E523" s="45"/>
      <c r="F523" s="45"/>
      <c r="G523" s="67"/>
      <c r="H523" s="45"/>
    </row>
    <row r="524">
      <c r="C524" s="66"/>
      <c r="D524" s="69"/>
      <c r="E524" s="45"/>
      <c r="F524" s="45"/>
      <c r="G524" s="67"/>
      <c r="H524" s="45"/>
    </row>
    <row r="525">
      <c r="C525" s="66"/>
      <c r="D525" s="69"/>
      <c r="E525" s="45"/>
      <c r="F525" s="45"/>
      <c r="G525" s="67"/>
      <c r="H525" s="45"/>
    </row>
    <row r="526">
      <c r="C526" s="66"/>
      <c r="D526" s="69"/>
      <c r="E526" s="45"/>
      <c r="F526" s="45"/>
      <c r="G526" s="67"/>
      <c r="H526" s="45"/>
    </row>
    <row r="527">
      <c r="C527" s="66"/>
      <c r="D527" s="69"/>
      <c r="E527" s="45"/>
      <c r="F527" s="45"/>
      <c r="G527" s="67"/>
      <c r="H527" s="45"/>
    </row>
    <row r="528">
      <c r="C528" s="66"/>
      <c r="D528" s="69"/>
      <c r="E528" s="45"/>
      <c r="F528" s="45"/>
      <c r="G528" s="67"/>
      <c r="H528" s="45"/>
    </row>
    <row r="529">
      <c r="C529" s="66"/>
      <c r="D529" s="69"/>
      <c r="E529" s="45"/>
      <c r="F529" s="45"/>
      <c r="G529" s="67"/>
      <c r="H529" s="45"/>
    </row>
    <row r="530">
      <c r="C530" s="66"/>
      <c r="D530" s="69"/>
      <c r="E530" s="45"/>
      <c r="F530" s="45"/>
      <c r="G530" s="67"/>
      <c r="H530" s="45"/>
    </row>
    <row r="531">
      <c r="C531" s="66"/>
      <c r="D531" s="69"/>
      <c r="E531" s="45"/>
      <c r="F531" s="45"/>
      <c r="G531" s="67"/>
      <c r="H531" s="45"/>
    </row>
    <row r="532">
      <c r="C532" s="66"/>
      <c r="D532" s="69"/>
      <c r="E532" s="45"/>
      <c r="F532" s="45"/>
      <c r="G532" s="67"/>
      <c r="H532" s="45"/>
    </row>
    <row r="533">
      <c r="C533" s="66"/>
      <c r="D533" s="69"/>
      <c r="E533" s="45"/>
      <c r="F533" s="45"/>
      <c r="G533" s="67"/>
      <c r="H533" s="45"/>
    </row>
    <row r="534">
      <c r="C534" s="66"/>
      <c r="D534" s="69"/>
      <c r="E534" s="45"/>
      <c r="F534" s="45"/>
      <c r="G534" s="67"/>
      <c r="H534" s="45"/>
    </row>
    <row r="535">
      <c r="C535" s="66"/>
      <c r="D535" s="69"/>
      <c r="E535" s="45"/>
      <c r="F535" s="45"/>
      <c r="G535" s="67"/>
      <c r="H535" s="45"/>
    </row>
    <row r="536">
      <c r="C536" s="66"/>
      <c r="D536" s="69"/>
      <c r="E536" s="45"/>
      <c r="F536" s="45"/>
      <c r="G536" s="67"/>
      <c r="H536" s="45"/>
    </row>
    <row r="537">
      <c r="C537" s="66"/>
      <c r="D537" s="69"/>
      <c r="E537" s="45"/>
      <c r="F537" s="45"/>
      <c r="G537" s="67"/>
      <c r="H537" s="45"/>
    </row>
    <row r="538">
      <c r="C538" s="66"/>
      <c r="D538" s="69"/>
      <c r="E538" s="45"/>
      <c r="F538" s="45"/>
      <c r="G538" s="67"/>
      <c r="H538" s="45"/>
    </row>
    <row r="539">
      <c r="C539" s="66"/>
      <c r="D539" s="69"/>
      <c r="E539" s="45"/>
      <c r="F539" s="45"/>
      <c r="G539" s="67"/>
      <c r="H539" s="45"/>
    </row>
    <row r="540">
      <c r="C540" s="66"/>
      <c r="D540" s="69"/>
      <c r="E540" s="45"/>
      <c r="F540" s="45"/>
      <c r="G540" s="67"/>
      <c r="H540" s="45"/>
    </row>
    <row r="541">
      <c r="C541" s="66"/>
      <c r="D541" s="69"/>
      <c r="E541" s="45"/>
      <c r="F541" s="45"/>
      <c r="G541" s="67"/>
      <c r="H541" s="45"/>
    </row>
    <row r="542">
      <c r="C542" s="66"/>
      <c r="D542" s="69"/>
      <c r="E542" s="45"/>
      <c r="F542" s="45"/>
      <c r="G542" s="67"/>
      <c r="H542" s="45"/>
    </row>
    <row r="543">
      <c r="C543" s="66"/>
      <c r="D543" s="69"/>
      <c r="E543" s="45"/>
      <c r="F543" s="45"/>
      <c r="G543" s="67"/>
      <c r="H543" s="45"/>
    </row>
    <row r="544">
      <c r="C544" s="66"/>
      <c r="D544" s="69"/>
      <c r="E544" s="45"/>
      <c r="F544" s="45"/>
      <c r="G544" s="67"/>
      <c r="H544" s="45"/>
    </row>
    <row r="545">
      <c r="C545" s="66"/>
      <c r="D545" s="69"/>
      <c r="E545" s="45"/>
      <c r="F545" s="45"/>
      <c r="G545" s="67"/>
      <c r="H545" s="45"/>
    </row>
    <row r="546">
      <c r="C546" s="66"/>
      <c r="D546" s="69"/>
      <c r="E546" s="45"/>
      <c r="F546" s="45"/>
      <c r="G546" s="67"/>
      <c r="H546" s="45"/>
    </row>
    <row r="547">
      <c r="C547" s="66"/>
      <c r="D547" s="69"/>
      <c r="E547" s="45"/>
      <c r="F547" s="45"/>
      <c r="G547" s="67"/>
      <c r="H547" s="45"/>
    </row>
    <row r="548">
      <c r="C548" s="66"/>
      <c r="D548" s="69"/>
      <c r="E548" s="45"/>
      <c r="F548" s="45"/>
      <c r="G548" s="67"/>
      <c r="H548" s="45"/>
    </row>
    <row r="549">
      <c r="C549" s="66"/>
      <c r="D549" s="69"/>
      <c r="E549" s="45"/>
      <c r="F549" s="45"/>
      <c r="G549" s="67"/>
      <c r="H549" s="45"/>
    </row>
    <row r="550">
      <c r="C550" s="66"/>
      <c r="D550" s="69"/>
      <c r="E550" s="45"/>
      <c r="F550" s="45"/>
      <c r="G550" s="67"/>
      <c r="H550" s="45"/>
    </row>
    <row r="551">
      <c r="C551" s="66"/>
      <c r="D551" s="69"/>
      <c r="E551" s="45"/>
      <c r="F551" s="45"/>
      <c r="G551" s="67"/>
      <c r="H551" s="45"/>
    </row>
    <row r="552">
      <c r="C552" s="66"/>
      <c r="D552" s="69"/>
      <c r="E552" s="45"/>
      <c r="F552" s="45"/>
      <c r="G552" s="67"/>
      <c r="H552" s="45"/>
    </row>
    <row r="553">
      <c r="C553" s="66"/>
      <c r="D553" s="69"/>
      <c r="E553" s="45"/>
      <c r="F553" s="45"/>
      <c r="G553" s="67"/>
      <c r="H553" s="45"/>
    </row>
    <row r="554">
      <c r="C554" s="66"/>
      <c r="D554" s="69"/>
      <c r="E554" s="45"/>
      <c r="F554" s="45"/>
      <c r="G554" s="67"/>
      <c r="H554" s="45"/>
    </row>
    <row r="555">
      <c r="C555" s="66"/>
      <c r="D555" s="69"/>
      <c r="E555" s="45"/>
      <c r="F555" s="45"/>
      <c r="G555" s="67"/>
      <c r="H555" s="45"/>
    </row>
    <row r="556">
      <c r="C556" s="66"/>
      <c r="D556" s="69"/>
      <c r="E556" s="45"/>
      <c r="F556" s="45"/>
      <c r="G556" s="67"/>
      <c r="H556" s="45"/>
    </row>
    <row r="557">
      <c r="C557" s="66"/>
      <c r="D557" s="69"/>
      <c r="E557" s="45"/>
      <c r="F557" s="45"/>
      <c r="G557" s="67"/>
      <c r="H557" s="45"/>
    </row>
    <row r="558">
      <c r="C558" s="66"/>
      <c r="D558" s="69"/>
      <c r="E558" s="45"/>
      <c r="F558" s="45"/>
      <c r="G558" s="67"/>
      <c r="H558" s="45"/>
    </row>
    <row r="559">
      <c r="C559" s="66"/>
      <c r="D559" s="69"/>
      <c r="E559" s="45"/>
      <c r="F559" s="45"/>
      <c r="G559" s="67"/>
      <c r="H559" s="45"/>
    </row>
    <row r="560">
      <c r="C560" s="66"/>
      <c r="D560" s="69"/>
      <c r="E560" s="45"/>
      <c r="F560" s="45"/>
      <c r="G560" s="67"/>
      <c r="H560" s="45"/>
    </row>
    <row r="561">
      <c r="C561" s="66"/>
      <c r="D561" s="69"/>
      <c r="E561" s="45"/>
      <c r="F561" s="45"/>
      <c r="G561" s="67"/>
      <c r="H561" s="45"/>
    </row>
    <row r="562">
      <c r="C562" s="66"/>
      <c r="D562" s="69"/>
      <c r="E562" s="45"/>
      <c r="F562" s="45"/>
      <c r="G562" s="67"/>
      <c r="H562" s="45"/>
    </row>
    <row r="563">
      <c r="C563" s="66"/>
      <c r="D563" s="69"/>
      <c r="E563" s="45"/>
      <c r="F563" s="45"/>
      <c r="G563" s="67"/>
      <c r="H563" s="45"/>
    </row>
    <row r="564">
      <c r="C564" s="66"/>
      <c r="D564" s="69"/>
      <c r="E564" s="45"/>
      <c r="F564" s="45"/>
      <c r="G564" s="67"/>
      <c r="H564" s="45"/>
    </row>
    <row r="565">
      <c r="C565" s="66"/>
      <c r="D565" s="69"/>
      <c r="E565" s="45"/>
      <c r="F565" s="45"/>
      <c r="G565" s="67"/>
      <c r="H565" s="45"/>
    </row>
    <row r="566">
      <c r="C566" s="66"/>
      <c r="D566" s="69"/>
      <c r="E566" s="45"/>
      <c r="F566" s="45"/>
      <c r="G566" s="67"/>
      <c r="H566" s="45"/>
    </row>
    <row r="567">
      <c r="C567" s="66"/>
      <c r="D567" s="69"/>
      <c r="E567" s="45"/>
      <c r="F567" s="45"/>
      <c r="G567" s="67"/>
      <c r="H567" s="45"/>
    </row>
    <row r="568">
      <c r="C568" s="66"/>
      <c r="D568" s="69"/>
      <c r="E568" s="45"/>
      <c r="F568" s="45"/>
      <c r="G568" s="67"/>
      <c r="H568" s="45"/>
    </row>
    <row r="569">
      <c r="C569" s="66"/>
      <c r="D569" s="69"/>
      <c r="E569" s="45"/>
      <c r="F569" s="45"/>
      <c r="G569" s="67"/>
      <c r="H569" s="45"/>
    </row>
    <row r="570">
      <c r="C570" s="66"/>
      <c r="D570" s="69"/>
      <c r="E570" s="45"/>
      <c r="F570" s="45"/>
      <c r="G570" s="67"/>
      <c r="H570" s="45"/>
    </row>
    <row r="571">
      <c r="C571" s="66"/>
      <c r="D571" s="69"/>
      <c r="E571" s="45"/>
      <c r="F571" s="45"/>
      <c r="G571" s="67"/>
      <c r="H571" s="45"/>
    </row>
    <row r="572">
      <c r="C572" s="66"/>
      <c r="D572" s="69"/>
      <c r="E572" s="45"/>
      <c r="F572" s="45"/>
      <c r="G572" s="67"/>
      <c r="H572" s="45"/>
    </row>
    <row r="573">
      <c r="C573" s="66"/>
      <c r="D573" s="69"/>
      <c r="E573" s="45"/>
      <c r="F573" s="45"/>
      <c r="G573" s="67"/>
      <c r="H573" s="45"/>
    </row>
    <row r="574">
      <c r="C574" s="66"/>
      <c r="D574" s="69"/>
      <c r="E574" s="45"/>
      <c r="F574" s="45"/>
      <c r="G574" s="67"/>
      <c r="H574" s="45"/>
    </row>
    <row r="575">
      <c r="C575" s="66"/>
      <c r="D575" s="69"/>
      <c r="E575" s="45"/>
      <c r="F575" s="45"/>
      <c r="G575" s="67"/>
      <c r="H575" s="45"/>
    </row>
    <row r="576">
      <c r="C576" s="66"/>
      <c r="D576" s="69"/>
      <c r="E576" s="45"/>
      <c r="F576" s="45"/>
      <c r="G576" s="67"/>
      <c r="H576" s="45"/>
    </row>
    <row r="577">
      <c r="C577" s="66"/>
      <c r="D577" s="69"/>
      <c r="E577" s="45"/>
      <c r="F577" s="45"/>
      <c r="G577" s="67"/>
      <c r="H577" s="45"/>
    </row>
    <row r="578">
      <c r="C578" s="66"/>
      <c r="D578" s="69"/>
      <c r="E578" s="45"/>
      <c r="F578" s="45"/>
      <c r="G578" s="67"/>
      <c r="H578" s="45"/>
    </row>
    <row r="579">
      <c r="C579" s="66"/>
      <c r="D579" s="69"/>
      <c r="E579" s="45"/>
      <c r="F579" s="45"/>
      <c r="G579" s="67"/>
      <c r="H579" s="45"/>
    </row>
    <row r="580">
      <c r="C580" s="66"/>
      <c r="D580" s="69"/>
      <c r="E580" s="45"/>
      <c r="F580" s="45"/>
      <c r="G580" s="67"/>
      <c r="H580" s="45"/>
    </row>
    <row r="581">
      <c r="C581" s="66"/>
      <c r="D581" s="69"/>
      <c r="E581" s="45"/>
      <c r="F581" s="45"/>
      <c r="G581" s="67"/>
      <c r="H581" s="45"/>
    </row>
    <row r="582">
      <c r="C582" s="66"/>
      <c r="D582" s="69"/>
      <c r="E582" s="45"/>
      <c r="F582" s="45"/>
      <c r="G582" s="67"/>
      <c r="H582" s="45"/>
    </row>
    <row r="583">
      <c r="C583" s="66"/>
      <c r="D583" s="69"/>
      <c r="E583" s="45"/>
      <c r="F583" s="45"/>
      <c r="G583" s="67"/>
      <c r="H583" s="45"/>
    </row>
    <row r="584">
      <c r="C584" s="66"/>
      <c r="D584" s="69"/>
      <c r="E584" s="45"/>
      <c r="F584" s="45"/>
      <c r="G584" s="67"/>
      <c r="H584" s="45"/>
    </row>
    <row r="585">
      <c r="C585" s="66"/>
      <c r="D585" s="69"/>
      <c r="E585" s="45"/>
      <c r="F585" s="45"/>
      <c r="G585" s="67"/>
      <c r="H585" s="45"/>
    </row>
    <row r="586">
      <c r="C586" s="66"/>
      <c r="D586" s="69"/>
      <c r="E586" s="45"/>
      <c r="F586" s="45"/>
      <c r="G586" s="67"/>
      <c r="H586" s="45"/>
    </row>
    <row r="587">
      <c r="C587" s="66"/>
      <c r="D587" s="69"/>
      <c r="E587" s="45"/>
      <c r="F587" s="45"/>
      <c r="G587" s="67"/>
      <c r="H587" s="45"/>
    </row>
    <row r="588">
      <c r="C588" s="66"/>
      <c r="D588" s="69"/>
      <c r="E588" s="45"/>
      <c r="F588" s="45"/>
      <c r="G588" s="67"/>
      <c r="H588" s="45"/>
    </row>
    <row r="589">
      <c r="C589" s="66"/>
      <c r="D589" s="69"/>
      <c r="E589" s="45"/>
      <c r="F589" s="45"/>
      <c r="G589" s="67"/>
      <c r="H589" s="45"/>
    </row>
    <row r="590">
      <c r="C590" s="66"/>
      <c r="D590" s="69"/>
      <c r="E590" s="45"/>
      <c r="F590" s="45"/>
      <c r="G590" s="67"/>
      <c r="H590" s="45"/>
    </row>
    <row r="591">
      <c r="C591" s="66"/>
      <c r="D591" s="69"/>
      <c r="E591" s="45"/>
      <c r="F591" s="45"/>
      <c r="G591" s="67"/>
      <c r="H591" s="45"/>
    </row>
    <row r="592">
      <c r="C592" s="66"/>
      <c r="D592" s="69"/>
      <c r="E592" s="45"/>
      <c r="F592" s="45"/>
      <c r="G592" s="67"/>
      <c r="H592" s="45"/>
    </row>
    <row r="593">
      <c r="C593" s="66"/>
      <c r="D593" s="69"/>
      <c r="E593" s="45"/>
      <c r="F593" s="45"/>
      <c r="G593" s="67"/>
      <c r="H593" s="45"/>
    </row>
    <row r="594">
      <c r="C594" s="66"/>
      <c r="D594" s="69"/>
      <c r="E594" s="45"/>
      <c r="F594" s="45"/>
      <c r="G594" s="67"/>
      <c r="H594" s="45"/>
    </row>
    <row r="595">
      <c r="C595" s="66"/>
      <c r="D595" s="69"/>
      <c r="E595" s="45"/>
      <c r="F595" s="45"/>
      <c r="G595" s="67"/>
      <c r="H595" s="45"/>
    </row>
    <row r="596">
      <c r="C596" s="66"/>
      <c r="D596" s="69"/>
      <c r="E596" s="45"/>
      <c r="F596" s="45"/>
      <c r="G596" s="67"/>
      <c r="H596" s="45"/>
    </row>
    <row r="597">
      <c r="C597" s="66"/>
      <c r="D597" s="69"/>
      <c r="E597" s="45"/>
      <c r="F597" s="45"/>
      <c r="G597" s="67"/>
      <c r="H597" s="45"/>
    </row>
    <row r="598">
      <c r="C598" s="66"/>
      <c r="D598" s="69"/>
      <c r="E598" s="45"/>
      <c r="F598" s="45"/>
      <c r="G598" s="67"/>
      <c r="H598" s="45"/>
    </row>
    <row r="599">
      <c r="C599" s="66"/>
      <c r="D599" s="69"/>
      <c r="E599" s="45"/>
      <c r="F599" s="45"/>
      <c r="G599" s="67"/>
      <c r="H599" s="45"/>
    </row>
    <row r="600">
      <c r="C600" s="66"/>
      <c r="D600" s="69"/>
      <c r="E600" s="45"/>
      <c r="F600" s="45"/>
      <c r="G600" s="67"/>
      <c r="H600" s="45"/>
    </row>
    <row r="601">
      <c r="C601" s="66"/>
      <c r="D601" s="69"/>
      <c r="E601" s="45"/>
      <c r="F601" s="45"/>
      <c r="G601" s="67"/>
      <c r="H601" s="45"/>
    </row>
    <row r="602">
      <c r="C602" s="66"/>
      <c r="D602" s="69"/>
      <c r="E602" s="45"/>
      <c r="F602" s="45"/>
      <c r="G602" s="67"/>
      <c r="H602" s="45"/>
    </row>
    <row r="603">
      <c r="C603" s="66"/>
      <c r="D603" s="69"/>
      <c r="E603" s="45"/>
      <c r="F603" s="45"/>
      <c r="G603" s="67"/>
      <c r="H603" s="45"/>
    </row>
    <row r="604">
      <c r="C604" s="66"/>
      <c r="D604" s="69"/>
      <c r="E604" s="45"/>
      <c r="F604" s="45"/>
      <c r="G604" s="67"/>
      <c r="H604" s="45"/>
    </row>
    <row r="605">
      <c r="C605" s="66"/>
      <c r="D605" s="69"/>
      <c r="E605" s="45"/>
      <c r="F605" s="45"/>
      <c r="G605" s="67"/>
      <c r="H605" s="45"/>
    </row>
    <row r="606">
      <c r="C606" s="66"/>
      <c r="D606" s="69"/>
      <c r="E606" s="45"/>
      <c r="F606" s="45"/>
      <c r="G606" s="67"/>
      <c r="H606" s="45"/>
    </row>
    <row r="607">
      <c r="C607" s="66"/>
      <c r="D607" s="69"/>
      <c r="E607" s="45"/>
      <c r="F607" s="45"/>
      <c r="G607" s="67"/>
      <c r="H607" s="45"/>
    </row>
    <row r="608">
      <c r="C608" s="66"/>
      <c r="D608" s="69"/>
      <c r="E608" s="45"/>
      <c r="F608" s="45"/>
      <c r="G608" s="67"/>
      <c r="H608" s="45"/>
    </row>
    <row r="609">
      <c r="C609" s="66"/>
      <c r="D609" s="69"/>
      <c r="E609" s="45"/>
      <c r="F609" s="45"/>
      <c r="G609" s="67"/>
      <c r="H609" s="45"/>
    </row>
    <row r="610">
      <c r="C610" s="66"/>
      <c r="D610" s="69"/>
      <c r="E610" s="45"/>
      <c r="F610" s="45"/>
      <c r="G610" s="67"/>
      <c r="H610" s="45"/>
    </row>
    <row r="611">
      <c r="C611" s="66"/>
      <c r="D611" s="69"/>
      <c r="E611" s="45"/>
      <c r="F611" s="45"/>
      <c r="G611" s="67"/>
      <c r="H611" s="45"/>
    </row>
    <row r="612">
      <c r="C612" s="66"/>
      <c r="D612" s="69"/>
      <c r="E612" s="45"/>
      <c r="F612" s="45"/>
      <c r="G612" s="67"/>
      <c r="H612" s="45"/>
    </row>
    <row r="613">
      <c r="C613" s="66"/>
      <c r="D613" s="69"/>
      <c r="E613" s="45"/>
      <c r="F613" s="45"/>
      <c r="G613" s="67"/>
      <c r="H613" s="45"/>
    </row>
    <row r="614">
      <c r="C614" s="66"/>
      <c r="D614" s="69"/>
      <c r="E614" s="45"/>
      <c r="F614" s="45"/>
      <c r="G614" s="67"/>
      <c r="H614" s="45"/>
    </row>
    <row r="615">
      <c r="C615" s="66"/>
      <c r="D615" s="69"/>
      <c r="E615" s="45"/>
      <c r="F615" s="45"/>
      <c r="G615" s="67"/>
      <c r="H615" s="45"/>
    </row>
    <row r="616">
      <c r="C616" s="66"/>
      <c r="D616" s="69"/>
      <c r="E616" s="45"/>
      <c r="F616" s="45"/>
      <c r="G616" s="67"/>
      <c r="H616" s="45"/>
    </row>
    <row r="617">
      <c r="C617" s="66"/>
      <c r="D617" s="69"/>
      <c r="E617" s="45"/>
      <c r="F617" s="45"/>
      <c r="G617" s="67"/>
      <c r="H617" s="45"/>
    </row>
    <row r="618">
      <c r="C618" s="66"/>
      <c r="D618" s="69"/>
      <c r="E618" s="45"/>
      <c r="F618" s="45"/>
      <c r="G618" s="67"/>
      <c r="H618" s="45"/>
    </row>
    <row r="619">
      <c r="C619" s="66"/>
      <c r="D619" s="69"/>
      <c r="E619" s="45"/>
      <c r="F619" s="45"/>
      <c r="G619" s="67"/>
      <c r="H619" s="45"/>
    </row>
    <row r="620">
      <c r="C620" s="66"/>
      <c r="D620" s="69"/>
      <c r="E620" s="45"/>
      <c r="F620" s="45"/>
      <c r="G620" s="67"/>
      <c r="H620" s="45"/>
    </row>
    <row r="621">
      <c r="C621" s="66"/>
      <c r="D621" s="69"/>
      <c r="E621" s="45"/>
      <c r="F621" s="45"/>
      <c r="G621" s="67"/>
      <c r="H621" s="45"/>
    </row>
    <row r="622">
      <c r="C622" s="66"/>
      <c r="D622" s="69"/>
      <c r="E622" s="45"/>
      <c r="F622" s="45"/>
      <c r="G622" s="67"/>
      <c r="H622" s="45"/>
    </row>
    <row r="623">
      <c r="C623" s="66"/>
      <c r="D623" s="69"/>
      <c r="E623" s="45"/>
      <c r="F623" s="45"/>
      <c r="G623" s="67"/>
      <c r="H623" s="45"/>
    </row>
    <row r="624">
      <c r="C624" s="66"/>
      <c r="D624" s="69"/>
      <c r="E624" s="45"/>
      <c r="F624" s="45"/>
      <c r="G624" s="67"/>
      <c r="H624" s="45"/>
    </row>
    <row r="625">
      <c r="C625" s="66"/>
      <c r="D625" s="69"/>
      <c r="E625" s="45"/>
      <c r="F625" s="45"/>
      <c r="G625" s="67"/>
      <c r="H625" s="45"/>
    </row>
    <row r="626">
      <c r="C626" s="66"/>
      <c r="D626" s="69"/>
      <c r="E626" s="45"/>
      <c r="F626" s="45"/>
      <c r="G626" s="67"/>
      <c r="H626" s="45"/>
    </row>
    <row r="627">
      <c r="C627" s="66"/>
      <c r="D627" s="69"/>
      <c r="E627" s="45"/>
      <c r="F627" s="45"/>
      <c r="G627" s="67"/>
      <c r="H627" s="45"/>
    </row>
    <row r="628">
      <c r="C628" s="66"/>
      <c r="D628" s="69"/>
      <c r="E628" s="45"/>
      <c r="F628" s="45"/>
      <c r="G628" s="67"/>
      <c r="H628" s="45"/>
    </row>
    <row r="629">
      <c r="C629" s="66"/>
      <c r="D629" s="69"/>
      <c r="E629" s="45"/>
      <c r="F629" s="45"/>
      <c r="G629" s="67"/>
      <c r="H629" s="45"/>
    </row>
    <row r="630">
      <c r="C630" s="66"/>
      <c r="D630" s="69"/>
      <c r="E630" s="45"/>
      <c r="F630" s="45"/>
      <c r="G630" s="67"/>
      <c r="H630" s="45"/>
    </row>
    <row r="631">
      <c r="C631" s="66"/>
      <c r="D631" s="69"/>
      <c r="E631" s="45"/>
      <c r="F631" s="45"/>
      <c r="G631" s="67"/>
      <c r="H631" s="45"/>
    </row>
    <row r="632">
      <c r="C632" s="66"/>
      <c r="D632" s="69"/>
      <c r="E632" s="45"/>
      <c r="F632" s="45"/>
      <c r="G632" s="67"/>
      <c r="H632" s="45"/>
    </row>
    <row r="633">
      <c r="C633" s="66"/>
      <c r="D633" s="69"/>
      <c r="E633" s="45"/>
      <c r="F633" s="45"/>
      <c r="G633" s="67"/>
      <c r="H633" s="45"/>
    </row>
    <row r="634">
      <c r="C634" s="66"/>
      <c r="D634" s="69"/>
      <c r="E634" s="45"/>
      <c r="F634" s="45"/>
      <c r="G634" s="67"/>
      <c r="H634" s="45"/>
    </row>
    <row r="635">
      <c r="C635" s="66"/>
      <c r="D635" s="69"/>
      <c r="E635" s="45"/>
      <c r="F635" s="45"/>
      <c r="G635" s="67"/>
      <c r="H635" s="45"/>
    </row>
    <row r="636">
      <c r="C636" s="66"/>
      <c r="D636" s="69"/>
      <c r="E636" s="45"/>
      <c r="F636" s="45"/>
      <c r="G636" s="67"/>
      <c r="H636" s="45"/>
    </row>
    <row r="637">
      <c r="C637" s="66"/>
      <c r="D637" s="69"/>
      <c r="E637" s="45"/>
      <c r="F637" s="45"/>
      <c r="G637" s="67"/>
      <c r="H637" s="45"/>
    </row>
    <row r="638">
      <c r="C638" s="66"/>
      <c r="D638" s="69"/>
      <c r="E638" s="45"/>
      <c r="F638" s="45"/>
      <c r="G638" s="67"/>
      <c r="H638" s="45"/>
    </row>
    <row r="639">
      <c r="C639" s="66"/>
      <c r="D639" s="69"/>
      <c r="E639" s="45"/>
      <c r="F639" s="45"/>
      <c r="G639" s="67"/>
      <c r="H639" s="45"/>
    </row>
    <row r="640">
      <c r="C640" s="66"/>
      <c r="D640" s="69"/>
      <c r="E640" s="45"/>
      <c r="F640" s="45"/>
      <c r="G640" s="67"/>
      <c r="H640" s="45"/>
    </row>
    <row r="641">
      <c r="C641" s="66"/>
      <c r="D641" s="69"/>
      <c r="E641" s="45"/>
      <c r="F641" s="45"/>
      <c r="G641" s="67"/>
      <c r="H641" s="45"/>
    </row>
    <row r="642">
      <c r="C642" s="66"/>
      <c r="D642" s="69"/>
      <c r="E642" s="45"/>
      <c r="F642" s="45"/>
      <c r="G642" s="67"/>
      <c r="H642" s="45"/>
    </row>
    <row r="643">
      <c r="C643" s="66"/>
      <c r="D643" s="69"/>
      <c r="E643" s="45"/>
      <c r="F643" s="45"/>
      <c r="G643" s="67"/>
      <c r="H643" s="45"/>
    </row>
    <row r="644">
      <c r="C644" s="66"/>
      <c r="D644" s="69"/>
      <c r="E644" s="45"/>
      <c r="F644" s="45"/>
      <c r="G644" s="67"/>
      <c r="H644" s="45"/>
    </row>
    <row r="645">
      <c r="C645" s="66"/>
      <c r="D645" s="69"/>
      <c r="E645" s="45"/>
      <c r="F645" s="45"/>
      <c r="G645" s="67"/>
      <c r="H645" s="45"/>
    </row>
    <row r="646">
      <c r="C646" s="66"/>
      <c r="D646" s="69"/>
      <c r="E646" s="45"/>
      <c r="F646" s="45"/>
      <c r="G646" s="67"/>
      <c r="H646" s="45"/>
    </row>
    <row r="647">
      <c r="C647" s="66"/>
      <c r="D647" s="69"/>
      <c r="E647" s="45"/>
      <c r="F647" s="45"/>
      <c r="G647" s="67"/>
      <c r="H647" s="45"/>
    </row>
    <row r="648">
      <c r="C648" s="66"/>
      <c r="D648" s="69"/>
      <c r="E648" s="45"/>
      <c r="F648" s="45"/>
      <c r="G648" s="67"/>
      <c r="H648" s="45"/>
    </row>
    <row r="649">
      <c r="C649" s="66"/>
      <c r="D649" s="69"/>
      <c r="E649" s="45"/>
      <c r="F649" s="45"/>
      <c r="G649" s="67"/>
      <c r="H649" s="45"/>
    </row>
    <row r="650">
      <c r="C650" s="66"/>
      <c r="D650" s="69"/>
      <c r="E650" s="45"/>
      <c r="F650" s="45"/>
      <c r="G650" s="67"/>
      <c r="H650" s="45"/>
    </row>
    <row r="651">
      <c r="C651" s="66"/>
      <c r="D651" s="69"/>
      <c r="E651" s="45"/>
      <c r="F651" s="45"/>
      <c r="G651" s="67"/>
      <c r="H651" s="45"/>
    </row>
    <row r="652">
      <c r="C652" s="66"/>
      <c r="D652" s="69"/>
      <c r="E652" s="45"/>
      <c r="F652" s="45"/>
      <c r="G652" s="67"/>
      <c r="H652" s="45"/>
    </row>
    <row r="653">
      <c r="C653" s="66"/>
      <c r="D653" s="69"/>
      <c r="E653" s="45"/>
      <c r="F653" s="45"/>
      <c r="G653" s="67"/>
      <c r="H653" s="45"/>
    </row>
    <row r="654">
      <c r="C654" s="66"/>
      <c r="D654" s="69"/>
      <c r="E654" s="45"/>
      <c r="F654" s="45"/>
      <c r="G654" s="67"/>
      <c r="H654" s="45"/>
    </row>
    <row r="655">
      <c r="C655" s="66"/>
      <c r="D655" s="69"/>
      <c r="E655" s="45"/>
      <c r="F655" s="45"/>
      <c r="G655" s="67"/>
      <c r="H655" s="45"/>
    </row>
    <row r="656">
      <c r="C656" s="66"/>
      <c r="D656" s="69"/>
      <c r="E656" s="45"/>
      <c r="F656" s="45"/>
      <c r="G656" s="67"/>
      <c r="H656" s="45"/>
    </row>
    <row r="657">
      <c r="C657" s="66"/>
      <c r="D657" s="69"/>
      <c r="E657" s="45"/>
      <c r="F657" s="45"/>
      <c r="G657" s="67"/>
      <c r="H657" s="45"/>
    </row>
    <row r="658">
      <c r="C658" s="66"/>
      <c r="D658" s="69"/>
      <c r="E658" s="45"/>
      <c r="F658" s="45"/>
      <c r="G658" s="67"/>
      <c r="H658" s="45"/>
    </row>
    <row r="659">
      <c r="C659" s="66"/>
      <c r="D659" s="69"/>
      <c r="E659" s="45"/>
      <c r="F659" s="45"/>
      <c r="G659" s="67"/>
      <c r="H659" s="45"/>
    </row>
    <row r="660">
      <c r="C660" s="66"/>
      <c r="D660" s="69"/>
      <c r="E660" s="45"/>
      <c r="F660" s="45"/>
      <c r="G660" s="67"/>
      <c r="H660" s="45"/>
    </row>
    <row r="661">
      <c r="C661" s="66"/>
      <c r="D661" s="69"/>
      <c r="E661" s="45"/>
      <c r="F661" s="45"/>
      <c r="G661" s="67"/>
      <c r="H661" s="45"/>
    </row>
    <row r="662">
      <c r="C662" s="66"/>
      <c r="D662" s="69"/>
      <c r="E662" s="45"/>
      <c r="F662" s="45"/>
      <c r="G662" s="67"/>
      <c r="H662" s="45"/>
    </row>
    <row r="663">
      <c r="C663" s="66"/>
      <c r="D663" s="69"/>
      <c r="E663" s="45"/>
      <c r="F663" s="45"/>
      <c r="G663" s="67"/>
      <c r="H663" s="45"/>
    </row>
    <row r="664">
      <c r="C664" s="66"/>
      <c r="D664" s="69"/>
      <c r="E664" s="45"/>
      <c r="F664" s="45"/>
      <c r="G664" s="67"/>
      <c r="H664" s="45"/>
    </row>
    <row r="665">
      <c r="C665" s="66"/>
      <c r="D665" s="69"/>
      <c r="E665" s="45"/>
      <c r="F665" s="45"/>
      <c r="G665" s="67"/>
      <c r="H665" s="45"/>
    </row>
    <row r="666">
      <c r="C666" s="66"/>
      <c r="D666" s="69"/>
      <c r="E666" s="45"/>
      <c r="F666" s="45"/>
      <c r="G666" s="67"/>
      <c r="H666" s="45"/>
    </row>
    <row r="667">
      <c r="C667" s="66"/>
      <c r="D667" s="69"/>
      <c r="E667" s="45"/>
      <c r="F667" s="45"/>
      <c r="G667" s="67"/>
      <c r="H667" s="45"/>
    </row>
    <row r="668">
      <c r="C668" s="66"/>
      <c r="D668" s="69"/>
      <c r="E668" s="45"/>
      <c r="F668" s="45"/>
      <c r="G668" s="67"/>
      <c r="H668" s="45"/>
    </row>
    <row r="669">
      <c r="C669" s="66"/>
      <c r="D669" s="69"/>
      <c r="E669" s="45"/>
      <c r="F669" s="45"/>
      <c r="G669" s="67"/>
      <c r="H669" s="45"/>
    </row>
    <row r="670">
      <c r="C670" s="66"/>
      <c r="D670" s="69"/>
      <c r="E670" s="45"/>
      <c r="F670" s="45"/>
      <c r="G670" s="67"/>
      <c r="H670" s="45"/>
    </row>
    <row r="671">
      <c r="C671" s="66"/>
      <c r="D671" s="69"/>
      <c r="E671" s="45"/>
      <c r="F671" s="45"/>
      <c r="G671" s="67"/>
      <c r="H671" s="45"/>
    </row>
    <row r="672">
      <c r="C672" s="66"/>
      <c r="D672" s="69"/>
      <c r="E672" s="45"/>
      <c r="F672" s="45"/>
      <c r="G672" s="67"/>
      <c r="H672" s="45"/>
    </row>
    <row r="673">
      <c r="C673" s="66"/>
      <c r="D673" s="69"/>
      <c r="E673" s="45"/>
      <c r="F673" s="45"/>
      <c r="G673" s="67"/>
      <c r="H673" s="45"/>
    </row>
    <row r="674">
      <c r="C674" s="66"/>
      <c r="D674" s="69"/>
      <c r="E674" s="45"/>
      <c r="F674" s="45"/>
      <c r="G674" s="67"/>
      <c r="H674" s="45"/>
    </row>
    <row r="675">
      <c r="C675" s="66"/>
      <c r="D675" s="69"/>
      <c r="E675" s="45"/>
      <c r="F675" s="45"/>
      <c r="G675" s="67"/>
      <c r="H675" s="45"/>
    </row>
    <row r="676">
      <c r="C676" s="66"/>
      <c r="D676" s="69"/>
      <c r="E676" s="45"/>
      <c r="F676" s="45"/>
      <c r="G676" s="67"/>
      <c r="H676" s="45"/>
    </row>
    <row r="677">
      <c r="C677" s="66"/>
      <c r="D677" s="69"/>
      <c r="E677" s="45"/>
      <c r="F677" s="45"/>
      <c r="G677" s="67"/>
      <c r="H677" s="45"/>
    </row>
    <row r="678">
      <c r="C678" s="66"/>
      <c r="D678" s="69"/>
      <c r="E678" s="45"/>
      <c r="F678" s="45"/>
      <c r="G678" s="67"/>
      <c r="H678" s="45"/>
    </row>
    <row r="679">
      <c r="C679" s="66"/>
      <c r="D679" s="69"/>
      <c r="E679" s="45"/>
      <c r="F679" s="45"/>
      <c r="G679" s="67"/>
      <c r="H679" s="45"/>
    </row>
    <row r="680">
      <c r="C680" s="66"/>
      <c r="D680" s="69"/>
      <c r="E680" s="45"/>
      <c r="F680" s="45"/>
      <c r="G680" s="67"/>
      <c r="H680" s="45"/>
    </row>
    <row r="681">
      <c r="C681" s="66"/>
      <c r="D681" s="69"/>
      <c r="E681" s="45"/>
      <c r="F681" s="45"/>
      <c r="G681" s="67"/>
      <c r="H681" s="45"/>
    </row>
    <row r="682">
      <c r="C682" s="66"/>
      <c r="D682" s="69"/>
      <c r="E682" s="45"/>
      <c r="F682" s="45"/>
      <c r="G682" s="67"/>
      <c r="H682" s="45"/>
    </row>
    <row r="683">
      <c r="C683" s="66"/>
      <c r="D683" s="69"/>
      <c r="E683" s="45"/>
      <c r="F683" s="45"/>
      <c r="G683" s="67"/>
      <c r="H683" s="45"/>
    </row>
    <row r="684">
      <c r="C684" s="66"/>
      <c r="D684" s="69"/>
      <c r="E684" s="45"/>
      <c r="F684" s="45"/>
      <c r="G684" s="67"/>
      <c r="H684" s="45"/>
    </row>
    <row r="685">
      <c r="C685" s="66"/>
      <c r="D685" s="69"/>
      <c r="E685" s="45"/>
      <c r="F685" s="45"/>
      <c r="G685" s="67"/>
      <c r="H685" s="45"/>
    </row>
    <row r="686">
      <c r="C686" s="66"/>
      <c r="D686" s="69"/>
      <c r="E686" s="45"/>
      <c r="F686" s="45"/>
      <c r="G686" s="67"/>
      <c r="H686" s="45"/>
    </row>
    <row r="687">
      <c r="C687" s="66"/>
      <c r="D687" s="69"/>
      <c r="E687" s="45"/>
      <c r="F687" s="45"/>
      <c r="G687" s="67"/>
      <c r="H687" s="45"/>
    </row>
    <row r="688">
      <c r="C688" s="66"/>
      <c r="D688" s="69"/>
      <c r="E688" s="45"/>
      <c r="F688" s="45"/>
      <c r="G688" s="67"/>
      <c r="H688" s="45"/>
    </row>
    <row r="689">
      <c r="C689" s="66"/>
      <c r="D689" s="69"/>
      <c r="E689" s="45"/>
      <c r="F689" s="45"/>
      <c r="G689" s="67"/>
      <c r="H689" s="45"/>
    </row>
    <row r="690">
      <c r="C690" s="66"/>
      <c r="D690" s="69"/>
      <c r="E690" s="45"/>
      <c r="F690" s="45"/>
      <c r="G690" s="67"/>
      <c r="H690" s="45"/>
    </row>
    <row r="691">
      <c r="C691" s="66"/>
      <c r="D691" s="69"/>
      <c r="E691" s="45"/>
      <c r="F691" s="45"/>
      <c r="G691" s="67"/>
      <c r="H691" s="45"/>
    </row>
    <row r="692">
      <c r="C692" s="66"/>
      <c r="D692" s="69"/>
      <c r="E692" s="45"/>
      <c r="F692" s="45"/>
      <c r="G692" s="67"/>
      <c r="H692" s="45"/>
    </row>
    <row r="693">
      <c r="C693" s="66"/>
      <c r="D693" s="69"/>
      <c r="E693" s="45"/>
      <c r="F693" s="45"/>
      <c r="G693" s="67"/>
      <c r="H693" s="45"/>
    </row>
    <row r="694">
      <c r="C694" s="66"/>
      <c r="D694" s="69"/>
      <c r="E694" s="45"/>
      <c r="F694" s="45"/>
      <c r="G694" s="67"/>
      <c r="H694" s="45"/>
    </row>
    <row r="695">
      <c r="C695" s="66"/>
      <c r="D695" s="69"/>
      <c r="E695" s="45"/>
      <c r="F695" s="45"/>
      <c r="G695" s="67"/>
      <c r="H695" s="45"/>
    </row>
    <row r="696">
      <c r="C696" s="66"/>
      <c r="D696" s="69"/>
      <c r="E696" s="45"/>
      <c r="F696" s="45"/>
      <c r="G696" s="67"/>
      <c r="H696" s="45"/>
    </row>
    <row r="697">
      <c r="C697" s="66"/>
      <c r="D697" s="69"/>
      <c r="E697" s="45"/>
      <c r="F697" s="45"/>
      <c r="G697" s="67"/>
      <c r="H697" s="45"/>
    </row>
    <row r="698">
      <c r="C698" s="66"/>
      <c r="D698" s="69"/>
      <c r="E698" s="45"/>
      <c r="F698" s="45"/>
      <c r="G698" s="67"/>
      <c r="H698" s="45"/>
    </row>
    <row r="699">
      <c r="C699" s="66"/>
      <c r="D699" s="69"/>
      <c r="E699" s="45"/>
      <c r="F699" s="45"/>
      <c r="G699" s="67"/>
      <c r="H699" s="45"/>
    </row>
    <row r="700">
      <c r="C700" s="66"/>
      <c r="D700" s="69"/>
      <c r="E700" s="45"/>
      <c r="F700" s="45"/>
      <c r="G700" s="67"/>
      <c r="H700" s="45"/>
    </row>
    <row r="701">
      <c r="C701" s="66"/>
      <c r="D701" s="69"/>
      <c r="E701" s="45"/>
      <c r="F701" s="45"/>
      <c r="G701" s="67"/>
      <c r="H701" s="45"/>
    </row>
    <row r="702">
      <c r="C702" s="66"/>
      <c r="D702" s="69"/>
      <c r="E702" s="45"/>
      <c r="F702" s="45"/>
      <c r="G702" s="67"/>
      <c r="H702" s="45"/>
    </row>
    <row r="703">
      <c r="C703" s="66"/>
      <c r="D703" s="69"/>
      <c r="E703" s="45"/>
      <c r="F703" s="45"/>
      <c r="G703" s="67"/>
      <c r="H703" s="45"/>
    </row>
    <row r="704">
      <c r="C704" s="66"/>
      <c r="D704" s="69"/>
      <c r="E704" s="45"/>
      <c r="F704" s="45"/>
      <c r="G704" s="67"/>
      <c r="H704" s="45"/>
    </row>
    <row r="705">
      <c r="C705" s="66"/>
      <c r="D705" s="69"/>
      <c r="E705" s="45"/>
      <c r="F705" s="45"/>
      <c r="G705" s="67"/>
      <c r="H705" s="45"/>
    </row>
    <row r="706">
      <c r="C706" s="66"/>
      <c r="D706" s="69"/>
      <c r="E706" s="45"/>
      <c r="F706" s="45"/>
      <c r="G706" s="67"/>
      <c r="H706" s="45"/>
    </row>
    <row r="707">
      <c r="C707" s="66"/>
      <c r="D707" s="69"/>
      <c r="E707" s="45"/>
      <c r="F707" s="45"/>
      <c r="G707" s="67"/>
      <c r="H707" s="45"/>
    </row>
    <row r="708">
      <c r="C708" s="66"/>
      <c r="D708" s="69"/>
      <c r="E708" s="45"/>
      <c r="F708" s="45"/>
      <c r="G708" s="67"/>
      <c r="H708" s="45"/>
    </row>
    <row r="709">
      <c r="C709" s="66"/>
      <c r="D709" s="69"/>
      <c r="E709" s="45"/>
      <c r="F709" s="45"/>
      <c r="G709" s="67"/>
      <c r="H709" s="45"/>
    </row>
    <row r="710">
      <c r="C710" s="66"/>
      <c r="D710" s="69"/>
      <c r="E710" s="45"/>
      <c r="F710" s="45"/>
      <c r="G710" s="67"/>
      <c r="H710" s="45"/>
    </row>
    <row r="711">
      <c r="C711" s="66"/>
      <c r="D711" s="69"/>
      <c r="E711" s="45"/>
      <c r="F711" s="45"/>
      <c r="G711" s="67"/>
      <c r="H711" s="45"/>
    </row>
    <row r="712">
      <c r="C712" s="66"/>
      <c r="D712" s="69"/>
      <c r="E712" s="45"/>
      <c r="F712" s="45"/>
      <c r="G712" s="67"/>
      <c r="H712" s="45"/>
    </row>
    <row r="713">
      <c r="C713" s="66"/>
      <c r="D713" s="69"/>
      <c r="E713" s="45"/>
      <c r="F713" s="45"/>
      <c r="G713" s="67"/>
      <c r="H713" s="45"/>
    </row>
    <row r="714">
      <c r="C714" s="66"/>
      <c r="D714" s="69"/>
      <c r="E714" s="45"/>
      <c r="F714" s="45"/>
      <c r="G714" s="67"/>
      <c r="H714" s="45"/>
    </row>
    <row r="715">
      <c r="C715" s="66"/>
      <c r="D715" s="69"/>
      <c r="E715" s="45"/>
      <c r="F715" s="45"/>
      <c r="G715" s="67"/>
      <c r="H715" s="45"/>
    </row>
    <row r="716">
      <c r="C716" s="66"/>
      <c r="D716" s="69"/>
      <c r="E716" s="45"/>
      <c r="F716" s="45"/>
      <c r="G716" s="67"/>
      <c r="H716" s="45"/>
    </row>
    <row r="717">
      <c r="C717" s="66"/>
      <c r="D717" s="69"/>
      <c r="E717" s="45"/>
      <c r="F717" s="45"/>
      <c r="G717" s="67"/>
      <c r="H717" s="45"/>
    </row>
    <row r="718">
      <c r="C718" s="66"/>
      <c r="D718" s="69"/>
      <c r="E718" s="45"/>
      <c r="F718" s="45"/>
      <c r="G718" s="67"/>
      <c r="H718" s="45"/>
    </row>
    <row r="719">
      <c r="C719" s="66"/>
      <c r="D719" s="69"/>
      <c r="E719" s="45"/>
      <c r="F719" s="45"/>
      <c r="G719" s="67"/>
      <c r="H719" s="45"/>
    </row>
    <row r="720">
      <c r="C720" s="66"/>
      <c r="D720" s="69"/>
      <c r="E720" s="45"/>
      <c r="F720" s="45"/>
      <c r="G720" s="67"/>
      <c r="H720" s="45"/>
    </row>
    <row r="721">
      <c r="C721" s="66"/>
      <c r="D721" s="69"/>
      <c r="E721" s="45"/>
      <c r="F721" s="45"/>
      <c r="G721" s="67"/>
      <c r="H721" s="45"/>
    </row>
    <row r="722">
      <c r="C722" s="66"/>
      <c r="D722" s="69"/>
      <c r="E722" s="45"/>
      <c r="F722" s="45"/>
      <c r="G722" s="67"/>
      <c r="H722" s="45"/>
    </row>
    <row r="723">
      <c r="C723" s="66"/>
      <c r="D723" s="69"/>
      <c r="E723" s="45"/>
      <c r="F723" s="45"/>
      <c r="G723" s="67"/>
      <c r="H723" s="45"/>
    </row>
    <row r="724">
      <c r="C724" s="66"/>
      <c r="D724" s="69"/>
      <c r="E724" s="45"/>
      <c r="F724" s="45"/>
      <c r="G724" s="67"/>
      <c r="H724" s="45"/>
    </row>
    <row r="725">
      <c r="C725" s="66"/>
      <c r="D725" s="69"/>
      <c r="E725" s="45"/>
      <c r="F725" s="45"/>
      <c r="G725" s="67"/>
      <c r="H725" s="45"/>
    </row>
    <row r="726">
      <c r="C726" s="66"/>
      <c r="D726" s="69"/>
      <c r="E726" s="45"/>
      <c r="F726" s="45"/>
      <c r="G726" s="67"/>
      <c r="H726" s="45"/>
    </row>
    <row r="727">
      <c r="C727" s="66"/>
      <c r="D727" s="69"/>
      <c r="E727" s="45"/>
      <c r="F727" s="45"/>
      <c r="G727" s="67"/>
      <c r="H727" s="45"/>
    </row>
    <row r="728">
      <c r="C728" s="66"/>
      <c r="D728" s="69"/>
      <c r="E728" s="45"/>
      <c r="F728" s="45"/>
      <c r="G728" s="67"/>
      <c r="H728" s="45"/>
    </row>
    <row r="729">
      <c r="C729" s="66"/>
      <c r="D729" s="69"/>
      <c r="E729" s="45"/>
      <c r="F729" s="45"/>
      <c r="G729" s="67"/>
      <c r="H729" s="45"/>
    </row>
    <row r="730">
      <c r="C730" s="66"/>
      <c r="D730" s="69"/>
      <c r="E730" s="45"/>
      <c r="F730" s="45"/>
      <c r="G730" s="67"/>
      <c r="H730" s="45"/>
    </row>
    <row r="731">
      <c r="C731" s="66"/>
      <c r="D731" s="69"/>
      <c r="E731" s="45"/>
      <c r="F731" s="45"/>
      <c r="G731" s="67"/>
      <c r="H731" s="45"/>
    </row>
    <row r="732">
      <c r="C732" s="66"/>
      <c r="D732" s="69"/>
      <c r="E732" s="45"/>
      <c r="F732" s="45"/>
      <c r="G732" s="67"/>
      <c r="H732" s="45"/>
    </row>
    <row r="733">
      <c r="C733" s="66"/>
      <c r="D733" s="69"/>
      <c r="E733" s="45"/>
      <c r="F733" s="45"/>
      <c r="G733" s="67"/>
      <c r="H733" s="45"/>
    </row>
    <row r="734">
      <c r="C734" s="66"/>
      <c r="D734" s="69"/>
      <c r="E734" s="45"/>
      <c r="F734" s="45"/>
      <c r="G734" s="67"/>
      <c r="H734" s="45"/>
    </row>
    <row r="735">
      <c r="C735" s="66"/>
      <c r="D735" s="69"/>
      <c r="E735" s="45"/>
      <c r="F735" s="45"/>
      <c r="G735" s="67"/>
      <c r="H735" s="45"/>
    </row>
    <row r="736">
      <c r="C736" s="66"/>
      <c r="D736" s="69"/>
      <c r="E736" s="45"/>
      <c r="F736" s="45"/>
      <c r="G736" s="67"/>
      <c r="H736" s="45"/>
    </row>
    <row r="737">
      <c r="C737" s="66"/>
      <c r="D737" s="69"/>
      <c r="E737" s="45"/>
      <c r="F737" s="45"/>
      <c r="G737" s="67"/>
      <c r="H737" s="45"/>
    </row>
    <row r="738">
      <c r="C738" s="66"/>
      <c r="D738" s="69"/>
      <c r="E738" s="45"/>
      <c r="F738" s="45"/>
      <c r="G738" s="67"/>
      <c r="H738" s="45"/>
    </row>
    <row r="739">
      <c r="C739" s="66"/>
      <c r="D739" s="69"/>
      <c r="E739" s="45"/>
      <c r="F739" s="45"/>
      <c r="G739" s="67"/>
      <c r="H739" s="45"/>
    </row>
    <row r="740">
      <c r="C740" s="66"/>
      <c r="D740" s="69"/>
      <c r="E740" s="45"/>
      <c r="F740" s="45"/>
      <c r="G740" s="67"/>
      <c r="H740" s="45"/>
    </row>
    <row r="741">
      <c r="C741" s="66"/>
      <c r="D741" s="69"/>
      <c r="E741" s="45"/>
      <c r="F741" s="45"/>
      <c r="G741" s="67"/>
      <c r="H741" s="45"/>
    </row>
    <row r="742">
      <c r="C742" s="66"/>
      <c r="D742" s="69"/>
      <c r="E742" s="45"/>
      <c r="F742" s="45"/>
      <c r="G742" s="67"/>
      <c r="H742" s="45"/>
    </row>
    <row r="743">
      <c r="C743" s="66"/>
      <c r="D743" s="69"/>
      <c r="E743" s="45"/>
      <c r="F743" s="45"/>
      <c r="G743" s="67"/>
      <c r="H743" s="45"/>
    </row>
    <row r="744">
      <c r="C744" s="66"/>
      <c r="D744" s="69"/>
      <c r="E744" s="45"/>
      <c r="F744" s="45"/>
      <c r="G744" s="67"/>
      <c r="H744" s="45"/>
    </row>
    <row r="745">
      <c r="C745" s="66"/>
      <c r="D745" s="69"/>
      <c r="E745" s="45"/>
      <c r="F745" s="45"/>
      <c r="G745" s="67"/>
      <c r="H745" s="45"/>
    </row>
    <row r="746">
      <c r="C746" s="66"/>
      <c r="D746" s="69"/>
      <c r="E746" s="45"/>
      <c r="F746" s="45"/>
      <c r="G746" s="67"/>
      <c r="H746" s="45"/>
    </row>
    <row r="747">
      <c r="C747" s="66"/>
      <c r="D747" s="69"/>
      <c r="E747" s="45"/>
      <c r="F747" s="45"/>
      <c r="G747" s="67"/>
      <c r="H747" s="45"/>
    </row>
    <row r="748">
      <c r="C748" s="66"/>
      <c r="D748" s="69"/>
      <c r="E748" s="45"/>
      <c r="F748" s="45"/>
      <c r="G748" s="67"/>
      <c r="H748" s="45"/>
    </row>
    <row r="749">
      <c r="C749" s="66"/>
      <c r="D749" s="69"/>
      <c r="E749" s="45"/>
      <c r="F749" s="45"/>
      <c r="G749" s="67"/>
      <c r="H749" s="45"/>
    </row>
    <row r="750">
      <c r="C750" s="66"/>
      <c r="D750" s="69"/>
      <c r="E750" s="45"/>
      <c r="F750" s="45"/>
      <c r="G750" s="67"/>
      <c r="H750" s="45"/>
    </row>
    <row r="751">
      <c r="C751" s="66"/>
      <c r="D751" s="69"/>
      <c r="E751" s="45"/>
      <c r="F751" s="45"/>
      <c r="G751" s="67"/>
      <c r="H751" s="45"/>
    </row>
    <row r="752">
      <c r="C752" s="66"/>
      <c r="D752" s="69"/>
      <c r="E752" s="45"/>
      <c r="F752" s="45"/>
      <c r="G752" s="67"/>
      <c r="H752" s="45"/>
    </row>
    <row r="753">
      <c r="C753" s="66"/>
      <c r="D753" s="69"/>
      <c r="E753" s="45"/>
      <c r="F753" s="45"/>
      <c r="G753" s="67"/>
      <c r="H753" s="45"/>
    </row>
    <row r="754">
      <c r="C754" s="66"/>
      <c r="D754" s="69"/>
      <c r="E754" s="45"/>
      <c r="F754" s="45"/>
      <c r="G754" s="67"/>
      <c r="H754" s="45"/>
    </row>
    <row r="755">
      <c r="C755" s="66"/>
      <c r="D755" s="69"/>
      <c r="E755" s="45"/>
      <c r="F755" s="45"/>
      <c r="G755" s="67"/>
      <c r="H755" s="45"/>
    </row>
    <row r="756">
      <c r="C756" s="66"/>
      <c r="D756" s="69"/>
      <c r="E756" s="45"/>
      <c r="F756" s="45"/>
      <c r="G756" s="67"/>
      <c r="H756" s="45"/>
    </row>
    <row r="757">
      <c r="C757" s="66"/>
      <c r="D757" s="69"/>
      <c r="E757" s="45"/>
      <c r="F757" s="45"/>
      <c r="G757" s="67"/>
      <c r="H757" s="45"/>
    </row>
    <row r="758">
      <c r="C758" s="66"/>
      <c r="D758" s="69"/>
      <c r="E758" s="45"/>
      <c r="F758" s="45"/>
      <c r="G758" s="67"/>
      <c r="H758" s="45"/>
    </row>
    <row r="759">
      <c r="C759" s="66"/>
      <c r="D759" s="69"/>
      <c r="E759" s="45"/>
      <c r="F759" s="45"/>
      <c r="G759" s="67"/>
      <c r="H759" s="45"/>
    </row>
    <row r="760">
      <c r="C760" s="66"/>
      <c r="D760" s="69"/>
      <c r="E760" s="45"/>
      <c r="F760" s="45"/>
      <c r="G760" s="67"/>
      <c r="H760" s="45"/>
    </row>
    <row r="761">
      <c r="C761" s="66"/>
      <c r="D761" s="69"/>
      <c r="E761" s="45"/>
      <c r="F761" s="45"/>
      <c r="G761" s="67"/>
      <c r="H761" s="45"/>
    </row>
    <row r="762">
      <c r="C762" s="66"/>
      <c r="D762" s="69"/>
      <c r="E762" s="45"/>
      <c r="F762" s="45"/>
      <c r="G762" s="67"/>
      <c r="H762" s="45"/>
    </row>
    <row r="763">
      <c r="C763" s="66"/>
      <c r="D763" s="69"/>
      <c r="E763" s="45"/>
      <c r="F763" s="45"/>
      <c r="G763" s="67"/>
      <c r="H763" s="45"/>
    </row>
    <row r="764">
      <c r="C764" s="66"/>
      <c r="D764" s="69"/>
      <c r="E764" s="45"/>
      <c r="F764" s="45"/>
      <c r="G764" s="67"/>
      <c r="H764" s="45"/>
    </row>
    <row r="765">
      <c r="C765" s="66"/>
      <c r="D765" s="69"/>
      <c r="E765" s="45"/>
      <c r="F765" s="45"/>
      <c r="G765" s="67"/>
      <c r="H765" s="45"/>
    </row>
    <row r="766">
      <c r="C766" s="66"/>
      <c r="D766" s="69"/>
      <c r="E766" s="45"/>
      <c r="F766" s="45"/>
      <c r="G766" s="67"/>
      <c r="H766" s="45"/>
    </row>
    <row r="767">
      <c r="C767" s="66"/>
      <c r="D767" s="69"/>
      <c r="E767" s="45"/>
      <c r="F767" s="45"/>
      <c r="G767" s="67"/>
      <c r="H767" s="45"/>
    </row>
    <row r="768">
      <c r="C768" s="66"/>
      <c r="D768" s="69"/>
      <c r="E768" s="45"/>
      <c r="F768" s="45"/>
      <c r="G768" s="67"/>
      <c r="H768" s="45"/>
    </row>
    <row r="769">
      <c r="C769" s="66"/>
      <c r="D769" s="69"/>
      <c r="E769" s="45"/>
      <c r="F769" s="45"/>
      <c r="G769" s="67"/>
      <c r="H769" s="45"/>
    </row>
    <row r="770">
      <c r="C770" s="66"/>
      <c r="D770" s="69"/>
      <c r="E770" s="45"/>
      <c r="F770" s="45"/>
      <c r="G770" s="67"/>
      <c r="H770" s="45"/>
    </row>
    <row r="771">
      <c r="C771" s="66"/>
      <c r="D771" s="69"/>
      <c r="E771" s="45"/>
      <c r="F771" s="45"/>
      <c r="G771" s="67"/>
      <c r="H771" s="45"/>
    </row>
    <row r="772">
      <c r="C772" s="66"/>
      <c r="D772" s="69"/>
      <c r="E772" s="45"/>
      <c r="F772" s="45"/>
      <c r="G772" s="67"/>
      <c r="H772" s="45"/>
    </row>
    <row r="773">
      <c r="C773" s="66"/>
      <c r="D773" s="69"/>
      <c r="E773" s="45"/>
      <c r="F773" s="45"/>
      <c r="G773" s="67"/>
      <c r="H773" s="45"/>
    </row>
    <row r="774">
      <c r="C774" s="66"/>
      <c r="D774" s="69"/>
      <c r="E774" s="45"/>
      <c r="F774" s="45"/>
      <c r="G774" s="67"/>
      <c r="H774" s="45"/>
    </row>
    <row r="775">
      <c r="C775" s="66"/>
      <c r="D775" s="69"/>
      <c r="E775" s="45"/>
      <c r="F775" s="45"/>
      <c r="G775" s="67"/>
      <c r="H775" s="45"/>
    </row>
    <row r="776">
      <c r="C776" s="66"/>
      <c r="D776" s="69"/>
      <c r="E776" s="45"/>
      <c r="F776" s="45"/>
      <c r="G776" s="67"/>
      <c r="H776" s="45"/>
    </row>
    <row r="777">
      <c r="C777" s="66"/>
      <c r="D777" s="69"/>
      <c r="E777" s="45"/>
      <c r="F777" s="45"/>
      <c r="G777" s="67"/>
      <c r="H777" s="45"/>
    </row>
    <row r="778">
      <c r="C778" s="66"/>
      <c r="D778" s="69"/>
      <c r="E778" s="45"/>
      <c r="F778" s="45"/>
      <c r="G778" s="67"/>
      <c r="H778" s="45"/>
    </row>
    <row r="779">
      <c r="C779" s="66"/>
      <c r="D779" s="69"/>
      <c r="E779" s="45"/>
      <c r="F779" s="45"/>
      <c r="G779" s="67"/>
      <c r="H779" s="45"/>
    </row>
    <row r="780">
      <c r="C780" s="66"/>
      <c r="D780" s="69"/>
      <c r="E780" s="45"/>
      <c r="F780" s="45"/>
      <c r="G780" s="67"/>
      <c r="H780" s="45"/>
    </row>
    <row r="781">
      <c r="C781" s="66"/>
      <c r="D781" s="69"/>
      <c r="E781" s="45"/>
      <c r="F781" s="45"/>
      <c r="G781" s="67"/>
      <c r="H781" s="45"/>
    </row>
    <row r="782">
      <c r="C782" s="66"/>
      <c r="D782" s="69"/>
      <c r="E782" s="45"/>
      <c r="F782" s="45"/>
      <c r="G782" s="67"/>
      <c r="H782" s="45"/>
    </row>
    <row r="783">
      <c r="C783" s="66"/>
      <c r="D783" s="69"/>
      <c r="E783" s="45"/>
      <c r="F783" s="45"/>
      <c r="G783" s="67"/>
      <c r="H783" s="45"/>
    </row>
    <row r="784">
      <c r="C784" s="66"/>
      <c r="D784" s="69"/>
      <c r="E784" s="45"/>
      <c r="F784" s="45"/>
      <c r="G784" s="67"/>
      <c r="H784" s="45"/>
    </row>
    <row r="785">
      <c r="C785" s="66"/>
      <c r="D785" s="69"/>
      <c r="E785" s="45"/>
      <c r="F785" s="45"/>
      <c r="G785" s="67"/>
      <c r="H785" s="45"/>
    </row>
    <row r="786">
      <c r="C786" s="66"/>
      <c r="D786" s="69"/>
      <c r="E786" s="45"/>
      <c r="F786" s="45"/>
      <c r="G786" s="67"/>
      <c r="H786" s="45"/>
    </row>
    <row r="787">
      <c r="C787" s="66"/>
      <c r="D787" s="69"/>
      <c r="E787" s="45"/>
      <c r="F787" s="45"/>
      <c r="G787" s="67"/>
      <c r="H787" s="45"/>
    </row>
    <row r="788">
      <c r="C788" s="66"/>
      <c r="D788" s="69"/>
      <c r="E788" s="45"/>
      <c r="F788" s="45"/>
      <c r="G788" s="67"/>
      <c r="H788" s="45"/>
    </row>
    <row r="789">
      <c r="C789" s="66"/>
      <c r="D789" s="69"/>
      <c r="E789" s="45"/>
      <c r="F789" s="45"/>
      <c r="G789" s="67"/>
      <c r="H789" s="45"/>
    </row>
    <row r="790">
      <c r="C790" s="66"/>
      <c r="D790" s="69"/>
      <c r="E790" s="45"/>
      <c r="F790" s="45"/>
      <c r="G790" s="67"/>
      <c r="H790" s="45"/>
    </row>
    <row r="791">
      <c r="C791" s="66"/>
      <c r="D791" s="69"/>
      <c r="E791" s="45"/>
      <c r="F791" s="45"/>
      <c r="G791" s="67"/>
      <c r="H791" s="45"/>
    </row>
    <row r="792">
      <c r="C792" s="66"/>
      <c r="D792" s="69"/>
      <c r="E792" s="45"/>
      <c r="F792" s="45"/>
      <c r="G792" s="67"/>
      <c r="H792" s="45"/>
    </row>
    <row r="793">
      <c r="C793" s="66"/>
      <c r="D793" s="69"/>
      <c r="E793" s="45"/>
      <c r="F793" s="45"/>
      <c r="G793" s="67"/>
      <c r="H793" s="45"/>
    </row>
    <row r="794">
      <c r="C794" s="66"/>
      <c r="D794" s="69"/>
      <c r="E794" s="45"/>
      <c r="F794" s="45"/>
      <c r="G794" s="67"/>
      <c r="H794" s="45"/>
    </row>
    <row r="795">
      <c r="C795" s="66"/>
      <c r="D795" s="69"/>
      <c r="E795" s="45"/>
      <c r="F795" s="45"/>
      <c r="G795" s="67"/>
      <c r="H795" s="45"/>
    </row>
    <row r="796">
      <c r="C796" s="66"/>
      <c r="D796" s="69"/>
      <c r="E796" s="45"/>
      <c r="F796" s="45"/>
      <c r="G796" s="67"/>
      <c r="H796" s="45"/>
    </row>
    <row r="797">
      <c r="C797" s="66"/>
      <c r="D797" s="69"/>
      <c r="E797" s="45"/>
      <c r="F797" s="45"/>
      <c r="G797" s="67"/>
      <c r="H797" s="45"/>
    </row>
    <row r="798">
      <c r="C798" s="66"/>
      <c r="D798" s="69"/>
      <c r="E798" s="45"/>
      <c r="F798" s="45"/>
      <c r="G798" s="67"/>
      <c r="H798" s="45"/>
    </row>
    <row r="799">
      <c r="C799" s="66"/>
      <c r="D799" s="69"/>
      <c r="E799" s="45"/>
      <c r="F799" s="45"/>
      <c r="G799" s="67"/>
      <c r="H799" s="45"/>
    </row>
    <row r="800">
      <c r="C800" s="66"/>
      <c r="D800" s="69"/>
      <c r="E800" s="45"/>
      <c r="F800" s="45"/>
      <c r="G800" s="67"/>
      <c r="H800" s="45"/>
    </row>
    <row r="801">
      <c r="C801" s="66"/>
      <c r="D801" s="69"/>
      <c r="E801" s="45"/>
      <c r="F801" s="45"/>
      <c r="G801" s="67"/>
      <c r="H801" s="45"/>
    </row>
    <row r="802">
      <c r="C802" s="66"/>
      <c r="D802" s="69"/>
      <c r="E802" s="45"/>
      <c r="F802" s="45"/>
      <c r="G802" s="67"/>
      <c r="H802" s="45"/>
    </row>
    <row r="803">
      <c r="C803" s="66"/>
      <c r="D803" s="69"/>
      <c r="E803" s="45"/>
      <c r="F803" s="45"/>
      <c r="G803" s="67"/>
      <c r="H803" s="45"/>
    </row>
    <row r="804">
      <c r="C804" s="66"/>
      <c r="D804" s="69"/>
      <c r="E804" s="45"/>
      <c r="F804" s="45"/>
      <c r="G804" s="67"/>
      <c r="H804" s="45"/>
    </row>
    <row r="805">
      <c r="C805" s="66"/>
      <c r="D805" s="69"/>
      <c r="E805" s="45"/>
      <c r="F805" s="45"/>
      <c r="G805" s="67"/>
      <c r="H805" s="45"/>
    </row>
    <row r="806">
      <c r="C806" s="66"/>
      <c r="D806" s="69"/>
      <c r="E806" s="45"/>
      <c r="F806" s="45"/>
      <c r="G806" s="67"/>
      <c r="H806" s="45"/>
    </row>
    <row r="807">
      <c r="C807" s="66"/>
      <c r="D807" s="69"/>
      <c r="E807" s="45"/>
      <c r="F807" s="45"/>
      <c r="G807" s="67"/>
      <c r="H807" s="45"/>
    </row>
    <row r="808">
      <c r="C808" s="66"/>
      <c r="D808" s="69"/>
      <c r="E808" s="45"/>
      <c r="F808" s="45"/>
      <c r="G808" s="67"/>
      <c r="H808" s="45"/>
    </row>
    <row r="809">
      <c r="C809" s="66"/>
      <c r="D809" s="69"/>
      <c r="E809" s="45"/>
      <c r="F809" s="45"/>
      <c r="G809" s="67"/>
      <c r="H809" s="45"/>
    </row>
    <row r="810">
      <c r="C810" s="66"/>
      <c r="D810" s="69"/>
      <c r="E810" s="45"/>
      <c r="F810" s="45"/>
      <c r="G810" s="67"/>
      <c r="H810" s="45"/>
    </row>
    <row r="811">
      <c r="C811" s="66"/>
      <c r="D811" s="69"/>
      <c r="E811" s="45"/>
      <c r="F811" s="45"/>
      <c r="G811" s="67"/>
      <c r="H811" s="45"/>
    </row>
    <row r="812">
      <c r="C812" s="66"/>
      <c r="D812" s="69"/>
      <c r="E812" s="45"/>
      <c r="F812" s="45"/>
      <c r="G812" s="67"/>
      <c r="H812" s="45"/>
    </row>
    <row r="813">
      <c r="C813" s="66"/>
      <c r="D813" s="69"/>
      <c r="E813" s="45"/>
      <c r="F813" s="45"/>
      <c r="G813" s="67"/>
      <c r="H813" s="45"/>
    </row>
    <row r="814">
      <c r="C814" s="66"/>
      <c r="D814" s="69"/>
      <c r="E814" s="45"/>
      <c r="F814" s="45"/>
      <c r="G814" s="67"/>
      <c r="H814" s="45"/>
    </row>
    <row r="815">
      <c r="C815" s="66"/>
      <c r="D815" s="69"/>
      <c r="E815" s="45"/>
      <c r="F815" s="45"/>
      <c r="G815" s="67"/>
      <c r="H815" s="45"/>
    </row>
    <row r="816">
      <c r="C816" s="66"/>
      <c r="D816" s="69"/>
      <c r="E816" s="45"/>
      <c r="F816" s="45"/>
      <c r="G816" s="67"/>
      <c r="H816" s="45"/>
    </row>
    <row r="817">
      <c r="C817" s="66"/>
      <c r="D817" s="69"/>
      <c r="E817" s="45"/>
      <c r="F817" s="45"/>
      <c r="G817" s="67"/>
      <c r="H817" s="45"/>
    </row>
    <row r="818">
      <c r="C818" s="66"/>
      <c r="D818" s="69"/>
      <c r="E818" s="45"/>
      <c r="F818" s="45"/>
      <c r="G818" s="67"/>
      <c r="H818" s="45"/>
    </row>
    <row r="819">
      <c r="C819" s="66"/>
      <c r="D819" s="69"/>
      <c r="E819" s="45"/>
      <c r="F819" s="45"/>
      <c r="G819" s="67"/>
      <c r="H819" s="45"/>
    </row>
    <row r="820">
      <c r="C820" s="66"/>
      <c r="D820" s="69"/>
      <c r="E820" s="45"/>
      <c r="F820" s="45"/>
      <c r="G820" s="67"/>
      <c r="H820" s="45"/>
    </row>
    <row r="821">
      <c r="C821" s="66"/>
      <c r="D821" s="69"/>
      <c r="E821" s="45"/>
      <c r="F821" s="45"/>
      <c r="G821" s="67"/>
      <c r="H821" s="45"/>
    </row>
    <row r="822">
      <c r="C822" s="66"/>
      <c r="D822" s="69"/>
      <c r="E822" s="45"/>
      <c r="F822" s="45"/>
      <c r="G822" s="67"/>
      <c r="H822" s="45"/>
    </row>
    <row r="823">
      <c r="C823" s="66"/>
      <c r="D823" s="69"/>
      <c r="E823" s="45"/>
      <c r="F823" s="45"/>
      <c r="G823" s="67"/>
      <c r="H823" s="45"/>
    </row>
    <row r="824">
      <c r="C824" s="66"/>
      <c r="D824" s="69"/>
      <c r="E824" s="45"/>
      <c r="F824" s="45"/>
      <c r="G824" s="67"/>
      <c r="H824" s="45"/>
    </row>
    <row r="825">
      <c r="C825" s="66"/>
      <c r="D825" s="69"/>
      <c r="E825" s="45"/>
      <c r="F825" s="45"/>
      <c r="G825" s="67"/>
      <c r="H825" s="45"/>
    </row>
    <row r="826">
      <c r="C826" s="66"/>
      <c r="D826" s="69"/>
      <c r="E826" s="45"/>
      <c r="F826" s="45"/>
      <c r="G826" s="67"/>
      <c r="H826" s="45"/>
    </row>
    <row r="827">
      <c r="C827" s="66"/>
      <c r="D827" s="69"/>
      <c r="E827" s="45"/>
      <c r="F827" s="45"/>
      <c r="G827" s="67"/>
      <c r="H827" s="45"/>
    </row>
    <row r="828">
      <c r="C828" s="66"/>
      <c r="D828" s="69"/>
      <c r="E828" s="45"/>
      <c r="F828" s="45"/>
      <c r="G828" s="67"/>
      <c r="H828" s="45"/>
    </row>
    <row r="829">
      <c r="C829" s="66"/>
      <c r="D829" s="69"/>
      <c r="E829" s="45"/>
      <c r="F829" s="45"/>
      <c r="G829" s="67"/>
      <c r="H829" s="45"/>
    </row>
    <row r="830">
      <c r="C830" s="66"/>
      <c r="D830" s="69"/>
      <c r="E830" s="45"/>
      <c r="F830" s="45"/>
      <c r="G830" s="67"/>
      <c r="H830" s="45"/>
    </row>
    <row r="831">
      <c r="C831" s="66"/>
      <c r="D831" s="69"/>
      <c r="E831" s="45"/>
      <c r="F831" s="45"/>
      <c r="G831" s="67"/>
      <c r="H831" s="45"/>
    </row>
    <row r="832">
      <c r="C832" s="66"/>
      <c r="D832" s="69"/>
      <c r="E832" s="45"/>
      <c r="F832" s="45"/>
      <c r="G832" s="67"/>
      <c r="H832" s="45"/>
    </row>
    <row r="833">
      <c r="C833" s="66"/>
      <c r="D833" s="69"/>
      <c r="E833" s="45"/>
      <c r="F833" s="45"/>
      <c r="G833" s="67"/>
      <c r="H833" s="45"/>
    </row>
    <row r="834">
      <c r="C834" s="66"/>
      <c r="D834" s="69"/>
      <c r="E834" s="45"/>
      <c r="F834" s="45"/>
      <c r="G834" s="67"/>
      <c r="H834" s="45"/>
    </row>
    <row r="835">
      <c r="C835" s="66"/>
      <c r="D835" s="69"/>
      <c r="E835" s="45"/>
      <c r="F835" s="45"/>
      <c r="G835" s="67"/>
      <c r="H835" s="45"/>
    </row>
    <row r="836">
      <c r="C836" s="66"/>
      <c r="D836" s="69"/>
      <c r="E836" s="45"/>
      <c r="F836" s="45"/>
      <c r="G836" s="67"/>
      <c r="H836" s="45"/>
    </row>
    <row r="837">
      <c r="C837" s="66"/>
      <c r="D837" s="69"/>
      <c r="E837" s="45"/>
      <c r="F837" s="45"/>
      <c r="G837" s="67"/>
      <c r="H837" s="45"/>
    </row>
    <row r="838">
      <c r="C838" s="66"/>
      <c r="D838" s="69"/>
      <c r="E838" s="45"/>
      <c r="F838" s="45"/>
      <c r="G838" s="67"/>
      <c r="H838" s="45"/>
    </row>
    <row r="839">
      <c r="C839" s="66"/>
      <c r="D839" s="69"/>
      <c r="E839" s="45"/>
      <c r="F839" s="45"/>
      <c r="G839" s="67"/>
      <c r="H839" s="45"/>
    </row>
    <row r="840">
      <c r="C840" s="66"/>
      <c r="D840" s="69"/>
      <c r="E840" s="45"/>
      <c r="F840" s="45"/>
      <c r="G840" s="67"/>
      <c r="H840" s="45"/>
    </row>
    <row r="841">
      <c r="C841" s="66"/>
      <c r="D841" s="69"/>
      <c r="E841" s="45"/>
      <c r="F841" s="45"/>
      <c r="G841" s="67"/>
      <c r="H841" s="45"/>
    </row>
    <row r="842">
      <c r="C842" s="66"/>
      <c r="D842" s="69"/>
      <c r="E842" s="45"/>
      <c r="F842" s="45"/>
      <c r="G842" s="67"/>
      <c r="H842" s="45"/>
    </row>
    <row r="843">
      <c r="C843" s="66"/>
      <c r="D843" s="69"/>
      <c r="E843" s="45"/>
      <c r="F843" s="45"/>
      <c r="G843" s="67"/>
      <c r="H843" s="45"/>
    </row>
    <row r="844">
      <c r="C844" s="66"/>
      <c r="D844" s="69"/>
      <c r="E844" s="45"/>
      <c r="F844" s="45"/>
      <c r="G844" s="67"/>
      <c r="H844" s="45"/>
    </row>
    <row r="845">
      <c r="C845" s="66"/>
      <c r="D845" s="69"/>
      <c r="E845" s="45"/>
      <c r="F845" s="45"/>
      <c r="G845" s="67"/>
      <c r="H845" s="45"/>
    </row>
    <row r="846">
      <c r="C846" s="66"/>
      <c r="D846" s="69"/>
      <c r="E846" s="45"/>
      <c r="F846" s="45"/>
      <c r="G846" s="67"/>
      <c r="H846" s="45"/>
    </row>
    <row r="847">
      <c r="C847" s="66"/>
      <c r="D847" s="69"/>
      <c r="E847" s="45"/>
      <c r="F847" s="45"/>
      <c r="G847" s="67"/>
      <c r="H847" s="45"/>
    </row>
    <row r="848">
      <c r="C848" s="66"/>
      <c r="D848" s="69"/>
      <c r="E848" s="45"/>
      <c r="F848" s="45"/>
      <c r="G848" s="67"/>
      <c r="H848" s="45"/>
    </row>
    <row r="849">
      <c r="C849" s="66"/>
      <c r="D849" s="69"/>
      <c r="E849" s="45"/>
      <c r="F849" s="45"/>
      <c r="G849" s="67"/>
      <c r="H849" s="45"/>
    </row>
    <row r="850">
      <c r="C850" s="66"/>
      <c r="D850" s="69"/>
      <c r="E850" s="45"/>
      <c r="F850" s="45"/>
      <c r="G850" s="67"/>
      <c r="H850" s="45"/>
    </row>
    <row r="851">
      <c r="C851" s="66"/>
      <c r="D851" s="69"/>
      <c r="E851" s="45"/>
      <c r="F851" s="45"/>
      <c r="G851" s="67"/>
      <c r="H851" s="45"/>
    </row>
    <row r="852">
      <c r="C852" s="66"/>
      <c r="D852" s="69"/>
      <c r="E852" s="45"/>
      <c r="F852" s="45"/>
      <c r="G852" s="67"/>
      <c r="H852" s="45"/>
    </row>
    <row r="853">
      <c r="C853" s="66"/>
      <c r="D853" s="69"/>
      <c r="E853" s="45"/>
      <c r="F853" s="45"/>
      <c r="G853" s="67"/>
      <c r="H853" s="45"/>
    </row>
    <row r="854">
      <c r="C854" s="66"/>
      <c r="D854" s="69"/>
      <c r="E854" s="45"/>
      <c r="F854" s="45"/>
      <c r="G854" s="67"/>
      <c r="H854" s="45"/>
    </row>
    <row r="855">
      <c r="C855" s="66"/>
      <c r="D855" s="69"/>
      <c r="E855" s="45"/>
      <c r="F855" s="45"/>
      <c r="G855" s="67"/>
      <c r="H855" s="45"/>
    </row>
    <row r="856">
      <c r="C856" s="66"/>
      <c r="D856" s="69"/>
      <c r="E856" s="45"/>
      <c r="F856" s="45"/>
      <c r="G856" s="67"/>
      <c r="H856" s="45"/>
    </row>
    <row r="857">
      <c r="C857" s="66"/>
      <c r="D857" s="69"/>
      <c r="E857" s="45"/>
      <c r="F857" s="45"/>
      <c r="G857" s="67"/>
      <c r="H857" s="45"/>
    </row>
    <row r="858">
      <c r="C858" s="66"/>
      <c r="D858" s="69"/>
      <c r="E858" s="45"/>
      <c r="F858" s="45"/>
      <c r="G858" s="67"/>
      <c r="H858" s="45"/>
    </row>
    <row r="859">
      <c r="C859" s="66"/>
      <c r="D859" s="69"/>
      <c r="E859" s="45"/>
      <c r="F859" s="45"/>
      <c r="G859" s="67"/>
      <c r="H859" s="45"/>
    </row>
    <row r="860">
      <c r="C860" s="66"/>
      <c r="D860" s="69"/>
      <c r="E860" s="45"/>
      <c r="F860" s="45"/>
      <c r="G860" s="67"/>
      <c r="H860" s="45"/>
    </row>
    <row r="861">
      <c r="C861" s="66"/>
      <c r="D861" s="69"/>
      <c r="E861" s="45"/>
      <c r="F861" s="45"/>
      <c r="G861" s="67"/>
      <c r="H861" s="45"/>
    </row>
    <row r="862">
      <c r="C862" s="66"/>
      <c r="D862" s="69"/>
      <c r="E862" s="45"/>
      <c r="F862" s="45"/>
      <c r="G862" s="67"/>
      <c r="H862" s="45"/>
    </row>
    <row r="863">
      <c r="C863" s="66"/>
      <c r="D863" s="69"/>
      <c r="E863" s="45"/>
      <c r="F863" s="45"/>
      <c r="G863" s="67"/>
      <c r="H863" s="45"/>
    </row>
    <row r="864">
      <c r="C864" s="66"/>
      <c r="D864" s="69"/>
      <c r="E864" s="45"/>
      <c r="F864" s="45"/>
      <c r="G864" s="67"/>
      <c r="H864" s="45"/>
    </row>
    <row r="865">
      <c r="C865" s="66"/>
      <c r="D865" s="69"/>
      <c r="E865" s="45"/>
      <c r="F865" s="45"/>
      <c r="G865" s="67"/>
      <c r="H865" s="45"/>
    </row>
    <row r="866">
      <c r="C866" s="66"/>
      <c r="D866" s="69"/>
      <c r="E866" s="45"/>
      <c r="F866" s="45"/>
      <c r="G866" s="67"/>
      <c r="H866" s="45"/>
    </row>
    <row r="867">
      <c r="C867" s="66"/>
      <c r="D867" s="69"/>
      <c r="E867" s="45"/>
      <c r="F867" s="45"/>
      <c r="G867" s="67"/>
      <c r="H867" s="45"/>
    </row>
    <row r="868">
      <c r="C868" s="66"/>
      <c r="D868" s="69"/>
      <c r="E868" s="45"/>
      <c r="F868" s="45"/>
      <c r="G868" s="67"/>
      <c r="H868" s="45"/>
    </row>
    <row r="869">
      <c r="C869" s="66"/>
      <c r="D869" s="69"/>
      <c r="E869" s="45"/>
      <c r="F869" s="45"/>
      <c r="G869" s="67"/>
      <c r="H869" s="45"/>
    </row>
    <row r="870">
      <c r="C870" s="66"/>
      <c r="D870" s="69"/>
      <c r="E870" s="45"/>
      <c r="F870" s="45"/>
      <c r="G870" s="67"/>
      <c r="H870" s="45"/>
    </row>
    <row r="871">
      <c r="C871" s="66"/>
      <c r="D871" s="69"/>
      <c r="E871" s="45"/>
      <c r="F871" s="45"/>
      <c r="G871" s="67"/>
      <c r="H871" s="45"/>
    </row>
    <row r="872">
      <c r="C872" s="66"/>
      <c r="D872" s="69"/>
      <c r="E872" s="45"/>
      <c r="F872" s="45"/>
      <c r="G872" s="67"/>
      <c r="H872" s="45"/>
    </row>
    <row r="873">
      <c r="C873" s="66"/>
      <c r="D873" s="69"/>
      <c r="E873" s="45"/>
      <c r="F873" s="45"/>
      <c r="G873" s="67"/>
      <c r="H873" s="45"/>
    </row>
    <row r="874">
      <c r="C874" s="66"/>
      <c r="D874" s="69"/>
      <c r="E874" s="45"/>
      <c r="F874" s="45"/>
      <c r="G874" s="67"/>
      <c r="H874" s="45"/>
    </row>
    <row r="875">
      <c r="C875" s="66"/>
      <c r="D875" s="69"/>
      <c r="E875" s="45"/>
      <c r="F875" s="45"/>
      <c r="G875" s="67"/>
      <c r="H875" s="45"/>
    </row>
    <row r="876">
      <c r="C876" s="66"/>
      <c r="D876" s="69"/>
      <c r="E876" s="45"/>
      <c r="F876" s="45"/>
      <c r="G876" s="67"/>
      <c r="H876" s="45"/>
    </row>
    <row r="877">
      <c r="C877" s="66"/>
      <c r="D877" s="69"/>
      <c r="E877" s="45"/>
      <c r="F877" s="45"/>
      <c r="G877" s="67"/>
      <c r="H877" s="45"/>
    </row>
    <row r="878">
      <c r="C878" s="66"/>
      <c r="D878" s="69"/>
      <c r="E878" s="45"/>
      <c r="F878" s="45"/>
      <c r="G878" s="67"/>
      <c r="H878" s="45"/>
    </row>
    <row r="879">
      <c r="C879" s="66"/>
      <c r="D879" s="69"/>
      <c r="E879" s="45"/>
      <c r="F879" s="45"/>
      <c r="G879" s="67"/>
      <c r="H879" s="45"/>
    </row>
    <row r="880">
      <c r="C880" s="66"/>
      <c r="D880" s="69"/>
      <c r="E880" s="45"/>
      <c r="F880" s="45"/>
      <c r="G880" s="67"/>
      <c r="H880" s="45"/>
    </row>
    <row r="881">
      <c r="C881" s="66"/>
      <c r="D881" s="69"/>
      <c r="E881" s="45"/>
      <c r="F881" s="45"/>
      <c r="G881" s="67"/>
      <c r="H881" s="45"/>
    </row>
    <row r="882">
      <c r="C882" s="66"/>
      <c r="D882" s="69"/>
      <c r="E882" s="45"/>
      <c r="F882" s="45"/>
      <c r="G882" s="67"/>
      <c r="H882" s="45"/>
    </row>
    <row r="883">
      <c r="C883" s="66"/>
      <c r="D883" s="69"/>
      <c r="E883" s="45"/>
      <c r="F883" s="45"/>
      <c r="G883" s="67"/>
      <c r="H883" s="45"/>
    </row>
    <row r="884">
      <c r="C884" s="66"/>
      <c r="D884" s="69"/>
      <c r="E884" s="45"/>
      <c r="F884" s="45"/>
      <c r="G884" s="67"/>
      <c r="H884" s="45"/>
    </row>
    <row r="885">
      <c r="C885" s="66"/>
      <c r="D885" s="69"/>
      <c r="E885" s="45"/>
      <c r="F885" s="45"/>
      <c r="G885" s="67"/>
      <c r="H885" s="45"/>
    </row>
    <row r="886">
      <c r="C886" s="66"/>
      <c r="D886" s="69"/>
      <c r="E886" s="45"/>
      <c r="F886" s="45"/>
      <c r="G886" s="67"/>
      <c r="H886" s="45"/>
    </row>
    <row r="887">
      <c r="C887" s="66"/>
      <c r="D887" s="69"/>
      <c r="E887" s="45"/>
      <c r="F887" s="45"/>
      <c r="G887" s="67"/>
      <c r="H887" s="45"/>
    </row>
    <row r="888">
      <c r="C888" s="66"/>
      <c r="D888" s="69"/>
      <c r="E888" s="45"/>
      <c r="F888" s="45"/>
      <c r="G888" s="67"/>
      <c r="H888" s="45"/>
    </row>
    <row r="889">
      <c r="C889" s="66"/>
      <c r="D889" s="69"/>
      <c r="E889" s="45"/>
      <c r="F889" s="45"/>
      <c r="G889" s="67"/>
      <c r="H889" s="45"/>
    </row>
    <row r="890">
      <c r="C890" s="66"/>
      <c r="D890" s="69"/>
      <c r="E890" s="45"/>
      <c r="F890" s="45"/>
      <c r="G890" s="67"/>
      <c r="H890" s="45"/>
    </row>
    <row r="891">
      <c r="C891" s="66"/>
      <c r="D891" s="69"/>
      <c r="E891" s="45"/>
      <c r="F891" s="45"/>
      <c r="G891" s="67"/>
      <c r="H891" s="45"/>
    </row>
    <row r="892">
      <c r="C892" s="66"/>
      <c r="D892" s="69"/>
      <c r="E892" s="45"/>
      <c r="F892" s="45"/>
      <c r="G892" s="67"/>
      <c r="H892" s="45"/>
    </row>
    <row r="893">
      <c r="C893" s="66"/>
      <c r="D893" s="69"/>
      <c r="E893" s="45"/>
      <c r="F893" s="45"/>
      <c r="G893" s="67"/>
      <c r="H893" s="45"/>
    </row>
    <row r="894">
      <c r="C894" s="66"/>
      <c r="D894" s="69"/>
      <c r="E894" s="45"/>
      <c r="F894" s="45"/>
      <c r="G894" s="67"/>
      <c r="H894" s="45"/>
    </row>
    <row r="895">
      <c r="C895" s="66"/>
      <c r="D895" s="69"/>
      <c r="E895" s="45"/>
      <c r="F895" s="45"/>
      <c r="G895" s="67"/>
      <c r="H895" s="45"/>
    </row>
    <row r="896">
      <c r="C896" s="66"/>
      <c r="D896" s="69"/>
      <c r="E896" s="45"/>
      <c r="F896" s="45"/>
      <c r="G896" s="67"/>
      <c r="H896" s="45"/>
    </row>
    <row r="897">
      <c r="C897" s="66"/>
      <c r="D897" s="69"/>
      <c r="E897" s="45"/>
      <c r="F897" s="45"/>
      <c r="G897" s="67"/>
      <c r="H897" s="45"/>
    </row>
    <row r="898">
      <c r="C898" s="66"/>
      <c r="D898" s="69"/>
      <c r="E898" s="45"/>
      <c r="F898" s="45"/>
      <c r="G898" s="67"/>
      <c r="H898" s="45"/>
    </row>
    <row r="899">
      <c r="C899" s="66"/>
      <c r="D899" s="69"/>
      <c r="E899" s="45"/>
      <c r="F899" s="45"/>
      <c r="G899" s="67"/>
      <c r="H899" s="45"/>
    </row>
    <row r="900">
      <c r="C900" s="66"/>
      <c r="D900" s="69"/>
      <c r="E900" s="45"/>
      <c r="F900" s="45"/>
      <c r="G900" s="67"/>
      <c r="H900" s="45"/>
    </row>
    <row r="901">
      <c r="C901" s="66"/>
      <c r="D901" s="69"/>
      <c r="E901" s="45"/>
      <c r="F901" s="45"/>
      <c r="G901" s="67"/>
      <c r="H901" s="45"/>
    </row>
    <row r="902">
      <c r="C902" s="66"/>
      <c r="D902" s="69"/>
      <c r="E902" s="45"/>
      <c r="F902" s="45"/>
      <c r="G902" s="67"/>
      <c r="H902" s="45"/>
    </row>
    <row r="903">
      <c r="C903" s="66"/>
      <c r="D903" s="69"/>
      <c r="E903" s="45"/>
      <c r="F903" s="45"/>
      <c r="G903" s="67"/>
      <c r="H903" s="45"/>
    </row>
    <row r="904">
      <c r="C904" s="66"/>
      <c r="D904" s="69"/>
      <c r="E904" s="45"/>
      <c r="F904" s="45"/>
      <c r="G904" s="67"/>
      <c r="H904" s="45"/>
    </row>
    <row r="905">
      <c r="C905" s="66"/>
      <c r="D905" s="69"/>
      <c r="E905" s="45"/>
      <c r="F905" s="45"/>
      <c r="G905" s="67"/>
      <c r="H905" s="45"/>
    </row>
    <row r="906">
      <c r="C906" s="66"/>
      <c r="D906" s="69"/>
      <c r="E906" s="45"/>
      <c r="F906" s="45"/>
      <c r="G906" s="67"/>
      <c r="H906" s="45"/>
    </row>
    <row r="907">
      <c r="C907" s="66"/>
      <c r="D907" s="69"/>
      <c r="E907" s="45"/>
      <c r="F907" s="45"/>
      <c r="G907" s="67"/>
      <c r="H907" s="45"/>
    </row>
    <row r="908">
      <c r="C908" s="66"/>
      <c r="D908" s="69"/>
      <c r="E908" s="45"/>
      <c r="F908" s="45"/>
      <c r="G908" s="67"/>
      <c r="H908" s="45"/>
    </row>
    <row r="909">
      <c r="C909" s="66"/>
      <c r="D909" s="69"/>
      <c r="E909" s="45"/>
      <c r="F909" s="45"/>
      <c r="G909" s="67"/>
      <c r="H909" s="45"/>
    </row>
    <row r="910">
      <c r="C910" s="66"/>
      <c r="D910" s="69"/>
      <c r="E910" s="45"/>
      <c r="F910" s="45"/>
      <c r="G910" s="67"/>
      <c r="H910" s="45"/>
    </row>
    <row r="911">
      <c r="C911" s="66"/>
      <c r="D911" s="69"/>
      <c r="E911" s="45"/>
      <c r="F911" s="45"/>
      <c r="G911" s="67"/>
      <c r="H911" s="45"/>
    </row>
    <row r="912">
      <c r="C912" s="66"/>
      <c r="D912" s="69"/>
      <c r="E912" s="45"/>
      <c r="F912" s="45"/>
      <c r="G912" s="67"/>
      <c r="H912" s="45"/>
    </row>
    <row r="913">
      <c r="C913" s="66"/>
      <c r="D913" s="69"/>
      <c r="E913" s="45"/>
      <c r="F913" s="45"/>
      <c r="G913" s="67"/>
      <c r="H913" s="45"/>
    </row>
    <row r="914">
      <c r="C914" s="66"/>
      <c r="D914" s="69"/>
      <c r="E914" s="45"/>
      <c r="F914" s="45"/>
      <c r="G914" s="67"/>
      <c r="H914" s="45"/>
    </row>
    <row r="915">
      <c r="C915" s="66"/>
      <c r="D915" s="69"/>
      <c r="E915" s="45"/>
      <c r="F915" s="45"/>
      <c r="G915" s="67"/>
      <c r="H915" s="45"/>
    </row>
    <row r="916">
      <c r="C916" s="66"/>
      <c r="D916" s="69"/>
      <c r="E916" s="45"/>
      <c r="F916" s="45"/>
      <c r="G916" s="67"/>
      <c r="H916" s="45"/>
    </row>
    <row r="917">
      <c r="C917" s="66"/>
      <c r="D917" s="69"/>
      <c r="E917" s="45"/>
      <c r="F917" s="45"/>
      <c r="G917" s="67"/>
      <c r="H917" s="45"/>
    </row>
    <row r="918">
      <c r="C918" s="66"/>
      <c r="D918" s="69"/>
      <c r="E918" s="45"/>
      <c r="F918" s="45"/>
      <c r="G918" s="67"/>
      <c r="H918" s="45"/>
    </row>
    <row r="919">
      <c r="C919" s="66"/>
      <c r="D919" s="69"/>
      <c r="E919" s="45"/>
      <c r="F919" s="45"/>
      <c r="G919" s="67"/>
      <c r="H919" s="45"/>
    </row>
    <row r="920">
      <c r="C920" s="66"/>
      <c r="D920" s="69"/>
      <c r="E920" s="45"/>
      <c r="F920" s="45"/>
      <c r="G920" s="67"/>
      <c r="H920" s="45"/>
    </row>
    <row r="921">
      <c r="C921" s="66"/>
      <c r="D921" s="69"/>
      <c r="E921" s="45"/>
      <c r="F921" s="45"/>
      <c r="G921" s="67"/>
      <c r="H921" s="45"/>
    </row>
    <row r="922">
      <c r="C922" s="66"/>
      <c r="D922" s="69"/>
      <c r="E922" s="45"/>
      <c r="F922" s="45"/>
      <c r="G922" s="67"/>
      <c r="H922" s="45"/>
    </row>
    <row r="923">
      <c r="C923" s="66"/>
      <c r="D923" s="69"/>
      <c r="E923" s="45"/>
      <c r="F923" s="45"/>
      <c r="G923" s="67"/>
      <c r="H923" s="45"/>
    </row>
    <row r="924">
      <c r="C924" s="66"/>
      <c r="D924" s="69"/>
      <c r="E924" s="45"/>
      <c r="F924" s="45"/>
      <c r="G924" s="67"/>
      <c r="H924" s="45"/>
    </row>
    <row r="925">
      <c r="C925" s="66"/>
      <c r="D925" s="69"/>
      <c r="E925" s="45"/>
      <c r="F925" s="45"/>
      <c r="G925" s="67"/>
      <c r="H925" s="45"/>
    </row>
    <row r="926">
      <c r="C926" s="66"/>
      <c r="D926" s="69"/>
      <c r="E926" s="45"/>
      <c r="F926" s="45"/>
      <c r="G926" s="67"/>
      <c r="H926" s="45"/>
    </row>
    <row r="927">
      <c r="C927" s="66"/>
      <c r="D927" s="69"/>
      <c r="E927" s="45"/>
      <c r="F927" s="45"/>
      <c r="G927" s="67"/>
      <c r="H927" s="45"/>
    </row>
    <row r="928">
      <c r="C928" s="66"/>
      <c r="D928" s="69"/>
      <c r="E928" s="45"/>
      <c r="F928" s="45"/>
      <c r="G928" s="67"/>
      <c r="H928" s="45"/>
    </row>
    <row r="929">
      <c r="C929" s="66"/>
      <c r="D929" s="69"/>
      <c r="E929" s="45"/>
      <c r="F929" s="45"/>
      <c r="G929" s="67"/>
      <c r="H929" s="45"/>
    </row>
    <row r="930">
      <c r="C930" s="66"/>
      <c r="D930" s="69"/>
      <c r="E930" s="45"/>
      <c r="F930" s="45"/>
      <c r="G930" s="67"/>
      <c r="H930" s="45"/>
    </row>
    <row r="931">
      <c r="C931" s="66"/>
      <c r="D931" s="69"/>
      <c r="E931" s="45"/>
      <c r="F931" s="45"/>
      <c r="G931" s="67"/>
      <c r="H931" s="45"/>
    </row>
    <row r="932">
      <c r="C932" s="66"/>
      <c r="D932" s="69"/>
      <c r="E932" s="45"/>
      <c r="F932" s="45"/>
      <c r="G932" s="67"/>
      <c r="H932" s="45"/>
    </row>
    <row r="933">
      <c r="C933" s="66"/>
      <c r="D933" s="69"/>
      <c r="E933" s="45"/>
      <c r="F933" s="45"/>
      <c r="G933" s="67"/>
      <c r="H933" s="45"/>
    </row>
    <row r="934">
      <c r="C934" s="66"/>
      <c r="D934" s="69"/>
      <c r="E934" s="45"/>
      <c r="F934" s="45"/>
      <c r="G934" s="67"/>
      <c r="H934" s="45"/>
    </row>
    <row r="935">
      <c r="C935" s="66"/>
      <c r="D935" s="69"/>
      <c r="E935" s="45"/>
      <c r="F935" s="45"/>
      <c r="G935" s="67"/>
      <c r="H935" s="45"/>
    </row>
    <row r="936">
      <c r="C936" s="66"/>
      <c r="D936" s="69"/>
      <c r="E936" s="45"/>
      <c r="F936" s="45"/>
      <c r="G936" s="67"/>
      <c r="H936" s="45"/>
    </row>
    <row r="937">
      <c r="C937" s="66"/>
      <c r="D937" s="69"/>
      <c r="E937" s="45"/>
      <c r="F937" s="45"/>
      <c r="G937" s="67"/>
      <c r="H937" s="45"/>
    </row>
    <row r="938">
      <c r="C938" s="66"/>
      <c r="D938" s="69"/>
      <c r="E938" s="45"/>
      <c r="F938" s="45"/>
      <c r="G938" s="67"/>
      <c r="H938" s="45"/>
    </row>
    <row r="939">
      <c r="C939" s="66"/>
      <c r="D939" s="69"/>
      <c r="E939" s="45"/>
      <c r="F939" s="45"/>
      <c r="G939" s="67"/>
      <c r="H939" s="45"/>
    </row>
    <row r="940">
      <c r="C940" s="66"/>
      <c r="D940" s="69"/>
      <c r="E940" s="45"/>
      <c r="F940" s="45"/>
      <c r="G940" s="67"/>
      <c r="H940" s="45"/>
    </row>
    <row r="941">
      <c r="C941" s="66"/>
      <c r="D941" s="69"/>
      <c r="E941" s="45"/>
      <c r="F941" s="45"/>
      <c r="G941" s="67"/>
      <c r="H941" s="45"/>
    </row>
    <row r="942">
      <c r="C942" s="66"/>
      <c r="D942" s="69"/>
      <c r="E942" s="45"/>
      <c r="F942" s="45"/>
      <c r="G942" s="67"/>
      <c r="H942" s="45"/>
    </row>
    <row r="943">
      <c r="C943" s="66"/>
      <c r="D943" s="69"/>
      <c r="E943" s="45"/>
      <c r="F943" s="45"/>
      <c r="G943" s="67"/>
      <c r="H943" s="45"/>
    </row>
    <row r="944">
      <c r="C944" s="66"/>
      <c r="D944" s="69"/>
      <c r="E944" s="45"/>
      <c r="F944" s="45"/>
      <c r="G944" s="67"/>
      <c r="H944" s="45"/>
    </row>
    <row r="945">
      <c r="C945" s="66"/>
      <c r="D945" s="69"/>
      <c r="E945" s="45"/>
      <c r="F945" s="45"/>
      <c r="G945" s="67"/>
      <c r="H945" s="45"/>
    </row>
    <row r="946">
      <c r="C946" s="66"/>
      <c r="D946" s="69"/>
      <c r="E946" s="45"/>
      <c r="F946" s="45"/>
      <c r="G946" s="67"/>
      <c r="H946" s="45"/>
    </row>
    <row r="947">
      <c r="C947" s="66"/>
      <c r="D947" s="69"/>
      <c r="E947" s="45"/>
      <c r="F947" s="45"/>
      <c r="G947" s="67"/>
      <c r="H947" s="45"/>
    </row>
    <row r="948">
      <c r="C948" s="66"/>
      <c r="D948" s="69"/>
      <c r="E948" s="45"/>
      <c r="F948" s="45"/>
      <c r="G948" s="67"/>
      <c r="H948" s="45"/>
    </row>
    <row r="949">
      <c r="C949" s="66"/>
      <c r="D949" s="69"/>
      <c r="E949" s="45"/>
      <c r="F949" s="45"/>
      <c r="G949" s="67"/>
      <c r="H949" s="45"/>
    </row>
    <row r="950">
      <c r="C950" s="66"/>
      <c r="D950" s="69"/>
      <c r="E950" s="45"/>
      <c r="F950" s="45"/>
      <c r="G950" s="67"/>
      <c r="H950" s="45"/>
    </row>
    <row r="951">
      <c r="C951" s="66"/>
      <c r="D951" s="69"/>
      <c r="E951" s="45"/>
      <c r="F951" s="45"/>
      <c r="G951" s="67"/>
      <c r="H951" s="45"/>
    </row>
    <row r="952">
      <c r="C952" s="66"/>
      <c r="D952" s="69"/>
      <c r="E952" s="45"/>
      <c r="F952" s="45"/>
      <c r="G952" s="67"/>
      <c r="H952" s="45"/>
    </row>
    <row r="953">
      <c r="C953" s="66"/>
      <c r="D953" s="69"/>
      <c r="E953" s="45"/>
      <c r="F953" s="45"/>
      <c r="G953" s="67"/>
      <c r="H953" s="45"/>
    </row>
    <row r="954">
      <c r="C954" s="66"/>
      <c r="D954" s="69"/>
      <c r="E954" s="45"/>
      <c r="F954" s="45"/>
      <c r="G954" s="67"/>
      <c r="H954" s="45"/>
    </row>
    <row r="955">
      <c r="C955" s="66"/>
      <c r="D955" s="69"/>
      <c r="E955" s="45"/>
      <c r="F955" s="45"/>
      <c r="G955" s="67"/>
      <c r="H955" s="45"/>
    </row>
    <row r="956">
      <c r="C956" s="66"/>
      <c r="D956" s="69"/>
      <c r="E956" s="45"/>
      <c r="F956" s="45"/>
      <c r="G956" s="67"/>
      <c r="H956" s="45"/>
    </row>
    <row r="957">
      <c r="C957" s="66"/>
      <c r="D957" s="69"/>
      <c r="E957" s="45"/>
      <c r="F957" s="45"/>
      <c r="G957" s="67"/>
      <c r="H957" s="45"/>
    </row>
    <row r="958">
      <c r="C958" s="66"/>
      <c r="D958" s="69"/>
      <c r="E958" s="45"/>
      <c r="F958" s="45"/>
      <c r="G958" s="67"/>
      <c r="H958" s="45"/>
    </row>
    <row r="959">
      <c r="C959" s="66"/>
      <c r="D959" s="69"/>
      <c r="E959" s="45"/>
      <c r="F959" s="45"/>
      <c r="G959" s="67"/>
      <c r="H959" s="45"/>
    </row>
    <row r="960">
      <c r="C960" s="66"/>
      <c r="D960" s="69"/>
      <c r="E960" s="45"/>
      <c r="F960" s="45"/>
      <c r="G960" s="67"/>
      <c r="H960" s="45"/>
    </row>
    <row r="961">
      <c r="C961" s="66"/>
      <c r="D961" s="69"/>
      <c r="E961" s="45"/>
      <c r="F961" s="45"/>
      <c r="G961" s="67"/>
      <c r="H961" s="45"/>
    </row>
    <row r="962">
      <c r="C962" s="66"/>
      <c r="D962" s="69"/>
      <c r="E962" s="45"/>
      <c r="F962" s="45"/>
      <c r="G962" s="67"/>
      <c r="H962" s="45"/>
    </row>
    <row r="963">
      <c r="C963" s="66"/>
      <c r="D963" s="69"/>
      <c r="E963" s="45"/>
      <c r="F963" s="45"/>
      <c r="G963" s="67"/>
      <c r="H963" s="45"/>
    </row>
    <row r="964">
      <c r="C964" s="66"/>
      <c r="D964" s="69"/>
      <c r="E964" s="45"/>
      <c r="F964" s="45"/>
      <c r="G964" s="67"/>
      <c r="H964" s="45"/>
    </row>
    <row r="965">
      <c r="C965" s="66"/>
      <c r="D965" s="69"/>
      <c r="E965" s="45"/>
      <c r="F965" s="45"/>
      <c r="G965" s="67"/>
      <c r="H965" s="45"/>
    </row>
    <row r="966">
      <c r="C966" s="66"/>
      <c r="D966" s="69"/>
      <c r="E966" s="45"/>
      <c r="F966" s="45"/>
      <c r="G966" s="67"/>
      <c r="H966" s="45"/>
    </row>
    <row r="967">
      <c r="C967" s="66"/>
      <c r="D967" s="69"/>
      <c r="E967" s="45"/>
      <c r="F967" s="45"/>
      <c r="G967" s="67"/>
      <c r="H967" s="45"/>
    </row>
    <row r="968">
      <c r="C968" s="66"/>
      <c r="D968" s="69"/>
      <c r="E968" s="45"/>
      <c r="F968" s="45"/>
      <c r="G968" s="67"/>
      <c r="H968" s="45"/>
    </row>
    <row r="969">
      <c r="C969" s="66"/>
      <c r="D969" s="69"/>
      <c r="E969" s="45"/>
      <c r="F969" s="45"/>
      <c r="G969" s="67"/>
      <c r="H969" s="45"/>
    </row>
    <row r="970">
      <c r="C970" s="66"/>
      <c r="D970" s="69"/>
      <c r="E970" s="45"/>
      <c r="F970" s="45"/>
      <c r="G970" s="67"/>
      <c r="H970" s="45"/>
    </row>
    <row r="971">
      <c r="C971" s="66"/>
      <c r="D971" s="69"/>
      <c r="E971" s="45"/>
      <c r="F971" s="45"/>
      <c r="G971" s="67"/>
      <c r="H971" s="45"/>
    </row>
    <row r="972">
      <c r="C972" s="66"/>
      <c r="D972" s="69"/>
      <c r="E972" s="45"/>
      <c r="F972" s="45"/>
      <c r="G972" s="67"/>
      <c r="H972" s="45"/>
    </row>
    <row r="973">
      <c r="C973" s="66"/>
      <c r="D973" s="69"/>
      <c r="E973" s="45"/>
      <c r="F973" s="45"/>
      <c r="G973" s="67"/>
      <c r="H973" s="45"/>
    </row>
    <row r="974">
      <c r="C974" s="66"/>
      <c r="D974" s="69"/>
      <c r="E974" s="45"/>
      <c r="F974" s="45"/>
      <c r="G974" s="67"/>
      <c r="H974" s="45"/>
    </row>
    <row r="975">
      <c r="C975" s="66"/>
      <c r="D975" s="69"/>
      <c r="E975" s="45"/>
      <c r="F975" s="45"/>
      <c r="G975" s="67"/>
      <c r="H975" s="45"/>
    </row>
    <row r="976">
      <c r="C976" s="66"/>
      <c r="D976" s="69"/>
      <c r="E976" s="45"/>
      <c r="F976" s="45"/>
      <c r="G976" s="67"/>
      <c r="H976" s="45"/>
    </row>
    <row r="977">
      <c r="C977" s="66"/>
      <c r="D977" s="69"/>
      <c r="E977" s="45"/>
      <c r="F977" s="45"/>
      <c r="G977" s="67"/>
      <c r="H977" s="45"/>
    </row>
    <row r="978">
      <c r="C978" s="66"/>
      <c r="D978" s="69"/>
      <c r="E978" s="45"/>
      <c r="F978" s="45"/>
      <c r="G978" s="67"/>
      <c r="H978" s="45"/>
    </row>
    <row r="979">
      <c r="C979" s="66"/>
      <c r="D979" s="69"/>
      <c r="E979" s="45"/>
      <c r="F979" s="45"/>
      <c r="G979" s="67"/>
      <c r="H979" s="45"/>
    </row>
    <row r="980">
      <c r="C980" s="66"/>
      <c r="D980" s="69"/>
      <c r="E980" s="45"/>
      <c r="F980" s="45"/>
      <c r="G980" s="67"/>
      <c r="H980" s="45"/>
    </row>
    <row r="981">
      <c r="C981" s="66"/>
      <c r="D981" s="69"/>
      <c r="E981" s="45"/>
      <c r="F981" s="45"/>
      <c r="G981" s="67"/>
      <c r="H981" s="45"/>
    </row>
    <row r="982">
      <c r="C982" s="66"/>
      <c r="D982" s="69"/>
      <c r="E982" s="45"/>
      <c r="F982" s="45"/>
      <c r="G982" s="67"/>
      <c r="H982" s="45"/>
    </row>
    <row r="983">
      <c r="C983" s="66"/>
      <c r="D983" s="69"/>
      <c r="E983" s="45"/>
      <c r="F983" s="45"/>
      <c r="G983" s="67"/>
      <c r="H983" s="45"/>
    </row>
    <row r="984">
      <c r="C984" s="66"/>
      <c r="D984" s="69"/>
      <c r="E984" s="45"/>
      <c r="F984" s="45"/>
      <c r="G984" s="67"/>
      <c r="H984" s="45"/>
    </row>
    <row r="985">
      <c r="C985" s="66"/>
      <c r="D985" s="69"/>
      <c r="E985" s="45"/>
      <c r="F985" s="45"/>
      <c r="G985" s="67"/>
      <c r="H985" s="45"/>
    </row>
    <row r="986">
      <c r="C986" s="66"/>
      <c r="D986" s="69"/>
      <c r="E986" s="45"/>
      <c r="F986" s="45"/>
      <c r="G986" s="67"/>
      <c r="H986" s="45"/>
    </row>
    <row r="987">
      <c r="C987" s="66"/>
      <c r="D987" s="69"/>
      <c r="E987" s="45"/>
      <c r="F987" s="45"/>
      <c r="G987" s="67"/>
      <c r="H987" s="45"/>
    </row>
    <row r="988">
      <c r="C988" s="66"/>
      <c r="D988" s="69"/>
      <c r="E988" s="45"/>
      <c r="F988" s="45"/>
      <c r="G988" s="67"/>
      <c r="H988" s="45"/>
    </row>
    <row r="989">
      <c r="C989" s="66"/>
      <c r="D989" s="69"/>
      <c r="E989" s="45"/>
      <c r="F989" s="45"/>
      <c r="G989" s="67"/>
      <c r="H989" s="45"/>
    </row>
    <row r="990">
      <c r="C990" s="66"/>
      <c r="D990" s="69"/>
      <c r="E990" s="45"/>
      <c r="F990" s="45"/>
      <c r="G990" s="67"/>
      <c r="H990" s="45"/>
    </row>
    <row r="991">
      <c r="C991" s="66"/>
      <c r="D991" s="69"/>
      <c r="E991" s="45"/>
      <c r="F991" s="45"/>
      <c r="G991" s="67"/>
      <c r="H991" s="45"/>
    </row>
    <row r="992">
      <c r="C992" s="66"/>
      <c r="D992" s="69"/>
      <c r="E992" s="45"/>
      <c r="F992" s="45"/>
      <c r="G992" s="67"/>
      <c r="H992" s="45"/>
    </row>
    <row r="993">
      <c r="C993" s="66"/>
      <c r="D993" s="69"/>
      <c r="E993" s="45"/>
      <c r="F993" s="45"/>
      <c r="G993" s="67"/>
      <c r="H993" s="45"/>
    </row>
    <row r="994">
      <c r="C994" s="66"/>
      <c r="D994" s="69"/>
      <c r="E994" s="45"/>
      <c r="F994" s="45"/>
      <c r="G994" s="67"/>
      <c r="H994" s="45"/>
    </row>
    <row r="995">
      <c r="C995" s="66"/>
      <c r="D995" s="69"/>
      <c r="E995" s="45"/>
      <c r="F995" s="45"/>
      <c r="G995" s="67"/>
      <c r="H995" s="45"/>
    </row>
    <row r="996">
      <c r="C996" s="66"/>
      <c r="D996" s="69"/>
      <c r="E996" s="45"/>
      <c r="F996" s="45"/>
      <c r="G996" s="67"/>
      <c r="H996" s="45"/>
    </row>
    <row r="997">
      <c r="C997" s="66"/>
      <c r="D997" s="69"/>
      <c r="E997" s="45"/>
      <c r="F997" s="45"/>
      <c r="G997" s="67"/>
      <c r="H997" s="45"/>
    </row>
    <row r="998">
      <c r="C998" s="66"/>
      <c r="D998" s="69"/>
      <c r="E998" s="45"/>
      <c r="F998" s="45"/>
      <c r="G998" s="67"/>
      <c r="H998" s="45"/>
    </row>
    <row r="999">
      <c r="C999" s="66"/>
      <c r="D999" s="69"/>
      <c r="E999" s="45"/>
      <c r="F999" s="45"/>
      <c r="G999" s="67"/>
      <c r="H999" s="45"/>
    </row>
    <row r="1000">
      <c r="C1000" s="66"/>
      <c r="D1000" s="69"/>
      <c r="E1000" s="45"/>
      <c r="F1000" s="45"/>
      <c r="G1000" s="67"/>
      <c r="H1000" s="45"/>
    </row>
    <row r="1001">
      <c r="C1001" s="66"/>
      <c r="D1001" s="69"/>
      <c r="E1001" s="45"/>
      <c r="F1001" s="45"/>
      <c r="G1001" s="67"/>
      <c r="H1001" s="45"/>
    </row>
    <row r="1002">
      <c r="C1002" s="66"/>
      <c r="D1002" s="69"/>
      <c r="E1002" s="45"/>
      <c r="F1002" s="45"/>
      <c r="G1002" s="67"/>
      <c r="H1002" s="45"/>
    </row>
    <row r="1003">
      <c r="C1003" s="66"/>
      <c r="D1003" s="69"/>
      <c r="E1003" s="45"/>
      <c r="F1003" s="45"/>
      <c r="G1003" s="67"/>
      <c r="H1003" s="45"/>
    </row>
    <row r="1004">
      <c r="C1004" s="66"/>
      <c r="D1004" s="69"/>
      <c r="E1004" s="45"/>
      <c r="F1004" s="45"/>
      <c r="G1004" s="67"/>
      <c r="H1004" s="45"/>
    </row>
    <row r="1005">
      <c r="C1005" s="66"/>
      <c r="D1005" s="69"/>
      <c r="E1005" s="45"/>
      <c r="F1005" s="45"/>
      <c r="G1005" s="67"/>
      <c r="H1005" s="45"/>
    </row>
    <row r="1006">
      <c r="C1006" s="66"/>
      <c r="D1006" s="69"/>
      <c r="E1006" s="45"/>
      <c r="F1006" s="45"/>
      <c r="G1006" s="67"/>
      <c r="H1006" s="45"/>
    </row>
    <row r="1007">
      <c r="C1007" s="66"/>
      <c r="D1007" s="69"/>
      <c r="E1007" s="45"/>
      <c r="F1007" s="45"/>
      <c r="G1007" s="67"/>
      <c r="H1007" s="45"/>
    </row>
    <row r="1008">
      <c r="C1008" s="66"/>
      <c r="D1008" s="69"/>
      <c r="E1008" s="45"/>
      <c r="F1008" s="45"/>
      <c r="G1008" s="67"/>
      <c r="H1008" s="45"/>
    </row>
    <row r="1009">
      <c r="C1009" s="66"/>
      <c r="D1009" s="69"/>
      <c r="E1009" s="45"/>
      <c r="F1009" s="45"/>
      <c r="G1009" s="67"/>
      <c r="H1009" s="45"/>
    </row>
    <row r="1010">
      <c r="C1010" s="66"/>
      <c r="D1010" s="69"/>
      <c r="E1010" s="45"/>
      <c r="F1010" s="45"/>
      <c r="G1010" s="67"/>
      <c r="H1010" s="45"/>
    </row>
    <row r="1011">
      <c r="C1011" s="66"/>
      <c r="D1011" s="69"/>
      <c r="E1011" s="45"/>
      <c r="F1011" s="45"/>
      <c r="G1011" s="67"/>
      <c r="H1011" s="45"/>
    </row>
    <row r="1012">
      <c r="C1012" s="66"/>
      <c r="D1012" s="69"/>
      <c r="E1012" s="45"/>
      <c r="F1012" s="45"/>
      <c r="G1012" s="67"/>
      <c r="H1012" s="45"/>
    </row>
    <row r="1013">
      <c r="C1013" s="66"/>
      <c r="D1013" s="69"/>
      <c r="E1013" s="45"/>
      <c r="F1013" s="45"/>
      <c r="G1013" s="67"/>
      <c r="H1013" s="45"/>
    </row>
    <row r="1014">
      <c r="C1014" s="66"/>
      <c r="D1014" s="69"/>
      <c r="E1014" s="45"/>
      <c r="F1014" s="45"/>
      <c r="G1014" s="67"/>
      <c r="H1014" s="45"/>
    </row>
    <row r="1015">
      <c r="C1015" s="66"/>
      <c r="D1015" s="69"/>
      <c r="E1015" s="45"/>
      <c r="F1015" s="45"/>
      <c r="G1015" s="67"/>
      <c r="H1015" s="45"/>
    </row>
    <row r="1016">
      <c r="C1016" s="66"/>
      <c r="D1016" s="69"/>
      <c r="E1016" s="45"/>
      <c r="F1016" s="45"/>
      <c r="G1016" s="67"/>
      <c r="H1016" s="45"/>
    </row>
    <row r="1017">
      <c r="C1017" s="66"/>
      <c r="D1017" s="69"/>
      <c r="E1017" s="45"/>
      <c r="F1017" s="45"/>
      <c r="G1017" s="67"/>
      <c r="H1017" s="45"/>
    </row>
    <row r="1018">
      <c r="C1018" s="66"/>
      <c r="D1018" s="69"/>
      <c r="E1018" s="45"/>
      <c r="F1018" s="45"/>
      <c r="G1018" s="67"/>
      <c r="H1018" s="45"/>
    </row>
  </sheetData>
  <autoFilter ref="$C$1:$C$1018">
    <sortState ref="C1:C1018">
      <sortCondition descending="1" ref="C1:C1018"/>
    </sortState>
  </autoFilter>
  <dataValidations>
    <dataValidation type="list" allowBlank="1" sqref="G2:G34 G37:G1018">
      <formula1>"PL,EG,EU,DE,NL,ES,BE,RU,RO,FR,UK,GR,PT"</formula1>
    </dataValidation>
  </dataValidations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42729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0.13"/>
    <col customWidth="1" min="3" max="3" width="17.63"/>
    <col customWidth="1" min="4" max="4" width="13.25"/>
    <col customWidth="1" min="5" max="5" width="21.0"/>
    <col customWidth="1" min="6" max="6" width="10.0"/>
    <col customWidth="1" min="7" max="7" width="12.63"/>
  </cols>
  <sheetData>
    <row r="1">
      <c r="A1" s="70"/>
      <c r="E1" s="71" t="s">
        <v>87</v>
      </c>
    </row>
    <row r="2">
      <c r="E2" s="72">
        <f>1/(1+10^(($B$26-$B$17)/400))</f>
        <v>0.5545546866</v>
      </c>
      <c r="H2" s="38" t="s">
        <v>88</v>
      </c>
    </row>
    <row r="3">
      <c r="A3" s="73"/>
      <c r="B3" s="73"/>
      <c r="C3" s="73"/>
      <c r="E3" s="71" t="s">
        <v>89</v>
      </c>
      <c r="H3" s="38" t="s">
        <v>90</v>
      </c>
    </row>
    <row r="4">
      <c r="A4" s="73" t="s">
        <v>91</v>
      </c>
      <c r="E4" s="72">
        <f>1/(1+10^(($B$17-$B$26)/400))</f>
        <v>0.4454453134</v>
      </c>
    </row>
    <row r="5">
      <c r="A5" s="74" t="s">
        <v>92</v>
      </c>
      <c r="B5" s="73"/>
      <c r="C5" s="75"/>
    </row>
    <row r="6">
      <c r="A6" s="74" t="s">
        <v>93</v>
      </c>
      <c r="B6" s="73"/>
      <c r="C6" s="75"/>
      <c r="F6" s="76"/>
    </row>
    <row r="7">
      <c r="A7" s="74" t="s">
        <v>94</v>
      </c>
      <c r="B7" s="73"/>
      <c r="C7" s="75"/>
    </row>
    <row r="8">
      <c r="A8" s="74" t="s">
        <v>95</v>
      </c>
      <c r="B8" s="73"/>
      <c r="C8" s="75"/>
    </row>
    <row r="9">
      <c r="A9" s="74" t="s">
        <v>96</v>
      </c>
      <c r="B9" s="73"/>
      <c r="C9" s="75"/>
    </row>
    <row r="10">
      <c r="A10" s="77"/>
      <c r="B10" s="73"/>
      <c r="C10" s="75"/>
    </row>
    <row r="11">
      <c r="A11" s="78" t="s">
        <v>97</v>
      </c>
      <c r="B11" s="79" t="s">
        <v>98</v>
      </c>
      <c r="C11" s="71" t="s">
        <v>99</v>
      </c>
    </row>
    <row r="12">
      <c r="A12" s="80" t="s">
        <v>84</v>
      </c>
      <c r="B12" s="81">
        <f>VLOOKUP(A12,Players!$B$1:$C$118,2, FALSE)</f>
        <v>925.4612626</v>
      </c>
      <c r="C12" s="82"/>
      <c r="D12" s="38" t="s">
        <v>100</v>
      </c>
      <c r="E12" s="83"/>
      <c r="F12" s="83"/>
      <c r="I12" s="84"/>
      <c r="M12" s="76"/>
    </row>
    <row r="13">
      <c r="A13" s="80" t="s">
        <v>82</v>
      </c>
      <c r="B13" s="81">
        <f>VLOOKUP(A13,Players!$B$1:$C$118,2, FALSE)</f>
        <v>961.6398152</v>
      </c>
      <c r="C13" s="82"/>
      <c r="D13" s="38" t="s">
        <v>100</v>
      </c>
      <c r="I13" s="84"/>
    </row>
    <row r="14">
      <c r="A14" s="85" t="s">
        <v>78</v>
      </c>
      <c r="B14" s="81">
        <f>VLOOKUP(A14,Players!$B$1:$C$118,2, FALSE)</f>
        <v>968.2854553</v>
      </c>
      <c r="C14" s="82"/>
      <c r="D14" s="38" t="s">
        <v>100</v>
      </c>
      <c r="I14" s="84"/>
    </row>
    <row r="15">
      <c r="A15" s="80" t="s">
        <v>76</v>
      </c>
      <c r="B15" s="81">
        <f>VLOOKUP(A15,Players!$B$1:$C$118,2, FALSE)</f>
        <v>969.9002136</v>
      </c>
      <c r="C15" s="82"/>
      <c r="D15" s="38" t="s">
        <v>100</v>
      </c>
      <c r="H15" s="86"/>
      <c r="I15" s="84"/>
    </row>
    <row r="16">
      <c r="A16" s="80" t="s">
        <v>9</v>
      </c>
      <c r="B16" s="81">
        <f>VLOOKUP(A16,Players!$B$1:$C$118,2, FALSE)</f>
        <v>1259.11298</v>
      </c>
      <c r="C16" s="82"/>
      <c r="D16" s="38" t="s">
        <v>100</v>
      </c>
      <c r="H16" s="86"/>
      <c r="I16" s="84"/>
    </row>
    <row r="17">
      <c r="A17" s="79" t="s">
        <v>101</v>
      </c>
      <c r="B17" s="87">
        <f t="shared" ref="B17:C17" si="1">sumif(B12:B16,"&lt;&gt;#N/A")</f>
        <v>5084.399727</v>
      </c>
      <c r="C17" s="87">
        <f t="shared" si="1"/>
        <v>0</v>
      </c>
      <c r="D17" s="83"/>
      <c r="E17" s="83"/>
      <c r="F17" s="83"/>
      <c r="H17" s="73"/>
      <c r="I17" s="84"/>
      <c r="J17" s="88"/>
    </row>
    <row r="18">
      <c r="A18" s="79" t="s">
        <v>102</v>
      </c>
      <c r="B18" s="89"/>
      <c r="C18" s="90"/>
      <c r="D18" s="38" t="s">
        <v>103</v>
      </c>
      <c r="E18" s="83"/>
      <c r="F18" s="83"/>
      <c r="H18" s="73"/>
      <c r="I18" s="91"/>
    </row>
    <row r="19">
      <c r="A19" s="73"/>
      <c r="B19" s="84"/>
      <c r="D19" s="83"/>
      <c r="E19" s="83"/>
      <c r="F19" s="83"/>
      <c r="H19" s="73"/>
      <c r="I19" s="84"/>
    </row>
    <row r="20">
      <c r="A20" s="78" t="s">
        <v>104</v>
      </c>
      <c r="B20" s="79" t="s">
        <v>98</v>
      </c>
      <c r="C20" s="79" t="s">
        <v>99</v>
      </c>
      <c r="D20" s="91"/>
      <c r="E20" s="91"/>
      <c r="F20" s="91"/>
      <c r="H20" s="77"/>
      <c r="I20" s="73"/>
      <c r="J20" s="73"/>
    </row>
    <row r="21">
      <c r="A21" s="80" t="s">
        <v>54</v>
      </c>
      <c r="B21" s="81">
        <f>VLOOKUP(A21,Players!$B$1:$C$118,2, FALSE)</f>
        <v>992.728917</v>
      </c>
      <c r="C21" s="82"/>
      <c r="D21" s="38" t="s">
        <v>100</v>
      </c>
      <c r="E21" s="91"/>
      <c r="F21" s="91"/>
      <c r="H21" s="86"/>
      <c r="I21" s="84"/>
      <c r="J21" s="48"/>
      <c r="K21" s="92"/>
    </row>
    <row r="22">
      <c r="A22" s="80" t="s">
        <v>43</v>
      </c>
      <c r="B22" s="81">
        <f>VLOOKUP(A22,Players!$B$1:$C$118,2, FALSE)</f>
        <v>997.3808405</v>
      </c>
      <c r="C22" s="82"/>
      <c r="D22" s="38" t="s">
        <v>100</v>
      </c>
      <c r="E22" s="93"/>
      <c r="F22" s="91"/>
      <c r="H22" s="86"/>
      <c r="I22" s="84"/>
      <c r="J22" s="48"/>
    </row>
    <row r="23">
      <c r="A23" s="80" t="s">
        <v>35</v>
      </c>
      <c r="B23" s="81">
        <f>VLOOKUP(A23,Players!$B$1:$C$118,2, FALSE)</f>
        <v>1002.999051</v>
      </c>
      <c r="C23" s="82"/>
      <c r="D23" s="38" t="s">
        <v>100</v>
      </c>
      <c r="E23" s="75"/>
      <c r="F23" s="84"/>
      <c r="H23" s="86"/>
      <c r="I23" s="84"/>
      <c r="K23" s="92"/>
    </row>
    <row r="24">
      <c r="A24" s="80" t="s">
        <v>20</v>
      </c>
      <c r="B24" s="81">
        <f>VLOOKUP(A24,Players!$B$1:$C$118,2, FALSE)</f>
        <v>1022.20192</v>
      </c>
      <c r="C24" s="82"/>
      <c r="D24" s="38" t="s">
        <v>100</v>
      </c>
      <c r="E24" s="93"/>
      <c r="F24" s="91"/>
      <c r="G24" s="76"/>
      <c r="H24" s="86"/>
      <c r="I24" s="84"/>
      <c r="J24" s="48"/>
      <c r="K24" s="92"/>
    </row>
    <row r="25">
      <c r="A25" s="80" t="s">
        <v>12</v>
      </c>
      <c r="B25" s="81">
        <f>VLOOKUP(A25,Players!$B$1:$C$118,2, FALSE)</f>
        <v>1031.029004</v>
      </c>
      <c r="C25" s="82"/>
      <c r="D25" s="38" t="s">
        <v>100</v>
      </c>
      <c r="E25" s="75"/>
      <c r="F25" s="84"/>
      <c r="H25" s="86"/>
      <c r="I25" s="84"/>
      <c r="J25" s="48"/>
    </row>
    <row r="26">
      <c r="A26" s="79" t="s">
        <v>105</v>
      </c>
      <c r="B26" s="87">
        <f t="shared" ref="B26:C26" si="2">sumif(B21:B25,"&lt;&gt;#N/A")</f>
        <v>5046.339732</v>
      </c>
      <c r="C26" s="87">
        <f t="shared" si="2"/>
        <v>0</v>
      </c>
      <c r="D26" s="91"/>
      <c r="E26" s="75"/>
      <c r="F26" s="84"/>
      <c r="H26" s="73"/>
      <c r="I26" s="84"/>
      <c r="J26" s="77"/>
      <c r="K26" s="92"/>
    </row>
    <row r="27">
      <c r="A27" s="79" t="s">
        <v>102</v>
      </c>
      <c r="B27" s="89"/>
      <c r="C27" s="90"/>
      <c r="D27" s="91" t="s">
        <v>103</v>
      </c>
      <c r="E27" s="93"/>
      <c r="F27" s="93"/>
      <c r="J27" s="92"/>
      <c r="K27" s="92"/>
    </row>
    <row r="28">
      <c r="J28" s="92"/>
      <c r="K28" s="94"/>
    </row>
    <row r="29">
      <c r="A29" s="38" t="s">
        <v>106</v>
      </c>
      <c r="J29" s="92"/>
      <c r="K29" s="94"/>
    </row>
    <row r="30">
      <c r="A30" s="78" t="s">
        <v>97</v>
      </c>
      <c r="B30" s="78" t="s">
        <v>107</v>
      </c>
      <c r="C30" s="78" t="s">
        <v>104</v>
      </c>
      <c r="D30" s="78" t="s">
        <v>107</v>
      </c>
      <c r="J30" s="92"/>
      <c r="K30" s="92"/>
      <c r="L30" s="83"/>
    </row>
    <row r="31">
      <c r="A31" s="95" t="str">
        <f t="shared" ref="A31:A35" si="3">A12</f>
        <v>grabarz</v>
      </c>
      <c r="B31" s="96">
        <v>925.4612625554925</v>
      </c>
      <c r="C31" s="95" t="str">
        <f t="shared" ref="C31:C35" si="4">A21</f>
        <v>markos</v>
      </c>
      <c r="D31" s="97">
        <v>992.7289169964506</v>
      </c>
      <c r="H31" s="98"/>
      <c r="J31" s="92"/>
      <c r="K31" s="92"/>
      <c r="L31" s="83"/>
    </row>
    <row r="32">
      <c r="A32" s="95" t="str">
        <f t="shared" si="3"/>
        <v>your-problem</v>
      </c>
      <c r="B32" s="96">
        <v>961.6398152047472</v>
      </c>
      <c r="C32" s="95" t="str">
        <f t="shared" si="4"/>
        <v>kapsel</v>
      </c>
      <c r="D32" s="97">
        <v>997.3808405413486</v>
      </c>
      <c r="H32" s="99"/>
      <c r="J32" s="92"/>
      <c r="K32" s="92"/>
      <c r="L32" s="83"/>
    </row>
    <row r="33">
      <c r="A33" s="95" t="str">
        <f t="shared" si="3"/>
        <v>belus</v>
      </c>
      <c r="B33" s="96">
        <v>968.2854553131604</v>
      </c>
      <c r="C33" s="95" t="str">
        <f t="shared" si="4"/>
        <v>zielak</v>
      </c>
      <c r="D33" s="96">
        <v>1002.9990512105084</v>
      </c>
      <c r="E33" s="73"/>
      <c r="F33" s="73"/>
      <c r="H33" s="99"/>
      <c r="J33" s="92"/>
      <c r="K33" s="92"/>
      <c r="L33" s="83"/>
    </row>
    <row r="34">
      <c r="A34" s="95" t="str">
        <f t="shared" si="3"/>
        <v>l4mer</v>
      </c>
      <c r="B34" s="96">
        <v>969.9002136032714</v>
      </c>
      <c r="C34" s="95" t="str">
        <f t="shared" si="4"/>
        <v>illusion</v>
      </c>
      <c r="D34" s="97">
        <v>1022.2019196967191</v>
      </c>
      <c r="E34" s="100"/>
      <c r="F34" s="100"/>
      <c r="H34" s="99"/>
      <c r="J34" s="92"/>
      <c r="K34" s="92"/>
      <c r="L34" s="83"/>
    </row>
    <row r="35">
      <c r="A35" s="95" t="str">
        <f t="shared" si="3"/>
        <v>zielony</v>
      </c>
      <c r="B35" s="96">
        <v>1259.1129798811774</v>
      </c>
      <c r="C35" s="95" t="str">
        <f t="shared" si="4"/>
        <v>k4ps</v>
      </c>
      <c r="D35" s="97">
        <v>1031.029003729474</v>
      </c>
      <c r="E35" s="100"/>
      <c r="F35" s="100"/>
      <c r="H35" s="99"/>
      <c r="J35" s="92"/>
      <c r="K35" s="92"/>
    </row>
    <row r="36">
      <c r="B36" s="100"/>
      <c r="D36" s="100"/>
      <c r="E36" s="100"/>
      <c r="F36" s="100"/>
      <c r="H36" s="99"/>
      <c r="J36" s="92"/>
      <c r="K36" s="94"/>
    </row>
    <row r="37">
      <c r="A37" s="101" t="s">
        <v>108</v>
      </c>
      <c r="B37" s="101" t="s">
        <v>109</v>
      </c>
      <c r="D37" s="100"/>
      <c r="E37" s="100"/>
      <c r="F37" s="100"/>
      <c r="H37" s="99"/>
      <c r="L37" s="83"/>
    </row>
    <row r="38">
      <c r="A38" s="101"/>
      <c r="B38" s="101"/>
      <c r="D38" s="100"/>
      <c r="E38" s="100"/>
      <c r="F38" s="100"/>
      <c r="L38" s="83"/>
    </row>
    <row r="39">
      <c r="A39" s="101"/>
      <c r="B39" s="101"/>
      <c r="L39" s="83"/>
    </row>
    <row r="40">
      <c r="A40" s="101"/>
      <c r="B40" s="101"/>
      <c r="L40" s="83"/>
    </row>
    <row r="41">
      <c r="A41" s="101"/>
      <c r="B41" s="101"/>
      <c r="L41" s="83"/>
      <c r="M41" s="83"/>
    </row>
    <row r="42">
      <c r="A42" s="101"/>
      <c r="B42" s="101"/>
      <c r="M42" s="83"/>
    </row>
  </sheetData>
  <mergeCells count="5">
    <mergeCell ref="A1:C2"/>
    <mergeCell ref="A4:C4"/>
    <mergeCell ref="B18:C18"/>
    <mergeCell ref="I18:J18"/>
    <mergeCell ref="B27:C27"/>
  </mergeCells>
  <dataValidations>
    <dataValidation type="list" allowBlank="1" sqref="A12:A16 A21:A25">
      <formula1>Players!$B$2:$B$117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2" width="17.63"/>
    <col customWidth="1" min="3" max="3" width="10.13"/>
    <col customWidth="1" min="4" max="4" width="17.63"/>
    <col customWidth="1" min="5" max="5" width="10.13"/>
  </cols>
  <sheetData>
    <row r="1">
      <c r="A1" s="102"/>
    </row>
    <row r="2">
      <c r="A2" s="38" t="s">
        <v>110</v>
      </c>
      <c r="G2" s="100"/>
      <c r="H2" s="100"/>
      <c r="I2" s="100"/>
    </row>
    <row r="3">
      <c r="G3" s="100"/>
      <c r="H3" s="100"/>
    </row>
    <row r="4">
      <c r="A4" s="102" t="s">
        <v>91</v>
      </c>
      <c r="G4" s="100"/>
      <c r="H4" s="100"/>
      <c r="I4" s="100"/>
    </row>
    <row r="5">
      <c r="A5" s="38" t="s">
        <v>111</v>
      </c>
      <c r="G5" s="100"/>
      <c r="H5" s="100"/>
      <c r="I5" s="100"/>
    </row>
    <row r="6">
      <c r="A6" s="38" t="s">
        <v>112</v>
      </c>
      <c r="G6" s="100"/>
      <c r="H6" s="100"/>
      <c r="I6" s="100"/>
    </row>
    <row r="7">
      <c r="A7" s="38" t="s">
        <v>113</v>
      </c>
      <c r="G7" s="100"/>
      <c r="H7" s="100"/>
      <c r="I7" s="100"/>
    </row>
    <row r="8">
      <c r="G8" s="100"/>
      <c r="H8" s="100"/>
      <c r="I8" s="100"/>
    </row>
    <row r="9">
      <c r="A9" s="38" t="s">
        <v>114</v>
      </c>
    </row>
    <row r="10">
      <c r="A10" s="103">
        <v>1.0</v>
      </c>
      <c r="B10" s="79" t="s">
        <v>97</v>
      </c>
      <c r="C10" s="79" t="s">
        <v>115</v>
      </c>
      <c r="D10" s="79" t="s">
        <v>104</v>
      </c>
      <c r="E10" s="79" t="s">
        <v>115</v>
      </c>
    </row>
    <row r="11">
      <c r="A11" s="104"/>
      <c r="B11" s="105" t="s">
        <v>76</v>
      </c>
      <c r="C11" s="81">
        <f>VLOOKUP(B11,Players!$B$1:$C$118,2, FALSE)</f>
        <v>969.9002136</v>
      </c>
      <c r="D11" s="105" t="s">
        <v>54</v>
      </c>
      <c r="E11" s="81">
        <f>VLOOKUP(D11,Players!$B$1:$C$118,2, FALSE)</f>
        <v>992.728917</v>
      </c>
    </row>
    <row r="12">
      <c r="A12" s="104"/>
      <c r="B12" s="105" t="s">
        <v>84</v>
      </c>
      <c r="C12" s="81">
        <f>VLOOKUP(B12,Players!$B$1:$C$118,2, FALSE)</f>
        <v>925.4612626</v>
      </c>
      <c r="D12" s="105" t="s">
        <v>35</v>
      </c>
      <c r="E12" s="81">
        <f>VLOOKUP(D12,Players!$B$1:$C$118,2, FALSE)</f>
        <v>1002.999051</v>
      </c>
    </row>
    <row r="13">
      <c r="A13" s="104"/>
      <c r="B13" s="105" t="s">
        <v>82</v>
      </c>
      <c r="C13" s="81">
        <f>VLOOKUP(B13,Players!$B$1:$C$118,2, FALSE)</f>
        <v>961.6398152</v>
      </c>
      <c r="D13" s="105" t="s">
        <v>20</v>
      </c>
      <c r="E13" s="81">
        <f>VLOOKUP(D13,Players!$B$1:$C$118,2, FALSE)</f>
        <v>1022.20192</v>
      </c>
    </row>
    <row r="14">
      <c r="A14" s="104"/>
      <c r="B14" s="105" t="s">
        <v>78</v>
      </c>
      <c r="C14" s="81">
        <f>VLOOKUP(B14,Players!$B$1:$C$118,2, FALSE)</f>
        <v>968.2854553</v>
      </c>
      <c r="D14" s="105" t="s">
        <v>12</v>
      </c>
      <c r="E14" s="81">
        <f>VLOOKUP(D14,Players!$B$1:$C$118,2, FALSE)</f>
        <v>1031.029004</v>
      </c>
    </row>
    <row r="15">
      <c r="A15" s="104"/>
      <c r="B15" s="105" t="s">
        <v>9</v>
      </c>
      <c r="C15" s="81">
        <f>VLOOKUP(B15,Players!$B$1:$C$118,2, FALSE)</f>
        <v>1259.11298</v>
      </c>
      <c r="D15" s="105" t="s">
        <v>43</v>
      </c>
      <c r="E15" s="81">
        <f>VLOOKUP(D15,Players!$B$1:$C$118,2, FALSE)</f>
        <v>997.3808405</v>
      </c>
    </row>
    <row r="16">
      <c r="A16" s="106"/>
      <c r="B16" s="79" t="s">
        <v>101</v>
      </c>
      <c r="C16" s="87">
        <f>sumif(C11:C15,"&lt;&gt;#N/A")</f>
        <v>5084.399727</v>
      </c>
      <c r="D16" s="79" t="s">
        <v>101</v>
      </c>
      <c r="E16" s="87">
        <f>sumif(E11:E15,"&lt;&gt;#N/A")</f>
        <v>5046.339732</v>
      </c>
    </row>
    <row r="17">
      <c r="A17" s="88"/>
      <c r="B17" s="88"/>
      <c r="C17" s="88"/>
      <c r="D17" s="88"/>
      <c r="E17" s="88"/>
    </row>
    <row r="18">
      <c r="A18" s="103">
        <v>2.0</v>
      </c>
      <c r="B18" s="79" t="s">
        <v>97</v>
      </c>
      <c r="C18" s="79" t="s">
        <v>115</v>
      </c>
      <c r="D18" s="79" t="s">
        <v>104</v>
      </c>
      <c r="E18" s="79" t="s">
        <v>115</v>
      </c>
    </row>
    <row r="19">
      <c r="A19" s="104"/>
      <c r="B19" s="105" t="s">
        <v>76</v>
      </c>
      <c r="C19" s="81">
        <f>VLOOKUP(B19,Players!$B$1:$C$118,2, FALSE)</f>
        <v>969.9002136</v>
      </c>
      <c r="D19" s="105" t="s">
        <v>54</v>
      </c>
      <c r="E19" s="81">
        <f>VLOOKUP(D19,Players!$B$1:$C$118,2, FALSE)</f>
        <v>992.728917</v>
      </c>
    </row>
    <row r="20">
      <c r="A20" s="104"/>
      <c r="B20" s="105" t="s">
        <v>35</v>
      </c>
      <c r="C20" s="81">
        <f>VLOOKUP(B20,Players!$B$1:$C$118,2, FALSE)</f>
        <v>1002.999051</v>
      </c>
      <c r="D20" s="105" t="s">
        <v>84</v>
      </c>
      <c r="E20" s="81">
        <f>VLOOKUP(D20,Players!$B$1:$C$118,2, FALSE)</f>
        <v>925.4612626</v>
      </c>
    </row>
    <row r="21">
      <c r="A21" s="104"/>
      <c r="B21" s="105" t="s">
        <v>20</v>
      </c>
      <c r="C21" s="81">
        <f>VLOOKUP(B21,Players!$B$1:$C$118,2, FALSE)</f>
        <v>1022.20192</v>
      </c>
      <c r="D21" s="105" t="s">
        <v>82</v>
      </c>
      <c r="E21" s="81">
        <f>VLOOKUP(D21,Players!$B$1:$C$118,2, FALSE)</f>
        <v>961.6398152</v>
      </c>
    </row>
    <row r="22">
      <c r="A22" s="104"/>
      <c r="B22" s="105" t="s">
        <v>12</v>
      </c>
      <c r="C22" s="81">
        <f>VLOOKUP(B22,Players!$B$1:$C$118,2, FALSE)</f>
        <v>1031.029004</v>
      </c>
      <c r="D22" s="105" t="s">
        <v>78</v>
      </c>
      <c r="E22" s="81">
        <f>VLOOKUP(D22,Players!$B$1:$C$118,2, FALSE)</f>
        <v>968.2854553</v>
      </c>
    </row>
    <row r="23">
      <c r="A23" s="104"/>
      <c r="B23" s="105" t="s">
        <v>43</v>
      </c>
      <c r="C23" s="81">
        <f>VLOOKUP(B23,Players!$B$1:$C$118,2, FALSE)</f>
        <v>997.3808405</v>
      </c>
      <c r="D23" s="105" t="s">
        <v>9</v>
      </c>
      <c r="E23" s="81">
        <f>VLOOKUP(D23,Players!$B$1:$C$118,2, FALSE)</f>
        <v>1259.11298</v>
      </c>
    </row>
    <row r="24">
      <c r="A24" s="106"/>
      <c r="B24" s="79" t="s">
        <v>101</v>
      </c>
      <c r="C24" s="87">
        <f>sumif(C19:C23,"&lt;&gt;#N/A")</f>
        <v>5023.511029</v>
      </c>
      <c r="D24" s="79" t="s">
        <v>101</v>
      </c>
      <c r="E24" s="87">
        <f>sumif(E19:E23,"&lt;&gt;#N/A")</f>
        <v>5107.22843</v>
      </c>
    </row>
    <row r="25">
      <c r="A25" s="88"/>
      <c r="B25" s="88"/>
      <c r="C25" s="88"/>
      <c r="D25" s="88"/>
      <c r="E25" s="88"/>
    </row>
    <row r="26">
      <c r="A26" s="103">
        <v>3.0</v>
      </c>
      <c r="B26" s="79" t="s">
        <v>97</v>
      </c>
      <c r="C26" s="79" t="s">
        <v>115</v>
      </c>
      <c r="D26" s="79" t="s">
        <v>104</v>
      </c>
      <c r="E26" s="79" t="s">
        <v>115</v>
      </c>
    </row>
    <row r="27">
      <c r="A27" s="104"/>
      <c r="B27" s="105" t="s">
        <v>76</v>
      </c>
      <c r="C27" s="81">
        <f>VLOOKUP(B27,Players!$B$1:$C$118,2, FALSE)</f>
        <v>969.9002136</v>
      </c>
      <c r="D27" s="105" t="s">
        <v>35</v>
      </c>
      <c r="E27" s="81">
        <f>VLOOKUP(D27,Players!$B$1:$C$118,2, FALSE)</f>
        <v>1002.999051</v>
      </c>
    </row>
    <row r="28">
      <c r="A28" s="104"/>
      <c r="B28" s="105" t="s">
        <v>54</v>
      </c>
      <c r="C28" s="81">
        <f>VLOOKUP(B28,Players!$B$1:$C$118,2, FALSE)</f>
        <v>992.728917</v>
      </c>
      <c r="D28" s="105" t="s">
        <v>20</v>
      </c>
      <c r="E28" s="81">
        <f>VLOOKUP(D28,Players!$B$1:$C$118,2, FALSE)</f>
        <v>1022.20192</v>
      </c>
    </row>
    <row r="29">
      <c r="A29" s="104"/>
      <c r="B29" s="105" t="s">
        <v>84</v>
      </c>
      <c r="C29" s="81">
        <f>VLOOKUP(B29,Players!$B$1:$C$118,2, FALSE)</f>
        <v>925.4612626</v>
      </c>
      <c r="D29" s="105" t="s">
        <v>12</v>
      </c>
      <c r="E29" s="81">
        <f>VLOOKUP(D29,Players!$B$1:$C$118,2, FALSE)</f>
        <v>1031.029004</v>
      </c>
    </row>
    <row r="30">
      <c r="A30" s="104"/>
      <c r="B30" s="105" t="s">
        <v>82</v>
      </c>
      <c r="C30" s="81">
        <f>VLOOKUP(B30,Players!$B$1:$C$118,2, FALSE)</f>
        <v>961.6398152</v>
      </c>
      <c r="D30" s="105" t="s">
        <v>78</v>
      </c>
      <c r="E30" s="81">
        <f>VLOOKUP(D30,Players!$B$1:$C$118,2, FALSE)</f>
        <v>968.2854553</v>
      </c>
    </row>
    <row r="31">
      <c r="A31" s="104"/>
      <c r="B31" s="105" t="s">
        <v>9</v>
      </c>
      <c r="C31" s="81">
        <f>VLOOKUP(B31,Players!$B$1:$C$118,2, FALSE)</f>
        <v>1259.11298</v>
      </c>
      <c r="D31" s="105" t="s">
        <v>43</v>
      </c>
      <c r="E31" s="81">
        <f>VLOOKUP(D31,Players!$B$1:$C$118,2, FALSE)</f>
        <v>997.3808405</v>
      </c>
    </row>
    <row r="32">
      <c r="A32" s="106"/>
      <c r="B32" s="79" t="s">
        <v>101</v>
      </c>
      <c r="C32" s="87">
        <f>sumif(C27:C31,"&lt;&gt;#N/A")</f>
        <v>5108.843188</v>
      </c>
      <c r="D32" s="79" t="s">
        <v>101</v>
      </c>
      <c r="E32" s="87">
        <f>sumif(E27:E31,"&lt;&gt;#N/A")</f>
        <v>5021.89627</v>
      </c>
    </row>
    <row r="33">
      <c r="A33" s="88"/>
      <c r="B33" s="88"/>
      <c r="C33" s="88"/>
      <c r="D33" s="88"/>
      <c r="E33" s="88"/>
    </row>
    <row r="34">
      <c r="A34" s="103">
        <v>4.0</v>
      </c>
      <c r="B34" s="79" t="s">
        <v>97</v>
      </c>
      <c r="C34" s="79" t="s">
        <v>115</v>
      </c>
      <c r="D34" s="79" t="s">
        <v>104</v>
      </c>
      <c r="E34" s="79" t="s">
        <v>115</v>
      </c>
    </row>
    <row r="35">
      <c r="A35" s="104"/>
      <c r="B35" s="105" t="s">
        <v>76</v>
      </c>
      <c r="C35" s="81">
        <f>VLOOKUP(B35,Players!$B$1:$C$118,2, FALSE)</f>
        <v>969.9002136</v>
      </c>
      <c r="D35" s="105" t="s">
        <v>84</v>
      </c>
      <c r="E35" s="81">
        <f>VLOOKUP(D35,Players!$B$1:$C$118,2, FALSE)</f>
        <v>925.4612626</v>
      </c>
    </row>
    <row r="36">
      <c r="A36" s="104"/>
      <c r="B36" s="105" t="s">
        <v>54</v>
      </c>
      <c r="C36" s="81">
        <f>VLOOKUP(B36,Players!$B$1:$C$118,2, FALSE)</f>
        <v>992.728917</v>
      </c>
      <c r="D36" s="105" t="s">
        <v>82</v>
      </c>
      <c r="E36" s="81">
        <f>VLOOKUP(D36,Players!$B$1:$C$118,2, FALSE)</f>
        <v>961.6398152</v>
      </c>
    </row>
    <row r="37">
      <c r="A37" s="104"/>
      <c r="B37" s="105" t="s">
        <v>35</v>
      </c>
      <c r="C37" s="81">
        <f>VLOOKUP(B37,Players!$B$1:$C$118,2, FALSE)</f>
        <v>1002.999051</v>
      </c>
      <c r="D37" s="105" t="s">
        <v>78</v>
      </c>
      <c r="E37" s="81">
        <f>VLOOKUP(D37,Players!$B$1:$C$118,2, FALSE)</f>
        <v>968.2854553</v>
      </c>
    </row>
    <row r="38">
      <c r="A38" s="104"/>
      <c r="B38" s="105" t="s">
        <v>20</v>
      </c>
      <c r="C38" s="81">
        <f>VLOOKUP(B38,Players!$B$1:$C$118,2, FALSE)</f>
        <v>1022.20192</v>
      </c>
      <c r="D38" s="105" t="s">
        <v>43</v>
      </c>
      <c r="E38" s="81">
        <f>VLOOKUP(D38,Players!$B$1:$C$118,2, FALSE)</f>
        <v>997.3808405</v>
      </c>
    </row>
    <row r="39">
      <c r="A39" s="104"/>
      <c r="B39" s="105" t="s">
        <v>12</v>
      </c>
      <c r="C39" s="81">
        <f>VLOOKUP(B39,Players!$B$1:$C$118,2, FALSE)</f>
        <v>1031.029004</v>
      </c>
      <c r="D39" s="105" t="s">
        <v>9</v>
      </c>
      <c r="E39" s="81">
        <f>VLOOKUP(D39,Players!$B$1:$C$118,2, FALSE)</f>
        <v>1259.11298</v>
      </c>
    </row>
    <row r="40">
      <c r="A40" s="106"/>
      <c r="B40" s="79" t="s">
        <v>101</v>
      </c>
      <c r="C40" s="87">
        <f>sumif(C35:C39,"&lt;&gt;#N/A")</f>
        <v>5018.859105</v>
      </c>
      <c r="D40" s="79" t="s">
        <v>101</v>
      </c>
      <c r="E40" s="87">
        <f>sumif(E35:E39,"&lt;&gt;#N/A")</f>
        <v>5111.880353</v>
      </c>
    </row>
    <row r="41">
      <c r="A41" s="88"/>
      <c r="B41" s="88"/>
      <c r="C41" s="88"/>
      <c r="D41" s="88"/>
      <c r="E41" s="88"/>
    </row>
    <row r="42">
      <c r="A42" s="103">
        <v>5.0</v>
      </c>
      <c r="B42" s="79" t="s">
        <v>97</v>
      </c>
      <c r="C42" s="79" t="s">
        <v>115</v>
      </c>
      <c r="D42" s="79" t="s">
        <v>104</v>
      </c>
      <c r="E42" s="79" t="s">
        <v>115</v>
      </c>
    </row>
    <row r="43">
      <c r="A43" s="104"/>
      <c r="B43" s="105" t="s">
        <v>76</v>
      </c>
      <c r="C43" s="81">
        <f>VLOOKUP(B43,Players!$B$1:$C$118,2, FALSE)</f>
        <v>969.9002136</v>
      </c>
      <c r="D43" s="105" t="s">
        <v>54</v>
      </c>
      <c r="E43" s="81">
        <f>VLOOKUP(D43,Players!$B$1:$C$118,2, FALSE)</f>
        <v>992.728917</v>
      </c>
    </row>
    <row r="44">
      <c r="A44" s="104"/>
      <c r="B44" s="105" t="s">
        <v>84</v>
      </c>
      <c r="C44" s="81">
        <f>VLOOKUP(B44,Players!$B$1:$C$118,2, FALSE)</f>
        <v>925.4612626</v>
      </c>
      <c r="D44" s="105" t="s">
        <v>35</v>
      </c>
      <c r="E44" s="81">
        <f>VLOOKUP(D44,Players!$B$1:$C$118,2, FALSE)</f>
        <v>1002.999051</v>
      </c>
    </row>
    <row r="45">
      <c r="A45" s="104"/>
      <c r="B45" s="105" t="s">
        <v>82</v>
      </c>
      <c r="C45" s="81">
        <f>VLOOKUP(B45,Players!$B$1:$C$118,2, FALSE)</f>
        <v>961.6398152</v>
      </c>
      <c r="D45" s="105" t="s">
        <v>20</v>
      </c>
      <c r="E45" s="81">
        <f>VLOOKUP(D45,Players!$B$1:$C$118,2, FALSE)</f>
        <v>1022.20192</v>
      </c>
    </row>
    <row r="46">
      <c r="A46" s="104"/>
      <c r="B46" s="105" t="s">
        <v>43</v>
      </c>
      <c r="C46" s="81">
        <f>VLOOKUP(B46,Players!$B$1:$C$118,2, FALSE)</f>
        <v>997.3808405</v>
      </c>
      <c r="D46" s="105" t="s">
        <v>12</v>
      </c>
      <c r="E46" s="81">
        <f>VLOOKUP(D46,Players!$B$1:$C$118,2, FALSE)</f>
        <v>1031.029004</v>
      </c>
    </row>
    <row r="47">
      <c r="A47" s="104"/>
      <c r="B47" s="105" t="s">
        <v>9</v>
      </c>
      <c r="C47" s="81">
        <f>VLOOKUP(B47,Players!$B$1:$C$118,2, FALSE)</f>
        <v>1259.11298</v>
      </c>
      <c r="D47" s="105" t="s">
        <v>78</v>
      </c>
      <c r="E47" s="81">
        <f>VLOOKUP(D47,Players!$B$1:$C$118,2, FALSE)</f>
        <v>968.2854553</v>
      </c>
    </row>
    <row r="48">
      <c r="A48" s="106"/>
      <c r="B48" s="79" t="s">
        <v>101</v>
      </c>
      <c r="C48" s="87">
        <f>sumif(C43:C47,"&lt;&gt;#N/A")</f>
        <v>5113.495112</v>
      </c>
      <c r="D48" s="79" t="s">
        <v>101</v>
      </c>
      <c r="E48" s="87">
        <f>sumif(E43:E47,"&lt;&gt;#N/A")</f>
        <v>5017.244347</v>
      </c>
    </row>
    <row r="49">
      <c r="A49" s="88"/>
      <c r="B49" s="88"/>
      <c r="C49" s="88"/>
      <c r="D49" s="88"/>
      <c r="E49" s="88"/>
    </row>
    <row r="50">
      <c r="A50" s="103">
        <v>6.0</v>
      </c>
      <c r="B50" s="79" t="s">
        <v>97</v>
      </c>
      <c r="C50" s="79" t="s">
        <v>115</v>
      </c>
      <c r="D50" s="79" t="s">
        <v>104</v>
      </c>
      <c r="E50" s="79" t="s">
        <v>115</v>
      </c>
    </row>
    <row r="51">
      <c r="A51" s="104"/>
      <c r="B51" s="105" t="s">
        <v>76</v>
      </c>
      <c r="C51" s="81">
        <f>VLOOKUP(B51,Players!$B$1:$C$118,2, FALSE)</f>
        <v>969.9002136</v>
      </c>
      <c r="D51" s="105" t="s">
        <v>54</v>
      </c>
      <c r="E51" s="81">
        <f>VLOOKUP(D51,Players!$B$1:$C$118,2, FALSE)</f>
        <v>992.728917</v>
      </c>
    </row>
    <row r="52">
      <c r="A52" s="104"/>
      <c r="B52" s="105" t="s">
        <v>35</v>
      </c>
      <c r="C52" s="81">
        <f>VLOOKUP(B52,Players!$B$1:$C$118,2, FALSE)</f>
        <v>1002.999051</v>
      </c>
      <c r="D52" s="105" t="s">
        <v>84</v>
      </c>
      <c r="E52" s="81">
        <f>VLOOKUP(D52,Players!$B$1:$C$118,2, FALSE)</f>
        <v>925.4612626</v>
      </c>
    </row>
    <row r="53">
      <c r="A53" s="104"/>
      <c r="B53" s="105" t="s">
        <v>20</v>
      </c>
      <c r="C53" s="81">
        <f>VLOOKUP(B53,Players!$B$1:$C$118,2, FALSE)</f>
        <v>1022.20192</v>
      </c>
      <c r="D53" s="105" t="s">
        <v>82</v>
      </c>
      <c r="E53" s="81">
        <f>VLOOKUP(D53,Players!$B$1:$C$118,2, FALSE)</f>
        <v>961.6398152</v>
      </c>
    </row>
    <row r="54">
      <c r="A54" s="104"/>
      <c r="B54" s="105" t="s">
        <v>12</v>
      </c>
      <c r="C54" s="81">
        <f>VLOOKUP(B54,Players!$B$1:$C$118,2, FALSE)</f>
        <v>1031.029004</v>
      </c>
      <c r="D54" s="105" t="s">
        <v>43</v>
      </c>
      <c r="E54" s="81">
        <f>VLOOKUP(D54,Players!$B$1:$C$118,2, FALSE)</f>
        <v>997.3808405</v>
      </c>
    </row>
    <row r="55">
      <c r="A55" s="104"/>
      <c r="B55" s="105" t="s">
        <v>78</v>
      </c>
      <c r="C55" s="81">
        <f>VLOOKUP(B55,Players!$B$1:$C$118,2, FALSE)</f>
        <v>968.2854553</v>
      </c>
      <c r="D55" s="105" t="s">
        <v>9</v>
      </c>
      <c r="E55" s="81">
        <f>VLOOKUP(D55,Players!$B$1:$C$118,2, FALSE)</f>
        <v>1259.11298</v>
      </c>
    </row>
    <row r="56">
      <c r="A56" s="106"/>
      <c r="B56" s="79" t="s">
        <v>101</v>
      </c>
      <c r="C56" s="87">
        <f>sumif(C51:C55,"&lt;&gt;#N/A")</f>
        <v>4994.415644</v>
      </c>
      <c r="D56" s="79" t="s">
        <v>101</v>
      </c>
      <c r="E56" s="87">
        <f>sumif(E51:E55,"&lt;&gt;#N/A")</f>
        <v>5136.323815</v>
      </c>
    </row>
    <row r="57">
      <c r="A57" s="88"/>
      <c r="B57" s="88"/>
      <c r="C57" s="88"/>
      <c r="D57" s="88"/>
      <c r="E57" s="88"/>
    </row>
    <row r="58">
      <c r="A58" s="103">
        <v>7.0</v>
      </c>
      <c r="B58" s="79" t="s">
        <v>97</v>
      </c>
      <c r="C58" s="79" t="s">
        <v>115</v>
      </c>
      <c r="D58" s="79" t="s">
        <v>104</v>
      </c>
      <c r="E58" s="79" t="s">
        <v>115</v>
      </c>
    </row>
    <row r="59">
      <c r="A59" s="104"/>
      <c r="B59" s="105" t="s">
        <v>76</v>
      </c>
      <c r="C59" s="81">
        <f>VLOOKUP(B59,Players!$B$1:$C$118,2, FALSE)</f>
        <v>969.9002136</v>
      </c>
      <c r="D59" s="105" t="s">
        <v>35</v>
      </c>
      <c r="E59" s="81">
        <f>VLOOKUP(D59,Players!$B$1:$C$118,2, FALSE)</f>
        <v>1002.999051</v>
      </c>
    </row>
    <row r="60">
      <c r="A60" s="104"/>
      <c r="B60" s="105" t="s">
        <v>54</v>
      </c>
      <c r="C60" s="81">
        <f>VLOOKUP(B60,Players!$B$1:$C$118,2, FALSE)</f>
        <v>992.728917</v>
      </c>
      <c r="D60" s="105" t="s">
        <v>20</v>
      </c>
      <c r="E60" s="81">
        <f>VLOOKUP(D60,Players!$B$1:$C$118,2, FALSE)</f>
        <v>1022.20192</v>
      </c>
    </row>
    <row r="61">
      <c r="A61" s="104"/>
      <c r="B61" s="105" t="s">
        <v>84</v>
      </c>
      <c r="C61" s="81">
        <f>VLOOKUP(B61,Players!$B$1:$C$118,2, FALSE)</f>
        <v>925.4612626</v>
      </c>
      <c r="D61" s="105" t="s">
        <v>12</v>
      </c>
      <c r="E61" s="81">
        <f>VLOOKUP(D61,Players!$B$1:$C$118,2, FALSE)</f>
        <v>1031.029004</v>
      </c>
    </row>
    <row r="62">
      <c r="A62" s="104"/>
      <c r="B62" s="105" t="s">
        <v>78</v>
      </c>
      <c r="C62" s="81">
        <f>VLOOKUP(B62,Players!$B$1:$C$118,2, FALSE)</f>
        <v>968.2854553</v>
      </c>
      <c r="D62" s="105" t="s">
        <v>82</v>
      </c>
      <c r="E62" s="81">
        <f>VLOOKUP(D62,Players!$B$1:$C$118,2, FALSE)</f>
        <v>961.6398152</v>
      </c>
    </row>
    <row r="63">
      <c r="A63" s="104"/>
      <c r="B63" s="105" t="s">
        <v>9</v>
      </c>
      <c r="C63" s="81">
        <f>VLOOKUP(B63,Players!$B$1:$C$118,2, FALSE)</f>
        <v>1259.11298</v>
      </c>
      <c r="D63" s="105" t="s">
        <v>43</v>
      </c>
      <c r="E63" s="81">
        <f>VLOOKUP(D63,Players!$B$1:$C$118,2, FALSE)</f>
        <v>997.3808405</v>
      </c>
    </row>
    <row r="64">
      <c r="A64" s="106"/>
      <c r="B64" s="79" t="s">
        <v>101</v>
      </c>
      <c r="C64" s="87">
        <f>sumif(C59:C63,"&lt;&gt;#N/A")</f>
        <v>5115.488828</v>
      </c>
      <c r="D64" s="79" t="s">
        <v>101</v>
      </c>
      <c r="E64" s="87">
        <f>sumif(E59:E63,"&lt;&gt;#N/A")</f>
        <v>5015.25063</v>
      </c>
    </row>
    <row r="65">
      <c r="A65" s="88"/>
      <c r="B65" s="88"/>
      <c r="C65" s="88"/>
      <c r="D65" s="88"/>
      <c r="E65" s="88"/>
    </row>
    <row r="66">
      <c r="A66" s="103">
        <v>8.0</v>
      </c>
      <c r="B66" s="79" t="s">
        <v>97</v>
      </c>
      <c r="C66" s="79" t="s">
        <v>115</v>
      </c>
      <c r="D66" s="79" t="s">
        <v>104</v>
      </c>
      <c r="E66" s="79" t="s">
        <v>115</v>
      </c>
    </row>
    <row r="67">
      <c r="A67" s="104"/>
      <c r="B67" s="105" t="s">
        <v>76</v>
      </c>
      <c r="C67" s="81">
        <f>VLOOKUP(B67,Players!$B$1:$C$118,2, FALSE)</f>
        <v>969.9002136</v>
      </c>
      <c r="D67" s="105" t="s">
        <v>35</v>
      </c>
      <c r="E67" s="81">
        <f>VLOOKUP(D67,Players!$B$1:$C$118,2, FALSE)</f>
        <v>1002.999051</v>
      </c>
    </row>
    <row r="68">
      <c r="A68" s="104"/>
      <c r="B68" s="105" t="s">
        <v>54</v>
      </c>
      <c r="C68" s="81">
        <f>VLOOKUP(B68,Players!$B$1:$C$118,2, FALSE)</f>
        <v>992.728917</v>
      </c>
      <c r="D68" s="105" t="s">
        <v>84</v>
      </c>
      <c r="E68" s="81">
        <f>VLOOKUP(D68,Players!$B$1:$C$118,2, FALSE)</f>
        <v>925.4612626</v>
      </c>
    </row>
    <row r="69">
      <c r="A69" s="104"/>
      <c r="B69" s="105" t="s">
        <v>20</v>
      </c>
      <c r="C69" s="81">
        <f>VLOOKUP(B69,Players!$B$1:$C$118,2, FALSE)</f>
        <v>1022.20192</v>
      </c>
      <c r="D69" s="105" t="s">
        <v>82</v>
      </c>
      <c r="E69" s="81">
        <f>VLOOKUP(D69,Players!$B$1:$C$118,2, FALSE)</f>
        <v>961.6398152</v>
      </c>
    </row>
    <row r="70">
      <c r="A70" s="104"/>
      <c r="B70" s="105" t="s">
        <v>12</v>
      </c>
      <c r="C70" s="81">
        <f>VLOOKUP(B70,Players!$B$1:$C$118,2, FALSE)</f>
        <v>1031.029004</v>
      </c>
      <c r="D70" s="105" t="s">
        <v>78</v>
      </c>
      <c r="E70" s="81">
        <f>VLOOKUP(D70,Players!$B$1:$C$118,2, FALSE)</f>
        <v>968.2854553</v>
      </c>
    </row>
    <row r="71">
      <c r="A71" s="104"/>
      <c r="B71" s="105" t="s">
        <v>43</v>
      </c>
      <c r="C71" s="81">
        <f>VLOOKUP(B71,Players!$B$1:$C$118,2, FALSE)</f>
        <v>997.3808405</v>
      </c>
      <c r="D71" s="105" t="s">
        <v>9</v>
      </c>
      <c r="E71" s="81">
        <f>VLOOKUP(D71,Players!$B$1:$C$118,2, FALSE)</f>
        <v>1259.11298</v>
      </c>
    </row>
    <row r="72">
      <c r="A72" s="106"/>
      <c r="B72" s="79" t="s">
        <v>101</v>
      </c>
      <c r="C72" s="87">
        <f>sumif(C67:C71,"&lt;&gt;#N/A")</f>
        <v>5013.240895</v>
      </c>
      <c r="D72" s="79" t="s">
        <v>101</v>
      </c>
      <c r="E72" s="87">
        <f>sumif(E67:E71,"&lt;&gt;#N/A")</f>
        <v>5117.498564</v>
      </c>
    </row>
    <row r="73">
      <c r="A73" s="88"/>
      <c r="B73" s="88"/>
      <c r="C73" s="88"/>
      <c r="D73" s="88"/>
      <c r="E73" s="88"/>
    </row>
    <row r="74">
      <c r="A74" s="103">
        <v>9.0</v>
      </c>
      <c r="B74" s="79" t="s">
        <v>97</v>
      </c>
      <c r="C74" s="79" t="s">
        <v>115</v>
      </c>
      <c r="D74" s="79" t="s">
        <v>104</v>
      </c>
      <c r="E74" s="79" t="s">
        <v>115</v>
      </c>
    </row>
    <row r="75">
      <c r="A75" s="104"/>
      <c r="B75" s="105" t="s">
        <v>76</v>
      </c>
      <c r="C75" s="81">
        <f>VLOOKUP(B75,Players!$B$1:$C$118,2, FALSE)</f>
        <v>969.9002136</v>
      </c>
      <c r="D75" s="105" t="s">
        <v>54</v>
      </c>
      <c r="E75" s="81">
        <f>VLOOKUP(D75,Players!$B$1:$C$118,2, FALSE)</f>
        <v>992.728917</v>
      </c>
    </row>
    <row r="76">
      <c r="A76" s="104"/>
      <c r="B76" s="105" t="s">
        <v>35</v>
      </c>
      <c r="C76" s="81">
        <f>VLOOKUP(B76,Players!$B$1:$C$118,2, FALSE)</f>
        <v>1002.999051</v>
      </c>
      <c r="D76" s="105" t="s">
        <v>20</v>
      </c>
      <c r="E76" s="81">
        <f>VLOOKUP(D76,Players!$B$1:$C$118,2, FALSE)</f>
        <v>1022.20192</v>
      </c>
    </row>
    <row r="77">
      <c r="A77" s="104"/>
      <c r="B77" s="105" t="s">
        <v>84</v>
      </c>
      <c r="C77" s="81">
        <f>VLOOKUP(B77,Players!$B$1:$C$118,2, FALSE)</f>
        <v>925.4612626</v>
      </c>
      <c r="D77" s="105" t="s">
        <v>12</v>
      </c>
      <c r="E77" s="81">
        <f>VLOOKUP(D77,Players!$B$1:$C$118,2, FALSE)</f>
        <v>1031.029004</v>
      </c>
    </row>
    <row r="78">
      <c r="A78" s="104"/>
      <c r="B78" s="105" t="s">
        <v>82</v>
      </c>
      <c r="C78" s="81">
        <f>VLOOKUP(B78,Players!$B$1:$C$118,2, FALSE)</f>
        <v>961.6398152</v>
      </c>
      <c r="D78" s="105" t="s">
        <v>78</v>
      </c>
      <c r="E78" s="81">
        <f>VLOOKUP(D78,Players!$B$1:$C$118,2, FALSE)</f>
        <v>968.2854553</v>
      </c>
    </row>
    <row r="79">
      <c r="A79" s="104"/>
      <c r="B79" s="105" t="s">
        <v>9</v>
      </c>
      <c r="C79" s="81">
        <f>VLOOKUP(B79,Players!$B$1:$C$118,2, FALSE)</f>
        <v>1259.11298</v>
      </c>
      <c r="D79" s="105" t="s">
        <v>43</v>
      </c>
      <c r="E79" s="81">
        <f>VLOOKUP(D79,Players!$B$1:$C$118,2, FALSE)</f>
        <v>997.3808405</v>
      </c>
    </row>
    <row r="80">
      <c r="A80" s="106"/>
      <c r="B80" s="79" t="s">
        <v>101</v>
      </c>
      <c r="C80" s="87">
        <f>sumif(C75:C79,"&lt;&gt;#N/A")</f>
        <v>5119.113322</v>
      </c>
      <c r="D80" s="79" t="s">
        <v>101</v>
      </c>
      <c r="E80" s="87">
        <f>sumif(E75:E79,"&lt;&gt;#N/A")</f>
        <v>5011.626136</v>
      </c>
    </row>
    <row r="81">
      <c r="A81" s="88"/>
      <c r="B81" s="88"/>
      <c r="C81" s="88"/>
      <c r="D81" s="88"/>
      <c r="E81" s="88"/>
    </row>
    <row r="82">
      <c r="A82" s="103">
        <v>10.0</v>
      </c>
      <c r="B82" s="79" t="s">
        <v>97</v>
      </c>
      <c r="C82" s="79" t="s">
        <v>115</v>
      </c>
      <c r="D82" s="79" t="s">
        <v>104</v>
      </c>
      <c r="E82" s="79" t="s">
        <v>115</v>
      </c>
    </row>
    <row r="83">
      <c r="A83" s="104"/>
      <c r="B83" s="105" t="s">
        <v>76</v>
      </c>
      <c r="C83" s="81">
        <f>VLOOKUP(B83,Players!$B$1:$C$118,2, FALSE)</f>
        <v>969.9002136</v>
      </c>
      <c r="D83" s="105" t="s">
        <v>54</v>
      </c>
      <c r="E83" s="81">
        <f>VLOOKUP(D83,Players!$B$1:$C$118,2, FALSE)</f>
        <v>992.728917</v>
      </c>
    </row>
    <row r="84">
      <c r="A84" s="104"/>
      <c r="B84" s="105" t="s">
        <v>84</v>
      </c>
      <c r="C84" s="81">
        <f>VLOOKUP(B84,Players!$B$1:$C$118,2, FALSE)</f>
        <v>925.4612626</v>
      </c>
      <c r="D84" s="105" t="s">
        <v>35</v>
      </c>
      <c r="E84" s="81">
        <f>VLOOKUP(D84,Players!$B$1:$C$118,2, FALSE)</f>
        <v>1002.999051</v>
      </c>
    </row>
    <row r="85">
      <c r="A85" s="104"/>
      <c r="B85" s="105" t="s">
        <v>78</v>
      </c>
      <c r="C85" s="81">
        <f>VLOOKUP(B85,Players!$B$1:$C$118,2, FALSE)</f>
        <v>968.2854553</v>
      </c>
      <c r="D85" s="105" t="s">
        <v>20</v>
      </c>
      <c r="E85" s="81">
        <f>VLOOKUP(D85,Players!$B$1:$C$118,2, FALSE)</f>
        <v>1022.20192</v>
      </c>
    </row>
    <row r="86">
      <c r="A86" s="104"/>
      <c r="B86" s="105" t="s">
        <v>43</v>
      </c>
      <c r="C86" s="81">
        <f>VLOOKUP(B86,Players!$B$1:$C$118,2, FALSE)</f>
        <v>997.3808405</v>
      </c>
      <c r="D86" s="105" t="s">
        <v>12</v>
      </c>
      <c r="E86" s="81">
        <f>VLOOKUP(D86,Players!$B$1:$C$118,2, FALSE)</f>
        <v>1031.029004</v>
      </c>
    </row>
    <row r="87">
      <c r="A87" s="104"/>
      <c r="B87" s="105" t="s">
        <v>9</v>
      </c>
      <c r="C87" s="81">
        <f>VLOOKUP(B87,Players!$B$1:$C$118,2, FALSE)</f>
        <v>1259.11298</v>
      </c>
      <c r="D87" s="105" t="s">
        <v>82</v>
      </c>
      <c r="E87" s="81">
        <f>VLOOKUP(D87,Players!$B$1:$C$118,2, FALSE)</f>
        <v>961.6398152</v>
      </c>
    </row>
    <row r="88">
      <c r="A88" s="106"/>
      <c r="B88" s="79" t="s">
        <v>101</v>
      </c>
      <c r="C88" s="87">
        <f>sumif(C83:C87,"&lt;&gt;#N/A")</f>
        <v>5120.140752</v>
      </c>
      <c r="D88" s="79" t="s">
        <v>101</v>
      </c>
      <c r="E88" s="87">
        <f>sumif(E83:E87,"&lt;&gt;#N/A")</f>
        <v>5010.598707</v>
      </c>
    </row>
  </sheetData>
  <mergeCells count="10">
    <mergeCell ref="A66:A72"/>
    <mergeCell ref="A74:A80"/>
    <mergeCell ref="A82:A88"/>
    <mergeCell ref="A10:A16"/>
    <mergeCell ref="A18:A24"/>
    <mergeCell ref="A26:A32"/>
    <mergeCell ref="A34:A40"/>
    <mergeCell ref="A42:A48"/>
    <mergeCell ref="A50:A56"/>
    <mergeCell ref="A58:A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9.88"/>
    <col customWidth="1" min="3" max="3" width="10.63"/>
    <col customWidth="1" min="4" max="4" width="9.75"/>
    <col customWidth="1" min="5" max="5" width="11.5"/>
    <col customWidth="1" min="6" max="6" width="10.13"/>
    <col customWidth="1" min="7" max="7" width="10.63"/>
    <col customWidth="1" min="8" max="8" width="9.75"/>
    <col customWidth="1" min="9" max="9" width="11.5"/>
    <col customWidth="1" min="10" max="10" width="9.88"/>
    <col customWidth="1" min="11" max="11" width="10.63"/>
    <col customWidth="1" min="12" max="12" width="9.75"/>
    <col customWidth="1" min="13" max="13" width="11.5"/>
    <col customWidth="1" min="14" max="14" width="9.88"/>
    <col customWidth="1" min="15" max="15" width="10.63"/>
    <col customWidth="1" min="16" max="16" width="9.75"/>
    <col customWidth="1" min="17" max="17" width="11.5"/>
    <col customWidth="1" min="18" max="18" width="9.88"/>
    <col customWidth="1" min="19" max="19" width="10.63"/>
    <col customWidth="1" min="20" max="20" width="9.75"/>
    <col customWidth="1" min="21" max="21" width="11.5"/>
    <col customWidth="1" min="22" max="22" width="9.88"/>
    <col customWidth="1" min="23" max="23" width="10.63"/>
    <col customWidth="1" min="24" max="24" width="9.75"/>
    <col customWidth="1" min="25" max="25" width="11.5"/>
    <col customWidth="1" min="26" max="26" width="10.13"/>
    <col customWidth="1" min="27" max="27" width="10.63"/>
    <col customWidth="1" min="28" max="28" width="9.75"/>
    <col customWidth="1" min="29" max="29" width="11.5"/>
    <col customWidth="1" min="30" max="30" width="9.88"/>
    <col customWidth="1" min="31" max="31" width="10.63"/>
    <col customWidth="1" min="32" max="32" width="9.75"/>
    <col customWidth="1" min="33" max="33" width="11.5"/>
    <col customWidth="1" min="34" max="34" width="9.88"/>
    <col customWidth="1" min="35" max="35" width="10.63"/>
    <col customWidth="1" min="36" max="36" width="9.75"/>
    <col customWidth="1" min="37" max="37" width="11.5"/>
    <col customWidth="1" min="38" max="38" width="9.88"/>
    <col customWidth="1" min="39" max="39" width="10.63"/>
    <col customWidth="1" min="40" max="40" width="9.75"/>
    <col customWidth="1" min="41" max="41" width="11.5"/>
    <col customWidth="1" min="42" max="42" width="12.75"/>
    <col customWidth="1" min="43" max="43" width="12.5"/>
    <col customWidth="1" min="44" max="44" width="18.63"/>
    <col customWidth="1" min="45" max="45" width="64.38"/>
  </cols>
  <sheetData>
    <row r="1">
      <c r="A1" s="107" t="s">
        <v>116</v>
      </c>
      <c r="B1" s="108" t="s">
        <v>117</v>
      </c>
      <c r="C1" s="107" t="s">
        <v>118</v>
      </c>
      <c r="D1" s="107" t="s">
        <v>119</v>
      </c>
      <c r="E1" s="109" t="s">
        <v>120</v>
      </c>
      <c r="F1" s="107" t="s">
        <v>121</v>
      </c>
      <c r="G1" s="107" t="s">
        <v>122</v>
      </c>
      <c r="H1" s="107" t="s">
        <v>123</v>
      </c>
      <c r="I1" s="107" t="s">
        <v>124</v>
      </c>
      <c r="J1" s="108" t="s">
        <v>125</v>
      </c>
      <c r="K1" s="107" t="s">
        <v>126</v>
      </c>
      <c r="L1" s="107" t="s">
        <v>127</v>
      </c>
      <c r="M1" s="109" t="s">
        <v>128</v>
      </c>
      <c r="N1" s="107" t="s">
        <v>129</v>
      </c>
      <c r="O1" s="107" t="s">
        <v>130</v>
      </c>
      <c r="P1" s="107" t="s">
        <v>131</v>
      </c>
      <c r="Q1" s="107" t="s">
        <v>132</v>
      </c>
      <c r="R1" s="108" t="s">
        <v>133</v>
      </c>
      <c r="S1" s="107" t="s">
        <v>134</v>
      </c>
      <c r="T1" s="107" t="s">
        <v>135</v>
      </c>
      <c r="U1" s="109" t="s">
        <v>136</v>
      </c>
      <c r="V1" s="107" t="s">
        <v>137</v>
      </c>
      <c r="W1" s="107" t="s">
        <v>138</v>
      </c>
      <c r="X1" s="107" t="s">
        <v>139</v>
      </c>
      <c r="Y1" s="107" t="s">
        <v>140</v>
      </c>
      <c r="Z1" s="108" t="s">
        <v>141</v>
      </c>
      <c r="AA1" s="107" t="s">
        <v>142</v>
      </c>
      <c r="AB1" s="107" t="s">
        <v>143</v>
      </c>
      <c r="AC1" s="109" t="s">
        <v>144</v>
      </c>
      <c r="AD1" s="107" t="s">
        <v>145</v>
      </c>
      <c r="AE1" s="107" t="s">
        <v>146</v>
      </c>
      <c r="AF1" s="107" t="s">
        <v>147</v>
      </c>
      <c r="AG1" s="107" t="s">
        <v>148</v>
      </c>
      <c r="AH1" s="108" t="s">
        <v>149</v>
      </c>
      <c r="AI1" s="107" t="s">
        <v>150</v>
      </c>
      <c r="AJ1" s="107" t="s">
        <v>151</v>
      </c>
      <c r="AK1" s="109" t="s">
        <v>152</v>
      </c>
      <c r="AL1" s="107" t="s">
        <v>153</v>
      </c>
      <c r="AM1" s="107" t="s">
        <v>154</v>
      </c>
      <c r="AN1" s="107" t="s">
        <v>155</v>
      </c>
      <c r="AO1" s="107" t="s">
        <v>156</v>
      </c>
      <c r="AP1" s="108" t="s">
        <v>157</v>
      </c>
      <c r="AQ1" s="108" t="s">
        <v>158</v>
      </c>
      <c r="AR1" s="107" t="s">
        <v>159</v>
      </c>
      <c r="AS1" s="107" t="s">
        <v>160</v>
      </c>
    </row>
    <row r="2">
      <c r="A2" s="38" t="s">
        <v>161</v>
      </c>
      <c r="B2" s="110" t="s">
        <v>86</v>
      </c>
      <c r="C2" s="100">
        <v>1000.0</v>
      </c>
      <c r="D2" s="100">
        <v>2.0</v>
      </c>
      <c r="E2" s="111">
        <v>994.85625</v>
      </c>
      <c r="F2" s="38" t="s">
        <v>43</v>
      </c>
      <c r="G2" s="100">
        <v>1000.0</v>
      </c>
      <c r="H2" s="100">
        <v>9.0</v>
      </c>
      <c r="I2" s="100">
        <v>995.03125</v>
      </c>
      <c r="J2" s="110" t="s">
        <v>15</v>
      </c>
      <c r="K2" s="100">
        <v>1000.0</v>
      </c>
      <c r="L2" s="100">
        <v>15.0</v>
      </c>
      <c r="M2" s="111">
        <v>995.18125</v>
      </c>
      <c r="N2" s="38" t="s">
        <v>20</v>
      </c>
      <c r="O2" s="100">
        <v>1000.0</v>
      </c>
      <c r="P2" s="100">
        <v>5.0</v>
      </c>
      <c r="Q2" s="100">
        <v>994.93125</v>
      </c>
      <c r="R2" s="110"/>
      <c r="U2" s="111"/>
      <c r="V2" s="38" t="s">
        <v>35</v>
      </c>
      <c r="W2" s="100">
        <v>1000.0</v>
      </c>
      <c r="X2" s="100">
        <v>18.0</v>
      </c>
      <c r="Y2" s="100">
        <v>1005.18125</v>
      </c>
      <c r="Z2" s="110" t="s">
        <v>9</v>
      </c>
      <c r="AA2" s="100">
        <v>1000.0</v>
      </c>
      <c r="AB2" s="100">
        <v>10.0</v>
      </c>
      <c r="AC2" s="111">
        <v>1004.98125</v>
      </c>
      <c r="AD2" s="38" t="s">
        <v>162</v>
      </c>
      <c r="AE2" s="100">
        <v>1000.0</v>
      </c>
      <c r="AF2" s="100">
        <v>4.0</v>
      </c>
      <c r="AG2" s="100">
        <v>1004.83125</v>
      </c>
      <c r="AH2" s="110" t="s">
        <v>82</v>
      </c>
      <c r="AI2" s="100">
        <v>1000.0</v>
      </c>
      <c r="AJ2" s="100">
        <v>11.0</v>
      </c>
      <c r="AK2" s="111">
        <v>1005.00625</v>
      </c>
      <c r="AP2" s="112">
        <v>5.0</v>
      </c>
      <c r="AQ2" s="100">
        <v>9.0</v>
      </c>
      <c r="AR2" s="100"/>
      <c r="AS2" s="100"/>
    </row>
    <row r="3">
      <c r="A3" s="38" t="s">
        <v>163</v>
      </c>
      <c r="B3" s="110" t="s">
        <v>43</v>
      </c>
      <c r="C3" s="100">
        <v>995.03125</v>
      </c>
      <c r="D3" s="100">
        <v>26.0</v>
      </c>
      <c r="E3" s="111">
        <v>993.1314518220007</v>
      </c>
      <c r="F3" s="38" t="s">
        <v>15</v>
      </c>
      <c r="G3" s="100">
        <v>995.18125</v>
      </c>
      <c r="H3" s="100">
        <v>23.0</v>
      </c>
      <c r="I3" s="100">
        <v>993.2500256117547</v>
      </c>
      <c r="J3" s="110" t="s">
        <v>67</v>
      </c>
      <c r="K3" s="100">
        <v>1000.0</v>
      </c>
      <c r="L3" s="100">
        <v>10.0</v>
      </c>
      <c r="M3" s="111">
        <v>997.9042830663817</v>
      </c>
      <c r="N3" s="38" t="s">
        <v>78</v>
      </c>
      <c r="O3" s="100">
        <v>1000.0</v>
      </c>
      <c r="P3" s="100">
        <v>9.0</v>
      </c>
      <c r="Q3" s="100">
        <v>997.8942830663817</v>
      </c>
      <c r="R3" s="110" t="s">
        <v>35</v>
      </c>
      <c r="S3" s="100">
        <v>1005.18125</v>
      </c>
      <c r="T3" s="100">
        <v>24.0</v>
      </c>
      <c r="U3" s="111">
        <v>1003.213706433481</v>
      </c>
      <c r="V3" s="38" t="s">
        <v>86</v>
      </c>
      <c r="W3" s="100">
        <v>994.85625</v>
      </c>
      <c r="X3" s="100">
        <v>10.0</v>
      </c>
      <c r="Y3" s="100">
        <v>996.7738458938344</v>
      </c>
      <c r="Z3" s="110" t="s">
        <v>20</v>
      </c>
      <c r="AA3" s="100">
        <v>994.93125</v>
      </c>
      <c r="AB3" s="100">
        <v>21.0</v>
      </c>
      <c r="AC3" s="111">
        <v>996.9580097619075</v>
      </c>
      <c r="AD3" s="38" t="s">
        <v>84</v>
      </c>
      <c r="AE3" s="100">
        <v>1000.0</v>
      </c>
      <c r="AF3" s="100">
        <v>18.0</v>
      </c>
      <c r="AG3" s="100">
        <v>1001.9542152984048</v>
      </c>
      <c r="AH3" s="110" t="s">
        <v>9</v>
      </c>
      <c r="AI3" s="100">
        <v>1004.98125</v>
      </c>
      <c r="AJ3" s="100">
        <v>33.0</v>
      </c>
      <c r="AK3" s="111">
        <v>1007.0719745496128</v>
      </c>
      <c r="AL3" s="38" t="s">
        <v>82</v>
      </c>
      <c r="AM3" s="100">
        <v>1005.00625</v>
      </c>
      <c r="AN3" s="100">
        <v>25.0</v>
      </c>
      <c r="AO3" s="100">
        <v>1007.0169544962405</v>
      </c>
      <c r="AP3" s="112">
        <v>13.0</v>
      </c>
      <c r="AQ3" s="100">
        <v>15.0</v>
      </c>
      <c r="AR3" s="100"/>
      <c r="AS3" s="100"/>
    </row>
    <row r="4">
      <c r="A4" s="38" t="s">
        <v>164</v>
      </c>
      <c r="B4" s="110" t="s">
        <v>43</v>
      </c>
      <c r="C4" s="100">
        <v>993.1314518220007</v>
      </c>
      <c r="D4" s="100">
        <v>24.0</v>
      </c>
      <c r="E4" s="111">
        <v>993.1314518220007</v>
      </c>
      <c r="F4" s="38" t="s">
        <v>15</v>
      </c>
      <c r="G4" s="100">
        <v>993.2500256117547</v>
      </c>
      <c r="H4" s="100">
        <v>32.0</v>
      </c>
      <c r="I4" s="100">
        <v>993.2500256117547</v>
      </c>
      <c r="J4" s="110" t="s">
        <v>84</v>
      </c>
      <c r="K4" s="100">
        <v>1001.9542152984048</v>
      </c>
      <c r="L4" s="100">
        <v>20.0</v>
      </c>
      <c r="M4" s="111">
        <v>1001.9542152984048</v>
      </c>
      <c r="N4" s="38" t="s">
        <v>35</v>
      </c>
      <c r="O4" s="100">
        <v>1003.213706433481</v>
      </c>
      <c r="P4" s="100">
        <v>14.0</v>
      </c>
      <c r="Q4" s="100">
        <v>1003.213706433481</v>
      </c>
      <c r="R4" s="110" t="s">
        <v>82</v>
      </c>
      <c r="S4" s="100">
        <v>1007.0169544962405</v>
      </c>
      <c r="T4" s="100">
        <v>21.0</v>
      </c>
      <c r="U4" s="111">
        <v>1007.0169544962405</v>
      </c>
      <c r="V4" s="38" t="s">
        <v>86</v>
      </c>
      <c r="W4" s="100">
        <v>996.7738458938344</v>
      </c>
      <c r="X4" s="100">
        <v>3.0</v>
      </c>
      <c r="Y4" s="100">
        <v>996.7738458938344</v>
      </c>
      <c r="Z4" s="110" t="s">
        <v>20</v>
      </c>
      <c r="AA4" s="100">
        <v>996.9580097619075</v>
      </c>
      <c r="AB4" s="100">
        <v>17.0</v>
      </c>
      <c r="AC4" s="111">
        <v>996.9580097619075</v>
      </c>
      <c r="AD4" s="38" t="s">
        <v>78</v>
      </c>
      <c r="AE4" s="100">
        <v>997.8942830663817</v>
      </c>
      <c r="AF4" s="100">
        <v>5.0</v>
      </c>
      <c r="AG4" s="100">
        <v>997.8942830663817</v>
      </c>
      <c r="AH4" s="110" t="s">
        <v>73</v>
      </c>
      <c r="AI4" s="100">
        <v>1000.0</v>
      </c>
      <c r="AJ4" s="100">
        <v>23.0</v>
      </c>
      <c r="AK4" s="111">
        <v>1000.0</v>
      </c>
      <c r="AL4" s="38" t="s">
        <v>9</v>
      </c>
      <c r="AM4" s="100">
        <v>1007.0719745496128</v>
      </c>
      <c r="AN4" s="100">
        <v>36.0</v>
      </c>
      <c r="AO4" s="100">
        <v>1007.0719745496128</v>
      </c>
      <c r="AP4" s="112">
        <v>14.0</v>
      </c>
      <c r="AQ4" s="100">
        <v>14.0</v>
      </c>
      <c r="AR4" s="100"/>
      <c r="AS4" s="100"/>
    </row>
    <row r="5">
      <c r="A5" s="38" t="s">
        <v>165</v>
      </c>
      <c r="B5" s="38" t="s">
        <v>15</v>
      </c>
      <c r="C5" s="100">
        <v>993.2500256117547</v>
      </c>
      <c r="D5" s="100">
        <v>34.0</v>
      </c>
      <c r="E5" s="100">
        <v>995.4185130125001</v>
      </c>
      <c r="F5" s="38" t="s">
        <v>78</v>
      </c>
      <c r="G5" s="100">
        <v>997.8942830663817</v>
      </c>
      <c r="H5" s="100">
        <v>12.0</v>
      </c>
      <c r="I5" s="100">
        <v>999.7974604220896</v>
      </c>
      <c r="J5" s="38" t="s">
        <v>67</v>
      </c>
      <c r="K5" s="100">
        <v>997.9042830663817</v>
      </c>
      <c r="L5" s="100">
        <v>13.0</v>
      </c>
      <c r="M5" s="100">
        <v>999.8173855204769</v>
      </c>
      <c r="N5" s="38" t="s">
        <v>73</v>
      </c>
      <c r="O5" s="100">
        <v>1000.0</v>
      </c>
      <c r="P5" s="100">
        <v>14.0</v>
      </c>
      <c r="Q5" s="100">
        <v>1001.90992469791</v>
      </c>
      <c r="R5" s="38" t="s">
        <v>9</v>
      </c>
      <c r="S5" s="100">
        <v>1007.0719745496128</v>
      </c>
      <c r="T5" s="100">
        <v>35.0</v>
      </c>
      <c r="U5" s="100">
        <v>1009.1772826411544</v>
      </c>
      <c r="V5" s="38" t="s">
        <v>43</v>
      </c>
      <c r="W5" s="100">
        <v>993.1314518220007</v>
      </c>
      <c r="X5" s="100">
        <v>33.0</v>
      </c>
      <c r="Y5" s="100">
        <v>991.306052580912</v>
      </c>
      <c r="Z5" s="38" t="s">
        <v>86</v>
      </c>
      <c r="AA5" s="100">
        <v>996.7738458938344</v>
      </c>
      <c r="AB5" s="100">
        <v>1.0</v>
      </c>
      <c r="AC5" s="100">
        <v>994.5941110360454</v>
      </c>
      <c r="AD5" s="38" t="s">
        <v>20</v>
      </c>
      <c r="AE5" s="100">
        <v>996.9580097619075</v>
      </c>
      <c r="AF5" s="100">
        <v>21.0</v>
      </c>
      <c r="AG5" s="100">
        <v>994.976825742876</v>
      </c>
      <c r="AH5" s="38" t="s">
        <v>35</v>
      </c>
      <c r="AI5" s="100">
        <v>1003.213706433481</v>
      </c>
      <c r="AJ5" s="100">
        <v>23.0</v>
      </c>
      <c r="AK5" s="100">
        <v>1001.2235011697462</v>
      </c>
      <c r="AL5" s="38" t="s">
        <v>82</v>
      </c>
      <c r="AM5" s="100">
        <v>1007.0169544962405</v>
      </c>
      <c r="AN5" s="100">
        <v>20.0</v>
      </c>
      <c r="AO5" s="100">
        <v>1004.9934778778844</v>
      </c>
      <c r="AP5" s="100">
        <v>15.0</v>
      </c>
      <c r="AQ5" s="100">
        <v>13.0</v>
      </c>
      <c r="AR5" s="100"/>
      <c r="AS5" s="100"/>
    </row>
    <row r="6">
      <c r="A6" s="38" t="s">
        <v>166</v>
      </c>
      <c r="B6" s="110" t="s">
        <v>20</v>
      </c>
      <c r="C6" s="100">
        <v>994.976825742876</v>
      </c>
      <c r="D6" s="100">
        <v>21.0</v>
      </c>
      <c r="E6" s="111">
        <v>1004.9975370566269</v>
      </c>
      <c r="F6" s="38" t="s">
        <v>15</v>
      </c>
      <c r="G6" s="100">
        <v>995.4185130125001</v>
      </c>
      <c r="H6" s="100">
        <v>21.0</v>
      </c>
      <c r="I6" s="100">
        <v>1005.4172905895504</v>
      </c>
      <c r="J6" s="110" t="s">
        <v>78</v>
      </c>
      <c r="K6" s="100">
        <v>999.7974604220896</v>
      </c>
      <c r="L6" s="100">
        <v>10.0</v>
      </c>
      <c r="M6" s="111">
        <v>1009.0798566225445</v>
      </c>
      <c r="N6" s="38" t="s">
        <v>9</v>
      </c>
      <c r="O6" s="100">
        <v>1009.1772826411544</v>
      </c>
      <c r="P6" s="100">
        <v>40.0</v>
      </c>
      <c r="Q6" s="100">
        <v>1019.8753975498983</v>
      </c>
      <c r="R6" s="110"/>
      <c r="U6" s="111"/>
      <c r="V6" s="38" t="s">
        <v>43</v>
      </c>
      <c r="W6" s="100">
        <v>991.306052580912</v>
      </c>
      <c r="X6" s="100">
        <v>25.0</v>
      </c>
      <c r="Y6" s="100">
        <v>981.8627833144624</v>
      </c>
      <c r="Z6" s="110" t="s">
        <v>35</v>
      </c>
      <c r="AA6" s="100">
        <v>1001.2235011697462</v>
      </c>
      <c r="AB6" s="100">
        <v>14.0</v>
      </c>
      <c r="AC6" s="111">
        <v>990.8700381679588</v>
      </c>
      <c r="AD6" s="38" t="s">
        <v>73</v>
      </c>
      <c r="AE6" s="100">
        <v>1001.90992469791</v>
      </c>
      <c r="AF6" s="100">
        <v>19.0</v>
      </c>
      <c r="AG6" s="100">
        <v>991.7963157477689</v>
      </c>
      <c r="AH6" s="110" t="s">
        <v>82</v>
      </c>
      <c r="AI6" s="100">
        <v>1004.9934778778844</v>
      </c>
      <c r="AJ6" s="100">
        <v>20.0</v>
      </c>
      <c r="AK6" s="111">
        <v>994.9038190962625</v>
      </c>
      <c r="AP6" s="112">
        <v>20.0</v>
      </c>
      <c r="AQ6" s="100">
        <v>8.0</v>
      </c>
      <c r="AR6" s="100"/>
      <c r="AS6" s="100"/>
    </row>
    <row r="7">
      <c r="A7" s="38" t="s">
        <v>167</v>
      </c>
      <c r="B7" s="110" t="s">
        <v>43</v>
      </c>
      <c r="C7" s="100">
        <v>981.8627833144624</v>
      </c>
      <c r="D7" s="100">
        <v>18.0</v>
      </c>
      <c r="E7" s="111">
        <v>977.0317909650971</v>
      </c>
      <c r="F7" s="38" t="s">
        <v>52</v>
      </c>
      <c r="G7" s="100">
        <v>1000.0</v>
      </c>
      <c r="H7" s="100">
        <v>0.0</v>
      </c>
      <c r="I7" s="100">
        <v>994.5533289403995</v>
      </c>
      <c r="J7" s="110" t="s">
        <v>50</v>
      </c>
      <c r="K7" s="100">
        <v>1000.0</v>
      </c>
      <c r="L7" s="100">
        <v>8.0</v>
      </c>
      <c r="M7" s="111">
        <v>994.7533289403995</v>
      </c>
      <c r="N7" s="38" t="s">
        <v>9</v>
      </c>
      <c r="O7" s="100">
        <v>1019.8753975498983</v>
      </c>
      <c r="P7" s="100">
        <v>40.0</v>
      </c>
      <c r="Q7" s="100">
        <v>1015.3997320184645</v>
      </c>
      <c r="R7" s="110"/>
      <c r="U7" s="111"/>
      <c r="V7" s="38" t="s">
        <v>73</v>
      </c>
      <c r="W7" s="100">
        <v>991.7963157477689</v>
      </c>
      <c r="X7" s="100">
        <v>15.0</v>
      </c>
      <c r="Y7" s="100">
        <v>996.7148653626303</v>
      </c>
      <c r="Z7" s="110" t="s">
        <v>82</v>
      </c>
      <c r="AA7" s="100">
        <v>994.9038190962625</v>
      </c>
      <c r="AB7" s="100">
        <v>25.0</v>
      </c>
      <c r="AC7" s="111">
        <v>1000.041535703351</v>
      </c>
      <c r="AD7" s="38" t="s">
        <v>84</v>
      </c>
      <c r="AE7" s="100">
        <v>1001.9542152984048</v>
      </c>
      <c r="AF7" s="100">
        <v>24.0</v>
      </c>
      <c r="AG7" s="100">
        <v>1007.0192189301863</v>
      </c>
      <c r="AH7" s="110" t="s">
        <v>20</v>
      </c>
      <c r="AI7" s="100">
        <v>1004.9975370566269</v>
      </c>
      <c r="AJ7" s="100">
        <v>17.0</v>
      </c>
      <c r="AK7" s="111">
        <v>1009.8762672028955</v>
      </c>
      <c r="AP7" s="112">
        <v>12.0</v>
      </c>
      <c r="AQ7" s="100">
        <v>16.0</v>
      </c>
      <c r="AR7" s="100"/>
      <c r="AS7" s="100"/>
    </row>
    <row r="8">
      <c r="A8" s="38" t="s">
        <v>168</v>
      </c>
      <c r="B8" s="110" t="s">
        <v>43</v>
      </c>
      <c r="C8" s="100">
        <v>977.0317909650971</v>
      </c>
      <c r="D8" s="100">
        <v>27.0</v>
      </c>
      <c r="E8" s="111">
        <v>987.8920375737697</v>
      </c>
      <c r="F8" s="38" t="s">
        <v>50</v>
      </c>
      <c r="G8" s="100">
        <v>994.7533289403995</v>
      </c>
      <c r="H8" s="100">
        <v>8.0</v>
      </c>
      <c r="I8" s="100">
        <v>1003.9696856885373</v>
      </c>
      <c r="J8" s="110" t="s">
        <v>20</v>
      </c>
      <c r="K8" s="100">
        <v>1009.8762672028955</v>
      </c>
      <c r="L8" s="100">
        <v>18.0</v>
      </c>
      <c r="M8" s="111">
        <v>1019.5227371761023</v>
      </c>
      <c r="N8" s="38" t="s">
        <v>9</v>
      </c>
      <c r="O8" s="100">
        <v>1015.3997320184645</v>
      </c>
      <c r="P8" s="100">
        <v>50.0</v>
      </c>
      <c r="Q8" s="100">
        <v>1026.6766586884473</v>
      </c>
      <c r="R8" s="110"/>
      <c r="U8" s="111"/>
      <c r="V8" s="38" t="s">
        <v>73</v>
      </c>
      <c r="W8" s="100">
        <v>996.7148653626303</v>
      </c>
      <c r="X8" s="100">
        <v>14.0</v>
      </c>
      <c r="Y8" s="100">
        <v>986.5073042892423</v>
      </c>
      <c r="Z8" s="110" t="s">
        <v>60</v>
      </c>
      <c r="AA8" s="100">
        <v>1000.0</v>
      </c>
      <c r="AB8" s="100">
        <v>7.0</v>
      </c>
      <c r="AC8" s="111">
        <v>989.405653271738</v>
      </c>
      <c r="AD8" s="38" t="s">
        <v>82</v>
      </c>
      <c r="AE8" s="100">
        <v>1000.041535703351</v>
      </c>
      <c r="AF8" s="100">
        <v>18.0</v>
      </c>
      <c r="AG8" s="100">
        <v>990.0106372889215</v>
      </c>
      <c r="AH8" s="110" t="s">
        <v>84</v>
      </c>
      <c r="AI8" s="100">
        <v>1007.0192189301863</v>
      </c>
      <c r="AJ8" s="100">
        <v>16.0</v>
      </c>
      <c r="AK8" s="111">
        <v>996.8520251462659</v>
      </c>
      <c r="AP8" s="112">
        <v>20.0</v>
      </c>
      <c r="AQ8" s="100">
        <v>8.0</v>
      </c>
      <c r="AR8" s="100"/>
      <c r="AS8" s="100"/>
    </row>
    <row r="9">
      <c r="A9" s="38" t="s">
        <v>169</v>
      </c>
      <c r="B9" s="110" t="s">
        <v>73</v>
      </c>
      <c r="C9" s="100">
        <v>999.6333501268296</v>
      </c>
      <c r="D9" s="100">
        <v>13.0</v>
      </c>
      <c r="E9" s="111">
        <v>983.3434249535668</v>
      </c>
      <c r="F9" s="38" t="s">
        <v>50</v>
      </c>
      <c r="G9" s="100">
        <v>1016.4673921804165</v>
      </c>
      <c r="H9" s="100">
        <v>6.0</v>
      </c>
      <c r="I9" s="100">
        <v>999.5442428203227</v>
      </c>
      <c r="J9" s="110" t="s">
        <v>20</v>
      </c>
      <c r="K9" s="100">
        <v>1032.8989848466358</v>
      </c>
      <c r="L9" s="100">
        <v>20.0</v>
      </c>
      <c r="M9" s="111">
        <v>1017.1120593799925</v>
      </c>
      <c r="R9" s="110"/>
      <c r="U9" s="111"/>
      <c r="V9" s="38" t="s">
        <v>43</v>
      </c>
      <c r="W9" s="100">
        <v>974.833273243726</v>
      </c>
      <c r="X9" s="100">
        <v>18.0</v>
      </c>
      <c r="Y9" s="100">
        <v>991.1894344168188</v>
      </c>
      <c r="Z9" s="110" t="s">
        <v>60</v>
      </c>
      <c r="AA9" s="100">
        <v>975.9875709300654</v>
      </c>
      <c r="AB9" s="100">
        <v>13.0</v>
      </c>
      <c r="AC9" s="111">
        <v>991.9005917266596</v>
      </c>
      <c r="AD9" s="38" t="s">
        <v>9</v>
      </c>
      <c r="AE9" s="100">
        <v>1014.1535053601635</v>
      </c>
      <c r="AF9" s="100">
        <v>31.0</v>
      </c>
      <c r="AG9" s="100">
        <v>1030.8843233904765</v>
      </c>
      <c r="AH9" s="110"/>
      <c r="AK9" s="111"/>
      <c r="AP9" s="112">
        <v>8.0</v>
      </c>
      <c r="AQ9" s="100">
        <v>20.0</v>
      </c>
      <c r="AR9" s="100"/>
      <c r="AS9" s="100"/>
    </row>
    <row r="10">
      <c r="A10" s="38" t="s">
        <v>170</v>
      </c>
      <c r="B10" s="110" t="s">
        <v>73</v>
      </c>
      <c r="C10" s="100">
        <v>983.3434249535668</v>
      </c>
      <c r="D10" s="100">
        <v>28.0</v>
      </c>
      <c r="E10" s="111">
        <v>985.391928117519</v>
      </c>
      <c r="F10" s="38" t="s">
        <v>82</v>
      </c>
      <c r="G10" s="100">
        <v>990.0106372889215</v>
      </c>
      <c r="H10" s="100">
        <v>28.0</v>
      </c>
      <c r="I10" s="100">
        <v>992.0264105184275</v>
      </c>
      <c r="J10" s="110" t="s">
        <v>50</v>
      </c>
      <c r="K10" s="100">
        <v>999.5442428203227</v>
      </c>
      <c r="L10" s="100">
        <v>7.0</v>
      </c>
      <c r="M10" s="111">
        <v>1001.316842916454</v>
      </c>
      <c r="N10" s="38" t="s">
        <v>15</v>
      </c>
      <c r="O10" s="100">
        <v>1005.4172905895504</v>
      </c>
      <c r="P10" s="100">
        <v>24.0</v>
      </c>
      <c r="Q10" s="100">
        <v>1007.3483542198784</v>
      </c>
      <c r="R10" s="110" t="s">
        <v>9</v>
      </c>
      <c r="S10" s="100">
        <v>1030.8843233904765</v>
      </c>
      <c r="T10" s="100">
        <v>55.0</v>
      </c>
      <c r="U10" s="111">
        <v>1033.116383270559</v>
      </c>
      <c r="V10" s="38" t="s">
        <v>35</v>
      </c>
      <c r="W10" s="100">
        <v>990.8700381679588</v>
      </c>
      <c r="X10" s="100">
        <v>20.0</v>
      </c>
      <c r="Y10" s="100">
        <v>988.8160045125602</v>
      </c>
      <c r="Z10" s="110" t="s">
        <v>43</v>
      </c>
      <c r="AA10" s="100">
        <v>991.1894344168188</v>
      </c>
      <c r="AB10" s="100">
        <v>34.0</v>
      </c>
      <c r="AC10" s="111">
        <v>989.2741260583113</v>
      </c>
      <c r="AD10" s="38" t="s">
        <v>17</v>
      </c>
      <c r="AE10" s="100">
        <v>1000.0</v>
      </c>
      <c r="AF10" s="100">
        <v>39.0</v>
      </c>
      <c r="AG10" s="100">
        <v>998.1069582573558</v>
      </c>
      <c r="AH10" s="110" t="s">
        <v>78</v>
      </c>
      <c r="AI10" s="100">
        <v>1009.0798566225445</v>
      </c>
      <c r="AJ10" s="100">
        <v>16.0</v>
      </c>
      <c r="AK10" s="111">
        <v>1006.942938991887</v>
      </c>
      <c r="AL10" s="38" t="s">
        <v>20</v>
      </c>
      <c r="AM10" s="100">
        <v>1017.1120593799925</v>
      </c>
      <c r="AN10" s="100">
        <v>30.0</v>
      </c>
      <c r="AO10" s="100">
        <v>1015.1113607672005</v>
      </c>
      <c r="AP10" s="112">
        <v>22.0</v>
      </c>
      <c r="AQ10" s="100">
        <v>20.0</v>
      </c>
      <c r="AR10" s="100"/>
      <c r="AS10" s="100"/>
    </row>
    <row r="11">
      <c r="A11" s="38" t="s">
        <v>171</v>
      </c>
      <c r="B11" s="110" t="s">
        <v>73</v>
      </c>
      <c r="C11" s="100">
        <v>985.391928117519</v>
      </c>
      <c r="D11" s="100">
        <v>24.0</v>
      </c>
      <c r="E11" s="111">
        <v>981.450582926961</v>
      </c>
      <c r="F11" s="38" t="s">
        <v>35</v>
      </c>
      <c r="G11" s="100">
        <v>988.8160045125602</v>
      </c>
      <c r="H11" s="100">
        <v>23.0</v>
      </c>
      <c r="I11" s="100">
        <v>984.8263323334108</v>
      </c>
      <c r="J11" s="110" t="s">
        <v>43</v>
      </c>
      <c r="K11" s="100">
        <v>989.2741260583113</v>
      </c>
      <c r="L11" s="100">
        <v>31.0</v>
      </c>
      <c r="M11" s="111">
        <v>985.4409007725855</v>
      </c>
      <c r="N11" s="38" t="s">
        <v>82</v>
      </c>
      <c r="O11" s="100">
        <v>992.0264105184275</v>
      </c>
      <c r="P11" s="100">
        <v>30.0</v>
      </c>
      <c r="Q11" s="100">
        <v>988.1531497570735</v>
      </c>
      <c r="R11" s="110" t="s">
        <v>50</v>
      </c>
      <c r="S11" s="100">
        <v>1001.316842916454</v>
      </c>
      <c r="T11" s="100">
        <v>8.0</v>
      </c>
      <c r="U11" s="111">
        <v>996.9543463332411</v>
      </c>
      <c r="V11" s="38" t="s">
        <v>78</v>
      </c>
      <c r="W11" s="100">
        <v>1006.942938991887</v>
      </c>
      <c r="X11" s="100">
        <v>23.0</v>
      </c>
      <c r="Y11" s="100">
        <v>1011.5656372900411</v>
      </c>
      <c r="Z11" s="110" t="s">
        <v>15</v>
      </c>
      <c r="AA11" s="100">
        <v>1007.3483542198784</v>
      </c>
      <c r="AB11" s="100">
        <v>47.0</v>
      </c>
      <c r="AC11" s="111">
        <v>1012.569607830745</v>
      </c>
      <c r="AD11" s="38" t="s">
        <v>20</v>
      </c>
      <c r="AE11" s="100">
        <v>1015.1113607672005</v>
      </c>
      <c r="AF11" s="100">
        <v>33.0</v>
      </c>
      <c r="AG11" s="100">
        <v>1019.9664892730943</v>
      </c>
      <c r="AH11" s="110" t="s">
        <v>9</v>
      </c>
      <c r="AI11" s="100">
        <v>1033.116383270559</v>
      </c>
      <c r="AJ11" s="100">
        <v>51.0</v>
      </c>
      <c r="AK11" s="111">
        <v>1038.4173028556445</v>
      </c>
      <c r="AP11" s="112">
        <v>19.0</v>
      </c>
      <c r="AQ11" s="100">
        <v>23.0</v>
      </c>
      <c r="AR11" s="100"/>
      <c r="AS11" s="100"/>
    </row>
    <row r="12">
      <c r="A12" s="38" t="s">
        <v>172</v>
      </c>
      <c r="B12" s="110" t="s">
        <v>73</v>
      </c>
      <c r="C12" s="100">
        <v>981.450582926961</v>
      </c>
      <c r="D12" s="100">
        <v>13.0</v>
      </c>
      <c r="E12" s="111">
        <v>976.153702827382</v>
      </c>
      <c r="F12" s="38" t="s">
        <v>35</v>
      </c>
      <c r="G12" s="100">
        <v>984.8263323334108</v>
      </c>
      <c r="H12" s="100">
        <v>13.0</v>
      </c>
      <c r="I12" s="100">
        <v>979.508232931109</v>
      </c>
      <c r="J12" s="110" t="s">
        <v>78</v>
      </c>
      <c r="K12" s="100">
        <v>1011.5656372900411</v>
      </c>
      <c r="L12" s="100">
        <v>9.0</v>
      </c>
      <c r="M12" s="111">
        <v>1006.0487656173035</v>
      </c>
      <c r="N12" s="38" t="s">
        <v>9</v>
      </c>
      <c r="O12" s="100">
        <v>1038.4173028556445</v>
      </c>
      <c r="P12" s="100">
        <v>34.0</v>
      </c>
      <c r="Q12" s="100">
        <v>1033.549154030263</v>
      </c>
      <c r="R12" s="110"/>
      <c r="U12" s="111"/>
      <c r="V12" s="38" t="s">
        <v>43</v>
      </c>
      <c r="W12" s="100">
        <v>985.4409007725855</v>
      </c>
      <c r="X12" s="100">
        <v>24.0</v>
      </c>
      <c r="Y12" s="100">
        <v>990.7947645686795</v>
      </c>
      <c r="Z12" s="110" t="s">
        <v>82</v>
      </c>
      <c r="AA12" s="100">
        <v>988.1531497570735</v>
      </c>
      <c r="AB12" s="100">
        <v>21.0</v>
      </c>
      <c r="AC12" s="111">
        <v>993.4085655638995</v>
      </c>
      <c r="AD12" s="38" t="s">
        <v>15</v>
      </c>
      <c r="AE12" s="100">
        <v>1012.569607830745</v>
      </c>
      <c r="AF12" s="100">
        <v>27.0</v>
      </c>
      <c r="AG12" s="100">
        <v>1017.8860927197318</v>
      </c>
      <c r="AH12" s="110" t="s">
        <v>20</v>
      </c>
      <c r="AI12" s="100">
        <v>1019.9664892730943</v>
      </c>
      <c r="AJ12" s="100">
        <v>18.0</v>
      </c>
      <c r="AK12" s="111">
        <v>1025.0407247811875</v>
      </c>
      <c r="AP12" s="112">
        <v>10.0</v>
      </c>
      <c r="AQ12" s="100">
        <v>18.0</v>
      </c>
      <c r="AR12" s="100"/>
      <c r="AS12" s="100"/>
    </row>
    <row r="13">
      <c r="A13" s="38" t="s">
        <v>173</v>
      </c>
      <c r="B13" s="110" t="s">
        <v>73</v>
      </c>
      <c r="C13" s="100">
        <v>976.153702827382</v>
      </c>
      <c r="D13" s="100">
        <v>15.0</v>
      </c>
      <c r="E13" s="111">
        <v>986.0316022850541</v>
      </c>
      <c r="F13" s="38" t="s">
        <v>35</v>
      </c>
      <c r="G13" s="100">
        <v>979.508232931109</v>
      </c>
      <c r="H13" s="100">
        <v>20.0</v>
      </c>
      <c r="I13" s="100">
        <v>989.5804403551962</v>
      </c>
      <c r="J13" s="110" t="s">
        <v>15</v>
      </c>
      <c r="K13" s="100">
        <v>1017.8860927197318</v>
      </c>
      <c r="L13" s="100">
        <v>23.0</v>
      </c>
      <c r="M13" s="111">
        <v>1027.789387975084</v>
      </c>
      <c r="N13" s="38" t="s">
        <v>9</v>
      </c>
      <c r="O13" s="100">
        <v>1033.549154030263</v>
      </c>
      <c r="P13" s="100">
        <v>28.0</v>
      </c>
      <c r="Q13" s="100">
        <v>1043.6957518931513</v>
      </c>
      <c r="R13" s="110"/>
      <c r="U13" s="111"/>
      <c r="V13" s="38" t="s">
        <v>43</v>
      </c>
      <c r="W13" s="100">
        <v>990.7947645686795</v>
      </c>
      <c r="X13" s="100">
        <v>14.0</v>
      </c>
      <c r="Y13" s="100">
        <v>980.8491880827072</v>
      </c>
      <c r="Z13" s="110" t="s">
        <v>82</v>
      </c>
      <c r="AA13" s="100">
        <v>993.4085655638995</v>
      </c>
      <c r="AB13" s="100">
        <v>13.0</v>
      </c>
      <c r="AC13" s="111">
        <v>983.3955238547998</v>
      </c>
      <c r="AD13" s="38" t="s">
        <v>63</v>
      </c>
      <c r="AE13" s="100">
        <v>1000.0</v>
      </c>
      <c r="AF13" s="100">
        <v>12.0</v>
      </c>
      <c r="AG13" s="100">
        <v>989.9015391242343</v>
      </c>
      <c r="AH13" s="110" t="s">
        <v>20</v>
      </c>
      <c r="AI13" s="100">
        <v>1025.0407247811875</v>
      </c>
      <c r="AJ13" s="100">
        <v>16.0</v>
      </c>
      <c r="AK13" s="111">
        <v>1015.0978038520252</v>
      </c>
      <c r="AP13" s="112">
        <v>19.0</v>
      </c>
      <c r="AQ13" s="100">
        <v>9.0</v>
      </c>
      <c r="AR13" s="100"/>
      <c r="AS13" s="100"/>
    </row>
    <row r="14">
      <c r="A14" s="38" t="s">
        <v>174</v>
      </c>
      <c r="B14" s="110" t="s">
        <v>43</v>
      </c>
      <c r="C14" s="100">
        <v>980.8491880827072</v>
      </c>
      <c r="D14" s="100">
        <v>13.0</v>
      </c>
      <c r="E14" s="111">
        <v>974.1930489638517</v>
      </c>
      <c r="F14" s="38" t="s">
        <v>20</v>
      </c>
      <c r="G14" s="100">
        <v>1015.0978038520252</v>
      </c>
      <c r="H14" s="100">
        <v>13.0</v>
      </c>
      <c r="I14" s="100">
        <v>1008.3285579731088</v>
      </c>
      <c r="J14" s="110" t="s">
        <v>15</v>
      </c>
      <c r="K14" s="100">
        <v>1027.789387975084</v>
      </c>
      <c r="L14" s="100">
        <v>19.0</v>
      </c>
      <c r="M14" s="111">
        <v>1021.214772972856</v>
      </c>
      <c r="R14" s="110"/>
      <c r="U14" s="111"/>
      <c r="V14" s="38" t="s">
        <v>82</v>
      </c>
      <c r="W14" s="100">
        <v>983.3955238547998</v>
      </c>
      <c r="X14" s="100">
        <v>23.0</v>
      </c>
      <c r="Y14" s="100">
        <v>990.2249182926382</v>
      </c>
      <c r="Z14" s="110" t="s">
        <v>35</v>
      </c>
      <c r="AA14" s="100">
        <v>989.5804403551962</v>
      </c>
      <c r="AB14" s="100">
        <v>10.0</v>
      </c>
      <c r="AC14" s="111">
        <v>995.932568257292</v>
      </c>
      <c r="AD14" s="38" t="s">
        <v>9</v>
      </c>
      <c r="AE14" s="100">
        <v>1043.6957518931513</v>
      </c>
      <c r="AF14" s="100">
        <v>27.0</v>
      </c>
      <c r="AG14" s="100">
        <v>1050.5142295532169</v>
      </c>
      <c r="AH14" s="110"/>
      <c r="AK14" s="111"/>
      <c r="AP14" s="112">
        <v>10.0</v>
      </c>
      <c r="AQ14" s="100">
        <v>18.0</v>
      </c>
      <c r="AR14" s="100"/>
      <c r="AS14" s="100"/>
    </row>
    <row r="15">
      <c r="A15" s="38" t="s">
        <v>175</v>
      </c>
      <c r="B15" s="110" t="s">
        <v>43</v>
      </c>
      <c r="C15" s="100">
        <v>974.1930489638517</v>
      </c>
      <c r="D15" s="100">
        <v>24.0</v>
      </c>
      <c r="E15" s="111">
        <v>978.3313585354987</v>
      </c>
      <c r="F15" s="38" t="s">
        <v>82</v>
      </c>
      <c r="G15" s="100">
        <v>990.2249182926382</v>
      </c>
      <c r="H15" s="100">
        <v>25.0</v>
      </c>
      <c r="I15" s="100">
        <v>994.3046013245482</v>
      </c>
      <c r="J15" s="110" t="s">
        <v>86</v>
      </c>
      <c r="K15" s="100">
        <v>994.5941110360454</v>
      </c>
      <c r="L15" s="100">
        <v>8.0</v>
      </c>
      <c r="M15" s="111">
        <v>998.317946232447</v>
      </c>
      <c r="N15" s="38" t="s">
        <v>35</v>
      </c>
      <c r="O15" s="100">
        <v>995.932568257292</v>
      </c>
      <c r="P15" s="100">
        <v>20.0</v>
      </c>
      <c r="Q15" s="100">
        <v>999.8920977778195</v>
      </c>
      <c r="R15" s="110" t="s">
        <v>9</v>
      </c>
      <c r="S15" s="100">
        <v>1050.5142295532169</v>
      </c>
      <c r="T15" s="100">
        <v>29.0</v>
      </c>
      <c r="U15" s="111">
        <v>1054.6128722327308</v>
      </c>
      <c r="V15" s="38" t="s">
        <v>73</v>
      </c>
      <c r="W15" s="100">
        <v>986.0316022850541</v>
      </c>
      <c r="X15" s="100">
        <v>13.0</v>
      </c>
      <c r="Y15" s="100">
        <v>981.9254310729243</v>
      </c>
      <c r="Z15" s="110" t="s">
        <v>63</v>
      </c>
      <c r="AA15" s="100">
        <v>989.9015391242343</v>
      </c>
      <c r="AB15" s="100">
        <v>17.0</v>
      </c>
      <c r="AC15" s="111">
        <v>985.8604393746466</v>
      </c>
      <c r="AD15" s="38" t="s">
        <v>48</v>
      </c>
      <c r="AE15" s="100">
        <v>1000.0</v>
      </c>
      <c r="AF15" s="100">
        <v>28.0</v>
      </c>
      <c r="AG15" s="100">
        <v>996.1489548750056</v>
      </c>
      <c r="AH15" s="110" t="s">
        <v>20</v>
      </c>
      <c r="AI15" s="100">
        <v>1008.3285579731088</v>
      </c>
      <c r="AJ15" s="100">
        <v>23.0</v>
      </c>
      <c r="AK15" s="111">
        <v>1004.3625941262259</v>
      </c>
      <c r="AL15" s="38" t="s">
        <v>15</v>
      </c>
      <c r="AM15" s="100">
        <v>1021.214772972856</v>
      </c>
      <c r="AN15" s="100">
        <v>20.0</v>
      </c>
      <c r="AO15" s="100">
        <v>1017.1790529064509</v>
      </c>
      <c r="AP15" s="112">
        <v>16.0</v>
      </c>
      <c r="AQ15" s="100">
        <v>12.0</v>
      </c>
      <c r="AR15" s="100"/>
      <c r="AS15" s="100"/>
    </row>
    <row r="16">
      <c r="A16" s="38" t="s">
        <v>176</v>
      </c>
      <c r="B16" s="110" t="s">
        <v>43</v>
      </c>
      <c r="C16" s="100">
        <v>978.3313585354987</v>
      </c>
      <c r="D16" s="100">
        <v>36.0</v>
      </c>
      <c r="E16" s="111">
        <v>971.0302141063291</v>
      </c>
      <c r="F16" s="38" t="s">
        <v>73</v>
      </c>
      <c r="G16" s="100">
        <v>981.9254310729243</v>
      </c>
      <c r="H16" s="100">
        <v>18.0</v>
      </c>
      <c r="I16" s="100">
        <v>973.8676966854905</v>
      </c>
      <c r="J16" s="110" t="s">
        <v>82</v>
      </c>
      <c r="K16" s="100">
        <v>994.3046013245482</v>
      </c>
      <c r="L16" s="100">
        <v>29.0</v>
      </c>
      <c r="M16" s="111">
        <v>986.5843197534737</v>
      </c>
      <c r="N16" s="38" t="s">
        <v>84</v>
      </c>
      <c r="O16" s="100">
        <v>996.8520251462659</v>
      </c>
      <c r="P16" s="100">
        <v>14.0</v>
      </c>
      <c r="Q16" s="100">
        <v>988.515782666364</v>
      </c>
      <c r="R16" s="110" t="s">
        <v>86</v>
      </c>
      <c r="S16" s="100">
        <v>998.317946232447</v>
      </c>
      <c r="T16" s="100">
        <v>8.0</v>
      </c>
      <c r="U16" s="111">
        <v>989.7333491000267</v>
      </c>
      <c r="V16" s="38" t="s">
        <v>35</v>
      </c>
      <c r="W16" s="100">
        <v>999.8920977778195</v>
      </c>
      <c r="X16" s="100">
        <v>27.0</v>
      </c>
      <c r="Y16" s="100">
        <v>1009.2509630025343</v>
      </c>
      <c r="Z16" s="110" t="s">
        <v>20</v>
      </c>
      <c r="AA16" s="100">
        <v>1004.3625941262259</v>
      </c>
      <c r="AB16" s="100">
        <v>40.0</v>
      </c>
      <c r="AC16" s="111">
        <v>1014.3280841400407</v>
      </c>
      <c r="AD16" s="38" t="s">
        <v>15</v>
      </c>
      <c r="AE16" s="100">
        <v>1017.1790529064509</v>
      </c>
      <c r="AF16" s="100">
        <v>39.0</v>
      </c>
      <c r="AG16" s="100">
        <v>1027.0265978597943</v>
      </c>
      <c r="AH16" s="110" t="s">
        <v>9</v>
      </c>
      <c r="AI16" s="100">
        <v>1054.6128722327308</v>
      </c>
      <c r="AJ16" s="100">
        <v>59.0</v>
      </c>
      <c r="AK16" s="111">
        <v>1065.4409720408578</v>
      </c>
      <c r="AP16" s="112">
        <v>15.0</v>
      </c>
      <c r="AQ16" s="100">
        <v>26.0</v>
      </c>
      <c r="AR16" s="100"/>
      <c r="AS16" s="100"/>
    </row>
    <row r="17">
      <c r="A17" s="38" t="s">
        <v>177</v>
      </c>
      <c r="B17" s="110" t="s">
        <v>43</v>
      </c>
      <c r="C17" s="100">
        <v>971.0302141063291</v>
      </c>
      <c r="D17" s="100">
        <v>26.0</v>
      </c>
      <c r="E17" s="113">
        <v>979.2314526938184</v>
      </c>
      <c r="F17" s="38" t="s">
        <v>73</v>
      </c>
      <c r="G17" s="100">
        <v>973.8676966854905</v>
      </c>
      <c r="H17" s="100">
        <v>27.0</v>
      </c>
      <c r="I17" s="100">
        <v>982.082871806633</v>
      </c>
      <c r="J17" s="110" t="s">
        <v>50</v>
      </c>
      <c r="K17" s="100">
        <v>996.9543463332411</v>
      </c>
      <c r="L17" s="100">
        <v>11.0</v>
      </c>
      <c r="M17" s="111">
        <v>1004.3654329428273</v>
      </c>
      <c r="N17" s="38" t="s">
        <v>35</v>
      </c>
      <c r="O17" s="100">
        <v>1009.2509630025343</v>
      </c>
      <c r="P17" s="100">
        <v>20.0</v>
      </c>
      <c r="Q17" s="100">
        <v>1016.9745544703651</v>
      </c>
      <c r="R17" s="110" t="s">
        <v>9</v>
      </c>
      <c r="S17" s="100">
        <v>1065.4409720408578</v>
      </c>
      <c r="T17" s="100">
        <v>39.0</v>
      </c>
      <c r="U17" s="111">
        <v>1073.8898802548092</v>
      </c>
      <c r="V17" s="38" t="s">
        <v>82</v>
      </c>
      <c r="W17" s="100">
        <v>986.5843197534737</v>
      </c>
      <c r="X17" s="100">
        <v>22.0</v>
      </c>
      <c r="Y17" s="100">
        <v>978.8235696161704</v>
      </c>
      <c r="Z17" s="110" t="s">
        <v>86</v>
      </c>
      <c r="AA17" s="100">
        <v>989.7333491000267</v>
      </c>
      <c r="AB17" s="100">
        <v>10.0</v>
      </c>
      <c r="AC17" s="111">
        <v>981.4786964082589</v>
      </c>
      <c r="AD17" s="38" t="s">
        <v>67</v>
      </c>
      <c r="AE17" s="100">
        <v>999.8173855204769</v>
      </c>
      <c r="AF17" s="100">
        <v>14.0</v>
      </c>
      <c r="AG17" s="100">
        <v>991.6865752958021</v>
      </c>
      <c r="AH17" s="110" t="s">
        <v>20</v>
      </c>
      <c r="AI17" s="100">
        <v>1014.3280841400407</v>
      </c>
      <c r="AJ17" s="100">
        <v>21.0</v>
      </c>
      <c r="AK17" s="111">
        <v>1006.4466727277105</v>
      </c>
      <c r="AL17" s="38" t="s">
        <v>15</v>
      </c>
      <c r="AM17" s="100">
        <v>1027.0265978597943</v>
      </c>
      <c r="AN17" s="100">
        <v>19.0</v>
      </c>
      <c r="AO17" s="100">
        <v>1019.0542223258703</v>
      </c>
      <c r="AP17" s="110">
        <v>21.0</v>
      </c>
      <c r="AQ17" s="100">
        <v>7.0</v>
      </c>
      <c r="AR17" s="100"/>
      <c r="AS17" s="100"/>
    </row>
    <row r="18">
      <c r="A18" s="38" t="s">
        <v>178</v>
      </c>
      <c r="B18" s="110" t="s">
        <v>82</v>
      </c>
      <c r="C18" s="100">
        <v>978.8235696161704</v>
      </c>
      <c r="D18" s="100">
        <v>31.0</v>
      </c>
      <c r="E18" s="111">
        <v>980.9409422540921</v>
      </c>
      <c r="F18" s="38" t="s">
        <v>43</v>
      </c>
      <c r="G18" s="100">
        <v>979.2314526938184</v>
      </c>
      <c r="H18" s="100">
        <v>23.0</v>
      </c>
      <c r="I18" s="100">
        <v>981.268157506751</v>
      </c>
      <c r="J18" s="110" t="s">
        <v>86</v>
      </c>
      <c r="K18" s="100">
        <v>981.4786964082589</v>
      </c>
      <c r="L18" s="100">
        <v>3.0</v>
      </c>
      <c r="M18" s="111">
        <v>983.3118166669135</v>
      </c>
      <c r="N18" s="38" t="s">
        <v>50</v>
      </c>
      <c r="O18" s="100">
        <v>1004.3654329428273</v>
      </c>
      <c r="P18" s="100">
        <v>14.0</v>
      </c>
      <c r="Q18" s="100">
        <v>1006.2822004159557</v>
      </c>
      <c r="R18" s="110" t="s">
        <v>9</v>
      </c>
      <c r="S18" s="100">
        <v>1073.8898802548092</v>
      </c>
      <c r="T18" s="100">
        <v>33.0</v>
      </c>
      <c r="U18" s="111">
        <v>1075.9859150721718</v>
      </c>
      <c r="V18" s="38" t="s">
        <v>73</v>
      </c>
      <c r="W18" s="100">
        <v>982.082871806633</v>
      </c>
      <c r="X18" s="100">
        <v>15.0</v>
      </c>
      <c r="Y18" s="100">
        <v>980.0575128311644</v>
      </c>
      <c r="Z18" s="110" t="s">
        <v>67</v>
      </c>
      <c r="AA18" s="100">
        <v>991.6865752958021</v>
      </c>
      <c r="AB18" s="100">
        <v>19.0</v>
      </c>
      <c r="AC18" s="111">
        <v>989.6895385714529</v>
      </c>
      <c r="AD18" s="38" t="s">
        <v>20</v>
      </c>
      <c r="AE18" s="100">
        <v>1006.4466727277105</v>
      </c>
      <c r="AF18" s="100">
        <v>23.0</v>
      </c>
      <c r="AG18" s="100">
        <v>1004.4774866164148</v>
      </c>
      <c r="AH18" s="110" t="s">
        <v>35</v>
      </c>
      <c r="AI18" s="100">
        <v>1016.9745544703651</v>
      </c>
      <c r="AJ18" s="100">
        <v>19.0</v>
      </c>
      <c r="AK18" s="111">
        <v>1014.9606529403519</v>
      </c>
      <c r="AL18" s="38" t="s">
        <v>15</v>
      </c>
      <c r="AM18" s="100">
        <v>1019.0542223258703</v>
      </c>
      <c r="AN18" s="100">
        <v>21.0</v>
      </c>
      <c r="AO18" s="100">
        <v>1017.0597056669969</v>
      </c>
      <c r="AP18" s="112">
        <v>15.0</v>
      </c>
      <c r="AQ18" s="100">
        <v>13.0</v>
      </c>
      <c r="AR18" s="100"/>
      <c r="AS18" s="100"/>
    </row>
    <row r="19">
      <c r="A19" s="38" t="s">
        <v>179</v>
      </c>
      <c r="B19" s="110" t="s">
        <v>73</v>
      </c>
      <c r="C19" s="100">
        <v>980.0575128311644</v>
      </c>
      <c r="D19" s="100">
        <v>17.0</v>
      </c>
      <c r="E19" s="111">
        <v>985.0083951202488</v>
      </c>
      <c r="F19" s="38" t="s">
        <v>82</v>
      </c>
      <c r="G19" s="100">
        <v>980.9409422540921</v>
      </c>
      <c r="H19" s="100">
        <v>15.0</v>
      </c>
      <c r="I19" s="100">
        <v>985.8384209342242</v>
      </c>
      <c r="J19" s="110" t="s">
        <v>43</v>
      </c>
      <c r="K19" s="100">
        <v>981.268157506751</v>
      </c>
      <c r="L19" s="100">
        <v>22.0</v>
      </c>
      <c r="M19" s="111">
        <v>986.3393910498928</v>
      </c>
      <c r="N19" s="38" t="s">
        <v>9</v>
      </c>
      <c r="O19" s="100">
        <v>1075.9859150721718</v>
      </c>
      <c r="P19" s="100">
        <v>26.0</v>
      </c>
      <c r="Q19" s="100">
        <v>1081.0663205598134</v>
      </c>
      <c r="R19" s="110"/>
      <c r="U19" s="111"/>
      <c r="V19" s="38" t="s">
        <v>67</v>
      </c>
      <c r="W19" s="100">
        <v>989.6895385714529</v>
      </c>
      <c r="X19" s="100">
        <v>11.0</v>
      </c>
      <c r="Y19" s="100">
        <v>984.5724965763045</v>
      </c>
      <c r="Z19" s="110" t="s">
        <v>20</v>
      </c>
      <c r="AA19" s="100">
        <v>1004.4774866164148</v>
      </c>
      <c r="AB19" s="100">
        <v>13.0</v>
      </c>
      <c r="AC19" s="111">
        <v>999.3827490899803</v>
      </c>
      <c r="AD19" s="38" t="s">
        <v>35</v>
      </c>
      <c r="AE19" s="100">
        <v>1014.9606529403519</v>
      </c>
      <c r="AF19" s="100">
        <v>24.0</v>
      </c>
      <c r="AG19" s="100">
        <v>1010.1297985528947</v>
      </c>
      <c r="AH19" s="110" t="s">
        <v>15</v>
      </c>
      <c r="AI19" s="100">
        <v>1017.0597056669969</v>
      </c>
      <c r="AJ19" s="100">
        <v>19.0</v>
      </c>
      <c r="AK19" s="111">
        <v>1012.102339576037</v>
      </c>
      <c r="AP19" s="112">
        <v>16.0</v>
      </c>
      <c r="AQ19" s="100">
        <v>12.0</v>
      </c>
      <c r="AR19" s="100"/>
      <c r="AS19" s="100"/>
    </row>
    <row r="20">
      <c r="A20" s="38" t="s">
        <v>180</v>
      </c>
      <c r="B20" s="38" t="s">
        <v>73</v>
      </c>
      <c r="C20" s="100">
        <v>985.0083951202488</v>
      </c>
      <c r="D20" s="100">
        <v>8.0</v>
      </c>
      <c r="E20" s="100">
        <v>990.6309878881528</v>
      </c>
      <c r="F20" s="38" t="s">
        <v>43</v>
      </c>
      <c r="G20" s="100">
        <v>986.3393910498928</v>
      </c>
      <c r="H20" s="100">
        <v>8.0</v>
      </c>
      <c r="I20" s="100">
        <v>991.9601788683649</v>
      </c>
      <c r="J20" s="38" t="s">
        <v>9</v>
      </c>
      <c r="K20" s="100">
        <v>1081.0663205598134</v>
      </c>
      <c r="L20" s="100">
        <v>14.0</v>
      </c>
      <c r="M20" s="100">
        <v>1086.8229399734373</v>
      </c>
      <c r="V20" s="38" t="s">
        <v>82</v>
      </c>
      <c r="W20" s="100">
        <v>985.8384209342242</v>
      </c>
      <c r="X20" s="100">
        <v>7.0</v>
      </c>
      <c r="Y20" s="100">
        <v>980.1830405556277</v>
      </c>
      <c r="Z20" s="38" t="s">
        <v>35</v>
      </c>
      <c r="AA20" s="100">
        <v>1010.1297985528947</v>
      </c>
      <c r="AB20" s="100">
        <v>5.0</v>
      </c>
      <c r="AC20" s="100">
        <v>1004.4012376390555</v>
      </c>
      <c r="AD20" s="38" t="s">
        <v>15</v>
      </c>
      <c r="AE20" s="100">
        <v>1012.102339576037</v>
      </c>
      <c r="AF20" s="100">
        <v>9.0</v>
      </c>
      <c r="AG20" s="100">
        <v>1006.4862808684728</v>
      </c>
      <c r="AP20" s="100">
        <v>9.0</v>
      </c>
      <c r="AQ20" s="100">
        <v>5.0</v>
      </c>
      <c r="AR20" s="100"/>
      <c r="AS20" s="100"/>
    </row>
    <row r="21">
      <c r="A21" s="38" t="s">
        <v>181</v>
      </c>
      <c r="B21" s="38" t="s">
        <v>86</v>
      </c>
      <c r="C21" s="100">
        <v>979.9069904177484</v>
      </c>
      <c r="D21" s="100">
        <v>4.0</v>
      </c>
      <c r="E21" s="100">
        <v>975.2261048219618</v>
      </c>
      <c r="F21" s="38" t="s">
        <v>82</v>
      </c>
      <c r="G21" s="100">
        <v>980.1830405556277</v>
      </c>
      <c r="H21" s="100">
        <v>13.0</v>
      </c>
      <c r="I21" s="100">
        <v>975.6996008301503</v>
      </c>
      <c r="J21" s="38" t="s">
        <v>84</v>
      </c>
      <c r="K21" s="100">
        <v>986.6705878359326</v>
      </c>
      <c r="L21" s="100">
        <v>16.0</v>
      </c>
      <c r="M21" s="100">
        <v>982.2409450748074</v>
      </c>
      <c r="N21" s="38" t="s">
        <v>73</v>
      </c>
      <c r="O21" s="100">
        <v>990.6309878881528</v>
      </c>
      <c r="P21" s="100">
        <v>18.0</v>
      </c>
      <c r="Q21" s="100">
        <v>986.2386878177691</v>
      </c>
      <c r="R21" s="38" t="s">
        <v>9</v>
      </c>
      <c r="S21" s="100">
        <v>1086.8229399734373</v>
      </c>
      <c r="T21" s="100">
        <v>37.0</v>
      </c>
      <c r="U21" s="100">
        <v>1082.8092081262103</v>
      </c>
      <c r="V21" s="38" t="s">
        <v>60</v>
      </c>
      <c r="W21" s="100">
        <v>989.8702024866725</v>
      </c>
      <c r="X21" s="100">
        <v>21.0</v>
      </c>
      <c r="Y21" s="100">
        <v>994.3105325633373</v>
      </c>
      <c r="Z21" s="38" t="s">
        <v>43</v>
      </c>
      <c r="AA21" s="100">
        <v>991.9601788683649</v>
      </c>
      <c r="AB21" s="100">
        <v>24.0</v>
      </c>
      <c r="AC21" s="100">
        <v>996.4628824370317</v>
      </c>
      <c r="AD21" s="38" t="s">
        <v>78</v>
      </c>
      <c r="AE21" s="100">
        <v>1003.9772460649633</v>
      </c>
      <c r="AF21" s="100">
        <v>12.0</v>
      </c>
      <c r="AG21" s="100">
        <v>1008.1986854737063</v>
      </c>
      <c r="AH21" s="38" t="s">
        <v>35</v>
      </c>
      <c r="AI21" s="100">
        <v>1004.4012376390555</v>
      </c>
      <c r="AJ21" s="100">
        <v>16.0</v>
      </c>
      <c r="AK21" s="100">
        <v>1008.7101773917047</v>
      </c>
      <c r="AL21" s="38" t="s">
        <v>15</v>
      </c>
      <c r="AM21" s="100">
        <v>1006.4862808684728</v>
      </c>
      <c r="AN21" s="100">
        <v>26.0</v>
      </c>
      <c r="AO21" s="100">
        <v>1011.0128680617489</v>
      </c>
      <c r="AP21" s="100">
        <v>12.0</v>
      </c>
      <c r="AQ21" s="100">
        <v>16.0</v>
      </c>
      <c r="AR21" s="100"/>
      <c r="AS21" s="100"/>
    </row>
    <row r="22">
      <c r="A22" s="38" t="s">
        <v>182</v>
      </c>
      <c r="B22" s="38" t="s">
        <v>84</v>
      </c>
      <c r="C22" s="100">
        <v>982.2409450748074</v>
      </c>
      <c r="D22" s="100">
        <v>15.0</v>
      </c>
      <c r="E22" s="100">
        <v>984.0082067025672</v>
      </c>
      <c r="F22" s="38" t="s">
        <v>60</v>
      </c>
      <c r="G22" s="100">
        <v>994.3105325633373</v>
      </c>
      <c r="H22" s="100">
        <v>10.0</v>
      </c>
      <c r="I22" s="100">
        <v>996.027815168237</v>
      </c>
      <c r="J22" s="38" t="s">
        <v>78</v>
      </c>
      <c r="K22" s="100">
        <v>1008.1986854737063</v>
      </c>
      <c r="L22" s="100">
        <v>4.0</v>
      </c>
      <c r="M22" s="100">
        <v>1009.8584159308944</v>
      </c>
      <c r="N22" s="38" t="s">
        <v>9</v>
      </c>
      <c r="O22" s="100">
        <v>1082.8092081262103</v>
      </c>
      <c r="P22" s="100">
        <v>27.0</v>
      </c>
      <c r="Q22" s="100">
        <v>1084.6649334363628</v>
      </c>
      <c r="V22" s="38" t="s">
        <v>82</v>
      </c>
      <c r="W22" s="100">
        <v>975.6996008301503</v>
      </c>
      <c r="X22" s="100">
        <v>16.0</v>
      </c>
      <c r="Y22" s="100">
        <v>973.9697210335822</v>
      </c>
      <c r="Z22" s="38" t="s">
        <v>73</v>
      </c>
      <c r="AA22" s="100">
        <v>986.2386878177691</v>
      </c>
      <c r="AB22" s="100">
        <v>14.0</v>
      </c>
      <c r="AC22" s="100">
        <v>984.4844073050956</v>
      </c>
      <c r="AD22" s="38" t="s">
        <v>43</v>
      </c>
      <c r="AE22" s="100">
        <v>996.4628824370317</v>
      </c>
      <c r="AF22" s="100">
        <v>15.0</v>
      </c>
      <c r="AG22" s="100">
        <v>994.7120010355807</v>
      </c>
      <c r="AH22" s="38" t="s">
        <v>15</v>
      </c>
      <c r="AI22" s="100">
        <v>1011.0128680617489</v>
      </c>
      <c r="AJ22" s="100">
        <v>14.0</v>
      </c>
      <c r="AK22" s="100">
        <v>1009.2479097724415</v>
      </c>
      <c r="AP22" s="100">
        <v>11.0</v>
      </c>
      <c r="AQ22" s="100">
        <v>9.0</v>
      </c>
      <c r="AR22" s="100"/>
      <c r="AS22" s="100"/>
    </row>
    <row r="23">
      <c r="A23" s="38" t="s">
        <v>183</v>
      </c>
      <c r="B23" s="110" t="s">
        <v>43</v>
      </c>
      <c r="C23" s="100">
        <v>994.7120010355807</v>
      </c>
      <c r="D23" s="100">
        <v>28.0</v>
      </c>
      <c r="E23" s="111">
        <v>999.0887081412561</v>
      </c>
      <c r="F23" s="38" t="s">
        <v>60</v>
      </c>
      <c r="G23" s="100">
        <v>996.027815168237</v>
      </c>
      <c r="H23" s="100">
        <v>20.0</v>
      </c>
      <c r="I23" s="100">
        <v>1000.2346236050018</v>
      </c>
      <c r="J23" s="110" t="s">
        <v>20</v>
      </c>
      <c r="K23" s="100">
        <v>999.3827490899803</v>
      </c>
      <c r="L23" s="100">
        <v>20.0</v>
      </c>
      <c r="M23" s="111">
        <v>1003.5850201830332</v>
      </c>
      <c r="N23" s="38" t="s">
        <v>15</v>
      </c>
      <c r="O23" s="100">
        <v>1009.2479097724415</v>
      </c>
      <c r="P23" s="100">
        <v>17.0</v>
      </c>
      <c r="Q23" s="100">
        <v>1013.3762955329335</v>
      </c>
      <c r="R23" s="110" t="s">
        <v>78</v>
      </c>
      <c r="S23" s="100">
        <v>1009.8584159308944</v>
      </c>
      <c r="T23" s="100">
        <v>15.0</v>
      </c>
      <c r="U23" s="111">
        <v>1013.9442435349092</v>
      </c>
      <c r="V23" s="38" t="s">
        <v>86</v>
      </c>
      <c r="W23" s="100">
        <v>975.2261048219618</v>
      </c>
      <c r="X23" s="100">
        <v>12.0</v>
      </c>
      <c r="Y23" s="100">
        <v>970.9112289609824</v>
      </c>
      <c r="Z23" s="110" t="s">
        <v>84</v>
      </c>
      <c r="AA23" s="100">
        <v>984.0082067025672</v>
      </c>
      <c r="AB23" s="100">
        <v>19.0</v>
      </c>
      <c r="AC23" s="111">
        <v>979.8227715992077</v>
      </c>
      <c r="AD23" s="38" t="s">
        <v>73</v>
      </c>
      <c r="AE23" s="100">
        <v>984.4844073050956</v>
      </c>
      <c r="AF23" s="100">
        <v>25.0</v>
      </c>
      <c r="AG23" s="100">
        <v>980.4240999286753</v>
      </c>
      <c r="AH23" s="110" t="s">
        <v>52</v>
      </c>
      <c r="AI23" s="100">
        <v>994.5533289403995</v>
      </c>
      <c r="AJ23" s="100">
        <v>1.0</v>
      </c>
      <c r="AK23" s="111">
        <v>989.9725801504358</v>
      </c>
      <c r="AL23" s="38" t="s">
        <v>9</v>
      </c>
      <c r="AM23" s="100">
        <v>1084.6649334363628</v>
      </c>
      <c r="AN23" s="100">
        <v>37.0</v>
      </c>
      <c r="AO23" s="100">
        <v>1080.8063005670858</v>
      </c>
      <c r="AP23" s="112">
        <v>16.0</v>
      </c>
      <c r="AQ23" s="100">
        <v>12.0</v>
      </c>
      <c r="AR23" s="100"/>
      <c r="AS23" s="100"/>
    </row>
    <row r="24">
      <c r="A24" s="38" t="s">
        <v>184</v>
      </c>
      <c r="B24" s="110" t="s">
        <v>84</v>
      </c>
      <c r="C24" s="100">
        <v>979.8227715992077</v>
      </c>
      <c r="D24" s="100">
        <v>30.0</v>
      </c>
      <c r="E24" s="111">
        <v>981.7650276150817</v>
      </c>
      <c r="F24" s="38" t="s">
        <v>73</v>
      </c>
      <c r="G24" s="100">
        <v>980.4240999286753</v>
      </c>
      <c r="H24" s="100">
        <v>41.0</v>
      </c>
      <c r="I24" s="100">
        <v>982.4751847751954</v>
      </c>
      <c r="J24" s="110" t="s">
        <v>43</v>
      </c>
      <c r="K24" s="100">
        <v>999.0887081412561</v>
      </c>
      <c r="L24" s="100">
        <v>47.0</v>
      </c>
      <c r="M24" s="111">
        <v>1001.1701149605044</v>
      </c>
      <c r="N24" s="38" t="s">
        <v>32</v>
      </c>
      <c r="O24" s="100">
        <v>1000.0</v>
      </c>
      <c r="P24" s="100">
        <v>24.0</v>
      </c>
      <c r="Q24" s="100">
        <v>1001.8502941539822</v>
      </c>
      <c r="R24" s="110" t="s">
        <v>9</v>
      </c>
      <c r="S24" s="100">
        <v>1080.8063005670858</v>
      </c>
      <c r="T24" s="100">
        <v>49.0</v>
      </c>
      <c r="U24" s="111">
        <v>1082.8812587314612</v>
      </c>
      <c r="V24" s="38" t="s">
        <v>60</v>
      </c>
      <c r="W24" s="100">
        <v>1000.2346236050018</v>
      </c>
      <c r="X24" s="100">
        <v>33.0</v>
      </c>
      <c r="Y24" s="100">
        <v>998.2684403878105</v>
      </c>
      <c r="Z24" s="110" t="s">
        <v>20</v>
      </c>
      <c r="AA24" s="100">
        <v>1003.5850201830332</v>
      </c>
      <c r="AB24" s="100">
        <v>30.0</v>
      </c>
      <c r="AC24" s="111">
        <v>1001.5859526368203</v>
      </c>
      <c r="AD24" s="38" t="s">
        <v>35</v>
      </c>
      <c r="AE24" s="100">
        <v>1008.7101773917047</v>
      </c>
      <c r="AF24" s="100">
        <v>38.0</v>
      </c>
      <c r="AG24" s="100">
        <v>1006.7872902288584</v>
      </c>
      <c r="AH24" s="110" t="s">
        <v>15</v>
      </c>
      <c r="AI24" s="100">
        <v>1013.3762955329335</v>
      </c>
      <c r="AJ24" s="100">
        <v>36.0</v>
      </c>
      <c r="AK24" s="111">
        <v>1011.430521940419</v>
      </c>
      <c r="AL24" s="38" t="s">
        <v>78</v>
      </c>
      <c r="AM24" s="100">
        <v>1013.9442435349092</v>
      </c>
      <c r="AN24" s="100">
        <v>14.0</v>
      </c>
      <c r="AO24" s="100">
        <v>1011.7781550536743</v>
      </c>
      <c r="AP24" s="112">
        <v>22.0</v>
      </c>
      <c r="AQ24" s="100">
        <v>20.0</v>
      </c>
      <c r="AR24" s="100"/>
      <c r="AS24" s="100"/>
    </row>
    <row r="25">
      <c r="A25" s="38" t="s">
        <v>185</v>
      </c>
      <c r="B25" s="110" t="s">
        <v>84</v>
      </c>
      <c r="C25" s="100">
        <v>981.7650276150817</v>
      </c>
      <c r="D25" s="100">
        <v>10.0</v>
      </c>
      <c r="E25" s="111">
        <v>976.684277516135</v>
      </c>
      <c r="F25" s="38" t="s">
        <v>73</v>
      </c>
      <c r="G25" s="100">
        <v>982.4751847751954</v>
      </c>
      <c r="H25" s="100">
        <v>12.0</v>
      </c>
      <c r="I25" s="100">
        <v>977.4432203695355</v>
      </c>
      <c r="J25" s="110" t="s">
        <v>60</v>
      </c>
      <c r="K25" s="100">
        <v>998.2684403878105</v>
      </c>
      <c r="L25" s="100">
        <v>5.0</v>
      </c>
      <c r="M25" s="111">
        <v>993.0389053000914</v>
      </c>
      <c r="N25" s="38" t="s">
        <v>43</v>
      </c>
      <c r="O25" s="100">
        <v>1001.1701149605044</v>
      </c>
      <c r="P25" s="100">
        <v>28.0</v>
      </c>
      <c r="Q25" s="100">
        <v>996.5123645528301</v>
      </c>
      <c r="R25" s="22"/>
      <c r="U25" s="58"/>
      <c r="V25" s="38" t="s">
        <v>20</v>
      </c>
      <c r="W25" s="100">
        <v>1001.5859526368203</v>
      </c>
      <c r="X25" s="100">
        <v>14.0</v>
      </c>
      <c r="Y25" s="100">
        <v>1007.9303447142468</v>
      </c>
      <c r="Z25" s="110" t="s">
        <v>15</v>
      </c>
      <c r="AA25" s="100">
        <v>1011.430521940419</v>
      </c>
      <c r="AB25" s="100">
        <v>28.0</v>
      </c>
      <c r="AC25" s="111">
        <v>1018.2223809935454</v>
      </c>
      <c r="AD25" s="38" t="s">
        <v>9</v>
      </c>
      <c r="AE25" s="100">
        <v>1082.8812587314612</v>
      </c>
      <c r="AF25" s="100">
        <v>31.0</v>
      </c>
      <c r="AG25" s="100">
        <v>1089.7450076009084</v>
      </c>
      <c r="AH25" s="22"/>
      <c r="AK25" s="58"/>
      <c r="AP25" s="112">
        <v>13.0</v>
      </c>
      <c r="AQ25" s="100">
        <v>15.0</v>
      </c>
      <c r="AR25" s="100"/>
      <c r="AS25" s="100"/>
    </row>
    <row r="26">
      <c r="A26" s="38" t="s">
        <v>186</v>
      </c>
      <c r="B26" s="110" t="s">
        <v>86</v>
      </c>
      <c r="C26" s="100">
        <v>970.9112289609824</v>
      </c>
      <c r="D26" s="100">
        <v>6.0</v>
      </c>
      <c r="E26" s="111">
        <v>967.0157942770821</v>
      </c>
      <c r="F26" s="38" t="s">
        <v>82</v>
      </c>
      <c r="G26" s="100">
        <v>973.9697210335822</v>
      </c>
      <c r="H26" s="100">
        <v>10.0</v>
      </c>
      <c r="I26" s="100">
        <v>970.1463556475718</v>
      </c>
      <c r="J26" s="110" t="s">
        <v>73</v>
      </c>
      <c r="K26" s="100">
        <v>977.4432203695355</v>
      </c>
      <c r="L26" s="100">
        <v>16.0</v>
      </c>
      <c r="M26" s="111">
        <v>973.7296065842967</v>
      </c>
      <c r="N26" s="38" t="s">
        <v>43</v>
      </c>
      <c r="O26" s="100">
        <v>996.5123645528301</v>
      </c>
      <c r="P26" s="100">
        <v>17.0</v>
      </c>
      <c r="Q26" s="100">
        <v>992.7988709829799</v>
      </c>
      <c r="R26" s="110" t="s">
        <v>20</v>
      </c>
      <c r="S26" s="100">
        <v>1007.9303447142468</v>
      </c>
      <c r="T26" s="100">
        <v>10.0</v>
      </c>
      <c r="U26" s="111">
        <v>1004.0762521392465</v>
      </c>
      <c r="V26" s="38" t="s">
        <v>187</v>
      </c>
      <c r="W26" s="100">
        <v>1000.0</v>
      </c>
      <c r="X26" s="100">
        <v>38.0</v>
      </c>
      <c r="Y26" s="100">
        <v>1004.0831978459464</v>
      </c>
      <c r="Z26" s="110" t="s">
        <v>35</v>
      </c>
      <c r="AA26" s="100">
        <v>1006.7872902288584</v>
      </c>
      <c r="AB26" s="100">
        <v>22.0</v>
      </c>
      <c r="AC26" s="111">
        <v>1010.5585077488962</v>
      </c>
      <c r="AD26" s="38" t="s">
        <v>78</v>
      </c>
      <c r="AE26" s="100">
        <v>1011.7781550536743</v>
      </c>
      <c r="AF26" s="100">
        <v>6.0</v>
      </c>
      <c r="AG26" s="100">
        <v>1015.2405848087274</v>
      </c>
      <c r="AH26" s="110" t="s">
        <v>15</v>
      </c>
      <c r="AI26" s="100">
        <v>1018.2223809935454</v>
      </c>
      <c r="AJ26" s="100">
        <v>26.0</v>
      </c>
      <c r="AK26" s="111">
        <v>1022.0598732571445</v>
      </c>
      <c r="AL26" s="38" t="s">
        <v>9</v>
      </c>
      <c r="AM26" s="100">
        <v>1089.7450076009084</v>
      </c>
      <c r="AN26" s="100">
        <v>27.0</v>
      </c>
      <c r="AO26" s="100">
        <v>1093.590670216272</v>
      </c>
      <c r="AP26" s="112">
        <v>7.0</v>
      </c>
      <c r="AQ26" s="100">
        <v>21.0</v>
      </c>
      <c r="AR26" s="100"/>
      <c r="AS26" s="100"/>
    </row>
    <row r="27">
      <c r="A27" s="38" t="s">
        <v>188</v>
      </c>
      <c r="B27" s="110" t="s">
        <v>86</v>
      </c>
      <c r="C27" s="100">
        <v>967.0157942770821</v>
      </c>
      <c r="D27" s="100">
        <v>7.0</v>
      </c>
      <c r="E27" s="111">
        <v>974.451832311415</v>
      </c>
      <c r="F27" s="38" t="s">
        <v>82</v>
      </c>
      <c r="G27" s="100">
        <v>970.1463556475718</v>
      </c>
      <c r="H27" s="100">
        <v>24.0</v>
      </c>
      <c r="I27" s="100">
        <v>978.2466261695089</v>
      </c>
      <c r="J27" s="110" t="s">
        <v>43</v>
      </c>
      <c r="K27" s="100">
        <v>992.7988709829799</v>
      </c>
      <c r="L27" s="100">
        <v>24.0</v>
      </c>
      <c r="M27" s="111">
        <v>1000.8057348498037</v>
      </c>
      <c r="N27" s="38" t="s">
        <v>20</v>
      </c>
      <c r="O27" s="100">
        <v>1004.0762521392465</v>
      </c>
      <c r="P27" s="100">
        <v>16.0</v>
      </c>
      <c r="Q27" s="100">
        <v>1011.731132041291</v>
      </c>
      <c r="R27" s="110" t="s">
        <v>9</v>
      </c>
      <c r="S27" s="100">
        <v>1093.590670216272</v>
      </c>
      <c r="T27" s="100">
        <v>46.0</v>
      </c>
      <c r="U27" s="111">
        <v>1102.3926178911338</v>
      </c>
      <c r="V27" s="38" t="s">
        <v>73</v>
      </c>
      <c r="W27" s="100">
        <v>973.7296065842967</v>
      </c>
      <c r="X27" s="100">
        <v>31.0</v>
      </c>
      <c r="Y27" s="100">
        <v>966.3456906076387</v>
      </c>
      <c r="Z27" s="110" t="s">
        <v>50</v>
      </c>
      <c r="AA27" s="100">
        <v>1006.2822004159557</v>
      </c>
      <c r="AB27" s="100">
        <v>9.0</v>
      </c>
      <c r="AC27" s="111">
        <v>997.937694029657</v>
      </c>
      <c r="AD27" s="38" t="s">
        <v>35</v>
      </c>
      <c r="AE27" s="100">
        <v>1010.5585077488962</v>
      </c>
      <c r="AF27" s="100">
        <v>17.0</v>
      </c>
      <c r="AG27" s="100">
        <v>1002.527615172213</v>
      </c>
      <c r="AH27" s="110" t="s">
        <v>78</v>
      </c>
      <c r="AI27" s="100">
        <v>1015.2405848087274</v>
      </c>
      <c r="AJ27" s="100">
        <v>9.0</v>
      </c>
      <c r="AK27" s="111">
        <v>1006.8837181850109</v>
      </c>
      <c r="AL27" s="38" t="s">
        <v>15</v>
      </c>
      <c r="AM27" s="100">
        <v>1022.0598732571445</v>
      </c>
      <c r="AN27" s="100">
        <v>21.0</v>
      </c>
      <c r="AO27" s="100">
        <v>1014.1760548205008</v>
      </c>
      <c r="AP27" s="112">
        <v>21.0</v>
      </c>
      <c r="AQ27" s="100">
        <v>7.0</v>
      </c>
      <c r="AR27" s="100"/>
      <c r="AS27" s="100"/>
    </row>
    <row r="28">
      <c r="A28" s="38" t="s">
        <v>189</v>
      </c>
      <c r="B28" s="110" t="s">
        <v>73</v>
      </c>
      <c r="C28" s="100">
        <v>966.3456906076387</v>
      </c>
      <c r="D28" s="100">
        <v>41.0</v>
      </c>
      <c r="E28" s="111">
        <v>962.5801355085468</v>
      </c>
      <c r="F28" s="38" t="s">
        <v>86</v>
      </c>
      <c r="G28" s="100">
        <v>974.451832311415</v>
      </c>
      <c r="H28" s="100">
        <v>18.0</v>
      </c>
      <c r="I28" s="100">
        <v>970.2007799137837</v>
      </c>
      <c r="J28" s="110" t="s">
        <v>82</v>
      </c>
      <c r="K28" s="100">
        <v>978.2466261695089</v>
      </c>
      <c r="L28" s="100">
        <v>33.0</v>
      </c>
      <c r="M28" s="111">
        <v>974.2846124488949</v>
      </c>
      <c r="N28" s="38" t="s">
        <v>50</v>
      </c>
      <c r="O28" s="100">
        <v>997.937694029657</v>
      </c>
      <c r="P28" s="100">
        <v>13.0</v>
      </c>
      <c r="Q28" s="100">
        <v>993.529591921008</v>
      </c>
      <c r="R28" s="110" t="s">
        <v>43</v>
      </c>
      <c r="S28" s="100">
        <v>1000.8057348498037</v>
      </c>
      <c r="T28" s="100">
        <v>53.0</v>
      </c>
      <c r="U28" s="111">
        <v>997.1924581757901</v>
      </c>
      <c r="V28" s="38" t="s">
        <v>78</v>
      </c>
      <c r="W28" s="100">
        <v>1006.8837181850109</v>
      </c>
      <c r="X28" s="100">
        <v>16.0</v>
      </c>
      <c r="Y28" s="100">
        <v>1011.0003095049053</v>
      </c>
      <c r="Z28" s="110" t="s">
        <v>20</v>
      </c>
      <c r="AA28" s="100">
        <v>1011.731132041291</v>
      </c>
      <c r="AB28" s="100">
        <v>37.0</v>
      </c>
      <c r="AC28" s="111">
        <v>1016.3603959209237</v>
      </c>
      <c r="AD28" s="38" t="s">
        <v>15</v>
      </c>
      <c r="AE28" s="100">
        <v>1014.1760548205008</v>
      </c>
      <c r="AF28" s="100">
        <v>63.0</v>
      </c>
      <c r="AG28" s="100">
        <v>1019.4498126944945</v>
      </c>
      <c r="AH28" s="110" t="s">
        <v>9</v>
      </c>
      <c r="AI28" s="100">
        <v>1102.3926178911338</v>
      </c>
      <c r="AJ28" s="100">
        <v>93.0</v>
      </c>
      <c r="AK28" s="111">
        <v>1108.373004817613</v>
      </c>
      <c r="AP28" s="112">
        <v>26.0</v>
      </c>
      <c r="AQ28" s="100">
        <v>30.0</v>
      </c>
      <c r="AR28" s="100"/>
      <c r="AS28" s="100"/>
    </row>
    <row r="29">
      <c r="A29" s="38" t="s">
        <v>190</v>
      </c>
      <c r="B29" s="110" t="s">
        <v>73</v>
      </c>
      <c r="C29" s="100">
        <v>962.5801355085468</v>
      </c>
      <c r="D29" s="100">
        <v>25.0</v>
      </c>
      <c r="E29" s="111">
        <v>960.173836089876</v>
      </c>
      <c r="F29" s="38" t="s">
        <v>82</v>
      </c>
      <c r="G29" s="100">
        <v>974.2846124488949</v>
      </c>
      <c r="H29" s="100">
        <v>13.0</v>
      </c>
      <c r="I29" s="100">
        <v>971.7150348736171</v>
      </c>
      <c r="J29" s="110" t="s">
        <v>41</v>
      </c>
      <c r="K29" s="100">
        <v>1000.0</v>
      </c>
      <c r="L29" s="100">
        <v>12.0</v>
      </c>
      <c r="M29" s="111">
        <v>997.3961914033769</v>
      </c>
      <c r="N29" s="38" t="s">
        <v>9</v>
      </c>
      <c r="O29" s="100">
        <v>1108.373004817613</v>
      </c>
      <c r="P29" s="100">
        <v>28.0</v>
      </c>
      <c r="Q29" s="100">
        <v>1105.9526904081847</v>
      </c>
      <c r="R29" s="22"/>
      <c r="U29" s="58"/>
      <c r="V29" s="38" t="s">
        <v>43</v>
      </c>
      <c r="W29" s="100">
        <v>997.1924581757901</v>
      </c>
      <c r="X29" s="100">
        <v>22.0</v>
      </c>
      <c r="Y29" s="100">
        <v>999.7579649780778</v>
      </c>
      <c r="Z29" s="110" t="s">
        <v>78</v>
      </c>
      <c r="AA29" s="100">
        <v>1011.0003095049053</v>
      </c>
      <c r="AB29" s="100">
        <v>7.0</v>
      </c>
      <c r="AC29" s="111">
        <v>1013.3717355569157</v>
      </c>
      <c r="AD29" s="38" t="s">
        <v>20</v>
      </c>
      <c r="AE29" s="100">
        <v>1016.3603959209237</v>
      </c>
      <c r="AF29" s="100">
        <v>11.0</v>
      </c>
      <c r="AG29" s="100">
        <v>1018.7799069984097</v>
      </c>
      <c r="AH29" s="110" t="s">
        <v>15</v>
      </c>
      <c r="AI29" s="100">
        <v>1019.4498126944945</v>
      </c>
      <c r="AJ29" s="100">
        <v>29.0</v>
      </c>
      <c r="AK29" s="111">
        <v>1022.0933687627104</v>
      </c>
      <c r="AP29" s="112">
        <v>13.0</v>
      </c>
      <c r="AQ29" s="100">
        <v>15.0</v>
      </c>
      <c r="AR29" s="100"/>
      <c r="AS29" s="100"/>
    </row>
    <row r="30">
      <c r="A30" s="38" t="s">
        <v>191</v>
      </c>
      <c r="B30" s="110" t="s">
        <v>73</v>
      </c>
      <c r="C30" s="100">
        <v>960.173836089876</v>
      </c>
      <c r="D30" s="100">
        <v>13.0</v>
      </c>
      <c r="E30" s="111">
        <v>952.413365205761</v>
      </c>
      <c r="F30" s="38" t="s">
        <v>82</v>
      </c>
      <c r="G30" s="100">
        <v>971.7150348736171</v>
      </c>
      <c r="H30" s="100">
        <v>15.0</v>
      </c>
      <c r="I30" s="100">
        <v>964.003419913341</v>
      </c>
      <c r="J30" s="110" t="s">
        <v>84</v>
      </c>
      <c r="K30" s="100">
        <v>976.684277516135</v>
      </c>
      <c r="L30" s="100">
        <v>9.0</v>
      </c>
      <c r="M30" s="111">
        <v>968.7273866137522</v>
      </c>
      <c r="N30" s="38" t="s">
        <v>43</v>
      </c>
      <c r="O30" s="100">
        <v>999.7579649780778</v>
      </c>
      <c r="P30" s="100">
        <v>18.0</v>
      </c>
      <c r="Q30" s="100">
        <v>992.1108055390024</v>
      </c>
      <c r="R30" s="110" t="s">
        <v>35</v>
      </c>
      <c r="S30" s="100">
        <v>1002.527615172213</v>
      </c>
      <c r="T30" s="100">
        <v>11.0</v>
      </c>
      <c r="U30" s="111">
        <v>994.6037513580624</v>
      </c>
      <c r="V30" s="38" t="s">
        <v>78</v>
      </c>
      <c r="W30" s="100">
        <v>1013.3717355569157</v>
      </c>
      <c r="X30" s="100">
        <v>3.0</v>
      </c>
      <c r="Y30" s="100">
        <v>1022.0422314735831</v>
      </c>
      <c r="Z30" s="110" t="s">
        <v>20</v>
      </c>
      <c r="AA30" s="100">
        <v>1018.7799069984097</v>
      </c>
      <c r="AB30" s="100">
        <v>30.0</v>
      </c>
      <c r="AC30" s="111">
        <v>1028.7565873249282</v>
      </c>
      <c r="AD30" s="38" t="s">
        <v>15</v>
      </c>
      <c r="AE30" s="100">
        <v>1022.0933687627104</v>
      </c>
      <c r="AF30" s="100">
        <v>29.0</v>
      </c>
      <c r="AG30" s="100">
        <v>1032.0160239396632</v>
      </c>
      <c r="AH30" s="110" t="s">
        <v>9</v>
      </c>
      <c r="AI30" s="100">
        <v>1105.9526904081847</v>
      </c>
      <c r="AJ30" s="100">
        <v>40.0</v>
      </c>
      <c r="AK30" s="111">
        <v>1116.382858988046</v>
      </c>
      <c r="AP30" s="112">
        <v>12.0</v>
      </c>
      <c r="AQ30" s="100">
        <v>16.0</v>
      </c>
      <c r="AR30" s="100"/>
      <c r="AS30" s="100"/>
    </row>
    <row r="31">
      <c r="A31" s="38" t="s">
        <v>192</v>
      </c>
      <c r="B31" s="110" t="s">
        <v>73</v>
      </c>
      <c r="C31" s="100">
        <v>952.413365205761</v>
      </c>
      <c r="D31" s="100">
        <v>25.0</v>
      </c>
      <c r="E31" s="111">
        <v>957.3663035716219</v>
      </c>
      <c r="F31" s="38" t="s">
        <v>84</v>
      </c>
      <c r="G31" s="100">
        <v>968.7273866137522</v>
      </c>
      <c r="H31" s="100">
        <v>21.0</v>
      </c>
      <c r="I31" s="100">
        <v>973.5280931224266</v>
      </c>
      <c r="J31" s="110" t="s">
        <v>187</v>
      </c>
      <c r="K31" s="100">
        <v>1004.0831978459464</v>
      </c>
      <c r="L31" s="100">
        <v>40.0</v>
      </c>
      <c r="M31" s="111">
        <v>1009.2789056276679</v>
      </c>
      <c r="N31" s="38" t="s">
        <v>9</v>
      </c>
      <c r="O31" s="100">
        <v>1116.382858988046</v>
      </c>
      <c r="P31" s="38">
        <v>40.0</v>
      </c>
      <c r="Q31" s="100">
        <v>1121.4335063317894</v>
      </c>
      <c r="R31" s="22"/>
      <c r="U31" s="58"/>
      <c r="V31" s="38" t="s">
        <v>43</v>
      </c>
      <c r="W31" s="100">
        <v>992.1108055390024</v>
      </c>
      <c r="X31" s="100">
        <v>35.0</v>
      </c>
      <c r="Y31" s="100">
        <v>987.4104066328198</v>
      </c>
      <c r="Z31" s="110" t="s">
        <v>35</v>
      </c>
      <c r="AA31" s="100">
        <v>994.6037513580624</v>
      </c>
      <c r="AB31" s="100">
        <v>27.0</v>
      </c>
      <c r="AC31" s="111">
        <v>989.6996945292223</v>
      </c>
      <c r="AD31" s="38" t="s">
        <v>78</v>
      </c>
      <c r="AE31" s="100">
        <v>1022.0422314735831</v>
      </c>
      <c r="AF31" s="100">
        <v>11.0</v>
      </c>
      <c r="AG31" s="100">
        <v>1016.7091089982063</v>
      </c>
      <c r="AH31" s="110" t="s">
        <v>20</v>
      </c>
      <c r="AI31" s="100">
        <v>1028.7565873249282</v>
      </c>
      <c r="AJ31" s="100">
        <v>22.0</v>
      </c>
      <c r="AK31" s="111">
        <v>1023.6941655353278</v>
      </c>
      <c r="AP31" s="112">
        <v>25.0</v>
      </c>
      <c r="AQ31" s="100">
        <v>17.0</v>
      </c>
      <c r="AR31" s="100"/>
      <c r="AS31" s="100"/>
    </row>
    <row r="32">
      <c r="A32" s="38" t="s">
        <v>193</v>
      </c>
      <c r="B32" s="110" t="s">
        <v>43</v>
      </c>
      <c r="C32" s="100">
        <v>987.4104066328198</v>
      </c>
      <c r="D32" s="100">
        <v>25.0</v>
      </c>
      <c r="E32" s="113">
        <v>994.2338297682089</v>
      </c>
      <c r="F32" s="38" t="s">
        <v>20</v>
      </c>
      <c r="G32" s="100">
        <v>1023.6941655353278</v>
      </c>
      <c r="H32" s="100">
        <v>19.0</v>
      </c>
      <c r="I32" s="100">
        <v>1030.2687066327335</v>
      </c>
      <c r="J32" s="110" t="s">
        <v>15</v>
      </c>
      <c r="K32" s="100">
        <v>1032.0160239396632</v>
      </c>
      <c r="L32" s="100">
        <v>20.0</v>
      </c>
      <c r="M32" s="111">
        <v>1038.6180597068685</v>
      </c>
      <c r="R32" s="22"/>
      <c r="U32" s="58"/>
      <c r="V32" s="38" t="s">
        <v>73</v>
      </c>
      <c r="W32" s="100">
        <v>957.3663035716219</v>
      </c>
      <c r="X32" s="100">
        <v>11.0</v>
      </c>
      <c r="Y32" s="100">
        <v>950.5392712469397</v>
      </c>
      <c r="Z32" s="110" t="s">
        <v>86</v>
      </c>
      <c r="AA32" s="100">
        <v>970.2007799137837</v>
      </c>
      <c r="AB32" s="100">
        <v>5.0</v>
      </c>
      <c r="AC32" s="111">
        <v>963.1436050649226</v>
      </c>
      <c r="AD32" s="38" t="s">
        <v>9</v>
      </c>
      <c r="AE32" s="100">
        <v>1121.4335063317894</v>
      </c>
      <c r="AF32" s="100">
        <v>36.0</v>
      </c>
      <c r="AG32" s="100">
        <v>1115.3177135053327</v>
      </c>
      <c r="AH32" s="22"/>
      <c r="AK32" s="58"/>
      <c r="AP32" s="110">
        <v>16.0</v>
      </c>
      <c r="AQ32" s="100">
        <v>12.0</v>
      </c>
      <c r="AR32" s="100"/>
      <c r="AS32" s="100"/>
    </row>
    <row r="33">
      <c r="A33" s="38" t="s">
        <v>194</v>
      </c>
      <c r="B33" s="110" t="s">
        <v>43</v>
      </c>
      <c r="C33" s="100">
        <v>994.2338297682089</v>
      </c>
      <c r="D33" s="100">
        <v>23.0</v>
      </c>
      <c r="E33" s="111">
        <v>997.6572230169613</v>
      </c>
      <c r="F33" s="38" t="s">
        <v>20</v>
      </c>
      <c r="G33" s="100">
        <v>1030.2687066327335</v>
      </c>
      <c r="H33" s="100">
        <v>7.0</v>
      </c>
      <c r="I33" s="100">
        <v>1033.4079935930708</v>
      </c>
      <c r="J33" s="110" t="s">
        <v>15</v>
      </c>
      <c r="K33" s="100">
        <v>1038.6180597068685</v>
      </c>
      <c r="L33" s="100">
        <v>25.0</v>
      </c>
      <c r="M33" s="111">
        <v>1042.0553794977789</v>
      </c>
      <c r="R33" s="22"/>
      <c r="U33" s="58"/>
      <c r="V33" s="38" t="s">
        <v>84</v>
      </c>
      <c r="W33" s="100">
        <v>973.5280931224266</v>
      </c>
      <c r="X33" s="100">
        <v>11.0</v>
      </c>
      <c r="Y33" s="100">
        <v>970.1230575944284</v>
      </c>
      <c r="Z33" s="110" t="s">
        <v>35</v>
      </c>
      <c r="AA33" s="100">
        <v>989.6996945292223</v>
      </c>
      <c r="AB33" s="100">
        <v>16.0</v>
      </c>
      <c r="AC33" s="111">
        <v>986.3645552966342</v>
      </c>
      <c r="AD33" s="38" t="s">
        <v>9</v>
      </c>
      <c r="AE33" s="100">
        <v>1115.3177135053327</v>
      </c>
      <c r="AF33" s="100">
        <v>22.0</v>
      </c>
      <c r="AG33" s="100">
        <v>1112.057888265919</v>
      </c>
      <c r="AH33" s="22"/>
      <c r="AK33" s="58"/>
      <c r="AP33" s="112">
        <v>15.0</v>
      </c>
      <c r="AQ33" s="100">
        <v>13.0</v>
      </c>
      <c r="AR33" s="100"/>
      <c r="AS33" s="100"/>
    </row>
    <row r="34">
      <c r="A34" s="38" t="s">
        <v>195</v>
      </c>
      <c r="B34" s="110" t="s">
        <v>43</v>
      </c>
      <c r="C34" s="100">
        <v>997.6572230169613</v>
      </c>
      <c r="D34" s="100">
        <v>19.0</v>
      </c>
      <c r="E34" s="111">
        <v>994.6829124863392</v>
      </c>
      <c r="F34" s="38" t="s">
        <v>12</v>
      </c>
      <c r="G34" s="100">
        <v>1000.0</v>
      </c>
      <c r="H34" s="100">
        <v>15.0</v>
      </c>
      <c r="I34" s="100">
        <v>996.9643061174256</v>
      </c>
      <c r="J34" s="110" t="s">
        <v>15</v>
      </c>
      <c r="K34" s="100">
        <v>1042.0553794977789</v>
      </c>
      <c r="L34" s="100">
        <v>19.0</v>
      </c>
      <c r="M34" s="111">
        <v>1039.0653839109752</v>
      </c>
      <c r="R34" s="22"/>
      <c r="U34" s="58"/>
      <c r="V34" s="38" t="s">
        <v>84</v>
      </c>
      <c r="W34" s="100">
        <v>970.1230575944284</v>
      </c>
      <c r="X34" s="100">
        <v>11.0</v>
      </c>
      <c r="Y34" s="100">
        <v>973.0477644424648</v>
      </c>
      <c r="Z34" s="110" t="s">
        <v>60</v>
      </c>
      <c r="AA34" s="100">
        <v>993.0389053000914</v>
      </c>
      <c r="AB34" s="100">
        <v>7.0</v>
      </c>
      <c r="AC34" s="111">
        <v>995.8847973835594</v>
      </c>
      <c r="AD34" s="38" t="s">
        <v>9</v>
      </c>
      <c r="AE34" s="100">
        <v>1112.057888265919</v>
      </c>
      <c r="AF34" s="100">
        <v>34.0</v>
      </c>
      <c r="AG34" s="100">
        <v>1115.2872893344147</v>
      </c>
      <c r="AH34" s="22"/>
      <c r="AK34" s="58"/>
      <c r="AP34" s="112">
        <v>13.0</v>
      </c>
      <c r="AQ34" s="100">
        <v>15.0</v>
      </c>
      <c r="AR34" s="100"/>
      <c r="AS34" s="100"/>
    </row>
    <row r="35">
      <c r="A35" s="38" t="s">
        <v>196</v>
      </c>
      <c r="B35" s="110" t="s">
        <v>86</v>
      </c>
      <c r="C35" s="100">
        <v>963.1436050649226</v>
      </c>
      <c r="D35" s="100">
        <v>14.0</v>
      </c>
      <c r="E35" s="111">
        <v>960.6029482107863</v>
      </c>
      <c r="F35" s="38" t="s">
        <v>35</v>
      </c>
      <c r="G35" s="100">
        <v>986.3645552966342</v>
      </c>
      <c r="H35" s="100">
        <v>21.0</v>
      </c>
      <c r="I35" s="100">
        <v>983.8921286171396</v>
      </c>
      <c r="J35" s="110" t="s">
        <v>43</v>
      </c>
      <c r="K35" s="100">
        <v>994.6829124863392</v>
      </c>
      <c r="L35" s="100">
        <v>16.0</v>
      </c>
      <c r="M35" s="111">
        <v>992.1426146335382</v>
      </c>
      <c r="N35" s="38" t="s">
        <v>9</v>
      </c>
      <c r="O35" s="100">
        <v>1115.2872893344147</v>
      </c>
      <c r="P35" s="100">
        <v>25.0</v>
      </c>
      <c r="Q35" s="100">
        <v>1112.8406707208464</v>
      </c>
      <c r="R35" s="22"/>
      <c r="U35" s="58"/>
      <c r="V35" s="38" t="s">
        <v>84</v>
      </c>
      <c r="W35" s="100">
        <v>973.0477644424648</v>
      </c>
      <c r="X35" s="100">
        <v>14.0</v>
      </c>
      <c r="Y35" s="100">
        <v>975.5093138354879</v>
      </c>
      <c r="Z35" s="110" t="s">
        <v>78</v>
      </c>
      <c r="AA35" s="100">
        <v>1016.7091089982063</v>
      </c>
      <c r="AB35" s="100">
        <v>20.0</v>
      </c>
      <c r="AC35" s="111">
        <v>1019.2209396934369</v>
      </c>
      <c r="AD35" s="38" t="s">
        <v>20</v>
      </c>
      <c r="AE35" s="100">
        <v>1033.4079935930708</v>
      </c>
      <c r="AF35" s="100">
        <v>12.0</v>
      </c>
      <c r="AG35" s="100">
        <v>1035.8155332467998</v>
      </c>
      <c r="AH35" s="110" t="s">
        <v>15</v>
      </c>
      <c r="AI35" s="100">
        <v>1039.0653839109752</v>
      </c>
      <c r="AJ35" s="100">
        <v>29.0</v>
      </c>
      <c r="AK35" s="111">
        <v>1041.6844641689927</v>
      </c>
      <c r="AP35" s="112">
        <v>13.0</v>
      </c>
      <c r="AQ35" s="100">
        <v>14.0</v>
      </c>
      <c r="AR35" s="100"/>
      <c r="AS35" s="100"/>
    </row>
    <row r="36">
      <c r="A36" s="38" t="s">
        <v>197</v>
      </c>
      <c r="B36" s="110" t="s">
        <v>86</v>
      </c>
      <c r="C36" s="100">
        <v>960.6029482107863</v>
      </c>
      <c r="D36" s="100">
        <v>4.0</v>
      </c>
      <c r="E36" s="111">
        <v>955.3213962323372</v>
      </c>
      <c r="F36" s="38" t="s">
        <v>43</v>
      </c>
      <c r="G36" s="100">
        <v>992.1426146335382</v>
      </c>
      <c r="H36" s="100">
        <v>19.0</v>
      </c>
      <c r="I36" s="100">
        <v>987.190451362446</v>
      </c>
      <c r="J36" s="110" t="s">
        <v>20</v>
      </c>
      <c r="K36" s="100">
        <v>1035.8155332467998</v>
      </c>
      <c r="L36" s="100">
        <v>28.0</v>
      </c>
      <c r="M36" s="111">
        <v>1031.0582375176318</v>
      </c>
      <c r="N36" s="38" t="s">
        <v>15</v>
      </c>
      <c r="O36" s="100">
        <v>1041.6844641689927</v>
      </c>
      <c r="P36" s="100">
        <v>18.0</v>
      </c>
      <c r="Q36" s="100">
        <v>1036.6754751477017</v>
      </c>
      <c r="R36" s="22"/>
      <c r="U36" s="58"/>
      <c r="V36" s="38" t="s">
        <v>73</v>
      </c>
      <c r="W36" s="100">
        <v>950.5392712469397</v>
      </c>
      <c r="X36" s="100">
        <v>12.0</v>
      </c>
      <c r="Y36" s="100">
        <v>955.3770949168929</v>
      </c>
      <c r="Z36" s="110" t="s">
        <v>84</v>
      </c>
      <c r="AA36" s="100">
        <v>975.5093138354879</v>
      </c>
      <c r="AB36" s="100">
        <v>9.0</v>
      </c>
      <c r="AC36" s="111">
        <v>980.2178864207027</v>
      </c>
      <c r="AD36" s="38" t="s">
        <v>35</v>
      </c>
      <c r="AE36" s="100">
        <v>983.8921286171396</v>
      </c>
      <c r="AF36" s="100">
        <v>21.0</v>
      </c>
      <c r="AG36" s="100">
        <v>988.8859559602768</v>
      </c>
      <c r="AH36" s="110" t="s">
        <v>9</v>
      </c>
      <c r="AI36" s="100">
        <v>1112.8406707208464</v>
      </c>
      <c r="AJ36" s="100">
        <v>42.0</v>
      </c>
      <c r="AK36" s="111">
        <v>1118.3004471225413</v>
      </c>
      <c r="AP36" s="112">
        <v>12.0</v>
      </c>
      <c r="AQ36" s="100">
        <v>16.0</v>
      </c>
      <c r="AR36" s="100"/>
      <c r="AS36" s="100"/>
    </row>
    <row r="37">
      <c r="A37" s="38" t="s">
        <v>198</v>
      </c>
      <c r="B37" s="110" t="s">
        <v>86</v>
      </c>
      <c r="C37" s="100">
        <v>955.3213962323372</v>
      </c>
      <c r="D37" s="100">
        <v>6.0</v>
      </c>
      <c r="E37" s="111">
        <v>957.6938321748497</v>
      </c>
      <c r="F37" s="38" t="s">
        <v>73</v>
      </c>
      <c r="G37" s="100">
        <v>955.3770949168929</v>
      </c>
      <c r="H37" s="100">
        <v>17.0</v>
      </c>
      <c r="I37" s="100">
        <v>957.8869754465918</v>
      </c>
      <c r="J37" s="110" t="s">
        <v>35</v>
      </c>
      <c r="K37" s="100">
        <v>988.8859559602768</v>
      </c>
      <c r="L37" s="100">
        <v>15.0</v>
      </c>
      <c r="M37" s="111">
        <v>991.3432009477776</v>
      </c>
      <c r="N37" s="38" t="s">
        <v>9</v>
      </c>
      <c r="O37" s="100">
        <v>1118.3004471225413</v>
      </c>
      <c r="P37" s="100">
        <v>33.0</v>
      </c>
      <c r="Q37" s="100">
        <v>1120.960885662829</v>
      </c>
      <c r="R37" s="22"/>
      <c r="U37" s="58"/>
      <c r="V37" s="38" t="s">
        <v>84</v>
      </c>
      <c r="W37" s="100">
        <v>980.2178864207027</v>
      </c>
      <c r="X37" s="100">
        <v>12.0</v>
      </c>
      <c r="Y37" s="100">
        <v>977.6819443614477</v>
      </c>
      <c r="Z37" s="110" t="s">
        <v>43</v>
      </c>
      <c r="AA37" s="100">
        <v>987.190451362446</v>
      </c>
      <c r="AB37" s="100">
        <v>20.0</v>
      </c>
      <c r="AC37" s="111">
        <v>984.7504637834132</v>
      </c>
      <c r="AD37" s="38" t="s">
        <v>20</v>
      </c>
      <c r="AE37" s="100">
        <v>1031.0582375176318</v>
      </c>
      <c r="AF37" s="100">
        <v>11.0</v>
      </c>
      <c r="AG37" s="100">
        <v>1028.4903970743326</v>
      </c>
      <c r="AH37" s="110" t="s">
        <v>15</v>
      </c>
      <c r="AI37" s="100">
        <v>1036.6754751477017</v>
      </c>
      <c r="AJ37" s="100">
        <v>20.0</v>
      </c>
      <c r="AK37" s="111">
        <v>1034.2192452292888</v>
      </c>
      <c r="AP37" s="112">
        <v>15.0</v>
      </c>
      <c r="AQ37" s="100">
        <v>13.0</v>
      </c>
      <c r="AR37" s="100"/>
      <c r="AS37" s="100"/>
    </row>
    <row r="38">
      <c r="A38" s="38" t="s">
        <v>199</v>
      </c>
      <c r="B38" s="110" t="s">
        <v>86</v>
      </c>
      <c r="C38" s="100">
        <v>957.6938321748497</v>
      </c>
      <c r="D38" s="100">
        <v>6.0</v>
      </c>
      <c r="E38" s="111">
        <v>955.6003682676891</v>
      </c>
      <c r="F38" s="38" t="s">
        <v>73</v>
      </c>
      <c r="G38" s="100">
        <v>957.8869754465918</v>
      </c>
      <c r="H38" s="100">
        <v>14.0</v>
      </c>
      <c r="I38" s="100">
        <v>955.873365542973</v>
      </c>
      <c r="J38" s="110" t="s">
        <v>60</v>
      </c>
      <c r="K38" s="100">
        <v>995.8847973835594</v>
      </c>
      <c r="L38" s="100">
        <v>17.0</v>
      </c>
      <c r="M38" s="111">
        <v>993.8784050895368</v>
      </c>
      <c r="N38" s="38" t="s">
        <v>12</v>
      </c>
      <c r="O38" s="100">
        <v>996.9643061174256</v>
      </c>
      <c r="P38" s="100">
        <v>15.0</v>
      </c>
      <c r="Q38" s="100">
        <v>994.9374518676223</v>
      </c>
      <c r="R38" s="110" t="s">
        <v>9</v>
      </c>
      <c r="S38" s="100">
        <v>1120.960885662829</v>
      </c>
      <c r="T38" s="100">
        <v>33.0</v>
      </c>
      <c r="U38" s="111">
        <v>1119.1012060174344</v>
      </c>
      <c r="V38" s="38" t="s">
        <v>84</v>
      </c>
      <c r="W38" s="100">
        <v>977.6819443614477</v>
      </c>
      <c r="X38" s="100">
        <v>23.0</v>
      </c>
      <c r="Y38" s="100">
        <v>979.7090675801666</v>
      </c>
      <c r="Z38" s="110" t="s">
        <v>43</v>
      </c>
      <c r="AA38" s="100">
        <v>984.7504637834132</v>
      </c>
      <c r="AB38" s="100">
        <v>24.0</v>
      </c>
      <c r="AC38" s="111">
        <v>986.7827421037138</v>
      </c>
      <c r="AD38" s="38" t="s">
        <v>27</v>
      </c>
      <c r="AE38" s="100">
        <v>1000.0</v>
      </c>
      <c r="AF38" s="100">
        <v>11.0</v>
      </c>
      <c r="AG38" s="100">
        <v>1001.8936775444386</v>
      </c>
      <c r="AH38" s="110" t="s">
        <v>20</v>
      </c>
      <c r="AI38" s="100">
        <v>1028.4903970743326</v>
      </c>
      <c r="AJ38" s="100">
        <v>26.0</v>
      </c>
      <c r="AK38" s="111">
        <v>1030.5244046524454</v>
      </c>
      <c r="AL38" s="38" t="s">
        <v>15</v>
      </c>
      <c r="AM38" s="100">
        <v>1034.2192452292888</v>
      </c>
      <c r="AN38" s="100">
        <v>24.0</v>
      </c>
      <c r="AO38" s="100">
        <v>1036.2321585677182</v>
      </c>
      <c r="AP38" s="112">
        <v>13.0</v>
      </c>
      <c r="AQ38" s="100">
        <v>15.0</v>
      </c>
      <c r="AR38" s="100"/>
      <c r="AS38" s="100"/>
    </row>
    <row r="39">
      <c r="A39" s="38" t="s">
        <v>200</v>
      </c>
      <c r="B39" s="110" t="s">
        <v>73</v>
      </c>
      <c r="C39" s="100">
        <v>955.873365542973</v>
      </c>
      <c r="D39" s="100">
        <v>27.0</v>
      </c>
      <c r="E39" s="111">
        <v>948.5850636642967</v>
      </c>
      <c r="F39" s="38" t="s">
        <v>84</v>
      </c>
      <c r="G39" s="100">
        <v>979.7090675801666</v>
      </c>
      <c r="H39" s="100">
        <v>14.0</v>
      </c>
      <c r="I39" s="100">
        <v>971.8564390517624</v>
      </c>
      <c r="J39" s="110" t="s">
        <v>43</v>
      </c>
      <c r="K39" s="100">
        <v>986.7827421037138</v>
      </c>
      <c r="L39" s="100">
        <v>7.0</v>
      </c>
      <c r="M39" s="111">
        <v>978.6433890015309</v>
      </c>
      <c r="N39" s="38" t="s">
        <v>60</v>
      </c>
      <c r="O39" s="100">
        <v>993.8784050895368</v>
      </c>
      <c r="P39" s="100">
        <v>12.0</v>
      </c>
      <c r="Q39" s="100">
        <v>985.9218858362476</v>
      </c>
      <c r="R39" s="110" t="s">
        <v>12</v>
      </c>
      <c r="S39" s="100">
        <v>994.9374518676223</v>
      </c>
      <c r="T39" s="100">
        <v>17.0</v>
      </c>
      <c r="U39" s="111">
        <v>987.1742546301748</v>
      </c>
      <c r="V39" s="38" t="s">
        <v>27</v>
      </c>
      <c r="W39" s="100">
        <v>1001.8936775444386</v>
      </c>
      <c r="X39" s="100">
        <v>14.0</v>
      </c>
      <c r="Y39" s="100">
        <v>1011.0809633311537</v>
      </c>
      <c r="Z39" s="110" t="s">
        <v>20</v>
      </c>
      <c r="AA39" s="100">
        <v>1030.5244046524454</v>
      </c>
      <c r="AB39" s="100">
        <v>29.0</v>
      </c>
      <c r="AC39" s="111">
        <v>1040.3902782313817</v>
      </c>
      <c r="AD39" s="38" t="s">
        <v>15</v>
      </c>
      <c r="AE39" s="100">
        <v>1036.2321585677182</v>
      </c>
      <c r="AF39" s="100">
        <v>26.0</v>
      </c>
      <c r="AG39" s="100">
        <v>1045.945998110557</v>
      </c>
      <c r="AH39" s="110" t="s">
        <v>9</v>
      </c>
      <c r="AI39" s="100">
        <v>1119.1012060174344</v>
      </c>
      <c r="AJ39" s="100">
        <v>37.0</v>
      </c>
      <c r="AK39" s="111">
        <v>1129.3342071089444</v>
      </c>
      <c r="AP39" s="112">
        <v>12.0</v>
      </c>
      <c r="AQ39" s="100">
        <v>16.0</v>
      </c>
      <c r="AR39" s="100"/>
      <c r="AS39" s="100"/>
    </row>
    <row r="40">
      <c r="A40" s="38" t="s">
        <v>201</v>
      </c>
      <c r="B40" s="110" t="s">
        <v>73</v>
      </c>
      <c r="C40" s="100">
        <v>948.5850636642967</v>
      </c>
      <c r="D40" s="100">
        <v>17.0</v>
      </c>
      <c r="E40" s="111">
        <v>952.550140995169</v>
      </c>
      <c r="F40" s="38" t="s">
        <v>86</v>
      </c>
      <c r="G40" s="100">
        <v>955.6003682676891</v>
      </c>
      <c r="H40" s="100">
        <v>9.0</v>
      </c>
      <c r="I40" s="100">
        <v>959.3935834358232</v>
      </c>
      <c r="J40" s="110" t="s">
        <v>43</v>
      </c>
      <c r="K40" s="100">
        <v>978.6433890015309</v>
      </c>
      <c r="L40" s="100">
        <v>25.0</v>
      </c>
      <c r="M40" s="111">
        <v>982.7230468377594</v>
      </c>
      <c r="N40" s="38" t="s">
        <v>20</v>
      </c>
      <c r="O40" s="100">
        <v>1040.3902782313817</v>
      </c>
      <c r="P40" s="100">
        <v>32.0</v>
      </c>
      <c r="Q40" s="100">
        <v>1044.5643679016114</v>
      </c>
      <c r="R40" s="110" t="s">
        <v>9</v>
      </c>
      <c r="S40" s="100">
        <v>1129.3342071089444</v>
      </c>
      <c r="T40" s="100">
        <v>23.0</v>
      </c>
      <c r="U40" s="111">
        <v>1133.3221671034798</v>
      </c>
      <c r="V40" s="38" t="s">
        <v>12</v>
      </c>
      <c r="W40" s="100">
        <v>987.1742546301748</v>
      </c>
      <c r="X40" s="100">
        <v>11.0</v>
      </c>
      <c r="Y40" s="100">
        <v>983.0639780585593</v>
      </c>
      <c r="Z40" s="110" t="s">
        <v>35</v>
      </c>
      <c r="AA40" s="100">
        <v>991.3432009477776</v>
      </c>
      <c r="AB40" s="100">
        <v>18.0</v>
      </c>
      <c r="AC40" s="111">
        <v>987.369494320942</v>
      </c>
      <c r="AD40" s="38" t="s">
        <v>27</v>
      </c>
      <c r="AE40" s="100">
        <v>1011.0809633311537</v>
      </c>
      <c r="AF40" s="100">
        <v>10.0</v>
      </c>
      <c r="AG40" s="100">
        <v>1006.9342115374759</v>
      </c>
      <c r="AH40" s="110" t="s">
        <v>78</v>
      </c>
      <c r="AI40" s="100">
        <v>1019.2209396934369</v>
      </c>
      <c r="AJ40" s="100">
        <v>18.0</v>
      </c>
      <c r="AK40" s="111">
        <v>1015.2302677117439</v>
      </c>
      <c r="AL40" s="38" t="s">
        <v>15</v>
      </c>
      <c r="AM40" s="100">
        <v>1045.945998110557</v>
      </c>
      <c r="AN40" s="100">
        <v>29.0</v>
      </c>
      <c r="AO40" s="100">
        <v>1042.167405084379</v>
      </c>
      <c r="AP40" s="112">
        <v>18.0</v>
      </c>
      <c r="AQ40" s="100">
        <v>10.0</v>
      </c>
      <c r="AR40" s="100"/>
      <c r="AS40" s="100"/>
    </row>
    <row r="41">
      <c r="A41" s="38" t="s">
        <v>202</v>
      </c>
      <c r="B41" s="110" t="s">
        <v>73</v>
      </c>
      <c r="C41" s="100">
        <v>952.550140995169</v>
      </c>
      <c r="D41" s="100">
        <v>29.0</v>
      </c>
      <c r="E41" s="111">
        <v>960.6443622068709</v>
      </c>
      <c r="F41" s="38" t="s">
        <v>43</v>
      </c>
      <c r="G41" s="100">
        <v>982.7230468377594</v>
      </c>
      <c r="H41" s="100">
        <v>17.0</v>
      </c>
      <c r="I41" s="100">
        <v>990.2541167745431</v>
      </c>
      <c r="J41" s="110" t="s">
        <v>12</v>
      </c>
      <c r="K41" s="100">
        <v>983.0639780585593</v>
      </c>
      <c r="L41" s="100">
        <v>26.0</v>
      </c>
      <c r="M41" s="111">
        <v>990.9451657097513</v>
      </c>
      <c r="N41" s="38" t="s">
        <v>27</v>
      </c>
      <c r="O41" s="100">
        <v>1006.9342115374759</v>
      </c>
      <c r="P41" s="100">
        <v>18.0</v>
      </c>
      <c r="Q41" s="100">
        <v>1014.4528231159383</v>
      </c>
      <c r="R41" s="110" t="s">
        <v>9</v>
      </c>
      <c r="S41" s="100">
        <v>1133.3221671034798</v>
      </c>
      <c r="T41" s="100">
        <v>31.0</v>
      </c>
      <c r="U41" s="111">
        <v>1141.2970767253396</v>
      </c>
      <c r="V41" s="38" t="s">
        <v>86</v>
      </c>
      <c r="W41" s="100">
        <v>959.3935834358232</v>
      </c>
      <c r="X41" s="100">
        <v>2.0</v>
      </c>
      <c r="Y41" s="100">
        <v>951.2553916616278</v>
      </c>
      <c r="Z41" s="110" t="s">
        <v>60</v>
      </c>
      <c r="AA41" s="100">
        <v>985.9218858362476</v>
      </c>
      <c r="AB41" s="100">
        <v>24.0</v>
      </c>
      <c r="AC41" s="111">
        <v>978.6035822867203</v>
      </c>
      <c r="AD41" s="38" t="s">
        <v>78</v>
      </c>
      <c r="AE41" s="100">
        <v>1015.2302677117439</v>
      </c>
      <c r="AF41" s="100">
        <v>6.0</v>
      </c>
      <c r="AG41" s="100">
        <v>1007.1829366977851</v>
      </c>
      <c r="AH41" s="110" t="s">
        <v>15</v>
      </c>
      <c r="AI41" s="100">
        <v>1042.167405084379</v>
      </c>
      <c r="AJ41" s="100">
        <v>12.0</v>
      </c>
      <c r="AK41" s="111">
        <v>1034.3416480466867</v>
      </c>
      <c r="AL41" s="38" t="s">
        <v>20</v>
      </c>
      <c r="AM41" s="100">
        <v>1044.5643679016114</v>
      </c>
      <c r="AN41" s="100">
        <v>16.0</v>
      </c>
      <c r="AO41" s="100">
        <v>1036.8939512769853</v>
      </c>
      <c r="AP41" s="112">
        <v>22.0</v>
      </c>
      <c r="AQ41" s="100">
        <v>6.0</v>
      </c>
      <c r="AR41" s="100"/>
      <c r="AS41" s="100"/>
    </row>
    <row r="42">
      <c r="A42" s="38" t="s">
        <v>203</v>
      </c>
      <c r="B42" s="110" t="s">
        <v>73</v>
      </c>
      <c r="C42" s="100">
        <v>960.6443622068709</v>
      </c>
      <c r="D42" s="100">
        <v>19.0</v>
      </c>
      <c r="E42" s="111">
        <v>975.6325333673833</v>
      </c>
      <c r="F42" s="38" t="s">
        <v>9</v>
      </c>
      <c r="G42" s="100">
        <v>1141.2970767253396</v>
      </c>
      <c r="H42" s="100">
        <v>23.0</v>
      </c>
      <c r="I42" s="100">
        <v>1156.3089055648272</v>
      </c>
      <c r="J42" s="22"/>
      <c r="M42" s="58"/>
      <c r="R42" s="22"/>
      <c r="U42" s="58"/>
      <c r="V42" s="38" t="s">
        <v>60</v>
      </c>
      <c r="W42" s="100">
        <v>978.6035822867203</v>
      </c>
      <c r="X42" s="100">
        <v>15.0</v>
      </c>
      <c r="Y42" s="100">
        <v>963.8731841678103</v>
      </c>
      <c r="Z42" s="110" t="s">
        <v>20</v>
      </c>
      <c r="AA42" s="100">
        <v>1036.8939512769853</v>
      </c>
      <c r="AB42" s="100">
        <v>9.0</v>
      </c>
      <c r="AC42" s="111">
        <v>1021.6243493958953</v>
      </c>
      <c r="AH42" s="22"/>
      <c r="AK42" s="58"/>
      <c r="AP42" s="112">
        <v>20.0</v>
      </c>
      <c r="AQ42" s="100">
        <v>8.0</v>
      </c>
      <c r="AR42" s="100"/>
      <c r="AS42" s="100"/>
    </row>
    <row r="43">
      <c r="A43" s="38" t="s">
        <v>204</v>
      </c>
      <c r="B43" s="110" t="s">
        <v>82</v>
      </c>
      <c r="C43" s="100">
        <v>964.003419913341</v>
      </c>
      <c r="D43" s="100">
        <v>14.0</v>
      </c>
      <c r="E43" s="111">
        <v>975.0891085769971</v>
      </c>
      <c r="F43" s="38" t="s">
        <v>9</v>
      </c>
      <c r="G43" s="100">
        <v>1156.3089055648272</v>
      </c>
      <c r="H43" s="100">
        <v>32.0</v>
      </c>
      <c r="I43" s="100">
        <v>1168.223216901171</v>
      </c>
      <c r="J43" s="22"/>
      <c r="M43" s="58"/>
      <c r="R43" s="22"/>
      <c r="U43" s="58"/>
      <c r="V43" s="38" t="s">
        <v>73</v>
      </c>
      <c r="W43" s="100">
        <v>975.6325333673833</v>
      </c>
      <c r="X43" s="100">
        <v>8.0</v>
      </c>
      <c r="Y43" s="100">
        <v>963.8871382116106</v>
      </c>
      <c r="Z43" s="110" t="s">
        <v>43</v>
      </c>
      <c r="AA43" s="100">
        <v>990.2541167745431</v>
      </c>
      <c r="AB43" s="100">
        <v>17.0</v>
      </c>
      <c r="AC43" s="111">
        <v>978.9995119303159</v>
      </c>
      <c r="AH43" s="22"/>
      <c r="AK43" s="58"/>
      <c r="AP43" s="112">
        <v>21.0</v>
      </c>
      <c r="AQ43" s="100">
        <v>7.0</v>
      </c>
      <c r="AR43" s="100"/>
      <c r="AS43" s="100"/>
    </row>
    <row r="44">
      <c r="A44" s="38" t="s">
        <v>205</v>
      </c>
      <c r="B44" s="110" t="s">
        <v>73</v>
      </c>
      <c r="C44" s="100">
        <v>963.8871382116106</v>
      </c>
      <c r="D44" s="100">
        <v>20.0</v>
      </c>
      <c r="E44" s="111">
        <v>959.8175677529895</v>
      </c>
      <c r="F44" s="38" t="s">
        <v>82</v>
      </c>
      <c r="G44" s="100">
        <v>975.0891085769971</v>
      </c>
      <c r="H44" s="100">
        <v>20.0</v>
      </c>
      <c r="I44" s="100">
        <v>971.0041377120272</v>
      </c>
      <c r="J44" s="110" t="s">
        <v>9</v>
      </c>
      <c r="K44" s="100">
        <v>1168.223216901171</v>
      </c>
      <c r="L44" s="100">
        <v>35.0</v>
      </c>
      <c r="M44" s="111">
        <v>1164.3777582247621</v>
      </c>
      <c r="R44" s="22"/>
      <c r="U44" s="58"/>
      <c r="V44" s="38" t="s">
        <v>43</v>
      </c>
      <c r="W44" s="100">
        <v>978.9995119303159</v>
      </c>
      <c r="X44" s="100">
        <v>24.0</v>
      </c>
      <c r="Y44" s="100">
        <v>983.1070667368997</v>
      </c>
      <c r="Z44" s="110" t="s">
        <v>20</v>
      </c>
      <c r="AA44" s="100">
        <v>1021.6243493958953</v>
      </c>
      <c r="AB44" s="100">
        <v>16.0</v>
      </c>
      <c r="AC44" s="111">
        <v>1025.5429608144782</v>
      </c>
      <c r="AD44" s="38" t="s">
        <v>15</v>
      </c>
      <c r="AE44" s="100">
        <v>1034.3416480466867</v>
      </c>
      <c r="AF44" s="100">
        <v>19.0</v>
      </c>
      <c r="AG44" s="100">
        <v>1038.31548182152</v>
      </c>
      <c r="AH44" s="22"/>
      <c r="AK44" s="58"/>
      <c r="AP44" s="112">
        <v>13.0</v>
      </c>
      <c r="AQ44" s="100">
        <v>15.0</v>
      </c>
      <c r="AR44" s="100"/>
      <c r="AS44" s="100"/>
    </row>
    <row r="45">
      <c r="A45" s="38" t="s">
        <v>206</v>
      </c>
      <c r="B45" s="110" t="s">
        <v>73</v>
      </c>
      <c r="C45" s="100">
        <v>959.8175677529895</v>
      </c>
      <c r="D45" s="100">
        <v>12.0</v>
      </c>
      <c r="E45" s="111">
        <v>950.0328285330463</v>
      </c>
      <c r="F45" s="38" t="s">
        <v>82</v>
      </c>
      <c r="G45" s="100">
        <v>971.0041377120272</v>
      </c>
      <c r="H45" s="100">
        <v>11.0</v>
      </c>
      <c r="I45" s="100">
        <v>961.1489788222597</v>
      </c>
      <c r="J45" s="110" t="s">
        <v>43</v>
      </c>
      <c r="K45" s="100">
        <v>983.1070667368997</v>
      </c>
      <c r="L45" s="100">
        <v>14.0</v>
      </c>
      <c r="M45" s="111">
        <v>973.3776467909246</v>
      </c>
      <c r="N45" s="38" t="s">
        <v>20</v>
      </c>
      <c r="O45" s="100">
        <v>1025.5429608144782</v>
      </c>
      <c r="P45" s="100">
        <v>17.0</v>
      </c>
      <c r="Q45" s="100">
        <v>1015.912278870164</v>
      </c>
      <c r="R45" s="22"/>
      <c r="U45" s="58"/>
      <c r="V45" s="38" t="s">
        <v>52</v>
      </c>
      <c r="W45" s="100">
        <v>989.9725801504358</v>
      </c>
      <c r="X45" s="100">
        <v>2.0</v>
      </c>
      <c r="Y45" s="100">
        <v>1001.5768776228249</v>
      </c>
      <c r="Z45" s="110" t="s">
        <v>15</v>
      </c>
      <c r="AA45" s="100">
        <v>1038.31548182152</v>
      </c>
      <c r="AB45" s="100">
        <v>30.0</v>
      </c>
      <c r="AC45" s="111">
        <v>1051.6378632479345</v>
      </c>
      <c r="AD45" s="38" t="s">
        <v>9</v>
      </c>
      <c r="AE45" s="100">
        <v>1164.3777582247621</v>
      </c>
      <c r="AF45" s="100">
        <v>42.0</v>
      </c>
      <c r="AG45" s="100">
        <v>1178.4510793259585</v>
      </c>
      <c r="AH45" s="22"/>
      <c r="AK45" s="58"/>
      <c r="AP45" s="112">
        <v>12.0</v>
      </c>
      <c r="AQ45" s="100">
        <v>16.0</v>
      </c>
      <c r="AR45" s="100"/>
      <c r="AS45" s="100"/>
    </row>
    <row r="46">
      <c r="A46" s="38" t="s">
        <v>207</v>
      </c>
      <c r="B46" s="110" t="s">
        <v>73</v>
      </c>
      <c r="C46" s="100">
        <v>950.0328285330463</v>
      </c>
      <c r="D46" s="100">
        <v>12.0</v>
      </c>
      <c r="E46" s="111">
        <v>947.9801364747082</v>
      </c>
      <c r="F46" s="38" t="s">
        <v>82</v>
      </c>
      <c r="G46" s="100">
        <v>961.1489788222597</v>
      </c>
      <c r="H46" s="100">
        <v>23.0</v>
      </c>
      <c r="I46" s="100">
        <v>959.2003640860994</v>
      </c>
      <c r="J46" s="110" t="s">
        <v>60</v>
      </c>
      <c r="K46" s="100">
        <v>963.8731841678103</v>
      </c>
      <c r="L46" s="100">
        <v>13.0</v>
      </c>
      <c r="M46" s="111">
        <v>961.8232064021038</v>
      </c>
      <c r="N46" s="38" t="s">
        <v>12</v>
      </c>
      <c r="O46" s="100">
        <v>990.9451657097513</v>
      </c>
      <c r="P46" s="100">
        <v>11.0</v>
      </c>
      <c r="Q46" s="100">
        <v>988.8636490987855</v>
      </c>
      <c r="R46" s="110" t="s">
        <v>9</v>
      </c>
      <c r="S46" s="100">
        <v>1178.4510793259585</v>
      </c>
      <c r="T46" s="100">
        <v>34.0</v>
      </c>
      <c r="U46" s="111">
        <v>1176.5838804971293</v>
      </c>
      <c r="V46" s="38" t="s">
        <v>43</v>
      </c>
      <c r="W46" s="100">
        <v>973.3776467909246</v>
      </c>
      <c r="X46" s="100">
        <v>23.0</v>
      </c>
      <c r="Y46" s="100">
        <v>975.4080931099522</v>
      </c>
      <c r="Z46" s="110" t="s">
        <v>32</v>
      </c>
      <c r="AA46" s="100">
        <v>1001.8502941539822</v>
      </c>
      <c r="AB46" s="100">
        <v>38.0</v>
      </c>
      <c r="AC46" s="111">
        <v>1004.0192018984058</v>
      </c>
      <c r="AD46" s="38" t="s">
        <v>78</v>
      </c>
      <c r="AE46" s="100">
        <v>1007.1829366977851</v>
      </c>
      <c r="AF46" s="100">
        <v>9.0</v>
      </c>
      <c r="AG46" s="100">
        <v>1009.0601747555702</v>
      </c>
      <c r="AH46" s="110" t="s">
        <v>20</v>
      </c>
      <c r="AI46" s="100">
        <v>1015.912278870164</v>
      </c>
      <c r="AJ46" s="100">
        <v>17.0</v>
      </c>
      <c r="AK46" s="111">
        <v>1017.8671037891451</v>
      </c>
      <c r="AL46" s="38" t="s">
        <v>15</v>
      </c>
      <c r="AM46" s="100">
        <v>1051.6378632479345</v>
      </c>
      <c r="AN46" s="100">
        <v>19.0</v>
      </c>
      <c r="AO46" s="100">
        <v>1053.606446207717</v>
      </c>
      <c r="AP46" s="112">
        <v>13.0</v>
      </c>
      <c r="AQ46" s="100">
        <v>15.0</v>
      </c>
      <c r="AR46" s="114" t="s">
        <v>208</v>
      </c>
      <c r="AS46" s="115"/>
    </row>
    <row r="47">
      <c r="A47" s="38" t="s">
        <v>209</v>
      </c>
      <c r="B47" s="110" t="s">
        <v>73</v>
      </c>
      <c r="C47" s="100">
        <v>947.9801364747082</v>
      </c>
      <c r="D47" s="100">
        <v>17.0</v>
      </c>
      <c r="E47" s="111">
        <v>947.9801364747082</v>
      </c>
      <c r="F47" s="38" t="s">
        <v>82</v>
      </c>
      <c r="G47" s="100">
        <v>959.2003640860994</v>
      </c>
      <c r="H47" s="100">
        <v>13.0</v>
      </c>
      <c r="I47" s="100">
        <v>959.2003640860994</v>
      </c>
      <c r="J47" s="110" t="s">
        <v>60</v>
      </c>
      <c r="K47" s="100">
        <v>961.8232064021038</v>
      </c>
      <c r="L47" s="100">
        <v>13.0</v>
      </c>
      <c r="M47" s="111">
        <v>961.8232064021038</v>
      </c>
      <c r="N47" s="38" t="s">
        <v>9</v>
      </c>
      <c r="O47" s="100">
        <v>1176.5838804971293</v>
      </c>
      <c r="P47" s="100">
        <v>20.0</v>
      </c>
      <c r="Q47" s="100">
        <v>1176.5838804971293</v>
      </c>
      <c r="R47" s="22"/>
      <c r="U47" s="58"/>
      <c r="V47" s="38" t="s">
        <v>43</v>
      </c>
      <c r="W47" s="100">
        <v>975.4080931099522</v>
      </c>
      <c r="X47" s="100">
        <v>26.0</v>
      </c>
      <c r="Y47" s="100">
        <v>975.4080931099522</v>
      </c>
      <c r="Z47" s="110" t="s">
        <v>32</v>
      </c>
      <c r="AA47" s="100">
        <v>1004.0192018984058</v>
      </c>
      <c r="AB47" s="100">
        <v>8.0</v>
      </c>
      <c r="AC47" s="111">
        <v>1004.0192018984058</v>
      </c>
      <c r="AD47" s="38" t="s">
        <v>20</v>
      </c>
      <c r="AE47" s="100">
        <v>1017.8671037891451</v>
      </c>
      <c r="AF47" s="100">
        <v>19.0</v>
      </c>
      <c r="AG47" s="100">
        <v>1017.8671037891451</v>
      </c>
      <c r="AH47" s="110" t="s">
        <v>15</v>
      </c>
      <c r="AI47" s="100">
        <v>1053.606446207717</v>
      </c>
      <c r="AJ47" s="100">
        <v>23.0</v>
      </c>
      <c r="AK47" s="111">
        <v>1053.606446207717</v>
      </c>
      <c r="AP47" s="112">
        <v>14.0</v>
      </c>
      <c r="AQ47" s="100">
        <v>14.0</v>
      </c>
      <c r="AR47" s="100"/>
      <c r="AS47" s="100"/>
    </row>
    <row r="48">
      <c r="A48" s="38" t="s">
        <v>210</v>
      </c>
      <c r="B48" s="110" t="s">
        <v>43</v>
      </c>
      <c r="C48" s="100">
        <v>975.4080931099522</v>
      </c>
      <c r="D48" s="100">
        <v>24.0</v>
      </c>
      <c r="E48" s="111">
        <v>986.4825519138076</v>
      </c>
      <c r="F48" s="38" t="s">
        <v>35</v>
      </c>
      <c r="G48" s="100">
        <v>987.369494320942</v>
      </c>
      <c r="H48" s="100">
        <v>32.0</v>
      </c>
      <c r="I48" s="100">
        <v>998.8513477577741</v>
      </c>
      <c r="J48" s="110" t="s">
        <v>78</v>
      </c>
      <c r="K48" s="100">
        <v>1009.0601747555702</v>
      </c>
      <c r="L48" s="100">
        <v>8.0</v>
      </c>
      <c r="M48" s="111">
        <v>1019.1753015622576</v>
      </c>
      <c r="N48" s="38" t="s">
        <v>15</v>
      </c>
      <c r="O48" s="100">
        <v>1053.606446207717</v>
      </c>
      <c r="P48" s="100">
        <v>31.0</v>
      </c>
      <c r="Q48" s="100">
        <v>1064.9350071603421</v>
      </c>
      <c r="R48" s="22"/>
      <c r="U48" s="58"/>
      <c r="V48" s="38" t="s">
        <v>86</v>
      </c>
      <c r="W48" s="100">
        <v>951.2553916616278</v>
      </c>
      <c r="X48" s="100">
        <v>3.0</v>
      </c>
      <c r="Y48" s="100">
        <v>939.5978042817133</v>
      </c>
      <c r="Z48" s="110" t="s">
        <v>82</v>
      </c>
      <c r="AA48" s="100">
        <v>959.2003640860994</v>
      </c>
      <c r="AB48" s="100">
        <v>17.0</v>
      </c>
      <c r="AC48" s="111">
        <v>948.2926634567859</v>
      </c>
      <c r="AD48" s="38" t="s">
        <v>84</v>
      </c>
      <c r="AE48" s="100">
        <v>971.8564390517624</v>
      </c>
      <c r="AF48" s="100">
        <v>11.0</v>
      </c>
      <c r="AG48" s="100">
        <v>960.5896318888692</v>
      </c>
      <c r="AH48" s="110" t="s">
        <v>9</v>
      </c>
      <c r="AI48" s="100">
        <v>1176.5838804971293</v>
      </c>
      <c r="AJ48" s="100">
        <v>33.0</v>
      </c>
      <c r="AK48" s="111">
        <v>1166.4159756692504</v>
      </c>
      <c r="AP48" s="112">
        <v>20.0</v>
      </c>
      <c r="AQ48" s="100">
        <v>8.0</v>
      </c>
      <c r="AR48" s="100"/>
      <c r="AS48" s="100"/>
    </row>
    <row r="49">
      <c r="A49" s="38" t="s">
        <v>211</v>
      </c>
      <c r="B49" s="110" t="s">
        <v>84</v>
      </c>
      <c r="C49" s="100">
        <v>960.5896318888692</v>
      </c>
      <c r="D49" s="100">
        <v>11.0</v>
      </c>
      <c r="E49" s="111">
        <v>965.3941270080593</v>
      </c>
      <c r="F49" s="38" t="s">
        <v>35</v>
      </c>
      <c r="G49" s="100">
        <v>998.8513477577741</v>
      </c>
      <c r="H49" s="100">
        <v>26.0</v>
      </c>
      <c r="I49" s="100">
        <v>1003.9894549204665</v>
      </c>
      <c r="J49" s="110" t="s">
        <v>20</v>
      </c>
      <c r="K49" s="100">
        <v>1017.8671037891451</v>
      </c>
      <c r="L49" s="100">
        <v>27.0</v>
      </c>
      <c r="M49" s="111">
        <v>1023.0167147261983</v>
      </c>
      <c r="N49" s="38" t="s">
        <v>15</v>
      </c>
      <c r="O49" s="100">
        <v>1064.9350071603421</v>
      </c>
      <c r="P49" s="100">
        <v>18.0</v>
      </c>
      <c r="Q49" s="100">
        <v>1069.8427939414064</v>
      </c>
      <c r="R49" s="22"/>
      <c r="U49" s="58"/>
      <c r="V49" s="38" t="s">
        <v>86</v>
      </c>
      <c r="W49" s="100">
        <v>939.5978042817133</v>
      </c>
      <c r="X49" s="100">
        <v>4.0</v>
      </c>
      <c r="Y49" s="100">
        <v>934.283794141538</v>
      </c>
      <c r="Z49" s="110" t="s">
        <v>73</v>
      </c>
      <c r="AA49" s="100">
        <v>947.9801364747082</v>
      </c>
      <c r="AB49" s="100">
        <v>18.0</v>
      </c>
      <c r="AC49" s="111">
        <v>943.0040995949638</v>
      </c>
      <c r="AD49" s="38" t="s">
        <v>43</v>
      </c>
      <c r="AE49" s="100">
        <v>986.4825519138076</v>
      </c>
      <c r="AF49" s="100">
        <v>21.0</v>
      </c>
      <c r="AG49" s="100">
        <v>981.536513651554</v>
      </c>
      <c r="AH49" s="110" t="s">
        <v>9</v>
      </c>
      <c r="AI49" s="100">
        <v>1166.4159756692504</v>
      </c>
      <c r="AJ49" s="100">
        <v>30.0</v>
      </c>
      <c r="AK49" s="111">
        <v>1161.6520609514237</v>
      </c>
      <c r="AP49" s="112">
        <v>17.0</v>
      </c>
      <c r="AQ49" s="100">
        <v>11.0</v>
      </c>
      <c r="AR49" s="100"/>
      <c r="AS49" s="100"/>
    </row>
    <row r="50">
      <c r="A50" s="38" t="s">
        <v>212</v>
      </c>
      <c r="B50" s="110" t="s">
        <v>84</v>
      </c>
      <c r="C50" s="100">
        <v>965.3941270080593</v>
      </c>
      <c r="D50" s="100">
        <v>14.0</v>
      </c>
      <c r="E50" s="111">
        <v>960.3007546294799</v>
      </c>
      <c r="F50" s="38" t="s">
        <v>43</v>
      </c>
      <c r="G50" s="100">
        <v>981.536513651554</v>
      </c>
      <c r="H50" s="100">
        <v>15.0</v>
      </c>
      <c r="I50" s="100">
        <v>976.4507485356737</v>
      </c>
      <c r="J50" s="110" t="s">
        <v>20</v>
      </c>
      <c r="K50" s="100">
        <v>1023.0167147261983</v>
      </c>
      <c r="L50" s="100">
        <v>30.0</v>
      </c>
      <c r="M50" s="111">
        <v>1018.2756156830333</v>
      </c>
      <c r="N50" s="38" t="s">
        <v>15</v>
      </c>
      <c r="O50" s="100">
        <v>1069.8427939414064</v>
      </c>
      <c r="P50" s="100">
        <v>17.0</v>
      </c>
      <c r="Q50" s="100">
        <v>1064.763030479031</v>
      </c>
      <c r="R50" s="22"/>
      <c r="U50" s="58"/>
      <c r="V50" s="38" t="s">
        <v>73</v>
      </c>
      <c r="W50" s="100">
        <v>943.0040995949638</v>
      </c>
      <c r="X50" s="100">
        <v>25.0</v>
      </c>
      <c r="Y50" s="100">
        <v>948.1545083900926</v>
      </c>
      <c r="Z50" s="110" t="s">
        <v>82</v>
      </c>
      <c r="AA50" s="100">
        <v>948.2926634567859</v>
      </c>
      <c r="AB50" s="100">
        <v>18.0</v>
      </c>
      <c r="AC50" s="111">
        <v>953.2596412850475</v>
      </c>
      <c r="AD50" s="38" t="s">
        <v>12</v>
      </c>
      <c r="AE50" s="100">
        <v>988.8636490987855</v>
      </c>
      <c r="AF50" s="100">
        <v>12.0</v>
      </c>
      <c r="AG50" s="100">
        <v>993.6279593768835</v>
      </c>
      <c r="AH50" s="110" t="s">
        <v>9</v>
      </c>
      <c r="AI50" s="100">
        <v>1161.6520609514237</v>
      </c>
      <c r="AJ50" s="100">
        <v>28.0</v>
      </c>
      <c r="AK50" s="111">
        <v>1166.7703640499353</v>
      </c>
      <c r="AP50" s="112">
        <v>11.0</v>
      </c>
      <c r="AQ50" s="100">
        <v>17.0</v>
      </c>
      <c r="AR50" s="100"/>
      <c r="AS50" s="100"/>
    </row>
    <row r="51">
      <c r="A51" s="38" t="s">
        <v>213</v>
      </c>
      <c r="B51" s="110" t="s">
        <v>73</v>
      </c>
      <c r="C51" s="100">
        <v>948.1545083900926</v>
      </c>
      <c r="D51" s="100">
        <v>10.0</v>
      </c>
      <c r="E51" s="111">
        <v>943.3432792195243</v>
      </c>
      <c r="F51" s="38" t="s">
        <v>82</v>
      </c>
      <c r="G51" s="100">
        <v>953.2596412850475</v>
      </c>
      <c r="H51" s="100">
        <v>23.0</v>
      </c>
      <c r="I51" s="100">
        <v>948.7523395765451</v>
      </c>
      <c r="J51" s="110" t="s">
        <v>84</v>
      </c>
      <c r="K51" s="100">
        <v>960.3007546294799</v>
      </c>
      <c r="L51" s="100">
        <v>6.0</v>
      </c>
      <c r="M51" s="111">
        <v>955.3833817137564</v>
      </c>
      <c r="N51" s="38" t="s">
        <v>43</v>
      </c>
      <c r="O51" s="100">
        <v>976.4507485356737</v>
      </c>
      <c r="P51" s="100">
        <v>13.0</v>
      </c>
      <c r="Q51" s="100">
        <v>971.6866523304678</v>
      </c>
      <c r="R51" s="22"/>
      <c r="U51" s="58"/>
      <c r="V51" s="38" t="s">
        <v>20</v>
      </c>
      <c r="W51" s="100">
        <v>1018.2756156830333</v>
      </c>
      <c r="X51" s="100">
        <v>26.0</v>
      </c>
      <c r="Y51" s="100">
        <v>1024.5763535743026</v>
      </c>
      <c r="Z51" s="110" t="s">
        <v>15</v>
      </c>
      <c r="AA51" s="100">
        <v>1064.763030479031</v>
      </c>
      <c r="AB51" s="100">
        <v>20.0</v>
      </c>
      <c r="AC51" s="111">
        <v>1070.8468129980351</v>
      </c>
      <c r="AD51" s="38" t="s">
        <v>9</v>
      </c>
      <c r="AE51" s="100">
        <v>1166.7703640499353</v>
      </c>
      <c r="AF51" s="100">
        <v>37.0</v>
      </c>
      <c r="AG51" s="100">
        <v>1173.3858436396615</v>
      </c>
      <c r="AH51" s="22"/>
      <c r="AK51" s="58"/>
      <c r="AP51" s="112">
        <v>13.0</v>
      </c>
      <c r="AQ51" s="100">
        <v>15.0</v>
      </c>
      <c r="AR51" s="100"/>
      <c r="AS51" s="100"/>
    </row>
    <row r="52">
      <c r="A52" s="38" t="s">
        <v>214</v>
      </c>
      <c r="B52" s="110" t="s">
        <v>73</v>
      </c>
      <c r="C52" s="100">
        <v>943.3432792195243</v>
      </c>
      <c r="D52" s="100">
        <v>21.0</v>
      </c>
      <c r="E52" s="111">
        <v>953.6036778473164</v>
      </c>
      <c r="F52" s="38" t="s">
        <v>84</v>
      </c>
      <c r="G52" s="100">
        <v>955.3833817137564</v>
      </c>
      <c r="H52" s="100">
        <v>19.0</v>
      </c>
      <c r="I52" s="100">
        <v>965.5028357443396</v>
      </c>
      <c r="J52" s="110" t="s">
        <v>43</v>
      </c>
      <c r="K52" s="100">
        <v>971.6866523304678</v>
      </c>
      <c r="L52" s="100">
        <v>17.0</v>
      </c>
      <c r="M52" s="111">
        <v>981.6575101169799</v>
      </c>
      <c r="N52" s="38" t="s">
        <v>9</v>
      </c>
      <c r="O52" s="100">
        <v>1173.3858436396615</v>
      </c>
      <c r="P52" s="100">
        <v>33.0</v>
      </c>
      <c r="Q52" s="100">
        <v>1184.0351331947743</v>
      </c>
      <c r="R52" s="22"/>
      <c r="U52" s="58"/>
      <c r="V52" s="38" t="s">
        <v>82</v>
      </c>
      <c r="W52" s="100">
        <v>948.7523395765451</v>
      </c>
      <c r="X52" s="100">
        <v>19.0</v>
      </c>
      <c r="Y52" s="100">
        <v>938.6953754379807</v>
      </c>
      <c r="Z52" s="110" t="s">
        <v>35</v>
      </c>
      <c r="AA52" s="100">
        <v>1003.9894549204665</v>
      </c>
      <c r="AB52" s="100">
        <v>19.0</v>
      </c>
      <c r="AC52" s="111">
        <v>993.8340955462504</v>
      </c>
      <c r="AD52" s="38" t="s">
        <v>20</v>
      </c>
      <c r="AE52" s="100">
        <v>1024.5763535743026</v>
      </c>
      <c r="AF52" s="100">
        <v>15.0</v>
      </c>
      <c r="AG52" s="100">
        <v>1014.1945693731273</v>
      </c>
      <c r="AH52" s="110" t="s">
        <v>15</v>
      </c>
      <c r="AI52" s="100">
        <v>1070.8468129980351</v>
      </c>
      <c r="AJ52" s="100">
        <v>15.0</v>
      </c>
      <c r="AK52" s="111">
        <v>1060.4409207119909</v>
      </c>
      <c r="AP52" s="112">
        <v>20.0</v>
      </c>
      <c r="AQ52" s="100">
        <v>8.0</v>
      </c>
      <c r="AR52" s="100"/>
      <c r="AS52" s="100"/>
    </row>
    <row r="53">
      <c r="A53" s="38" t="s">
        <v>215</v>
      </c>
      <c r="B53" s="110" t="s">
        <v>82</v>
      </c>
      <c r="C53" s="100">
        <v>938.6953754379807</v>
      </c>
      <c r="D53" s="100">
        <v>19.0</v>
      </c>
      <c r="E53" s="111">
        <v>938.6953754379807</v>
      </c>
      <c r="F53" s="38" t="s">
        <v>73</v>
      </c>
      <c r="G53" s="100">
        <v>953.6036778473164</v>
      </c>
      <c r="H53" s="100">
        <v>13.0</v>
      </c>
      <c r="I53" s="100">
        <v>953.6036778473164</v>
      </c>
      <c r="J53" s="110" t="s">
        <v>15</v>
      </c>
      <c r="K53" s="100">
        <v>1060.4409207119909</v>
      </c>
      <c r="L53" s="100">
        <v>23.0</v>
      </c>
      <c r="M53" s="111">
        <v>1060.4409207119909</v>
      </c>
      <c r="R53" s="22"/>
      <c r="U53" s="58"/>
      <c r="V53" s="38" t="s">
        <v>84</v>
      </c>
      <c r="W53" s="100">
        <v>965.5028357443396</v>
      </c>
      <c r="X53" s="100">
        <v>12.0</v>
      </c>
      <c r="Y53" s="100">
        <v>965.5028357443396</v>
      </c>
      <c r="Z53" s="110" t="s">
        <v>43</v>
      </c>
      <c r="AA53" s="100">
        <v>981.6575101169799</v>
      </c>
      <c r="AB53" s="100">
        <v>18.0</v>
      </c>
      <c r="AC53" s="111">
        <v>981.6575101169799</v>
      </c>
      <c r="AD53" s="38" t="s">
        <v>20</v>
      </c>
      <c r="AE53" s="100">
        <v>1014.1945693731273</v>
      </c>
      <c r="AF53" s="100">
        <v>28.0</v>
      </c>
      <c r="AG53" s="100">
        <v>1014.1945693731273</v>
      </c>
      <c r="AH53" s="22"/>
      <c r="AK53" s="58"/>
      <c r="AP53" s="112">
        <v>14.0</v>
      </c>
      <c r="AQ53" s="100">
        <v>14.0</v>
      </c>
      <c r="AR53" s="100"/>
      <c r="AS53" s="100"/>
    </row>
    <row r="54">
      <c r="A54" s="38" t="s">
        <v>216</v>
      </c>
      <c r="B54" s="110" t="s">
        <v>86</v>
      </c>
      <c r="C54" s="100">
        <v>934.283794141538</v>
      </c>
      <c r="D54" s="100">
        <v>6.0</v>
      </c>
      <c r="E54" s="111">
        <v>938.0189063331632</v>
      </c>
      <c r="F54" s="38" t="s">
        <v>82</v>
      </c>
      <c r="G54" s="100">
        <v>938.6953754379807</v>
      </c>
      <c r="H54" s="100">
        <v>20.0</v>
      </c>
      <c r="I54" s="100">
        <v>942.7048280397087</v>
      </c>
      <c r="J54" s="110" t="s">
        <v>73</v>
      </c>
      <c r="K54" s="100">
        <v>953.6036778473164</v>
      </c>
      <c r="L54" s="100">
        <v>21.0</v>
      </c>
      <c r="M54" s="111">
        <v>957.6152356434822</v>
      </c>
      <c r="N54" s="38" t="s">
        <v>43</v>
      </c>
      <c r="O54" s="100">
        <v>981.6575101169799</v>
      </c>
      <c r="P54" s="100">
        <v>22.0</v>
      </c>
      <c r="Q54" s="100">
        <v>985.6610951935667</v>
      </c>
      <c r="R54" s="110" t="s">
        <v>9</v>
      </c>
      <c r="S54" s="100">
        <v>1184.0351331947743</v>
      </c>
      <c r="T54" s="100">
        <v>36.0</v>
      </c>
      <c r="U54" s="111">
        <v>1188.2754255286686</v>
      </c>
      <c r="V54" s="38" t="s">
        <v>60</v>
      </c>
      <c r="W54" s="100">
        <v>961.8232064021038</v>
      </c>
      <c r="X54" s="100">
        <v>16.0</v>
      </c>
      <c r="Y54" s="100">
        <v>957.8082788693539</v>
      </c>
      <c r="Z54" s="110" t="s">
        <v>84</v>
      </c>
      <c r="AA54" s="100">
        <v>965.5028357443396</v>
      </c>
      <c r="AB54" s="100">
        <v>8.0</v>
      </c>
      <c r="AC54" s="111">
        <v>961.3248459718754</v>
      </c>
      <c r="AD54" s="38" t="s">
        <v>35</v>
      </c>
      <c r="AE54" s="100">
        <v>993.8340955462504</v>
      </c>
      <c r="AF54" s="100">
        <v>22.0</v>
      </c>
      <c r="AG54" s="100">
        <v>989.9161798864302</v>
      </c>
      <c r="AH54" s="110" t="s">
        <v>20</v>
      </c>
      <c r="AI54" s="100">
        <v>1014.1945693731273</v>
      </c>
      <c r="AJ54" s="100">
        <v>25.0</v>
      </c>
      <c r="AK54" s="111">
        <v>1010.3263391004269</v>
      </c>
      <c r="AL54" s="38" t="s">
        <v>15</v>
      </c>
      <c r="AM54" s="100">
        <v>1060.4409207119909</v>
      </c>
      <c r="AN54" s="100">
        <v>18.0</v>
      </c>
      <c r="AO54" s="100">
        <v>1056.4199839497255</v>
      </c>
      <c r="AP54" s="112">
        <v>17.0</v>
      </c>
      <c r="AQ54" s="100">
        <v>11.0</v>
      </c>
    </row>
    <row r="55">
      <c r="A55" s="38" t="s">
        <v>217</v>
      </c>
      <c r="B55" s="110" t="s">
        <v>82</v>
      </c>
      <c r="C55" s="100">
        <v>942.7048280397087</v>
      </c>
      <c r="D55" s="100">
        <v>17.0</v>
      </c>
      <c r="E55" s="111">
        <v>944.9184712771091</v>
      </c>
      <c r="F55" s="38" t="s">
        <v>73</v>
      </c>
      <c r="G55" s="100">
        <v>957.6152356434822</v>
      </c>
      <c r="H55" s="100">
        <v>23.0</v>
      </c>
      <c r="I55" s="100">
        <v>959.8864282374162</v>
      </c>
      <c r="J55" s="110" t="s">
        <v>60</v>
      </c>
      <c r="K55" s="100">
        <v>957.8082788693539</v>
      </c>
      <c r="L55" s="100">
        <v>14.0</v>
      </c>
      <c r="M55" s="111">
        <v>959.9781003429216</v>
      </c>
      <c r="N55" s="38" t="s">
        <v>9</v>
      </c>
      <c r="O55" s="100">
        <v>1188.2754255286686</v>
      </c>
      <c r="P55" s="100">
        <v>33.0</v>
      </c>
      <c r="Q55" s="100">
        <v>1190.6207682237664</v>
      </c>
      <c r="R55" s="22"/>
      <c r="U55" s="58"/>
      <c r="V55" s="38" t="s">
        <v>84</v>
      </c>
      <c r="W55" s="100">
        <v>961.3248459718754</v>
      </c>
      <c r="X55" s="100">
        <v>4.0</v>
      </c>
      <c r="Y55" s="100">
        <v>958.9312403374868</v>
      </c>
      <c r="Z55" s="110" t="s">
        <v>35</v>
      </c>
      <c r="AA55" s="100">
        <v>989.9161798864302</v>
      </c>
      <c r="AB55" s="100">
        <v>22.0</v>
      </c>
      <c r="AC55" s="111">
        <v>987.7132491619711</v>
      </c>
      <c r="AD55" s="38" t="s">
        <v>20</v>
      </c>
      <c r="AE55" s="100">
        <v>1010.3263391004269</v>
      </c>
      <c r="AF55" s="100">
        <v>24.0</v>
      </c>
      <c r="AG55" s="100">
        <v>1008.1397404078274</v>
      </c>
      <c r="AH55" s="110" t="s">
        <v>15</v>
      </c>
      <c r="AI55" s="100">
        <v>1056.4199839497255</v>
      </c>
      <c r="AJ55" s="100">
        <v>22.0</v>
      </c>
      <c r="AK55" s="111">
        <v>1054.2031190011728</v>
      </c>
      <c r="AP55" s="112">
        <v>15.0</v>
      </c>
      <c r="AQ55" s="100">
        <v>13.0</v>
      </c>
    </row>
    <row r="56">
      <c r="A56" s="38" t="s">
        <v>218</v>
      </c>
      <c r="B56" s="110" t="s">
        <v>84</v>
      </c>
      <c r="C56" s="100">
        <v>958.9312403374868</v>
      </c>
      <c r="D56" s="100">
        <v>20.0</v>
      </c>
      <c r="E56" s="111">
        <v>962.2043000726615</v>
      </c>
      <c r="F56" s="38" t="s">
        <v>43</v>
      </c>
      <c r="G56" s="100">
        <v>985.6610951935667</v>
      </c>
      <c r="H56" s="100">
        <v>26.0</v>
      </c>
      <c r="I56" s="100">
        <v>989.0101695994794</v>
      </c>
      <c r="J56" s="110" t="s">
        <v>9</v>
      </c>
      <c r="K56" s="100">
        <v>1190.6207682237664</v>
      </c>
      <c r="L56" s="100">
        <v>30.0</v>
      </c>
      <c r="M56" s="111">
        <v>1193.998634082679</v>
      </c>
      <c r="R56" s="22"/>
      <c r="U56" s="58"/>
      <c r="V56" s="38" t="s">
        <v>86</v>
      </c>
      <c r="W56" s="100">
        <v>938.0189063331632</v>
      </c>
      <c r="X56" s="100">
        <v>5.0</v>
      </c>
      <c r="Y56" s="100">
        <v>935.4252801650707</v>
      </c>
      <c r="Z56" s="110" t="s">
        <v>82</v>
      </c>
      <c r="AA56" s="100">
        <v>944.9184712771091</v>
      </c>
      <c r="AB56" s="100">
        <v>9.0</v>
      </c>
      <c r="AC56" s="111">
        <v>942.3714394110672</v>
      </c>
      <c r="AD56" s="38" t="s">
        <v>20</v>
      </c>
      <c r="AE56" s="100">
        <v>1008.1397404078274</v>
      </c>
      <c r="AF56" s="100">
        <v>24.0</v>
      </c>
      <c r="AG56" s="100">
        <v>1005.7574117786234</v>
      </c>
      <c r="AH56" s="110" t="s">
        <v>15</v>
      </c>
      <c r="AI56" s="100">
        <v>1054.2031190011728</v>
      </c>
      <c r="AJ56" s="100">
        <v>17.0</v>
      </c>
      <c r="AK56" s="111">
        <v>1051.7261056645114</v>
      </c>
      <c r="AP56" s="112">
        <v>14.0</v>
      </c>
      <c r="AQ56" s="100">
        <v>14.0</v>
      </c>
      <c r="AR56" s="38" t="s">
        <v>219</v>
      </c>
      <c r="AS56" s="38"/>
    </row>
    <row r="57">
      <c r="A57" s="38" t="s">
        <v>220</v>
      </c>
      <c r="B57" s="110" t="s">
        <v>84</v>
      </c>
      <c r="C57" s="100">
        <v>962.2043000726615</v>
      </c>
      <c r="D57" s="100">
        <v>15.0</v>
      </c>
      <c r="E57" s="111">
        <v>967.3073444953118</v>
      </c>
      <c r="F57" s="38" t="s">
        <v>43</v>
      </c>
      <c r="G57" s="100">
        <v>989.0101695994794</v>
      </c>
      <c r="H57" s="100">
        <v>24.0</v>
      </c>
      <c r="I57" s="100">
        <v>994.3183466550889</v>
      </c>
      <c r="J57" s="110" t="s">
        <v>20</v>
      </c>
      <c r="K57" s="100">
        <v>1005.7574117786234</v>
      </c>
      <c r="L57" s="100">
        <v>29.0</v>
      </c>
      <c r="M57" s="111">
        <v>1011.1820145427109</v>
      </c>
      <c r="N57" s="38" t="s">
        <v>15</v>
      </c>
      <c r="O57" s="100">
        <v>1051.7261056645114</v>
      </c>
      <c r="P57" s="100">
        <v>20.0</v>
      </c>
      <c r="Q57" s="100">
        <v>1056.890281422164</v>
      </c>
      <c r="R57" s="22"/>
      <c r="U57" s="58"/>
      <c r="V57" s="38" t="s">
        <v>86</v>
      </c>
      <c r="W57" s="100">
        <v>935.4252801650707</v>
      </c>
      <c r="X57" s="100">
        <v>3.0</v>
      </c>
      <c r="Y57" s="100">
        <v>929.829923877467</v>
      </c>
      <c r="Z57" s="110" t="s">
        <v>82</v>
      </c>
      <c r="AA57" s="100">
        <v>942.3714394110672</v>
      </c>
      <c r="AB57" s="100">
        <v>17.0</v>
      </c>
      <c r="AC57" s="111">
        <v>937.1342090266673</v>
      </c>
      <c r="AD57" s="38" t="s">
        <v>60</v>
      </c>
      <c r="AE57" s="100">
        <v>959.9781003429216</v>
      </c>
      <c r="AF57" s="100">
        <v>21.0</v>
      </c>
      <c r="AG57" s="100">
        <v>954.8241353740397</v>
      </c>
      <c r="AH57" s="110" t="s">
        <v>9</v>
      </c>
      <c r="AI57" s="100">
        <v>1193.998634082679</v>
      </c>
      <c r="AJ57" s="100">
        <v>29.0</v>
      </c>
      <c r="AK57" s="111">
        <v>1188.9851857235644</v>
      </c>
      <c r="AP57" s="112">
        <v>16.0</v>
      </c>
      <c r="AQ57" s="100">
        <v>12.0</v>
      </c>
      <c r="AR57" s="38" t="s">
        <v>221</v>
      </c>
      <c r="AS57" s="38"/>
    </row>
    <row r="58">
      <c r="A58" s="38" t="s">
        <v>222</v>
      </c>
      <c r="B58" s="110" t="s">
        <v>60</v>
      </c>
      <c r="C58" s="100">
        <v>954.8241353740397</v>
      </c>
      <c r="D58" s="100">
        <v>16.0</v>
      </c>
      <c r="E58" s="111">
        <v>955.0748526972033</v>
      </c>
      <c r="F58" s="38" t="s">
        <v>73</v>
      </c>
      <c r="G58" s="100">
        <v>959.8864282374162</v>
      </c>
      <c r="H58" s="100">
        <v>17.0</v>
      </c>
      <c r="I58" s="100">
        <v>960.138140772765</v>
      </c>
      <c r="J58" s="110" t="s">
        <v>43</v>
      </c>
      <c r="K58" s="100">
        <v>994.3183466550889</v>
      </c>
      <c r="L58" s="100">
        <v>19.0</v>
      </c>
      <c r="M58" s="111">
        <v>994.571132281364</v>
      </c>
      <c r="N58" s="38" t="s">
        <v>20</v>
      </c>
      <c r="O58" s="100">
        <v>1011.1820145427109</v>
      </c>
      <c r="P58" s="100">
        <v>13.0</v>
      </c>
      <c r="Q58" s="100">
        <v>1011.4267990579235</v>
      </c>
      <c r="R58" s="22"/>
      <c r="U58" s="58"/>
      <c r="V58" s="38" t="s">
        <v>86</v>
      </c>
      <c r="W58" s="100">
        <v>929.829923877467</v>
      </c>
      <c r="X58" s="100">
        <v>2.0</v>
      </c>
      <c r="Y58" s="100">
        <v>929.4690178075789</v>
      </c>
      <c r="Z58" s="110" t="s">
        <v>15</v>
      </c>
      <c r="AA58" s="100">
        <v>1056.890281422164</v>
      </c>
      <c r="AB58" s="100">
        <v>26.0</v>
      </c>
      <c r="AC58" s="111">
        <v>1056.561803880805</v>
      </c>
      <c r="AD58" s="38" t="s">
        <v>9</v>
      </c>
      <c r="AE58" s="100">
        <v>1188.9851857235644</v>
      </c>
      <c r="AF58" s="100">
        <v>37.0</v>
      </c>
      <c r="AG58" s="100">
        <v>1188.6745693348114</v>
      </c>
      <c r="AH58" s="110"/>
      <c r="AK58" s="111"/>
      <c r="AP58" s="112">
        <v>19.0</v>
      </c>
      <c r="AQ58" s="100">
        <v>9.0</v>
      </c>
    </row>
    <row r="59">
      <c r="A59" s="38" t="s">
        <v>223</v>
      </c>
      <c r="B59" s="110" t="s">
        <v>43</v>
      </c>
      <c r="C59" s="100">
        <v>994.571132281364</v>
      </c>
      <c r="D59" s="100">
        <v>21.0</v>
      </c>
      <c r="E59" s="111">
        <v>991.9838072096649</v>
      </c>
      <c r="F59" s="38" t="s">
        <v>20</v>
      </c>
      <c r="G59" s="100">
        <v>1011.4267990579235</v>
      </c>
      <c r="H59" s="100">
        <v>16.0</v>
      </c>
      <c r="I59" s="100">
        <v>1008.7680270151036</v>
      </c>
      <c r="J59" s="110" t="s">
        <v>78</v>
      </c>
      <c r="K59" s="100">
        <v>1019.1753015622576</v>
      </c>
      <c r="L59" s="100">
        <v>9.0</v>
      </c>
      <c r="M59" s="111">
        <v>1016.4213986767766</v>
      </c>
      <c r="R59" s="22"/>
      <c r="U59" s="58"/>
      <c r="V59" s="38" t="s">
        <v>82</v>
      </c>
      <c r="W59" s="100">
        <v>937.1342090266673</v>
      </c>
      <c r="X59" s="100">
        <v>13.0</v>
      </c>
      <c r="Y59" s="100">
        <v>939.7491107358153</v>
      </c>
      <c r="Z59" s="110" t="s">
        <v>84</v>
      </c>
      <c r="AA59" s="100">
        <v>967.3073444953118</v>
      </c>
      <c r="AB59" s="100">
        <v>14.0</v>
      </c>
      <c r="AC59" s="111">
        <v>969.9160908069672</v>
      </c>
      <c r="AD59" s="38" t="s">
        <v>9</v>
      </c>
      <c r="AE59" s="100">
        <v>1188.6745693348114</v>
      </c>
      <c r="AF59" s="100">
        <v>29.0</v>
      </c>
      <c r="AG59" s="100">
        <v>1191.450921314008</v>
      </c>
      <c r="AH59" s="22"/>
      <c r="AK59" s="58"/>
      <c r="AP59" s="112">
        <v>13.0</v>
      </c>
      <c r="AQ59" s="100">
        <v>15.0</v>
      </c>
      <c r="AR59" s="38" t="s">
        <v>224</v>
      </c>
      <c r="AS59" s="38"/>
    </row>
    <row r="60">
      <c r="A60" s="38" t="s">
        <v>225</v>
      </c>
      <c r="B60" s="110" t="s">
        <v>43</v>
      </c>
      <c r="C60" s="100">
        <v>991.9838072096649</v>
      </c>
      <c r="D60" s="100">
        <v>17.0</v>
      </c>
      <c r="E60" s="111">
        <v>993.971061136576</v>
      </c>
      <c r="F60" s="38" t="s">
        <v>20</v>
      </c>
      <c r="G60" s="100">
        <v>1008.7680270151036</v>
      </c>
      <c r="H60" s="100">
        <v>20.0</v>
      </c>
      <c r="I60" s="100">
        <v>1010.7807730881924</v>
      </c>
      <c r="J60" s="22"/>
      <c r="M60" s="58"/>
      <c r="R60" s="22"/>
      <c r="U60" s="58"/>
      <c r="V60" s="38" t="s">
        <v>84</v>
      </c>
      <c r="W60" s="100">
        <v>969.9160908069672</v>
      </c>
      <c r="X60" s="100">
        <v>8.0</v>
      </c>
      <c r="Y60" s="100">
        <v>967.8408275209835</v>
      </c>
      <c r="Z60" s="110" t="s">
        <v>9</v>
      </c>
      <c r="AA60" s="100">
        <v>1191.450921314008</v>
      </c>
      <c r="AB60" s="100">
        <v>25.0</v>
      </c>
      <c r="AC60" s="111">
        <v>1189.5261845999917</v>
      </c>
      <c r="AH60" s="22"/>
      <c r="AK60" s="58"/>
      <c r="AP60" s="112">
        <v>14.0</v>
      </c>
      <c r="AQ60" s="100">
        <v>14.0</v>
      </c>
      <c r="AR60" s="38" t="s">
        <v>226</v>
      </c>
      <c r="AS60" s="38"/>
    </row>
    <row r="61">
      <c r="A61" s="38" t="s">
        <v>227</v>
      </c>
      <c r="B61" s="110" t="s">
        <v>43</v>
      </c>
      <c r="C61" s="100">
        <v>993.971061136576</v>
      </c>
      <c r="D61" s="100">
        <v>9.0</v>
      </c>
      <c r="E61" s="111">
        <v>983.6437296784723</v>
      </c>
      <c r="F61" s="38" t="s">
        <v>20</v>
      </c>
      <c r="G61" s="100">
        <v>1010.7807730881924</v>
      </c>
      <c r="H61" s="100">
        <v>17.0</v>
      </c>
      <c r="I61" s="100">
        <v>1000.8347578958245</v>
      </c>
      <c r="J61" s="110" t="s">
        <v>78</v>
      </c>
      <c r="K61" s="100">
        <v>1016.4213986767766</v>
      </c>
      <c r="L61" s="100">
        <v>13.0</v>
      </c>
      <c r="M61" s="111">
        <v>1006.2701534317769</v>
      </c>
      <c r="N61" s="38" t="s">
        <v>15</v>
      </c>
      <c r="O61" s="100">
        <v>1056.561803880805</v>
      </c>
      <c r="P61" s="100">
        <v>25.0</v>
      </c>
      <c r="Q61" s="100">
        <v>1046.9863957762764</v>
      </c>
      <c r="R61" s="22"/>
      <c r="U61" s="58"/>
      <c r="V61" s="38" t="s">
        <v>82</v>
      </c>
      <c r="W61" s="100">
        <v>939.7491107358153</v>
      </c>
      <c r="X61" s="100">
        <v>16.0</v>
      </c>
      <c r="Y61" s="100">
        <v>949.5953205240813</v>
      </c>
      <c r="Z61" s="110" t="s">
        <v>73</v>
      </c>
      <c r="AA61" s="100">
        <v>960.138140772765</v>
      </c>
      <c r="AB61" s="100">
        <v>15.0</v>
      </c>
      <c r="AC61" s="111">
        <v>969.8778389826831</v>
      </c>
      <c r="AD61" s="38" t="s">
        <v>35</v>
      </c>
      <c r="AE61" s="100">
        <v>987.7132491619711</v>
      </c>
      <c r="AF61" s="100">
        <v>18.0</v>
      </c>
      <c r="AG61" s="100">
        <v>997.5415879297466</v>
      </c>
      <c r="AH61" s="110" t="s">
        <v>9</v>
      </c>
      <c r="AI61" s="100">
        <v>1189.5261845999917</v>
      </c>
      <c r="AJ61" s="100">
        <v>35.0</v>
      </c>
      <c r="AK61" s="111">
        <v>1200.1119378340322</v>
      </c>
      <c r="AP61" s="112">
        <v>9.0</v>
      </c>
      <c r="AQ61" s="100">
        <v>19.0</v>
      </c>
      <c r="AR61" s="38" t="s">
        <v>228</v>
      </c>
      <c r="AS61" s="38"/>
    </row>
    <row r="62">
      <c r="A62" s="38" t="s">
        <v>229</v>
      </c>
      <c r="B62" s="110" t="s">
        <v>82</v>
      </c>
      <c r="C62" s="100">
        <v>949.5953205240813</v>
      </c>
      <c r="D62" s="100">
        <v>9.0</v>
      </c>
      <c r="E62" s="111">
        <v>954.613611876446</v>
      </c>
      <c r="F62" s="38" t="s">
        <v>43</v>
      </c>
      <c r="G62" s="100">
        <v>983.6437296784723</v>
      </c>
      <c r="H62" s="100">
        <v>18.0</v>
      </c>
      <c r="I62" s="100">
        <v>988.8701101521718</v>
      </c>
      <c r="J62" s="110" t="s">
        <v>9</v>
      </c>
      <c r="K62" s="100">
        <v>1200.1119378340322</v>
      </c>
      <c r="L62" s="38">
        <v>31.0</v>
      </c>
      <c r="M62" s="111">
        <v>1204.8672660079678</v>
      </c>
      <c r="R62" s="22"/>
      <c r="U62" s="58"/>
      <c r="V62" s="38" t="s">
        <v>12</v>
      </c>
      <c r="W62" s="100">
        <v>993.6279593768835</v>
      </c>
      <c r="X62" s="100">
        <v>12.0</v>
      </c>
      <c r="Y62" s="100">
        <v>988.5035520578091</v>
      </c>
      <c r="Z62" s="110" t="s">
        <v>35</v>
      </c>
      <c r="AA62" s="100">
        <v>997.5415879297466</v>
      </c>
      <c r="AB62" s="100">
        <v>26.0</v>
      </c>
      <c r="AC62" s="111">
        <v>992.7645883359141</v>
      </c>
      <c r="AD62" s="38" t="s">
        <v>15</v>
      </c>
      <c r="AE62" s="100">
        <v>1046.9863957762764</v>
      </c>
      <c r="AF62" s="100">
        <v>14.0</v>
      </c>
      <c r="AG62" s="100">
        <v>1041.8878026891832</v>
      </c>
      <c r="AH62" s="22"/>
      <c r="AK62" s="58"/>
      <c r="AP62" s="112">
        <v>17.0</v>
      </c>
      <c r="AQ62" s="100">
        <v>11.0</v>
      </c>
      <c r="AR62" s="38" t="s">
        <v>230</v>
      </c>
      <c r="AS62" s="38"/>
    </row>
    <row r="63">
      <c r="A63" s="38" t="s">
        <v>231</v>
      </c>
      <c r="B63" s="110" t="s">
        <v>82</v>
      </c>
      <c r="C63" s="100">
        <v>954.613611876446</v>
      </c>
      <c r="D63" s="100">
        <v>12.0</v>
      </c>
      <c r="E63" s="111">
        <v>954.613611876446</v>
      </c>
      <c r="F63" s="38" t="s">
        <v>73</v>
      </c>
      <c r="G63" s="100">
        <v>969.8778389826831</v>
      </c>
      <c r="H63" s="100">
        <v>23.0</v>
      </c>
      <c r="I63" s="100">
        <v>969.8778389826831</v>
      </c>
      <c r="J63" s="110" t="s">
        <v>43</v>
      </c>
      <c r="K63" s="100">
        <v>988.8701101521718</v>
      </c>
      <c r="L63" s="100">
        <v>21.0</v>
      </c>
      <c r="M63" s="111">
        <v>988.8701101521718</v>
      </c>
      <c r="N63" s="38" t="s">
        <v>9</v>
      </c>
      <c r="O63" s="100">
        <v>1204.8672660079678</v>
      </c>
      <c r="P63" s="100">
        <v>22.0</v>
      </c>
      <c r="Q63" s="100">
        <v>1204.8672660079678</v>
      </c>
      <c r="R63" s="22"/>
      <c r="U63" s="58"/>
      <c r="V63" s="38" t="s">
        <v>20</v>
      </c>
      <c r="W63" s="100">
        <v>1000.8347578958245</v>
      </c>
      <c r="X63" s="100">
        <v>18.0</v>
      </c>
      <c r="Y63" s="100">
        <v>1000.8347578958245</v>
      </c>
      <c r="Z63" s="110" t="s">
        <v>78</v>
      </c>
      <c r="AA63" s="100">
        <v>1006.2701534317769</v>
      </c>
      <c r="AB63" s="100">
        <v>8.0</v>
      </c>
      <c r="AC63" s="111">
        <v>1006.2701534317769</v>
      </c>
      <c r="AD63" s="38" t="s">
        <v>15</v>
      </c>
      <c r="AE63" s="100">
        <v>1041.8878026891832</v>
      </c>
      <c r="AF63" s="100">
        <v>22.0</v>
      </c>
      <c r="AG63" s="100">
        <v>1041.8878026891832</v>
      </c>
      <c r="AH63" s="22"/>
      <c r="AK63" s="58"/>
      <c r="AP63" s="112">
        <v>18.0</v>
      </c>
      <c r="AQ63" s="100">
        <v>10.0</v>
      </c>
      <c r="AR63" s="38" t="s">
        <v>232</v>
      </c>
    </row>
    <row r="64">
      <c r="A64" s="38" t="s">
        <v>233</v>
      </c>
      <c r="B64" s="110" t="s">
        <v>82</v>
      </c>
      <c r="C64" s="100">
        <v>954.613611876446</v>
      </c>
      <c r="D64" s="100">
        <v>19.0</v>
      </c>
      <c r="E64" s="111">
        <v>958.867712600696</v>
      </c>
      <c r="F64" s="38" t="s">
        <v>60</v>
      </c>
      <c r="G64" s="100">
        <v>955.0748526972033</v>
      </c>
      <c r="H64" s="100">
        <v>11.0</v>
      </c>
      <c r="I64" s="100">
        <v>959.1584893762052</v>
      </c>
      <c r="J64" s="110" t="s">
        <v>73</v>
      </c>
      <c r="K64" s="100">
        <v>969.8778389826831</v>
      </c>
      <c r="L64" s="100">
        <v>19.0</v>
      </c>
      <c r="M64" s="111">
        <v>974.1175315482183</v>
      </c>
      <c r="N64" s="38" t="s">
        <v>9</v>
      </c>
      <c r="O64" s="100">
        <v>1204.8672660079678</v>
      </c>
      <c r="P64" s="100">
        <v>30.0</v>
      </c>
      <c r="Q64" s="100">
        <v>1209.2898360391807</v>
      </c>
      <c r="R64" s="22"/>
      <c r="U64" s="58"/>
      <c r="V64" s="38" t="s">
        <v>43</v>
      </c>
      <c r="W64" s="100">
        <v>988.8701101521718</v>
      </c>
      <c r="X64" s="100">
        <v>15.0</v>
      </c>
      <c r="Y64" s="100">
        <v>984.5868277750013</v>
      </c>
      <c r="Z64" s="110" t="s">
        <v>20</v>
      </c>
      <c r="AA64" s="100">
        <v>1000.8347578958245</v>
      </c>
      <c r="AB64" s="100">
        <v>27.0</v>
      </c>
      <c r="AC64" s="111">
        <v>996.8000068635375</v>
      </c>
      <c r="AD64" s="38" t="s">
        <v>78</v>
      </c>
      <c r="AE64" s="100">
        <v>1006.2701534317769</v>
      </c>
      <c r="AF64" s="100">
        <v>6.0</v>
      </c>
      <c r="AG64" s="100">
        <v>1001.7865498249903</v>
      </c>
      <c r="AH64" s="110" t="s">
        <v>15</v>
      </c>
      <c r="AI64" s="100">
        <v>1041.8878026891832</v>
      </c>
      <c r="AJ64" s="100">
        <v>20.0</v>
      </c>
      <c r="AK64" s="111">
        <v>1037.6894397054273</v>
      </c>
      <c r="AP64" s="112">
        <v>16.0</v>
      </c>
      <c r="AQ64" s="100">
        <v>12.0</v>
      </c>
    </row>
    <row r="65">
      <c r="A65" s="38" t="s">
        <v>234</v>
      </c>
      <c r="B65" s="110" t="s">
        <v>82</v>
      </c>
      <c r="C65" s="100">
        <v>958.867712600696</v>
      </c>
      <c r="D65" s="100">
        <v>7.0</v>
      </c>
      <c r="E65" s="111">
        <v>960.8663815295699</v>
      </c>
      <c r="F65" s="38" t="s">
        <v>60</v>
      </c>
      <c r="G65" s="100">
        <v>959.1584893762052</v>
      </c>
      <c r="H65" s="100">
        <v>3.0</v>
      </c>
      <c r="I65" s="100">
        <v>961.1171088162629</v>
      </c>
      <c r="J65" s="110" t="s">
        <v>43</v>
      </c>
      <c r="K65" s="100">
        <v>984.5868277750013</v>
      </c>
      <c r="L65" s="100">
        <v>5.0</v>
      </c>
      <c r="M65" s="111">
        <v>986.5616110203248</v>
      </c>
      <c r="N65" s="38" t="s">
        <v>9</v>
      </c>
      <c r="O65" s="100">
        <v>1209.2898360391807</v>
      </c>
      <c r="P65" s="100">
        <v>15.0</v>
      </c>
      <c r="Q65" s="100">
        <v>1211.3577644249258</v>
      </c>
      <c r="R65" s="22"/>
      <c r="U65" s="58"/>
      <c r="V65" s="38" t="s">
        <v>35</v>
      </c>
      <c r="W65" s="100">
        <v>992.7645883359141</v>
      </c>
      <c r="X65" s="100">
        <v>13.0</v>
      </c>
      <c r="Y65" s="100">
        <v>990.798839910495</v>
      </c>
      <c r="Z65" s="110" t="s">
        <v>20</v>
      </c>
      <c r="AA65" s="100">
        <v>996.8000068635375</v>
      </c>
      <c r="AB65" s="100">
        <v>6.0</v>
      </c>
      <c r="AC65" s="111">
        <v>994.7636718388976</v>
      </c>
      <c r="AD65" s="38" t="s">
        <v>32</v>
      </c>
      <c r="AE65" s="100">
        <v>1004.0192018984058</v>
      </c>
      <c r="AF65" s="100">
        <v>14.0</v>
      </c>
      <c r="AG65" s="100">
        <v>1002.0618948338762</v>
      </c>
      <c r="AH65" s="110" t="s">
        <v>15</v>
      </c>
      <c r="AI65" s="100">
        <v>1037.6894397054273</v>
      </c>
      <c r="AJ65" s="100">
        <v>6.0</v>
      </c>
      <c r="AK65" s="111">
        <v>1035.648830220016</v>
      </c>
      <c r="AP65" s="112">
        <v>15.0</v>
      </c>
      <c r="AQ65" s="100">
        <v>14.0</v>
      </c>
      <c r="AR65" s="38" t="s">
        <v>235</v>
      </c>
      <c r="AS65" s="38" t="s">
        <v>236</v>
      </c>
    </row>
    <row r="66">
      <c r="A66" s="38" t="s">
        <v>237</v>
      </c>
      <c r="B66" s="110" t="s">
        <v>82</v>
      </c>
      <c r="C66" s="100">
        <v>960.8663815295699</v>
      </c>
      <c r="D66" s="100">
        <v>19.0</v>
      </c>
      <c r="E66" s="111">
        <v>964.5497435914795</v>
      </c>
      <c r="F66" s="38" t="s">
        <v>73</v>
      </c>
      <c r="G66" s="100">
        <v>974.1175315482183</v>
      </c>
      <c r="H66" s="100">
        <v>16.0</v>
      </c>
      <c r="I66" s="100">
        <v>977.736278396126</v>
      </c>
      <c r="J66" s="110" t="s">
        <v>20</v>
      </c>
      <c r="K66" s="100">
        <v>994.763671838898</v>
      </c>
      <c r="L66" s="100">
        <v>21.0</v>
      </c>
      <c r="M66" s="111">
        <v>998.4615629290809</v>
      </c>
      <c r="R66" s="22"/>
      <c r="U66" s="58"/>
      <c r="V66" s="38" t="s">
        <v>86</v>
      </c>
      <c r="W66" s="100">
        <v>929.4690178075789</v>
      </c>
      <c r="X66" s="100">
        <v>5.0</v>
      </c>
      <c r="Y66" s="100">
        <v>925.6269510906538</v>
      </c>
      <c r="Z66" s="110" t="s">
        <v>43</v>
      </c>
      <c r="AA66" s="100">
        <v>986.5616110203248</v>
      </c>
      <c r="AB66" s="100">
        <v>23.0</v>
      </c>
      <c r="AC66" s="111">
        <v>983.0101286710942</v>
      </c>
      <c r="AD66" s="38" t="s">
        <v>15</v>
      </c>
      <c r="AE66" s="100">
        <v>1035.648830220016</v>
      </c>
      <c r="AF66" s="100">
        <v>21.0</v>
      </c>
      <c r="AG66" s="100">
        <v>1032.0423792861716</v>
      </c>
      <c r="AH66" s="22"/>
      <c r="AK66" s="58"/>
      <c r="AP66" s="112">
        <v>15.0</v>
      </c>
      <c r="AQ66" s="100">
        <v>13.0</v>
      </c>
    </row>
    <row r="67">
      <c r="A67" s="38" t="s">
        <v>238</v>
      </c>
      <c r="B67" s="110" t="s">
        <v>43</v>
      </c>
      <c r="C67" s="100">
        <v>983.0101286710942</v>
      </c>
      <c r="D67" s="100">
        <v>27.0</v>
      </c>
      <c r="E67" s="111">
        <v>993.5276559948911</v>
      </c>
      <c r="F67" s="38" t="s">
        <v>20</v>
      </c>
      <c r="G67" s="100">
        <v>998.4615629290809</v>
      </c>
      <c r="H67" s="100">
        <v>27.0</v>
      </c>
      <c r="I67" s="100">
        <v>1008.944035605284</v>
      </c>
      <c r="J67" s="22"/>
      <c r="M67" s="58"/>
      <c r="R67" s="22"/>
      <c r="U67" s="58"/>
      <c r="V67" s="38" t="s">
        <v>84</v>
      </c>
      <c r="W67" s="100">
        <v>967.8408275209835</v>
      </c>
      <c r="X67" s="100">
        <v>17.0</v>
      </c>
      <c r="Y67" s="100">
        <v>957.0808519691294</v>
      </c>
      <c r="Z67" s="110" t="s">
        <v>15</v>
      </c>
      <c r="AA67" s="100">
        <v>1032.0423792861716</v>
      </c>
      <c r="AB67" s="100">
        <v>29.0</v>
      </c>
      <c r="AC67" s="111">
        <v>1021.8023548380256</v>
      </c>
      <c r="AH67" s="22"/>
      <c r="AK67" s="58"/>
      <c r="AP67" s="112">
        <v>24.0</v>
      </c>
      <c r="AQ67" s="100">
        <v>18.0</v>
      </c>
    </row>
    <row r="68">
      <c r="A68" s="38" t="s">
        <v>239</v>
      </c>
      <c r="B68" s="110" t="s">
        <v>43</v>
      </c>
      <c r="C68" s="100">
        <v>993.5276559948911</v>
      </c>
      <c r="D68" s="100">
        <v>26.0</v>
      </c>
      <c r="E68" s="111">
        <v>992.183990324541</v>
      </c>
      <c r="F68" s="38" t="s">
        <v>50</v>
      </c>
      <c r="G68" s="100">
        <v>993.529591921008</v>
      </c>
      <c r="H68" s="100">
        <v>12.0</v>
      </c>
      <c r="I68" s="100">
        <v>992.0879258771636</v>
      </c>
      <c r="J68" s="110" t="s">
        <v>78</v>
      </c>
      <c r="K68" s="100">
        <v>1001.7865498249903</v>
      </c>
      <c r="L68" s="100">
        <v>2.0</v>
      </c>
      <c r="M68" s="111">
        <v>1000.2733755836941</v>
      </c>
      <c r="N68" s="38" t="s">
        <v>20</v>
      </c>
      <c r="O68" s="100">
        <v>1008.944035605284</v>
      </c>
      <c r="P68" s="100">
        <v>18.0</v>
      </c>
      <c r="Q68" s="100">
        <v>1007.5416893169496</v>
      </c>
      <c r="R68" s="110" t="s">
        <v>15</v>
      </c>
      <c r="S68" s="100">
        <v>1021.8023548380256</v>
      </c>
      <c r="T68" s="100">
        <v>33.0</v>
      </c>
      <c r="U68" s="111">
        <v>1020.5032070818506</v>
      </c>
      <c r="V68" s="38" t="s">
        <v>84</v>
      </c>
      <c r="W68" s="100">
        <v>957.0808519691294</v>
      </c>
      <c r="X68" s="100">
        <v>18.0</v>
      </c>
      <c r="Y68" s="100">
        <v>958.467066865789</v>
      </c>
      <c r="Z68" s="110" t="s">
        <v>82</v>
      </c>
      <c r="AA68" s="100">
        <v>964.5497435914795</v>
      </c>
      <c r="AB68" s="100">
        <v>24.0</v>
      </c>
      <c r="AC68" s="111">
        <v>965.975508910173</v>
      </c>
      <c r="AD68" s="38" t="s">
        <v>12</v>
      </c>
      <c r="AE68" s="100">
        <v>988.5035520578091</v>
      </c>
      <c r="AF68" s="100">
        <v>26.0</v>
      </c>
      <c r="AG68" s="100">
        <v>989.936572711574</v>
      </c>
      <c r="AH68" s="110" t="s">
        <v>35</v>
      </c>
      <c r="AI68" s="100">
        <v>990.798839910495</v>
      </c>
      <c r="AJ68" s="100">
        <v>13.0</v>
      </c>
      <c r="AK68" s="111">
        <v>992.1403046985154</v>
      </c>
      <c r="AL68" s="38" t="s">
        <v>9</v>
      </c>
      <c r="AM68" s="100">
        <v>1211.3577644249258</v>
      </c>
      <c r="AN68" s="100">
        <v>25.0</v>
      </c>
      <c r="AO68" s="100">
        <v>1212.7712987677876</v>
      </c>
      <c r="AP68" s="112">
        <v>13.0</v>
      </c>
      <c r="AQ68" s="100">
        <v>15.0</v>
      </c>
    </row>
    <row r="69">
      <c r="A69" s="38" t="s">
        <v>240</v>
      </c>
      <c r="B69" s="110" t="s">
        <v>43</v>
      </c>
      <c r="C69" s="100">
        <v>992.183990324541</v>
      </c>
      <c r="D69" s="100">
        <v>24.0</v>
      </c>
      <c r="E69" s="111">
        <v>994.6288991623936</v>
      </c>
      <c r="F69" s="38" t="s">
        <v>78</v>
      </c>
      <c r="G69" s="100">
        <v>1000.2733755836941</v>
      </c>
      <c r="H69" s="100">
        <v>10.0</v>
      </c>
      <c r="I69" s="100">
        <v>1002.54737236421</v>
      </c>
      <c r="J69" s="110" t="s">
        <v>32</v>
      </c>
      <c r="K69" s="100">
        <v>1002.0618948338762</v>
      </c>
      <c r="L69" s="100">
        <v>19.0</v>
      </c>
      <c r="M69" s="111">
        <v>1004.4432899585335</v>
      </c>
      <c r="N69" s="38" t="s">
        <v>20</v>
      </c>
      <c r="O69" s="100">
        <v>1007.5416893169496</v>
      </c>
      <c r="P69" s="100">
        <v>26.0</v>
      </c>
      <c r="Q69" s="100">
        <v>1010.0053347615378</v>
      </c>
      <c r="R69" s="110" t="s">
        <v>15</v>
      </c>
      <c r="S69" s="100">
        <v>1020.5032070818506</v>
      </c>
      <c r="T69" s="100">
        <v>24.0</v>
      </c>
      <c r="U69" s="111">
        <v>1022.9392608942367</v>
      </c>
      <c r="V69" s="38" t="s">
        <v>84</v>
      </c>
      <c r="W69" s="100">
        <v>958.467066865789</v>
      </c>
      <c r="X69" s="100">
        <v>14.0</v>
      </c>
      <c r="Y69" s="100">
        <v>956.0304610625952</v>
      </c>
      <c r="Z69" s="110" t="s">
        <v>82</v>
      </c>
      <c r="AA69" s="100">
        <v>965.975508910173</v>
      </c>
      <c r="AB69" s="100">
        <v>12.0</v>
      </c>
      <c r="AC69" s="111">
        <v>963.5113679696085</v>
      </c>
      <c r="AD69" s="38" t="s">
        <v>73</v>
      </c>
      <c r="AE69" s="100">
        <v>977.736278396126</v>
      </c>
      <c r="AF69" s="100">
        <v>18.0</v>
      </c>
      <c r="AG69" s="100">
        <v>975.3390838572348</v>
      </c>
      <c r="AH69" s="110" t="s">
        <v>35</v>
      </c>
      <c r="AI69" s="100">
        <v>992.1403046985154</v>
      </c>
      <c r="AJ69" s="100">
        <v>15.0</v>
      </c>
      <c r="AK69" s="111">
        <v>989.7017405500186</v>
      </c>
      <c r="AL69" s="38" t="s">
        <v>9</v>
      </c>
      <c r="AM69" s="100">
        <v>1212.7712987677876</v>
      </c>
      <c r="AN69" s="100">
        <v>31.0</v>
      </c>
      <c r="AO69" s="100">
        <v>1210.5078041989339</v>
      </c>
      <c r="AP69" s="112">
        <v>15.0</v>
      </c>
      <c r="AQ69" s="100">
        <v>13.0</v>
      </c>
      <c r="AR69" s="38" t="s">
        <v>241</v>
      </c>
    </row>
    <row r="70">
      <c r="A70" s="38" t="s">
        <v>242</v>
      </c>
      <c r="B70" s="110" t="s">
        <v>12</v>
      </c>
      <c r="C70" s="100">
        <v>989.936572711574</v>
      </c>
      <c r="D70" s="100">
        <v>18.0</v>
      </c>
      <c r="E70" s="111">
        <v>985.68872104565</v>
      </c>
      <c r="F70" s="38" t="s">
        <v>43</v>
      </c>
      <c r="G70" s="100">
        <v>994.6288991623936</v>
      </c>
      <c r="H70" s="100">
        <v>12.0</v>
      </c>
      <c r="I70" s="100">
        <v>990.2507475646811</v>
      </c>
      <c r="J70" s="110" t="s">
        <v>20</v>
      </c>
      <c r="K70" s="100">
        <v>1010.0053347615378</v>
      </c>
      <c r="L70" s="100">
        <v>19.0</v>
      </c>
      <c r="M70" s="111">
        <v>1005.7679193238978</v>
      </c>
      <c r="N70" s="38" t="s">
        <v>15</v>
      </c>
      <c r="O70" s="100">
        <v>1022.9392608942367</v>
      </c>
      <c r="P70" s="100">
        <v>24.0</v>
      </c>
      <c r="Q70" s="100">
        <v>1018.8026795955132</v>
      </c>
      <c r="R70" s="22"/>
      <c r="U70" s="58"/>
      <c r="V70" s="38" t="s">
        <v>86</v>
      </c>
      <c r="W70" s="100">
        <v>925.6269510906538</v>
      </c>
      <c r="X70" s="100">
        <v>5.0</v>
      </c>
      <c r="Y70" s="100">
        <v>929.592281096802</v>
      </c>
      <c r="Z70" s="110" t="s">
        <v>82</v>
      </c>
      <c r="AA70" s="100">
        <v>963.5113679696085</v>
      </c>
      <c r="AB70" s="100">
        <v>17.0</v>
      </c>
      <c r="AC70" s="111">
        <v>967.6886013124168</v>
      </c>
      <c r="AD70" s="38" t="s">
        <v>73</v>
      </c>
      <c r="AE70" s="100">
        <v>975.3390838572348</v>
      </c>
      <c r="AF70" s="100">
        <v>17.0</v>
      </c>
      <c r="AG70" s="100">
        <v>979.5053648471238</v>
      </c>
      <c r="AH70" s="110" t="s">
        <v>9</v>
      </c>
      <c r="AI70" s="100">
        <v>1210.5078041989339</v>
      </c>
      <c r="AJ70" s="100">
        <v>44.0</v>
      </c>
      <c r="AK70" s="111">
        <v>1215.1989598600883</v>
      </c>
      <c r="AP70" s="112">
        <v>12.0</v>
      </c>
      <c r="AQ70" s="100">
        <v>16.0</v>
      </c>
    </row>
    <row r="71">
      <c r="A71" s="38" t="s">
        <v>243</v>
      </c>
      <c r="B71" s="110" t="s">
        <v>12</v>
      </c>
      <c r="C71" s="100">
        <v>985.68872104565</v>
      </c>
      <c r="D71" s="100">
        <v>17.0</v>
      </c>
      <c r="E71" s="111">
        <v>992.3512089305588</v>
      </c>
      <c r="F71" s="38" t="s">
        <v>43</v>
      </c>
      <c r="G71" s="100">
        <v>990.2507475646811</v>
      </c>
      <c r="H71" s="100">
        <v>27.0</v>
      </c>
      <c r="I71" s="100">
        <v>997.2457507573653</v>
      </c>
      <c r="J71" s="110" t="s">
        <v>20</v>
      </c>
      <c r="K71" s="100">
        <v>1005.7679193238978</v>
      </c>
      <c r="L71" s="100">
        <v>19.0</v>
      </c>
      <c r="M71" s="111">
        <v>1012.4780071522061</v>
      </c>
      <c r="N71" s="38" t="s">
        <v>15</v>
      </c>
      <c r="O71" s="100">
        <v>1018.8026795955132</v>
      </c>
      <c r="P71" s="100">
        <v>17.0</v>
      </c>
      <c r="Q71" s="100">
        <v>1025.435100689612</v>
      </c>
      <c r="R71" s="22"/>
      <c r="U71" s="58"/>
      <c r="V71" s="38" t="s">
        <v>60</v>
      </c>
      <c r="W71" s="100">
        <v>961.1171088162629</v>
      </c>
      <c r="X71" s="100">
        <v>23.0</v>
      </c>
      <c r="Y71" s="100">
        <v>954.5804061978855</v>
      </c>
      <c r="Z71" s="110" t="s">
        <v>82</v>
      </c>
      <c r="AA71" s="100">
        <v>967.6886013124168</v>
      </c>
      <c r="AB71" s="100">
        <v>10.0</v>
      </c>
      <c r="AC71" s="111">
        <v>960.7049146055923</v>
      </c>
      <c r="AD71" s="38" t="s">
        <v>73</v>
      </c>
      <c r="AE71" s="100">
        <v>979.5053648471238</v>
      </c>
      <c r="AF71" s="100">
        <v>8.0</v>
      </c>
      <c r="AG71" s="100">
        <v>972.4406331632404</v>
      </c>
      <c r="AH71" s="110" t="s">
        <v>9</v>
      </c>
      <c r="AI71" s="100">
        <v>1215.1989598600883</v>
      </c>
      <c r="AJ71" s="100">
        <v>29.0</v>
      </c>
      <c r="AK71" s="111">
        <v>1208.7840808691735</v>
      </c>
      <c r="AP71" s="112">
        <v>16.0</v>
      </c>
      <c r="AQ71" s="100">
        <v>12.0</v>
      </c>
    </row>
    <row r="72">
      <c r="A72" s="38" t="s">
        <v>244</v>
      </c>
      <c r="B72" s="110" t="s">
        <v>43</v>
      </c>
      <c r="C72" s="100">
        <v>997.2457507573653</v>
      </c>
      <c r="D72" s="100">
        <v>14.0</v>
      </c>
      <c r="E72" s="111">
        <v>999.2136323931583</v>
      </c>
      <c r="F72" s="38" t="s">
        <v>15</v>
      </c>
      <c r="G72" s="100">
        <v>1025.435100689612</v>
      </c>
      <c r="H72" s="100">
        <v>21.0</v>
      </c>
      <c r="I72" s="100">
        <v>1027.467219053819</v>
      </c>
      <c r="J72" s="22"/>
      <c r="M72" s="58"/>
      <c r="R72" s="22"/>
      <c r="U72" s="58"/>
      <c r="V72" s="38" t="s">
        <v>60</v>
      </c>
      <c r="W72" s="100">
        <v>954.5804061978855</v>
      </c>
      <c r="X72" s="100">
        <v>15.0</v>
      </c>
      <c r="Y72" s="100">
        <v>952.5593092343229</v>
      </c>
      <c r="Z72" s="110" t="s">
        <v>9</v>
      </c>
      <c r="AA72" s="100">
        <v>1208.7840808691735</v>
      </c>
      <c r="AB72" s="100">
        <v>22.0</v>
      </c>
      <c r="AC72" s="111">
        <v>1206.8051778327363</v>
      </c>
      <c r="AH72" s="22"/>
      <c r="AK72" s="58"/>
      <c r="AP72" s="112">
        <v>14.0</v>
      </c>
      <c r="AQ72" s="100">
        <v>14.0</v>
      </c>
    </row>
    <row r="73">
      <c r="A73" s="38" t="s">
        <v>245</v>
      </c>
      <c r="B73" s="110" t="s">
        <v>35</v>
      </c>
      <c r="C73" s="100">
        <v>989.7017405500186</v>
      </c>
      <c r="D73" s="100">
        <v>17.0</v>
      </c>
      <c r="E73" s="111">
        <v>997.127898878284</v>
      </c>
      <c r="F73" s="38" t="s">
        <v>12</v>
      </c>
      <c r="G73" s="100">
        <v>992.3512089305588</v>
      </c>
      <c r="H73" s="100">
        <v>22.0</v>
      </c>
      <c r="I73" s="100">
        <v>999.9638755471182</v>
      </c>
      <c r="J73" s="110" t="s">
        <v>43</v>
      </c>
      <c r="K73" s="100">
        <v>999.2136323931583</v>
      </c>
      <c r="L73" s="100">
        <v>29.0</v>
      </c>
      <c r="M73" s="111">
        <v>1007.0837980989128</v>
      </c>
      <c r="N73" s="38" t="s">
        <v>20</v>
      </c>
      <c r="O73" s="100">
        <v>1012.4780071522061</v>
      </c>
      <c r="P73" s="100">
        <v>23.0</v>
      </c>
      <c r="Q73" s="100">
        <v>1020.1059204092744</v>
      </c>
      <c r="R73" s="110" t="s">
        <v>15</v>
      </c>
      <c r="S73" s="100">
        <v>1027.467219053819</v>
      </c>
      <c r="T73" s="100">
        <v>19.0</v>
      </c>
      <c r="U73" s="111">
        <v>1034.9303151461713</v>
      </c>
      <c r="V73" s="38" t="s">
        <v>86</v>
      </c>
      <c r="W73" s="100">
        <v>929.592281096802</v>
      </c>
      <c r="X73" s="100">
        <v>11.0</v>
      </c>
      <c r="Y73" s="100">
        <v>921.8007023908949</v>
      </c>
      <c r="Z73" s="110" t="s">
        <v>60</v>
      </c>
      <c r="AA73" s="100">
        <v>952.5593092343229</v>
      </c>
      <c r="AB73" s="100">
        <v>16.0</v>
      </c>
      <c r="AC73" s="111">
        <v>944.9159726826688</v>
      </c>
      <c r="AD73" s="38" t="s">
        <v>84</v>
      </c>
      <c r="AE73" s="100">
        <v>956.0304610625952</v>
      </c>
      <c r="AF73" s="100">
        <v>20.0</v>
      </c>
      <c r="AG73" s="100">
        <v>948.5333967636254</v>
      </c>
      <c r="AH73" s="110" t="s">
        <v>82</v>
      </c>
      <c r="AI73" s="100">
        <v>960.7049146055923</v>
      </c>
      <c r="AJ73" s="100">
        <v>14.0</v>
      </c>
      <c r="AK73" s="111">
        <v>952.9723941169068</v>
      </c>
      <c r="AL73" s="38" t="s">
        <v>9</v>
      </c>
      <c r="AM73" s="100">
        <v>1206.8051778327363</v>
      </c>
      <c r="AN73" s="100">
        <v>27.0</v>
      </c>
      <c r="AO73" s="100">
        <v>1199.4696778779528</v>
      </c>
      <c r="AP73" s="112">
        <v>19.0</v>
      </c>
      <c r="AQ73" s="100">
        <v>9.0</v>
      </c>
      <c r="AR73" s="38" t="s">
        <v>246</v>
      </c>
    </row>
    <row r="74">
      <c r="A74" s="38" t="s">
        <v>247</v>
      </c>
      <c r="B74" s="110" t="s">
        <v>82</v>
      </c>
      <c r="C74" s="100">
        <v>952.9723941169068</v>
      </c>
      <c r="D74" s="100">
        <v>23.0</v>
      </c>
      <c r="E74" s="111">
        <v>957.0254381044319</v>
      </c>
      <c r="F74" s="38" t="s">
        <v>35</v>
      </c>
      <c r="G74" s="100">
        <v>997.127898878284</v>
      </c>
      <c r="H74" s="100">
        <v>18.0</v>
      </c>
      <c r="I74" s="100">
        <v>1001.0439069658333</v>
      </c>
      <c r="J74" s="110" t="s">
        <v>43</v>
      </c>
      <c r="K74" s="100">
        <v>1007.0837980989128</v>
      </c>
      <c r="L74" s="100">
        <v>30.0</v>
      </c>
      <c r="M74" s="111">
        <v>1011.2338068133174</v>
      </c>
      <c r="N74" s="38" t="s">
        <v>20</v>
      </c>
      <c r="O74" s="100">
        <v>1020.1059204092744</v>
      </c>
      <c r="P74" s="100">
        <v>20.0</v>
      </c>
      <c r="Q74" s="100">
        <v>1024.0493360538949</v>
      </c>
      <c r="R74" s="110" t="s">
        <v>15</v>
      </c>
      <c r="S74" s="100">
        <v>1034.9303151461713</v>
      </c>
      <c r="T74" s="100">
        <v>20.0</v>
      </c>
      <c r="U74" s="111">
        <v>1038.8678387120717</v>
      </c>
      <c r="V74" s="38" t="s">
        <v>86</v>
      </c>
      <c r="W74" s="100">
        <v>921.8007023908949</v>
      </c>
      <c r="X74" s="100">
        <v>5.0</v>
      </c>
      <c r="Y74" s="100">
        <v>917.5742912459624</v>
      </c>
      <c r="Z74" s="110" t="s">
        <v>60</v>
      </c>
      <c r="AA74" s="100">
        <v>944.9159726826688</v>
      </c>
      <c r="AB74" s="100">
        <v>20.0</v>
      </c>
      <c r="AC74" s="111">
        <v>940.9656395492854</v>
      </c>
      <c r="AD74" s="38" t="s">
        <v>84</v>
      </c>
      <c r="AE74" s="100">
        <v>948.5333967636254</v>
      </c>
      <c r="AF74" s="100">
        <v>15.0</v>
      </c>
      <c r="AG74" s="100">
        <v>944.4796347309306</v>
      </c>
      <c r="AH74" s="110" t="s">
        <v>12</v>
      </c>
      <c r="AI74" s="100">
        <v>999.9638755471182</v>
      </c>
      <c r="AJ74" s="100">
        <v>20.0</v>
      </c>
      <c r="AK74" s="111">
        <v>995.9718857022939</v>
      </c>
      <c r="AL74" s="38" t="s">
        <v>9</v>
      </c>
      <c r="AM74" s="100">
        <v>1199.4696778779528</v>
      </c>
      <c r="AN74" s="100">
        <v>32.0</v>
      </c>
      <c r="AO74" s="100">
        <v>1195.6921740337878</v>
      </c>
      <c r="AP74" s="112">
        <v>18.0</v>
      </c>
      <c r="AQ74" s="100">
        <v>10.0</v>
      </c>
      <c r="AR74" s="38" t="s">
        <v>246</v>
      </c>
    </row>
    <row r="75">
      <c r="A75" s="38" t="s">
        <v>248</v>
      </c>
      <c r="B75" s="110" t="s">
        <v>12</v>
      </c>
      <c r="C75" s="100">
        <v>995.9718857022939</v>
      </c>
      <c r="D75" s="100">
        <v>8.0</v>
      </c>
      <c r="E75" s="111">
        <v>986.5966034085524</v>
      </c>
      <c r="F75" s="38" t="s">
        <v>43</v>
      </c>
      <c r="G75" s="100">
        <v>1011.2338068133174</v>
      </c>
      <c r="H75" s="100">
        <v>17.0</v>
      </c>
      <c r="I75" s="100">
        <v>1002.2486203383364</v>
      </c>
      <c r="J75" s="110" t="s">
        <v>20</v>
      </c>
      <c r="K75" s="100">
        <v>1024.0493360538949</v>
      </c>
      <c r="L75" s="100">
        <v>22.0</v>
      </c>
      <c r="M75" s="111">
        <v>1015.2790972243845</v>
      </c>
      <c r="N75" s="38" t="s">
        <v>15</v>
      </c>
      <c r="O75" s="100">
        <v>1038.8678387120717</v>
      </c>
      <c r="P75" s="100">
        <v>20.0</v>
      </c>
      <c r="Q75" s="100">
        <v>1029.9985463103046</v>
      </c>
      <c r="R75" s="22"/>
      <c r="U75" s="58"/>
      <c r="V75" s="38" t="s">
        <v>60</v>
      </c>
      <c r="W75" s="100">
        <v>940.9656395492854</v>
      </c>
      <c r="X75" s="100">
        <v>25.0</v>
      </c>
      <c r="Y75" s="100">
        <v>950.242086712854</v>
      </c>
      <c r="Z75" s="110" t="s">
        <v>73</v>
      </c>
      <c r="AA75" s="100">
        <v>972.4406331632404</v>
      </c>
      <c r="AB75" s="100">
        <v>17.0</v>
      </c>
      <c r="AC75" s="111">
        <v>981.2898246859331</v>
      </c>
      <c r="AD75" s="38" t="s">
        <v>50</v>
      </c>
      <c r="AE75" s="100">
        <v>992.0879258771636</v>
      </c>
      <c r="AF75" s="100">
        <v>2.0</v>
      </c>
      <c r="AG75" s="100">
        <v>1000.2293767201174</v>
      </c>
      <c r="AH75" s="110" t="s">
        <v>9</v>
      </c>
      <c r="AI75" s="100">
        <v>1195.6921740337878</v>
      </c>
      <c r="AJ75" s="100">
        <v>39.0</v>
      </c>
      <c r="AK75" s="111">
        <v>1205.4250845045726</v>
      </c>
      <c r="AP75" s="112">
        <v>9.0</v>
      </c>
      <c r="AQ75" s="100">
        <v>19.0</v>
      </c>
      <c r="AR75" s="38" t="s">
        <v>249</v>
      </c>
    </row>
    <row r="76">
      <c r="A76" s="38" t="s">
        <v>250</v>
      </c>
      <c r="B76" s="110" t="s">
        <v>50</v>
      </c>
      <c r="C76" s="100">
        <v>1000.2293767201174</v>
      </c>
      <c r="D76" s="100">
        <v>11.0</v>
      </c>
      <c r="E76" s="111">
        <v>1001.1966630198314</v>
      </c>
      <c r="F76" s="38" t="s">
        <v>43</v>
      </c>
      <c r="G76" s="100">
        <v>1002.2486203383364</v>
      </c>
      <c r="H76" s="100">
        <v>21.0</v>
      </c>
      <c r="I76" s="100">
        <v>1003.2656679937472</v>
      </c>
      <c r="J76" s="110" t="s">
        <v>20</v>
      </c>
      <c r="K76" s="100">
        <v>1015.2790972243845</v>
      </c>
      <c r="L76" s="100">
        <v>21.0</v>
      </c>
      <c r="M76" s="111">
        <v>1016.2947632692598</v>
      </c>
      <c r="R76" s="22"/>
      <c r="U76" s="58"/>
      <c r="V76" s="38" t="s">
        <v>60</v>
      </c>
      <c r="W76" s="100">
        <v>950.242086712854</v>
      </c>
      <c r="X76" s="100">
        <v>10.0</v>
      </c>
      <c r="Y76" s="100">
        <v>949.2087978448022</v>
      </c>
      <c r="Z76" s="110" t="s">
        <v>73</v>
      </c>
      <c r="AA76" s="100">
        <v>981.2898246859331</v>
      </c>
      <c r="AB76" s="100">
        <v>12.0</v>
      </c>
      <c r="AC76" s="111">
        <v>980.2607800184777</v>
      </c>
      <c r="AD76" s="38" t="s">
        <v>9</v>
      </c>
      <c r="AE76" s="100">
        <v>1205.4250845045726</v>
      </c>
      <c r="AF76" s="100">
        <v>32.0</v>
      </c>
      <c r="AG76" s="100">
        <v>1204.4874180400798</v>
      </c>
      <c r="AH76" s="22"/>
      <c r="AK76" s="58"/>
      <c r="AP76" s="112">
        <v>14.0</v>
      </c>
      <c r="AQ76" s="100">
        <v>14.0</v>
      </c>
      <c r="AR76" s="38" t="s">
        <v>251</v>
      </c>
    </row>
    <row r="77">
      <c r="A77" s="38" t="s">
        <v>252</v>
      </c>
      <c r="B77" s="110" t="s">
        <v>82</v>
      </c>
      <c r="C77" s="100">
        <v>957.0254381044319</v>
      </c>
      <c r="D77" s="100">
        <v>7.0</v>
      </c>
      <c r="E77" s="111">
        <v>959.2401132364885</v>
      </c>
      <c r="F77" s="38" t="s">
        <v>73</v>
      </c>
      <c r="G77" s="100">
        <v>980.2607800184777</v>
      </c>
      <c r="H77" s="100">
        <v>10.0</v>
      </c>
      <c r="I77" s="100">
        <v>982.5005088010315</v>
      </c>
      <c r="J77" s="110" t="s">
        <v>9</v>
      </c>
      <c r="K77" s="100">
        <v>1204.4874180400798</v>
      </c>
      <c r="L77" s="100">
        <v>38.0</v>
      </c>
      <c r="M77" s="111">
        <v>1207.0330141254694</v>
      </c>
      <c r="R77" s="22"/>
      <c r="U77" s="58"/>
      <c r="V77" s="38" t="s">
        <v>43</v>
      </c>
      <c r="W77" s="100">
        <v>1003.2656679937472</v>
      </c>
      <c r="X77" s="100">
        <v>22.0</v>
      </c>
      <c r="Y77" s="100">
        <v>1000.9935353107268</v>
      </c>
      <c r="Z77" s="110" t="s">
        <v>20</v>
      </c>
      <c r="AA77" s="100">
        <v>1016.2947632692598</v>
      </c>
      <c r="AB77" s="100">
        <v>19.0</v>
      </c>
      <c r="AC77" s="111">
        <v>1013.9846069270641</v>
      </c>
      <c r="AD77" s="38" t="s">
        <v>15</v>
      </c>
      <c r="AE77" s="100">
        <v>1029.9985463103046</v>
      </c>
      <c r="AF77" s="100">
        <v>10.0</v>
      </c>
      <c r="AG77" s="100">
        <v>1027.5808353355208</v>
      </c>
      <c r="AH77" s="22"/>
      <c r="AK77" s="58"/>
      <c r="AP77" s="112">
        <v>15.0</v>
      </c>
      <c r="AQ77" s="100">
        <v>13.0</v>
      </c>
      <c r="AR77" s="38" t="s">
        <v>253</v>
      </c>
      <c r="AS77" s="38" t="s">
        <v>254</v>
      </c>
    </row>
    <row r="78">
      <c r="A78" s="38" t="s">
        <v>255</v>
      </c>
      <c r="B78" s="110" t="s">
        <v>82</v>
      </c>
      <c r="C78" s="100">
        <v>959.2401132364885</v>
      </c>
      <c r="D78" s="100">
        <v>13.0</v>
      </c>
      <c r="E78" s="111">
        <v>963.7208175796792</v>
      </c>
      <c r="F78" s="38" t="s">
        <v>73</v>
      </c>
      <c r="G78" s="100">
        <v>982.5005088010315</v>
      </c>
      <c r="H78" s="100">
        <v>21.0</v>
      </c>
      <c r="I78" s="100">
        <v>987.144356929854</v>
      </c>
      <c r="J78" s="110" t="s">
        <v>9</v>
      </c>
      <c r="K78" s="100">
        <v>1207.0330141254694</v>
      </c>
      <c r="L78" s="100">
        <v>33.0</v>
      </c>
      <c r="M78" s="111">
        <v>1211.9084616534562</v>
      </c>
      <c r="R78" s="22"/>
      <c r="U78" s="58"/>
      <c r="V78" s="38" t="s">
        <v>43</v>
      </c>
      <c r="W78" s="100">
        <v>1000.9935353107268</v>
      </c>
      <c r="X78" s="100">
        <v>23.0</v>
      </c>
      <c r="Y78" s="100">
        <v>996.4574586331216</v>
      </c>
      <c r="Z78" s="110" t="s">
        <v>20</v>
      </c>
      <c r="AA78" s="100">
        <v>1013.9846069270641</v>
      </c>
      <c r="AB78" s="100">
        <v>11.0</v>
      </c>
      <c r="AC78" s="111">
        <v>1009.1620548435932</v>
      </c>
      <c r="AD78" s="38" t="s">
        <v>15</v>
      </c>
      <c r="AE78" s="100">
        <v>1027.5808353355208</v>
      </c>
      <c r="AF78" s="100">
        <v>19.0</v>
      </c>
      <c r="AG78" s="100">
        <v>1022.9394640965968</v>
      </c>
      <c r="AH78" s="22"/>
      <c r="AK78" s="58"/>
      <c r="AP78" s="112">
        <v>18.0</v>
      </c>
      <c r="AQ78" s="100">
        <v>10.0</v>
      </c>
      <c r="AR78" s="38" t="s">
        <v>256</v>
      </c>
      <c r="AS78" s="38" t="s">
        <v>257</v>
      </c>
    </row>
    <row r="79">
      <c r="A79" s="38" t="s">
        <v>258</v>
      </c>
      <c r="B79" s="110" t="s">
        <v>86</v>
      </c>
      <c r="C79" s="100">
        <v>917.5742912459624</v>
      </c>
      <c r="D79" s="100">
        <v>7.0</v>
      </c>
      <c r="E79" s="111">
        <v>913.6323013592745</v>
      </c>
      <c r="F79" s="38" t="s">
        <v>60</v>
      </c>
      <c r="G79" s="100">
        <v>949.2087978448022</v>
      </c>
      <c r="H79" s="100">
        <v>13.0</v>
      </c>
      <c r="I79" s="100">
        <v>945.3552127518935</v>
      </c>
      <c r="J79" s="110" t="s">
        <v>82</v>
      </c>
      <c r="K79" s="100">
        <v>963.7208175796792</v>
      </c>
      <c r="L79" s="100">
        <v>18.0</v>
      </c>
      <c r="M79" s="111">
        <v>959.9522341828057</v>
      </c>
      <c r="N79" s="38" t="s">
        <v>73</v>
      </c>
      <c r="O79" s="100">
        <v>987.144356929854</v>
      </c>
      <c r="P79" s="100">
        <v>20.0</v>
      </c>
      <c r="Q79" s="100">
        <v>983.4001893244273</v>
      </c>
      <c r="R79" s="110" t="s">
        <v>43</v>
      </c>
      <c r="S79" s="100">
        <v>996.4574586331216</v>
      </c>
      <c r="T79" s="100">
        <v>23.0</v>
      </c>
      <c r="U79" s="111">
        <v>992.7657846150184</v>
      </c>
      <c r="V79" s="38" t="s">
        <v>78</v>
      </c>
      <c r="W79" s="100">
        <v>1002.54737236421</v>
      </c>
      <c r="X79" s="100">
        <v>13.0</v>
      </c>
      <c r="Y79" s="100">
        <v>1007.0257234516532</v>
      </c>
      <c r="Z79" s="110" t="s">
        <v>20</v>
      </c>
      <c r="AA79" s="100">
        <v>1009.1620548435932</v>
      </c>
      <c r="AB79" s="100">
        <v>23.0</v>
      </c>
      <c r="AC79" s="111">
        <v>1013.873239070251</v>
      </c>
      <c r="AD79" s="38" t="s">
        <v>15</v>
      </c>
      <c r="AE79" s="100">
        <v>1022.9394640965968</v>
      </c>
      <c r="AF79" s="100">
        <v>23.0</v>
      </c>
      <c r="AG79" s="100">
        <v>1027.642286186658</v>
      </c>
      <c r="AH79" s="110" t="s">
        <v>9</v>
      </c>
      <c r="AI79" s="100">
        <v>1211.9084616534562</v>
      </c>
      <c r="AJ79" s="100">
        <v>41.0</v>
      </c>
      <c r="AK79" s="111">
        <v>1217.0161042492937</v>
      </c>
      <c r="AP79" s="112">
        <v>13.0</v>
      </c>
      <c r="AQ79" s="100">
        <v>15.0</v>
      </c>
      <c r="AS79" s="38" t="s">
        <v>254</v>
      </c>
    </row>
    <row r="80">
      <c r="A80" s="38" t="s">
        <v>259</v>
      </c>
      <c r="B80" s="110" t="s">
        <v>86</v>
      </c>
      <c r="C80" s="100">
        <v>913.6323013592745</v>
      </c>
      <c r="D80" s="100">
        <v>5.0</v>
      </c>
      <c r="E80" s="111">
        <v>908.099672957125</v>
      </c>
      <c r="F80" s="38" t="s">
        <v>60</v>
      </c>
      <c r="G80" s="100">
        <v>945.3552127518935</v>
      </c>
      <c r="H80" s="100">
        <v>16.0</v>
      </c>
      <c r="I80" s="100">
        <v>940.0734432058501</v>
      </c>
      <c r="J80" s="110" t="s">
        <v>82</v>
      </c>
      <c r="K80" s="100">
        <v>959.9522341828057</v>
      </c>
      <c r="L80" s="100">
        <v>16.0</v>
      </c>
      <c r="M80" s="111">
        <v>954.6554911659545</v>
      </c>
      <c r="N80" s="38" t="s">
        <v>9</v>
      </c>
      <c r="O80" s="100">
        <v>1217.0161042492937</v>
      </c>
      <c r="P80" s="100">
        <v>34.0</v>
      </c>
      <c r="Q80" s="100">
        <v>1212.1272452143378</v>
      </c>
      <c r="R80" s="22"/>
      <c r="U80" s="58"/>
      <c r="V80" s="38" t="s">
        <v>12</v>
      </c>
      <c r="W80" s="100">
        <v>986.5966034085524</v>
      </c>
      <c r="X80" s="100">
        <v>14.0</v>
      </c>
      <c r="Y80" s="100">
        <v>991.6112997960797</v>
      </c>
      <c r="Z80" s="110" t="s">
        <v>43</v>
      </c>
      <c r="AA80" s="100">
        <v>992.7657846150184</v>
      </c>
      <c r="AB80" s="100">
        <v>30.0</v>
      </c>
      <c r="AC80" s="111">
        <v>998.1949920526195</v>
      </c>
      <c r="AD80" s="38" t="s">
        <v>20</v>
      </c>
      <c r="AE80" s="100">
        <v>1013.873239070251</v>
      </c>
      <c r="AF80" s="100">
        <v>30.0</v>
      </c>
      <c r="AG80" s="100">
        <v>1019.2865634698263</v>
      </c>
      <c r="AH80" s="110" t="s">
        <v>15</v>
      </c>
      <c r="AI80" s="100">
        <v>1027.642286186658</v>
      </c>
      <c r="AJ80" s="100">
        <v>20.0</v>
      </c>
      <c r="AK80" s="111">
        <v>1032.7850579619544</v>
      </c>
      <c r="AP80" s="112">
        <v>11.0</v>
      </c>
      <c r="AQ80" s="100">
        <v>17.0</v>
      </c>
      <c r="AS80" s="38" t="s">
        <v>260</v>
      </c>
    </row>
    <row r="81">
      <c r="A81" s="38" t="s">
        <v>261</v>
      </c>
      <c r="B81" s="110" t="s">
        <v>84</v>
      </c>
      <c r="C81" s="100">
        <v>944.4796347309306</v>
      </c>
      <c r="D81" s="100">
        <v>11.0</v>
      </c>
      <c r="E81" s="111">
        <v>949.2783598604359</v>
      </c>
      <c r="F81" s="38" t="s">
        <v>82</v>
      </c>
      <c r="G81" s="100">
        <v>954.6554911659545</v>
      </c>
      <c r="H81" s="100">
        <v>19.0</v>
      </c>
      <c r="I81" s="100">
        <v>959.6429655399996</v>
      </c>
      <c r="J81" s="110" t="s">
        <v>9</v>
      </c>
      <c r="K81" s="100">
        <v>1212.1272452143378</v>
      </c>
      <c r="L81" s="100">
        <v>31.0</v>
      </c>
      <c r="M81" s="111">
        <v>1217.3410457107873</v>
      </c>
      <c r="R81" s="22"/>
      <c r="U81" s="58"/>
      <c r="V81" s="38" t="s">
        <v>35</v>
      </c>
      <c r="W81" s="100">
        <v>1001.0439069658333</v>
      </c>
      <c r="X81" s="100">
        <v>17.0</v>
      </c>
      <c r="Y81" s="100">
        <v>996.0890575771496</v>
      </c>
      <c r="Z81" s="110" t="s">
        <v>78</v>
      </c>
      <c r="AA81" s="100">
        <v>1007.0257234516532</v>
      </c>
      <c r="AB81" s="100">
        <v>13.0</v>
      </c>
      <c r="AC81" s="111">
        <v>1001.9681278825279</v>
      </c>
      <c r="AD81" s="38" t="s">
        <v>20</v>
      </c>
      <c r="AE81" s="100">
        <v>1019.2865634698263</v>
      </c>
      <c r="AF81" s="100">
        <v>16.0</v>
      </c>
      <c r="AG81" s="100">
        <v>1014.2990084276354</v>
      </c>
      <c r="AH81" s="22"/>
      <c r="AK81" s="58"/>
      <c r="AP81" s="112">
        <v>18.0</v>
      </c>
      <c r="AQ81" s="100">
        <v>10.0</v>
      </c>
      <c r="AR81" s="38" t="s">
        <v>262</v>
      </c>
      <c r="AS81" s="38" t="s">
        <v>263</v>
      </c>
    </row>
    <row r="82">
      <c r="A82" s="38" t="s">
        <v>264</v>
      </c>
      <c r="B82" s="110" t="s">
        <v>84</v>
      </c>
      <c r="C82" s="100">
        <v>949.2783598604359</v>
      </c>
      <c r="D82" s="100">
        <v>17.0</v>
      </c>
      <c r="E82" s="111">
        <v>946.8349239251731</v>
      </c>
      <c r="F82" s="38" t="s">
        <v>82</v>
      </c>
      <c r="G82" s="100">
        <v>959.6429655399996</v>
      </c>
      <c r="H82" s="100">
        <v>17.0</v>
      </c>
      <c r="I82" s="100">
        <v>957.1939269778911</v>
      </c>
      <c r="J82" s="110" t="s">
        <v>73</v>
      </c>
      <c r="K82" s="100">
        <v>983.4001893244273</v>
      </c>
      <c r="L82" s="100">
        <v>20.0</v>
      </c>
      <c r="M82" s="111">
        <v>980.9760549056508</v>
      </c>
      <c r="N82" s="38" t="s">
        <v>12</v>
      </c>
      <c r="O82" s="100">
        <v>991.6112997960797</v>
      </c>
      <c r="P82" s="100">
        <v>22.0</v>
      </c>
      <c r="Q82" s="100">
        <v>989.2079082083626</v>
      </c>
      <c r="R82" s="110" t="s">
        <v>9</v>
      </c>
      <c r="S82" s="100">
        <v>1217.3410457107873</v>
      </c>
      <c r="T82" s="100">
        <v>34.0</v>
      </c>
      <c r="U82" s="111">
        <v>1215.0610462146522</v>
      </c>
      <c r="V82" s="38" t="s">
        <v>35</v>
      </c>
      <c r="W82" s="100">
        <v>996.0890575771496</v>
      </c>
      <c r="X82" s="100">
        <v>20.0</v>
      </c>
      <c r="Y82" s="100">
        <v>998.5065926423582</v>
      </c>
      <c r="Z82" s="110" t="s">
        <v>43</v>
      </c>
      <c r="AA82" s="100">
        <v>998.1949920526195</v>
      </c>
      <c r="AB82" s="100">
        <v>35.0</v>
      </c>
      <c r="AC82" s="111">
        <v>1000.7919100098717</v>
      </c>
      <c r="AD82" s="38" t="s">
        <v>78</v>
      </c>
      <c r="AE82" s="100">
        <v>1001.9681278825279</v>
      </c>
      <c r="AF82" s="100">
        <v>7.0</v>
      </c>
      <c r="AG82" s="100">
        <v>1004.2279799675849</v>
      </c>
      <c r="AH82" s="110" t="s">
        <v>20</v>
      </c>
      <c r="AI82" s="100">
        <v>1014.2990084276354</v>
      </c>
      <c r="AJ82" s="100">
        <v>23.0</v>
      </c>
      <c r="AK82" s="111">
        <v>1016.747727050785</v>
      </c>
      <c r="AL82" s="38" t="s">
        <v>15</v>
      </c>
      <c r="AM82" s="100">
        <v>1032.7850579619544</v>
      </c>
      <c r="AN82" s="100">
        <v>9.0</v>
      </c>
      <c r="AO82" s="100">
        <v>1035.0620342312868</v>
      </c>
      <c r="AP82" s="112">
        <v>13.0</v>
      </c>
      <c r="AQ82" s="100">
        <v>15.0</v>
      </c>
      <c r="AR82" s="38" t="s">
        <v>265</v>
      </c>
      <c r="AS82" s="38" t="s">
        <v>266</v>
      </c>
    </row>
    <row r="83">
      <c r="A83" s="38" t="s">
        <v>267</v>
      </c>
      <c r="B83" s="110" t="s">
        <v>86</v>
      </c>
      <c r="C83" s="100">
        <v>910.099672957125</v>
      </c>
      <c r="D83" s="100">
        <v>9.0</v>
      </c>
      <c r="E83" s="111">
        <v>912.0053021186711</v>
      </c>
      <c r="F83" s="38" t="s">
        <v>84</v>
      </c>
      <c r="G83" s="100">
        <v>946.8349239251731</v>
      </c>
      <c r="H83" s="100">
        <v>16.0</v>
      </c>
      <c r="I83" s="100">
        <v>948.7909029931063</v>
      </c>
      <c r="J83" s="110" t="s">
        <v>82</v>
      </c>
      <c r="K83" s="100">
        <v>957.1939269778911</v>
      </c>
      <c r="L83" s="100">
        <v>22.0</v>
      </c>
      <c r="M83" s="111">
        <v>959.2051469958454</v>
      </c>
      <c r="N83" s="38" t="s">
        <v>35</v>
      </c>
      <c r="O83" s="100">
        <v>998.5065926423582</v>
      </c>
      <c r="P83" s="100">
        <v>31.0</v>
      </c>
      <c r="Q83" s="100">
        <v>1000.592687802633</v>
      </c>
      <c r="R83" s="110" t="s">
        <v>9</v>
      </c>
      <c r="S83" s="100">
        <v>1215.0610462146522</v>
      </c>
      <c r="T83" s="100">
        <v>28.0</v>
      </c>
      <c r="U83" s="111">
        <v>1217.1021228069437</v>
      </c>
      <c r="V83" s="38" t="s">
        <v>73</v>
      </c>
      <c r="W83" s="100">
        <v>980.9760549056508</v>
      </c>
      <c r="X83" s="100">
        <v>19.0</v>
      </c>
      <c r="Y83" s="100">
        <v>978.9584094795649</v>
      </c>
      <c r="Z83" s="110" t="s">
        <v>12</v>
      </c>
      <c r="AA83" s="100">
        <v>989.2079082083626</v>
      </c>
      <c r="AB83" s="100">
        <v>22.0</v>
      </c>
      <c r="AC83" s="111">
        <v>987.2176038658635</v>
      </c>
      <c r="AD83" s="38" t="s">
        <v>43</v>
      </c>
      <c r="AE83" s="100">
        <v>1000.7919100098717</v>
      </c>
      <c r="AF83" s="100">
        <v>24.0</v>
      </c>
      <c r="AG83" s="100">
        <v>998.8182654963603</v>
      </c>
      <c r="AH83" s="110" t="s">
        <v>20</v>
      </c>
      <c r="AI83" s="100">
        <v>1016.747727050785</v>
      </c>
      <c r="AJ83" s="100">
        <v>20.0</v>
      </c>
      <c r="AK83" s="111">
        <v>1014.7302315484724</v>
      </c>
      <c r="AL83" s="38" t="s">
        <v>15</v>
      </c>
      <c r="AM83" s="100">
        <v>1035.0620342312868</v>
      </c>
      <c r="AN83" s="100">
        <v>22.0</v>
      </c>
      <c r="AO83" s="100">
        <v>1033.061124015696</v>
      </c>
      <c r="AP83" s="112">
        <v>15.0</v>
      </c>
      <c r="AQ83" s="100">
        <v>13.0</v>
      </c>
      <c r="AR83" s="38" t="s">
        <v>268</v>
      </c>
      <c r="AS83" s="38" t="s">
        <v>269</v>
      </c>
    </row>
    <row r="84">
      <c r="A84" s="38" t="s">
        <v>270</v>
      </c>
      <c r="B84" s="110" t="s">
        <v>84</v>
      </c>
      <c r="C84" s="100">
        <v>948.7909029931063</v>
      </c>
      <c r="D84" s="100">
        <v>10.0</v>
      </c>
      <c r="E84" s="111">
        <v>949.2775992403061</v>
      </c>
      <c r="F84" s="38" t="s">
        <v>82</v>
      </c>
      <c r="G84" s="100">
        <v>959.2051469958454</v>
      </c>
      <c r="H84" s="100">
        <v>12.0</v>
      </c>
      <c r="I84" s="100">
        <v>959.6959634708495</v>
      </c>
      <c r="J84" s="110" t="s">
        <v>73</v>
      </c>
      <c r="K84" s="100">
        <v>978.9584094795649</v>
      </c>
      <c r="L84" s="100">
        <v>18.0</v>
      </c>
      <c r="M84" s="111">
        <v>979.4627567133963</v>
      </c>
      <c r="N84" s="38" t="s">
        <v>43</v>
      </c>
      <c r="O84" s="100">
        <v>998.8182654963603</v>
      </c>
      <c r="P84" s="100">
        <v>24.0</v>
      </c>
      <c r="Q84" s="100">
        <v>999.336405540325</v>
      </c>
      <c r="R84" s="22"/>
      <c r="U84" s="58"/>
      <c r="V84" s="38" t="s">
        <v>78</v>
      </c>
      <c r="W84" s="100">
        <v>1004.2279799675849</v>
      </c>
      <c r="X84" s="100">
        <v>12.0</v>
      </c>
      <c r="Y84" s="100">
        <v>1003.5372773072136</v>
      </c>
      <c r="Z84" s="110" t="s">
        <v>20</v>
      </c>
      <c r="AA84" s="100">
        <v>1014.7302315484724</v>
      </c>
      <c r="AB84" s="100">
        <v>15.0</v>
      </c>
      <c r="AC84" s="111">
        <v>1014.0487804864257</v>
      </c>
      <c r="AD84" s="38" t="s">
        <v>9</v>
      </c>
      <c r="AE84" s="100">
        <v>1217.1021228069437</v>
      </c>
      <c r="AF84" s="100">
        <v>32.0</v>
      </c>
      <c r="AG84" s="100">
        <v>1216.4742765293618</v>
      </c>
      <c r="AH84" s="22"/>
      <c r="AK84" s="58"/>
      <c r="AP84" s="112">
        <v>19.0</v>
      </c>
      <c r="AQ84" s="100">
        <v>9.0</v>
      </c>
      <c r="AR84" s="116" t="s">
        <v>268</v>
      </c>
      <c r="AS84" s="38" t="s">
        <v>263</v>
      </c>
    </row>
    <row r="85">
      <c r="A85" s="38" t="s">
        <v>271</v>
      </c>
      <c r="B85" s="110" t="s">
        <v>84</v>
      </c>
      <c r="C85" s="100">
        <v>949.2775992403061</v>
      </c>
      <c r="D85" s="100">
        <v>15.0</v>
      </c>
      <c r="E85" s="111">
        <v>945.9242759833326</v>
      </c>
      <c r="F85" s="38" t="s">
        <v>78</v>
      </c>
      <c r="G85" s="100">
        <v>1003.5372773072136</v>
      </c>
      <c r="H85" s="100">
        <v>13.0</v>
      </c>
      <c r="I85" s="100">
        <v>1000.124029779827</v>
      </c>
      <c r="J85" s="110" t="s">
        <v>20</v>
      </c>
      <c r="K85" s="100">
        <v>1014.0487804864257</v>
      </c>
      <c r="L85" s="100">
        <v>24.0</v>
      </c>
      <c r="M85" s="111">
        <v>1010.8153512707859</v>
      </c>
      <c r="R85" s="22"/>
      <c r="U85" s="58"/>
      <c r="V85" s="38" t="s">
        <v>73</v>
      </c>
      <c r="W85" s="100">
        <v>979.4627567133963</v>
      </c>
      <c r="X85" s="100">
        <v>14.0</v>
      </c>
      <c r="Y85" s="100">
        <v>982.6972772572942</v>
      </c>
      <c r="Z85" s="110" t="s">
        <v>43</v>
      </c>
      <c r="AA85" s="100">
        <v>999.336405540325</v>
      </c>
      <c r="AB85" s="100">
        <v>28.0</v>
      </c>
      <c r="AC85" s="111">
        <v>1002.7944190391083</v>
      </c>
      <c r="AD85" s="38" t="s">
        <v>35</v>
      </c>
      <c r="AE85" s="100">
        <v>1000.592687802633</v>
      </c>
      <c r="AF85" s="100">
        <v>19.0</v>
      </c>
      <c r="AG85" s="100">
        <v>1003.9001537599519</v>
      </c>
      <c r="AH85" s="22"/>
      <c r="AK85" s="58"/>
      <c r="AP85" s="112">
        <v>13.0</v>
      </c>
      <c r="AQ85" s="100">
        <v>15.0</v>
      </c>
      <c r="AS85" s="38" t="s">
        <v>272</v>
      </c>
    </row>
    <row r="86">
      <c r="A86" s="38" t="s">
        <v>273</v>
      </c>
      <c r="B86" s="110" t="s">
        <v>82</v>
      </c>
      <c r="C86" s="100">
        <v>959.6959634708495</v>
      </c>
      <c r="D86" s="100">
        <v>13.0</v>
      </c>
      <c r="E86" s="111">
        <v>961.6467976536446</v>
      </c>
      <c r="F86" s="38" t="s">
        <v>73</v>
      </c>
      <c r="G86" s="100">
        <v>982.6972772572942</v>
      </c>
      <c r="H86" s="100">
        <v>19.0</v>
      </c>
      <c r="I86" s="100">
        <v>984.7004287835771</v>
      </c>
      <c r="J86" s="110" t="s">
        <v>9</v>
      </c>
      <c r="K86" s="100">
        <v>1216.4742765293618</v>
      </c>
      <c r="L86" s="100">
        <v>25.0</v>
      </c>
      <c r="M86" s="111">
        <v>1218.520290820284</v>
      </c>
      <c r="R86" s="22"/>
      <c r="U86" s="58"/>
      <c r="V86" s="38" t="s">
        <v>12</v>
      </c>
      <c r="W86" s="100">
        <v>987.2176038658635</v>
      </c>
      <c r="X86" s="100">
        <v>11.0</v>
      </c>
      <c r="Y86" s="100">
        <v>985.1506931310985</v>
      </c>
      <c r="Z86" s="110" t="s">
        <v>43</v>
      </c>
      <c r="AA86" s="100">
        <v>1002.7944190391083</v>
      </c>
      <c r="AB86" s="100">
        <v>22.0</v>
      </c>
      <c r="AC86" s="111">
        <v>1000.8337139451347</v>
      </c>
      <c r="AD86" s="38" t="s">
        <v>20</v>
      </c>
      <c r="AE86" s="100">
        <v>1010.8153512707859</v>
      </c>
      <c r="AF86" s="100">
        <v>21.0</v>
      </c>
      <c r="AG86" s="100">
        <v>1008.8429670995245</v>
      </c>
      <c r="AH86" s="22"/>
      <c r="AK86" s="58"/>
      <c r="AP86" s="112">
        <v>14.0</v>
      </c>
      <c r="AQ86" s="100">
        <v>13.0</v>
      </c>
      <c r="AS86" s="38" t="s">
        <v>263</v>
      </c>
    </row>
    <row r="87">
      <c r="A87" s="38" t="s">
        <v>274</v>
      </c>
      <c r="B87" s="110" t="s">
        <v>60</v>
      </c>
      <c r="C87" s="100">
        <v>940.0734432058501</v>
      </c>
      <c r="D87" s="100">
        <v>31.0</v>
      </c>
      <c r="E87" s="111">
        <v>940.2754390410403</v>
      </c>
      <c r="F87" s="38" t="s">
        <v>84</v>
      </c>
      <c r="G87" s="100">
        <v>945.9242759833326</v>
      </c>
      <c r="H87" s="100">
        <v>22.0</v>
      </c>
      <c r="I87" s="100">
        <v>946.116860031654</v>
      </c>
      <c r="J87" s="110" t="s">
        <v>82</v>
      </c>
      <c r="K87" s="100">
        <v>961.6467976536446</v>
      </c>
      <c r="L87" s="100">
        <v>33.0</v>
      </c>
      <c r="M87" s="111">
        <v>961.8493583739638</v>
      </c>
      <c r="N87" s="38" t="s">
        <v>73</v>
      </c>
      <c r="O87" s="100">
        <v>984.7004287835771</v>
      </c>
      <c r="P87" s="100">
        <v>28.0</v>
      </c>
      <c r="Q87" s="100">
        <v>984.8967195128276</v>
      </c>
      <c r="R87" s="110" t="s">
        <v>43</v>
      </c>
      <c r="S87" s="100">
        <v>1000.8337139451347</v>
      </c>
      <c r="T87" s="100">
        <v>39.0</v>
      </c>
      <c r="U87" s="111">
        <v>1001.0402826120535</v>
      </c>
      <c r="V87" s="38" t="s">
        <v>12</v>
      </c>
      <c r="W87" s="100">
        <v>985.1506931310985</v>
      </c>
      <c r="X87" s="38">
        <v>41.0</v>
      </c>
      <c r="Y87" s="100">
        <v>984.8914992658729</v>
      </c>
      <c r="Z87" s="110" t="s">
        <v>35</v>
      </c>
      <c r="AA87" s="100">
        <v>1003.9001537599519</v>
      </c>
      <c r="AB87" s="100">
        <v>41.0</v>
      </c>
      <c r="AC87" s="111">
        <v>1003.6432413510848</v>
      </c>
      <c r="AD87" s="38" t="s">
        <v>20</v>
      </c>
      <c r="AE87" s="100">
        <v>1008.8429670995245</v>
      </c>
      <c r="AF87" s="100">
        <v>41.0</v>
      </c>
      <c r="AG87" s="100">
        <v>1008.5857217454454</v>
      </c>
      <c r="AH87" s="110" t="s">
        <v>9</v>
      </c>
      <c r="AI87" s="100">
        <v>1218.520290820284</v>
      </c>
      <c r="AJ87" s="100">
        <v>68.0</v>
      </c>
      <c r="AK87" s="111">
        <v>1218.2936424484556</v>
      </c>
      <c r="AP87" s="112">
        <v>30.0</v>
      </c>
      <c r="AQ87" s="100">
        <v>26.0</v>
      </c>
      <c r="AR87" s="116" t="s">
        <v>275</v>
      </c>
      <c r="AS87" s="38" t="s">
        <v>276</v>
      </c>
    </row>
    <row r="88">
      <c r="A88" s="38" t="s">
        <v>277</v>
      </c>
      <c r="B88" s="110" t="s">
        <v>84</v>
      </c>
      <c r="C88" s="100">
        <v>946.116860031654</v>
      </c>
      <c r="D88" s="100">
        <v>18.0</v>
      </c>
      <c r="E88" s="111">
        <v>948.4528629190182</v>
      </c>
      <c r="F88" s="38" t="s">
        <v>82</v>
      </c>
      <c r="G88" s="100">
        <v>961.8493583739638</v>
      </c>
      <c r="H88" s="100">
        <v>16.0</v>
      </c>
      <c r="I88" s="100">
        <v>964.1548116258072</v>
      </c>
      <c r="J88" s="110" t="s">
        <v>9</v>
      </c>
      <c r="K88" s="100">
        <v>1218.2936424484556</v>
      </c>
      <c r="L88" s="100">
        <v>23.0</v>
      </c>
      <c r="M88" s="111">
        <v>1220.652186309248</v>
      </c>
      <c r="R88" s="22"/>
      <c r="U88" s="58"/>
      <c r="V88" s="38" t="s">
        <v>43</v>
      </c>
      <c r="W88" s="100">
        <v>1001.0402826120535</v>
      </c>
      <c r="X88" s="100">
        <v>28.0</v>
      </c>
      <c r="Y88" s="100">
        <v>998.8244636505616</v>
      </c>
      <c r="Z88" s="110" t="s">
        <v>35</v>
      </c>
      <c r="AA88" s="100">
        <v>1003.6432413510848</v>
      </c>
      <c r="AB88" s="100">
        <v>16.0</v>
      </c>
      <c r="AC88" s="111">
        <v>1001.2867542938453</v>
      </c>
      <c r="AD88" s="38" t="s">
        <v>20</v>
      </c>
      <c r="AE88" s="100">
        <v>1008.5857217454454</v>
      </c>
      <c r="AF88" s="100">
        <v>10.0</v>
      </c>
      <c r="AG88" s="100">
        <v>1006.1580277641768</v>
      </c>
      <c r="AH88" s="22"/>
      <c r="AK88" s="58"/>
      <c r="AP88" s="112">
        <v>15.0</v>
      </c>
      <c r="AQ88" s="100">
        <v>13.0</v>
      </c>
      <c r="AS88" s="38" t="s">
        <v>254</v>
      </c>
    </row>
    <row r="89">
      <c r="A89" s="38" t="s">
        <v>278</v>
      </c>
      <c r="B89" s="110" t="s">
        <v>82</v>
      </c>
      <c r="C89" s="100">
        <v>964.1548116258072</v>
      </c>
      <c r="D89" s="100">
        <v>11.0</v>
      </c>
      <c r="E89" s="111">
        <v>966.5984387480419</v>
      </c>
      <c r="F89" s="38" t="s">
        <v>9</v>
      </c>
      <c r="G89" s="100">
        <v>1220.652186309248</v>
      </c>
      <c r="H89" s="100">
        <v>22.0</v>
      </c>
      <c r="I89" s="100">
        <v>1223.2085591870132</v>
      </c>
      <c r="J89" s="22"/>
      <c r="M89" s="58"/>
      <c r="R89" s="22"/>
      <c r="U89" s="58"/>
      <c r="V89" s="38" t="s">
        <v>43</v>
      </c>
      <c r="W89" s="100">
        <v>998.8244636505616</v>
      </c>
      <c r="X89" s="100">
        <v>19.0</v>
      </c>
      <c r="Y89" s="100">
        <v>996.3504124932886</v>
      </c>
      <c r="Z89" s="110" t="s">
        <v>20</v>
      </c>
      <c r="AA89" s="100">
        <v>1006.1580277641768</v>
      </c>
      <c r="AB89" s="100">
        <v>15.0</v>
      </c>
      <c r="AC89" s="111">
        <v>1003.6320789214499</v>
      </c>
      <c r="AH89" s="22"/>
      <c r="AK89" s="58"/>
      <c r="AP89" s="112">
        <v>15.0</v>
      </c>
      <c r="AQ89" s="100">
        <v>13.0</v>
      </c>
      <c r="AR89" s="38" t="s">
        <v>279</v>
      </c>
      <c r="AS89" s="38" t="s">
        <v>280</v>
      </c>
    </row>
    <row r="90">
      <c r="A90" s="38" t="s">
        <v>281</v>
      </c>
      <c r="B90" s="110" t="s">
        <v>60</v>
      </c>
      <c r="C90" s="100">
        <v>940.2754390410403</v>
      </c>
      <c r="D90" s="100">
        <v>12.0</v>
      </c>
      <c r="E90" s="111">
        <v>945.6025268497132</v>
      </c>
      <c r="F90" s="38" t="s">
        <v>9</v>
      </c>
      <c r="G90" s="100">
        <v>1223.2085591870132</v>
      </c>
      <c r="H90" s="100">
        <v>28.0</v>
      </c>
      <c r="I90" s="100">
        <v>1228.8814713783402</v>
      </c>
      <c r="J90" s="22"/>
      <c r="M90" s="58"/>
      <c r="R90" s="22"/>
      <c r="U90" s="58"/>
      <c r="V90" s="38" t="s">
        <v>43</v>
      </c>
      <c r="W90" s="100">
        <v>996.3504124932886</v>
      </c>
      <c r="X90" s="100">
        <v>21.0</v>
      </c>
      <c r="Y90" s="100">
        <v>990.9899183499982</v>
      </c>
      <c r="Z90" s="110" t="s">
        <v>20</v>
      </c>
      <c r="AA90" s="100">
        <v>1003.6320789214499</v>
      </c>
      <c r="AB90" s="100">
        <v>11.0</v>
      </c>
      <c r="AC90" s="111">
        <v>997.9925730647402</v>
      </c>
      <c r="AH90" s="22"/>
      <c r="AK90" s="58"/>
      <c r="AP90" s="112">
        <v>18.0</v>
      </c>
      <c r="AQ90" s="100">
        <v>10.0</v>
      </c>
      <c r="AR90" s="38" t="s">
        <v>279</v>
      </c>
      <c r="AS90" s="38" t="s">
        <v>282</v>
      </c>
    </row>
    <row r="91">
      <c r="A91" s="38" t="s">
        <v>283</v>
      </c>
      <c r="B91" s="110" t="s">
        <v>60</v>
      </c>
      <c r="C91" s="100">
        <v>945.6025268497132</v>
      </c>
      <c r="D91" s="100">
        <v>1.0</v>
      </c>
      <c r="E91" s="111">
        <v>947.9307108769133</v>
      </c>
      <c r="F91" s="38" t="s">
        <v>9</v>
      </c>
      <c r="G91" s="100">
        <v>1228.8814713783402</v>
      </c>
      <c r="H91" s="100">
        <v>31.0</v>
      </c>
      <c r="I91" s="100">
        <v>1231.5532873511402</v>
      </c>
      <c r="J91" s="22"/>
      <c r="M91" s="58"/>
      <c r="R91" s="22"/>
      <c r="U91" s="58"/>
      <c r="V91" s="38" t="s">
        <v>43</v>
      </c>
      <c r="W91" s="100">
        <v>990.9899183499982</v>
      </c>
      <c r="X91" s="100">
        <v>14.0</v>
      </c>
      <c r="Y91" s="100">
        <v>988.4596267847892</v>
      </c>
      <c r="Z91" s="110" t="s">
        <v>20</v>
      </c>
      <c r="AA91" s="100">
        <v>997.9925730647402</v>
      </c>
      <c r="AB91" s="100">
        <v>19.0</v>
      </c>
      <c r="AC91" s="111">
        <v>995.5228646299493</v>
      </c>
      <c r="AH91" s="22"/>
      <c r="AK91" s="58"/>
      <c r="AP91" s="112">
        <v>15.0</v>
      </c>
      <c r="AQ91" s="100">
        <v>13.0</v>
      </c>
      <c r="AR91" s="38" t="s">
        <v>279</v>
      </c>
      <c r="AS91" s="38" t="s">
        <v>284</v>
      </c>
    </row>
    <row r="92">
      <c r="A92" s="38" t="s">
        <v>285</v>
      </c>
      <c r="B92" s="110" t="s">
        <v>82</v>
      </c>
      <c r="C92" s="100">
        <v>966.5984387480419</v>
      </c>
      <c r="D92" s="100">
        <v>22.0</v>
      </c>
      <c r="E92" s="111">
        <v>968.2897595200213</v>
      </c>
      <c r="F92" s="38" t="s">
        <v>12</v>
      </c>
      <c r="G92" s="100">
        <v>984.8914992658729</v>
      </c>
      <c r="H92" s="100">
        <v>13.0</v>
      </c>
      <c r="I92" s="100">
        <v>986.5029545369005</v>
      </c>
      <c r="J92" s="110" t="s">
        <v>9</v>
      </c>
      <c r="K92" s="100">
        <v>1231.5532873511402</v>
      </c>
      <c r="L92" s="100">
        <v>25.0</v>
      </c>
      <c r="M92" s="111">
        <v>1233.2505113081331</v>
      </c>
      <c r="R92" s="22"/>
      <c r="U92" s="58"/>
      <c r="V92" s="38" t="s">
        <v>43</v>
      </c>
      <c r="W92" s="100">
        <v>988.4596267847892</v>
      </c>
      <c r="X92" s="100">
        <v>15.0</v>
      </c>
      <c r="Y92" s="100">
        <v>986.7718402333709</v>
      </c>
      <c r="Z92" s="110" t="s">
        <v>20</v>
      </c>
      <c r="AA92" s="100">
        <v>995.5228646299493</v>
      </c>
      <c r="AB92" s="100">
        <v>13.0</v>
      </c>
      <c r="AC92" s="111">
        <v>993.8170017479997</v>
      </c>
      <c r="AD92" s="38" t="s">
        <v>17</v>
      </c>
      <c r="AE92" s="100">
        <v>998.1069582573558</v>
      </c>
      <c r="AF92" s="100">
        <v>25.0</v>
      </c>
      <c r="AG92" s="100">
        <v>996.5006076907237</v>
      </c>
      <c r="AH92" s="22"/>
      <c r="AK92" s="58"/>
      <c r="AP92" s="112">
        <v>15.0</v>
      </c>
      <c r="AQ92" s="100">
        <v>13.0</v>
      </c>
      <c r="AR92" s="38" t="s">
        <v>286</v>
      </c>
    </row>
    <row r="93">
      <c r="A93" s="38" t="s">
        <v>287</v>
      </c>
      <c r="B93" s="110" t="s">
        <v>82</v>
      </c>
      <c r="C93" s="100">
        <v>968.2897595200213</v>
      </c>
      <c r="D93" s="100">
        <v>11.0</v>
      </c>
      <c r="E93" s="111">
        <v>971.1830188061996</v>
      </c>
      <c r="F93" s="38" t="s">
        <v>12</v>
      </c>
      <c r="G93" s="100">
        <v>986.5029545369005</v>
      </c>
      <c r="H93" s="100">
        <v>18.0</v>
      </c>
      <c r="I93" s="100">
        <v>989.493125558281</v>
      </c>
      <c r="J93" s="110" t="s">
        <v>9</v>
      </c>
      <c r="K93" s="100">
        <v>1233.2505113081331</v>
      </c>
      <c r="L93" s="100">
        <v>28.0</v>
      </c>
      <c r="M93" s="111">
        <v>1236.3670810005744</v>
      </c>
      <c r="R93" s="22"/>
      <c r="U93" s="58"/>
      <c r="V93" s="38" t="s">
        <v>43</v>
      </c>
      <c r="W93" s="100">
        <v>986.7718402333709</v>
      </c>
      <c r="X93" s="100">
        <v>16.0</v>
      </c>
      <c r="Y93" s="100">
        <v>983.7488631109113</v>
      </c>
      <c r="Z93" s="110" t="s">
        <v>20</v>
      </c>
      <c r="AA93" s="100">
        <v>993.8170017479997</v>
      </c>
      <c r="AB93" s="100">
        <v>14.0</v>
      </c>
      <c r="AC93" s="111">
        <v>990.7614536739275</v>
      </c>
      <c r="AD93" s="38" t="s">
        <v>17</v>
      </c>
      <c r="AE93" s="100">
        <v>996.5006076907237</v>
      </c>
      <c r="AF93" s="100">
        <v>23.0</v>
      </c>
      <c r="AG93" s="100">
        <v>993.5791328872555</v>
      </c>
      <c r="AH93" s="22"/>
      <c r="AK93" s="58"/>
      <c r="AP93" s="112">
        <v>16.0</v>
      </c>
      <c r="AQ93" s="100">
        <v>12.0</v>
      </c>
      <c r="AR93" s="38" t="s">
        <v>286</v>
      </c>
    </row>
    <row r="94">
      <c r="A94" s="38" t="s">
        <v>288</v>
      </c>
      <c r="B94" s="110" t="s">
        <v>82</v>
      </c>
      <c r="C94" s="100">
        <v>971.1830188061996</v>
      </c>
      <c r="D94" s="100">
        <v>20.0</v>
      </c>
      <c r="E94" s="111">
        <v>976.7647231078635</v>
      </c>
      <c r="F94" s="38" t="s">
        <v>43</v>
      </c>
      <c r="G94" s="100">
        <v>983.7488631109113</v>
      </c>
      <c r="H94" s="100">
        <v>24.0</v>
      </c>
      <c r="I94" s="100">
        <v>989.4307570434598</v>
      </c>
      <c r="J94" s="110" t="s">
        <v>9</v>
      </c>
      <c r="K94" s="100">
        <v>1236.3670810005744</v>
      </c>
      <c r="L94" s="100">
        <v>28.0</v>
      </c>
      <c r="M94" s="111">
        <v>1242.103482766362</v>
      </c>
      <c r="R94" s="22"/>
      <c r="U94" s="58"/>
      <c r="V94" s="38" t="s">
        <v>73</v>
      </c>
      <c r="W94" s="100">
        <v>984.8967195128276</v>
      </c>
      <c r="X94" s="100">
        <v>6.0</v>
      </c>
      <c r="Y94" s="100">
        <v>979.0053377249559</v>
      </c>
      <c r="Z94" s="110" t="s">
        <v>12</v>
      </c>
      <c r="AA94" s="100">
        <v>989.493125558281</v>
      </c>
      <c r="AB94" s="100">
        <v>17.0</v>
      </c>
      <c r="AC94" s="111">
        <v>983.9108282718006</v>
      </c>
      <c r="AD94" s="38" t="s">
        <v>20</v>
      </c>
      <c r="AE94" s="100">
        <v>990.7614536739275</v>
      </c>
      <c r="AF94" s="100">
        <v>19.0</v>
      </c>
      <c r="AG94" s="100">
        <v>985.2351327482796</v>
      </c>
      <c r="AH94" s="22"/>
      <c r="AK94" s="58"/>
      <c r="AP94" s="112">
        <v>21.0</v>
      </c>
      <c r="AQ94" s="100">
        <v>7.0</v>
      </c>
      <c r="AR94" s="38" t="s">
        <v>286</v>
      </c>
      <c r="AS94" s="38" t="s">
        <v>289</v>
      </c>
    </row>
    <row r="95">
      <c r="A95" s="38" t="s">
        <v>290</v>
      </c>
      <c r="B95" s="110" t="s">
        <v>20</v>
      </c>
      <c r="C95" s="100">
        <v>985.2351327482796</v>
      </c>
      <c r="D95" s="100">
        <v>12.0</v>
      </c>
      <c r="E95" s="111">
        <v>989.6059834199399</v>
      </c>
      <c r="F95" s="38" t="s">
        <v>9</v>
      </c>
      <c r="G95" s="100">
        <v>1242.103482766362</v>
      </c>
      <c r="H95" s="100">
        <v>25.0</v>
      </c>
      <c r="I95" s="100">
        <v>1246.7326320947018</v>
      </c>
      <c r="J95" s="22"/>
      <c r="M95" s="58"/>
      <c r="R95" s="22"/>
      <c r="U95" s="58"/>
      <c r="V95" s="38" t="s">
        <v>43</v>
      </c>
      <c r="W95" s="100">
        <v>989.4307570434598</v>
      </c>
      <c r="X95" s="100">
        <v>18.0</v>
      </c>
      <c r="Y95" s="100">
        <v>985.0057911851724</v>
      </c>
      <c r="Z95" s="110" t="s">
        <v>15</v>
      </c>
      <c r="AA95" s="100">
        <v>1033.061124015696</v>
      </c>
      <c r="AB95" s="100">
        <v>12.0</v>
      </c>
      <c r="AC95" s="111">
        <v>1028.4860898739832</v>
      </c>
      <c r="AH95" s="22"/>
      <c r="AK95" s="58"/>
      <c r="AP95" s="112">
        <v>16.0</v>
      </c>
      <c r="AQ95" s="100">
        <v>11.0</v>
      </c>
      <c r="AR95" s="38" t="s">
        <v>291</v>
      </c>
      <c r="AS95" s="38" t="s">
        <v>254</v>
      </c>
    </row>
    <row r="96">
      <c r="A96" s="38" t="s">
        <v>292</v>
      </c>
      <c r="B96" s="110" t="s">
        <v>43</v>
      </c>
      <c r="C96" s="100">
        <v>985.0057911851724</v>
      </c>
      <c r="D96" s="100">
        <v>22.0</v>
      </c>
      <c r="E96" s="111">
        <v>994.008623406703</v>
      </c>
      <c r="F96" s="38" t="s">
        <v>20</v>
      </c>
      <c r="G96" s="100">
        <v>989.6059834199399</v>
      </c>
      <c r="H96" s="100">
        <v>12.0</v>
      </c>
      <c r="I96" s="100">
        <v>998.1525953041001</v>
      </c>
      <c r="J96" s="110" t="s">
        <v>15</v>
      </c>
      <c r="K96" s="100">
        <v>1028.4860898739832</v>
      </c>
      <c r="L96" s="100">
        <v>33.0</v>
      </c>
      <c r="M96" s="111">
        <v>1037.9366457682925</v>
      </c>
      <c r="R96" s="22"/>
      <c r="U96" s="58"/>
      <c r="V96" s="38" t="s">
        <v>86</v>
      </c>
      <c r="W96" s="100">
        <v>912.0053021186711</v>
      </c>
      <c r="X96" s="100">
        <v>4.0</v>
      </c>
      <c r="Y96" s="100">
        <v>902.5778945637566</v>
      </c>
      <c r="Z96" s="110" t="s">
        <v>82</v>
      </c>
      <c r="AA96" s="100">
        <v>976.7647231078635</v>
      </c>
      <c r="AB96" s="100">
        <v>10.0</v>
      </c>
      <c r="AC96" s="111">
        <v>967.5179094545815</v>
      </c>
      <c r="AD96" s="38" t="s">
        <v>9</v>
      </c>
      <c r="AE96" s="100">
        <v>1246.7326320947018</v>
      </c>
      <c r="AF96" s="100">
        <v>32.0</v>
      </c>
      <c r="AG96" s="100">
        <v>1238.4068533028983</v>
      </c>
      <c r="AH96" s="22"/>
      <c r="AK96" s="58"/>
      <c r="AP96" s="112">
        <v>17.0</v>
      </c>
      <c r="AQ96" s="100">
        <v>11.0</v>
      </c>
      <c r="AR96" s="38" t="s">
        <v>291</v>
      </c>
      <c r="AS96" s="38" t="s">
        <v>293</v>
      </c>
    </row>
    <row r="97">
      <c r="A97" s="38" t="s">
        <v>294</v>
      </c>
      <c r="B97" s="110" t="s">
        <v>43</v>
      </c>
      <c r="C97" s="100">
        <v>994.008623406703</v>
      </c>
      <c r="D97" s="100">
        <v>19.0</v>
      </c>
      <c r="E97" s="111">
        <v>999.049446239169</v>
      </c>
      <c r="F97" s="38" t="s">
        <v>9</v>
      </c>
      <c r="G97" s="100">
        <v>1238.4068533028983</v>
      </c>
      <c r="H97" s="100">
        <v>17.0</v>
      </c>
      <c r="I97" s="100">
        <v>1243.3660304704322</v>
      </c>
      <c r="J97" s="22"/>
      <c r="M97" s="58"/>
      <c r="R97" s="22"/>
      <c r="U97" s="58"/>
      <c r="V97" s="38" t="s">
        <v>20</v>
      </c>
      <c r="W97" s="100">
        <v>998.1525953041001</v>
      </c>
      <c r="X97" s="100">
        <v>19.0</v>
      </c>
      <c r="Y97" s="100">
        <v>993.2226792492538</v>
      </c>
      <c r="Z97" s="110" t="s">
        <v>15</v>
      </c>
      <c r="AA97" s="100">
        <v>1037.9366457682925</v>
      </c>
      <c r="AB97" s="100">
        <v>14.0</v>
      </c>
      <c r="AC97" s="111">
        <v>1032.866561823139</v>
      </c>
      <c r="AH97" s="22"/>
      <c r="AK97" s="58"/>
      <c r="AP97" s="112">
        <v>16.0</v>
      </c>
      <c r="AQ97" s="100">
        <v>12.0</v>
      </c>
      <c r="AR97" s="38" t="s">
        <v>291</v>
      </c>
      <c r="AS97" s="38" t="s">
        <v>295</v>
      </c>
    </row>
    <row r="98">
      <c r="A98" s="38" t="s">
        <v>296</v>
      </c>
      <c r="B98" s="110" t="s">
        <v>82</v>
      </c>
      <c r="C98" s="100">
        <v>967.5179094545815</v>
      </c>
      <c r="D98" s="100">
        <v>28.0</v>
      </c>
      <c r="E98" s="111">
        <v>970.3811764282523</v>
      </c>
      <c r="F98" s="38" t="s">
        <v>20</v>
      </c>
      <c r="G98" s="100">
        <v>993.2226792492538</v>
      </c>
      <c r="H98" s="100">
        <v>18.0</v>
      </c>
      <c r="I98" s="100">
        <v>995.9379591869786</v>
      </c>
      <c r="J98" s="110" t="s">
        <v>43</v>
      </c>
      <c r="K98" s="100">
        <v>999.049446239169</v>
      </c>
      <c r="L98" s="100">
        <v>21.0</v>
      </c>
      <c r="M98" s="111">
        <v>1001.803959245619</v>
      </c>
      <c r="N98" s="38" t="s">
        <v>9</v>
      </c>
      <c r="O98" s="100">
        <v>1243.3660304704322</v>
      </c>
      <c r="P98" s="100">
        <v>16.0</v>
      </c>
      <c r="Q98" s="100">
        <v>1246.0329705525867</v>
      </c>
      <c r="R98" s="22"/>
      <c r="U98" s="58"/>
      <c r="V98" s="38" t="s">
        <v>78</v>
      </c>
      <c r="W98" s="100">
        <v>1000.124029779827</v>
      </c>
      <c r="X98" s="100">
        <v>17.0</v>
      </c>
      <c r="Y98" s="100">
        <v>997.3725698488037</v>
      </c>
      <c r="Z98" s="110" t="s">
        <v>50</v>
      </c>
      <c r="AA98" s="100">
        <v>1001.1966630198314</v>
      </c>
      <c r="AB98" s="100">
        <v>11.0</v>
      </c>
      <c r="AC98" s="111">
        <v>998.362411748211</v>
      </c>
      <c r="AD98" s="38" t="s">
        <v>35</v>
      </c>
      <c r="AE98" s="100">
        <v>1001.2867542938453</v>
      </c>
      <c r="AF98" s="100">
        <v>23.0</v>
      </c>
      <c r="AG98" s="100">
        <v>998.6174787188158</v>
      </c>
      <c r="AH98" s="110" t="s">
        <v>15</v>
      </c>
      <c r="AI98" s="100">
        <v>1032.866561823139</v>
      </c>
      <c r="AJ98" s="100">
        <v>18.0</v>
      </c>
      <c r="AK98" s="111">
        <v>1030.121548600812</v>
      </c>
      <c r="AP98" s="112">
        <v>17.0</v>
      </c>
      <c r="AQ98" s="100">
        <v>11.0</v>
      </c>
      <c r="AS98" s="38" t="s">
        <v>254</v>
      </c>
    </row>
    <row r="99">
      <c r="A99" s="38" t="s">
        <v>297</v>
      </c>
      <c r="B99" s="110" t="s">
        <v>60</v>
      </c>
      <c r="C99" s="100">
        <v>947.9307108769133</v>
      </c>
      <c r="D99" s="100">
        <v>16.0</v>
      </c>
      <c r="E99" s="111">
        <v>950.8638210628941</v>
      </c>
      <c r="F99" s="38" t="s">
        <v>84</v>
      </c>
      <c r="G99" s="100">
        <v>948.4528629190182</v>
      </c>
      <c r="H99" s="100">
        <v>18.0</v>
      </c>
      <c r="I99" s="100">
        <v>951.4156504611077</v>
      </c>
      <c r="J99" s="110" t="s">
        <v>82</v>
      </c>
      <c r="K99" s="100">
        <v>970.3811764282523</v>
      </c>
      <c r="L99" s="100">
        <v>21.0</v>
      </c>
      <c r="M99" s="111">
        <v>973.3764949116313</v>
      </c>
      <c r="N99" s="38" t="s">
        <v>20</v>
      </c>
      <c r="O99" s="100">
        <v>995.9379591869786</v>
      </c>
      <c r="P99" s="100">
        <v>17.0</v>
      </c>
      <c r="Q99" s="100">
        <v>998.8614833466322</v>
      </c>
      <c r="R99" s="110" t="s">
        <v>9</v>
      </c>
      <c r="S99" s="100">
        <v>1246.0329705525867</v>
      </c>
      <c r="T99" s="100">
        <v>36.0</v>
      </c>
      <c r="U99" s="111">
        <v>1249.2182301814837</v>
      </c>
      <c r="V99" s="38" t="s">
        <v>78</v>
      </c>
      <c r="W99" s="100">
        <v>997.3725698488037</v>
      </c>
      <c r="X99" s="100">
        <v>10.0</v>
      </c>
      <c r="Y99" s="100">
        <v>994.2487591197579</v>
      </c>
      <c r="Z99" s="110" t="s">
        <v>50</v>
      </c>
      <c r="AA99" s="100">
        <v>998.362411748211</v>
      </c>
      <c r="AB99" s="100">
        <v>13.0</v>
      </c>
      <c r="AC99" s="111">
        <v>995.2832787101717</v>
      </c>
      <c r="AD99" s="38" t="s">
        <v>35</v>
      </c>
      <c r="AE99" s="100">
        <v>998.6174787188158</v>
      </c>
      <c r="AF99" s="100">
        <v>22.0</v>
      </c>
      <c r="AG99" s="100">
        <v>995.673263212799</v>
      </c>
      <c r="AH99" s="110" t="s">
        <v>43</v>
      </c>
      <c r="AI99" s="100">
        <v>1001.803959245619</v>
      </c>
      <c r="AJ99" s="100">
        <v>28.0</v>
      </c>
      <c r="AK99" s="111">
        <v>998.9487336655386</v>
      </c>
      <c r="AL99" s="38" t="s">
        <v>15</v>
      </c>
      <c r="AM99" s="100">
        <v>1030.121548600812</v>
      </c>
      <c r="AN99" s="100">
        <v>19.0</v>
      </c>
      <c r="AO99" s="100">
        <v>1027.1239334539944</v>
      </c>
      <c r="AP99" s="112">
        <v>17.0</v>
      </c>
      <c r="AQ99" s="100">
        <v>11.0</v>
      </c>
      <c r="AR99" s="117" t="s">
        <v>298</v>
      </c>
      <c r="AS99" s="38" t="s">
        <v>299</v>
      </c>
    </row>
    <row r="100">
      <c r="A100" s="38" t="s">
        <v>300</v>
      </c>
      <c r="B100" s="110" t="s">
        <v>60</v>
      </c>
      <c r="C100" s="100">
        <v>950.8638210628941</v>
      </c>
      <c r="D100" s="100">
        <v>17.0</v>
      </c>
      <c r="E100" s="111">
        <v>958.1995359046789</v>
      </c>
      <c r="F100" s="38" t="s">
        <v>9</v>
      </c>
      <c r="G100" s="100">
        <v>1249.2182301814837</v>
      </c>
      <c r="H100" s="100">
        <v>29.0</v>
      </c>
      <c r="I100" s="100">
        <v>1256.882515339699</v>
      </c>
      <c r="J100" s="22"/>
      <c r="M100" s="58"/>
      <c r="R100" s="22"/>
      <c r="U100" s="58"/>
      <c r="V100" s="38" t="s">
        <v>84</v>
      </c>
      <c r="W100" s="100">
        <v>951.4156504611077</v>
      </c>
      <c r="X100" s="100">
        <v>6.0</v>
      </c>
      <c r="Y100" s="100">
        <v>943.6896219463265</v>
      </c>
      <c r="Z100" s="110" t="s">
        <v>43</v>
      </c>
      <c r="AA100" s="100">
        <v>998.9487336655386</v>
      </c>
      <c r="AB100" s="100">
        <v>19.0</v>
      </c>
      <c r="AC100" s="111">
        <v>991.6747621803198</v>
      </c>
      <c r="AH100" s="22"/>
      <c r="AK100" s="58"/>
      <c r="AP100" s="112">
        <v>20.0</v>
      </c>
      <c r="AQ100" s="100">
        <v>7.0</v>
      </c>
      <c r="AR100" s="38" t="s">
        <v>301</v>
      </c>
      <c r="AS100" s="38" t="s">
        <v>302</v>
      </c>
    </row>
    <row r="101">
      <c r="A101" s="38" t="s">
        <v>303</v>
      </c>
      <c r="B101" s="110" t="s">
        <v>78</v>
      </c>
      <c r="C101" s="100">
        <v>994.2487591197579</v>
      </c>
      <c r="D101" s="100">
        <v>11.0</v>
      </c>
      <c r="E101" s="111">
        <v>991.1581994035812</v>
      </c>
      <c r="F101" s="38" t="s">
        <v>35</v>
      </c>
      <c r="G101" s="100">
        <v>995.673263212799</v>
      </c>
      <c r="H101" s="100">
        <v>19.0</v>
      </c>
      <c r="I101" s="100">
        <v>992.7022569889907</v>
      </c>
      <c r="J101" s="110" t="s">
        <v>20</v>
      </c>
      <c r="K101" s="100">
        <v>998.8614833466322</v>
      </c>
      <c r="L101" s="100">
        <v>26.0</v>
      </c>
      <c r="M101" s="111">
        <v>995.9945030428545</v>
      </c>
      <c r="N101" s="38" t="s">
        <v>65</v>
      </c>
      <c r="O101" s="100">
        <v>1000.0</v>
      </c>
      <c r="P101" s="100">
        <v>10.0</v>
      </c>
      <c r="Q101" s="100">
        <v>996.8926802809236</v>
      </c>
      <c r="R101" s="110" t="s">
        <v>15</v>
      </c>
      <c r="S101" s="100">
        <v>1027.1239334539944</v>
      </c>
      <c r="T101" s="100">
        <v>20.0</v>
      </c>
      <c r="U101" s="111">
        <v>1024.1597994168335</v>
      </c>
      <c r="V101" s="38" t="s">
        <v>86</v>
      </c>
      <c r="W101" s="100">
        <v>902.5778945637566</v>
      </c>
      <c r="X101" s="100">
        <v>5.0</v>
      </c>
      <c r="Y101" s="100">
        <v>905.3935570657993</v>
      </c>
      <c r="Z101" s="110" t="s">
        <v>82</v>
      </c>
      <c r="AA101" s="100">
        <v>973.3764949116313</v>
      </c>
      <c r="AB101" s="100">
        <v>21.0</v>
      </c>
      <c r="AC101" s="111">
        <v>976.3886427891244</v>
      </c>
      <c r="AD101" s="38" t="s">
        <v>12</v>
      </c>
      <c r="AE101" s="100">
        <v>983.9108282718006</v>
      </c>
      <c r="AF101" s="100">
        <v>28.0</v>
      </c>
      <c r="AG101" s="100">
        <v>987.0232189505556</v>
      </c>
      <c r="AH101" s="110" t="s">
        <v>43</v>
      </c>
      <c r="AI101" s="100">
        <v>991.6747621803198</v>
      </c>
      <c r="AJ101" s="100">
        <v>19.0</v>
      </c>
      <c r="AK101" s="111">
        <v>994.6489484626796</v>
      </c>
      <c r="AL101" s="38" t="s">
        <v>9</v>
      </c>
      <c r="AM101" s="100">
        <v>1256.882515339699</v>
      </c>
      <c r="AN101" s="100">
        <v>28.0</v>
      </c>
      <c r="AO101" s="100">
        <v>1259.9681279990482</v>
      </c>
      <c r="AP101" s="112">
        <v>12.0</v>
      </c>
      <c r="AQ101" s="100">
        <v>16.0</v>
      </c>
      <c r="AR101" s="38" t="s">
        <v>304</v>
      </c>
      <c r="AS101" s="38" t="s">
        <v>263</v>
      </c>
    </row>
    <row r="102">
      <c r="A102" s="38" t="s">
        <v>305</v>
      </c>
      <c r="B102" s="110" t="s">
        <v>84</v>
      </c>
      <c r="C102" s="100">
        <v>943.6896219463265</v>
      </c>
      <c r="D102" s="100">
        <v>13.0</v>
      </c>
      <c r="E102" s="111">
        <v>945.9758768871545</v>
      </c>
      <c r="F102" s="38" t="s">
        <v>82</v>
      </c>
      <c r="G102" s="100">
        <v>976.3886427891244</v>
      </c>
      <c r="H102" s="38">
        <v>20.0</v>
      </c>
      <c r="I102" s="100">
        <v>978.7907184491486</v>
      </c>
      <c r="J102" s="110" t="s">
        <v>12</v>
      </c>
      <c r="K102" s="100">
        <v>987.0232189505556</v>
      </c>
      <c r="L102" s="38">
        <v>17.0</v>
      </c>
      <c r="M102" s="111">
        <v>989.3849345278009</v>
      </c>
      <c r="N102" s="38" t="s">
        <v>78</v>
      </c>
      <c r="O102" s="100">
        <v>991.1581994035812</v>
      </c>
      <c r="P102" s="38">
        <v>14.0</v>
      </c>
      <c r="Q102" s="100">
        <v>993.4463404331873</v>
      </c>
      <c r="R102" s="110" t="s">
        <v>9</v>
      </c>
      <c r="S102" s="100">
        <v>1259.9681279990482</v>
      </c>
      <c r="T102" s="38">
        <v>40.0</v>
      </c>
      <c r="U102" s="111">
        <v>1262.6299407913448</v>
      </c>
      <c r="V102" s="38" t="s">
        <v>35</v>
      </c>
      <c r="W102" s="100">
        <v>992.7022569889907</v>
      </c>
      <c r="X102" s="38">
        <v>29.0</v>
      </c>
      <c r="Y102" s="100">
        <v>990.4294522217582</v>
      </c>
      <c r="Z102" s="110" t="s">
        <v>43</v>
      </c>
      <c r="AA102" s="100">
        <v>994.6489484626796</v>
      </c>
      <c r="AB102" s="38">
        <v>24.0</v>
      </c>
      <c r="AC102" s="111">
        <v>992.2914945835861</v>
      </c>
      <c r="AD102" s="38" t="s">
        <v>20</v>
      </c>
      <c r="AE102" s="100">
        <v>995.9945030428545</v>
      </c>
      <c r="AF102" s="38">
        <v>27.0</v>
      </c>
      <c r="AG102" s="100">
        <v>993.6606084716425</v>
      </c>
      <c r="AH102" s="110" t="s">
        <v>65</v>
      </c>
      <c r="AI102" s="100">
        <v>996.8926802809236</v>
      </c>
      <c r="AJ102" s="100">
        <v>2.0</v>
      </c>
      <c r="AK102" s="111">
        <v>994.2464951605367</v>
      </c>
      <c r="AL102" s="38" t="s">
        <v>15</v>
      </c>
      <c r="AM102" s="100">
        <v>1024.1597994168335</v>
      </c>
      <c r="AN102" s="38">
        <v>19.0</v>
      </c>
      <c r="AO102" s="100">
        <v>1021.7701377547585</v>
      </c>
      <c r="AP102" s="112">
        <v>16.0</v>
      </c>
      <c r="AQ102" s="100">
        <v>12.0</v>
      </c>
      <c r="AR102" s="38" t="s">
        <v>306</v>
      </c>
      <c r="AS102" s="38" t="s">
        <v>260</v>
      </c>
    </row>
    <row r="103">
      <c r="A103" s="38" t="s">
        <v>307</v>
      </c>
      <c r="B103" s="110" t="s">
        <v>82</v>
      </c>
      <c r="C103" s="100">
        <v>978.7907184491486</v>
      </c>
      <c r="D103" s="100">
        <v>19.0</v>
      </c>
      <c r="E103" s="111">
        <v>985.3899210701313</v>
      </c>
      <c r="F103" s="38" t="s">
        <v>43</v>
      </c>
      <c r="G103" s="100">
        <v>992.2914945835861</v>
      </c>
      <c r="H103" s="100">
        <v>14.0</v>
      </c>
      <c r="I103" s="100">
        <v>998.7073304271562</v>
      </c>
      <c r="J103" s="110" t="s">
        <v>17</v>
      </c>
      <c r="K103" s="100">
        <v>993.5791328872555</v>
      </c>
      <c r="L103" s="100">
        <v>29.0</v>
      </c>
      <c r="M103" s="111">
        <v>1000.4999271529007</v>
      </c>
      <c r="N103" s="38" t="s">
        <v>9</v>
      </c>
      <c r="O103" s="100">
        <v>1262.6299407913448</v>
      </c>
      <c r="P103" s="100">
        <v>35.0</v>
      </c>
      <c r="Q103" s="100">
        <v>1269.6941080611468</v>
      </c>
      <c r="R103" s="22"/>
      <c r="U103" s="58"/>
      <c r="V103" s="38" t="s">
        <v>20</v>
      </c>
      <c r="W103" s="100">
        <v>993.6606084716425</v>
      </c>
      <c r="X103" s="100">
        <v>12.0</v>
      </c>
      <c r="Y103" s="100">
        <v>986.9145748891067</v>
      </c>
      <c r="Z103" s="110" t="s">
        <v>65</v>
      </c>
      <c r="AA103" s="100">
        <v>994.2464951605367</v>
      </c>
      <c r="AB103" s="100">
        <v>9.0</v>
      </c>
      <c r="AC103" s="111">
        <v>987.3989230791218</v>
      </c>
      <c r="AD103" s="38" t="s">
        <v>52</v>
      </c>
      <c r="AE103" s="100">
        <v>1001.5768776228249</v>
      </c>
      <c r="AF103" s="100">
        <v>4.0</v>
      </c>
      <c r="AG103" s="100">
        <v>994.5570993016051</v>
      </c>
      <c r="AH103" s="110" t="s">
        <v>15</v>
      </c>
      <c r="AI103" s="100">
        <v>1021.7701377547585</v>
      </c>
      <c r="AJ103" s="100">
        <v>23.0</v>
      </c>
      <c r="AK103" s="111">
        <v>1015.3835217399289</v>
      </c>
      <c r="AP103" s="112">
        <v>26.0</v>
      </c>
      <c r="AQ103" s="100">
        <v>2.0</v>
      </c>
      <c r="AR103" s="38" t="s">
        <v>308</v>
      </c>
      <c r="AS103" s="38" t="s">
        <v>254</v>
      </c>
    </row>
    <row r="104">
      <c r="A104" s="38" t="s">
        <v>309</v>
      </c>
      <c r="B104" s="110" t="s">
        <v>84</v>
      </c>
      <c r="C104" s="100">
        <v>945.9758768871545</v>
      </c>
      <c r="D104" s="100">
        <v>14.0</v>
      </c>
      <c r="E104" s="111">
        <v>945.144201557367</v>
      </c>
      <c r="F104" s="38" t="s">
        <v>60</v>
      </c>
      <c r="G104" s="100">
        <v>958.1995359046789</v>
      </c>
      <c r="H104" s="100">
        <v>20.0</v>
      </c>
      <c r="I104" s="100">
        <v>957.3896534254693</v>
      </c>
      <c r="J104" s="110" t="s">
        <v>82</v>
      </c>
      <c r="K104" s="100">
        <v>985.3899210701313</v>
      </c>
      <c r="L104" s="100">
        <v>22.0</v>
      </c>
      <c r="M104" s="111">
        <v>984.5838603791648</v>
      </c>
      <c r="N104" s="38" t="s">
        <v>20</v>
      </c>
      <c r="O104" s="100">
        <v>986.9145748891067</v>
      </c>
      <c r="P104" s="100">
        <v>28.0</v>
      </c>
      <c r="Q104" s="100">
        <v>986.1323103958953</v>
      </c>
      <c r="R104" s="110" t="s">
        <v>9</v>
      </c>
      <c r="S104" s="100">
        <v>1269.6941080611468</v>
      </c>
      <c r="T104" s="100">
        <v>33.0</v>
      </c>
      <c r="U104" s="111">
        <v>1268.923991054322</v>
      </c>
      <c r="V104" s="38" t="s">
        <v>35</v>
      </c>
      <c r="W104" s="100">
        <v>990.4294522217582</v>
      </c>
      <c r="X104" s="100">
        <v>23.0</v>
      </c>
      <c r="Y104" s="100">
        <v>991.2469578790727</v>
      </c>
      <c r="Z104" s="110" t="s">
        <v>43</v>
      </c>
      <c r="AA104" s="100">
        <v>998.7073304271562</v>
      </c>
      <c r="AB104" s="100">
        <v>16.0</v>
      </c>
      <c r="AC104" s="111">
        <v>999.496041990403</v>
      </c>
      <c r="AD104" s="38" t="s">
        <v>37</v>
      </c>
      <c r="AE104" s="100">
        <v>1000.0</v>
      </c>
      <c r="AF104" s="100">
        <v>20.0</v>
      </c>
      <c r="AG104" s="100">
        <v>1000.8045942598129</v>
      </c>
      <c r="AH104" s="110" t="s">
        <v>39</v>
      </c>
      <c r="AI104" s="100">
        <v>1000.0</v>
      </c>
      <c r="AJ104" s="100">
        <v>16.0</v>
      </c>
      <c r="AK104" s="111">
        <v>1000.788594259813</v>
      </c>
      <c r="AL104" s="38" t="s">
        <v>69</v>
      </c>
      <c r="AM104" s="100">
        <v>1000.0</v>
      </c>
      <c r="AN104" s="100">
        <v>19.0</v>
      </c>
      <c r="AO104" s="100">
        <v>1000.8005942598129</v>
      </c>
      <c r="AP104" s="112">
        <v>14.0</v>
      </c>
      <c r="AQ104" s="100">
        <v>14.0</v>
      </c>
      <c r="AR104" s="38" t="s">
        <v>310</v>
      </c>
    </row>
    <row r="105">
      <c r="A105" s="38" t="s">
        <v>311</v>
      </c>
      <c r="B105" s="110" t="s">
        <v>84</v>
      </c>
      <c r="C105" s="100">
        <v>945.144201557367</v>
      </c>
      <c r="D105" s="100">
        <v>18.0</v>
      </c>
      <c r="E105" s="111">
        <v>947.8775562887233</v>
      </c>
      <c r="F105" s="38" t="s">
        <v>60</v>
      </c>
      <c r="G105" s="100">
        <v>957.3896534254693</v>
      </c>
      <c r="H105" s="100">
        <v>24.0</v>
      </c>
      <c r="I105" s="100">
        <v>960.1987819300756</v>
      </c>
      <c r="J105" s="110" t="s">
        <v>20</v>
      </c>
      <c r="K105" s="100">
        <v>986.1323103958953</v>
      </c>
      <c r="L105" s="100">
        <v>12.0</v>
      </c>
      <c r="M105" s="111">
        <v>988.7630815025645</v>
      </c>
      <c r="N105" s="38" t="s">
        <v>9</v>
      </c>
      <c r="O105" s="100">
        <v>1268.923991054322</v>
      </c>
      <c r="P105" s="100">
        <v>28.0</v>
      </c>
      <c r="Q105" s="100">
        <v>1271.75073671169</v>
      </c>
      <c r="R105" s="22"/>
      <c r="U105" s="58"/>
      <c r="V105" s="38" t="s">
        <v>12</v>
      </c>
      <c r="W105" s="100">
        <v>989.3849345278009</v>
      </c>
      <c r="X105" s="100">
        <v>10.0</v>
      </c>
      <c r="Y105" s="100">
        <v>986.5438507783867</v>
      </c>
      <c r="Z105" s="110" t="s">
        <v>35</v>
      </c>
      <c r="AA105" s="100">
        <v>991.2469578790727</v>
      </c>
      <c r="AB105" s="100">
        <v>20.0</v>
      </c>
      <c r="AC105" s="111">
        <v>988.5427979214098</v>
      </c>
      <c r="AD105" s="38" t="s">
        <v>43</v>
      </c>
      <c r="AE105" s="100">
        <v>999.496041990403</v>
      </c>
      <c r="AF105" s="100">
        <v>18.0</v>
      </c>
      <c r="AG105" s="100">
        <v>996.7619692456068</v>
      </c>
      <c r="AH105" s="110" t="s">
        <v>69</v>
      </c>
      <c r="AI105" s="100">
        <v>1000.8005942598129</v>
      </c>
      <c r="AJ105" s="100">
        <v>19.0</v>
      </c>
      <c r="AK105" s="111">
        <v>998.0799107116861</v>
      </c>
      <c r="AP105" s="112">
        <v>17.0</v>
      </c>
      <c r="AQ105" s="100">
        <v>11.0</v>
      </c>
    </row>
    <row r="106">
      <c r="A106" s="38" t="s">
        <v>312</v>
      </c>
      <c r="B106" s="110" t="s">
        <v>84</v>
      </c>
      <c r="C106" s="100">
        <v>947.8775562887233</v>
      </c>
      <c r="D106" s="100">
        <v>12.0</v>
      </c>
      <c r="E106" s="111">
        <v>934.2765162717852</v>
      </c>
      <c r="F106" s="38" t="s">
        <v>43</v>
      </c>
      <c r="G106" s="100">
        <v>996.7619692456068</v>
      </c>
      <c r="H106" s="100">
        <v>9.0</v>
      </c>
      <c r="I106" s="100">
        <v>982.8923188555308</v>
      </c>
      <c r="J106" s="110" t="s">
        <v>69</v>
      </c>
      <c r="K106" s="100">
        <v>998.0799107116861</v>
      </c>
      <c r="L106" s="100">
        <v>14.0</v>
      </c>
      <c r="M106" s="111">
        <v>984.5506011187001</v>
      </c>
      <c r="R106" s="22"/>
      <c r="U106" s="58"/>
      <c r="V106" s="38" t="s">
        <v>60</v>
      </c>
      <c r="W106" s="100">
        <v>960.1987819300756</v>
      </c>
      <c r="X106" s="100">
        <v>29.0</v>
      </c>
      <c r="Y106" s="100">
        <v>974.2775689511636</v>
      </c>
      <c r="Z106" s="110" t="s">
        <v>12</v>
      </c>
      <c r="AA106" s="100">
        <v>986.5438507783867</v>
      </c>
      <c r="AB106" s="100">
        <v>18.0</v>
      </c>
      <c r="AC106" s="111">
        <v>999.8019825096301</v>
      </c>
      <c r="AD106" s="38" t="s">
        <v>20</v>
      </c>
      <c r="AE106" s="100">
        <v>988.7630815025645</v>
      </c>
      <c r="AF106" s="100">
        <v>24.0</v>
      </c>
      <c r="AG106" s="100">
        <v>1002.4261627502331</v>
      </c>
      <c r="AH106" s="22"/>
      <c r="AK106" s="58"/>
      <c r="AP106" s="112">
        <v>6.0</v>
      </c>
      <c r="AQ106" s="100">
        <v>22.0</v>
      </c>
      <c r="AS106" s="38" t="s">
        <v>313</v>
      </c>
    </row>
    <row r="107">
      <c r="A107" s="38" t="s">
        <v>314</v>
      </c>
      <c r="B107" s="110" t="s">
        <v>82</v>
      </c>
      <c r="C107" s="100">
        <v>984.5838603791648</v>
      </c>
      <c r="D107" s="100">
        <v>13.0</v>
      </c>
      <c r="E107" s="111">
        <v>981.548829373868</v>
      </c>
      <c r="F107" s="38" t="s">
        <v>9</v>
      </c>
      <c r="G107" s="100">
        <v>1271.75073671169</v>
      </c>
      <c r="H107" s="100">
        <v>19.0</v>
      </c>
      <c r="I107" s="100">
        <v>1268.7857677169868</v>
      </c>
      <c r="J107" s="22"/>
      <c r="M107" s="58"/>
      <c r="R107" s="22"/>
      <c r="U107" s="58"/>
      <c r="V107" s="38" t="s">
        <v>20</v>
      </c>
      <c r="W107" s="100">
        <v>1002.4261627502331</v>
      </c>
      <c r="X107" s="100">
        <v>14.0</v>
      </c>
      <c r="Y107" s="100">
        <v>1005.4275909284206</v>
      </c>
      <c r="Z107" s="110" t="s">
        <v>15</v>
      </c>
      <c r="AA107" s="100">
        <v>1015.3835217399289</v>
      </c>
      <c r="AB107" s="100">
        <v>14.0</v>
      </c>
      <c r="AC107" s="111">
        <v>1018.3820935617414</v>
      </c>
      <c r="AH107" s="22"/>
      <c r="AK107" s="58"/>
      <c r="AP107" s="112">
        <v>14.0</v>
      </c>
      <c r="AQ107" s="100">
        <v>14.0</v>
      </c>
      <c r="AR107" s="38" t="s">
        <v>315</v>
      </c>
      <c r="AS107" s="38" t="s">
        <v>254</v>
      </c>
    </row>
    <row r="108">
      <c r="A108" s="38" t="s">
        <v>316</v>
      </c>
      <c r="B108" s="110" t="s">
        <v>60</v>
      </c>
      <c r="C108" s="100">
        <v>974.2775689511636</v>
      </c>
      <c r="D108" s="100">
        <v>20.0</v>
      </c>
      <c r="E108" s="111">
        <v>975.9584402207113</v>
      </c>
      <c r="F108" s="38" t="s">
        <v>82</v>
      </c>
      <c r="G108" s="100">
        <v>981.548829373868</v>
      </c>
      <c r="H108" s="100">
        <v>16.0</v>
      </c>
      <c r="I108" s="100">
        <v>983.1946314506623</v>
      </c>
      <c r="J108" s="110" t="s">
        <v>9</v>
      </c>
      <c r="K108" s="100">
        <v>1268.7857677169868</v>
      </c>
      <c r="L108" s="100">
        <v>21.0</v>
      </c>
      <c r="M108" s="111">
        <v>1270.4590943706448</v>
      </c>
      <c r="R108" s="22"/>
      <c r="U108" s="58"/>
      <c r="V108" s="38" t="s">
        <v>35</v>
      </c>
      <c r="W108" s="100">
        <v>988.5427979214098</v>
      </c>
      <c r="X108" s="100">
        <v>18.0</v>
      </c>
      <c r="Y108" s="100">
        <v>986.8843248839119</v>
      </c>
      <c r="Z108" s="110" t="s">
        <v>20</v>
      </c>
      <c r="AA108" s="100">
        <v>1005.4275909284206</v>
      </c>
      <c r="AB108" s="100">
        <v>11.0</v>
      </c>
      <c r="AC108" s="111">
        <v>1003.7077837114745</v>
      </c>
      <c r="AD108" s="38" t="s">
        <v>15</v>
      </c>
      <c r="AE108" s="100">
        <v>1018.3820935617414</v>
      </c>
      <c r="AF108" s="100">
        <v>23.0</v>
      </c>
      <c r="AG108" s="100">
        <v>1016.7603738161855</v>
      </c>
      <c r="AH108" s="22"/>
      <c r="AK108" s="58"/>
      <c r="AP108" s="112">
        <v>15.0</v>
      </c>
      <c r="AQ108" s="100">
        <v>13.0</v>
      </c>
      <c r="AS108" s="38" t="s">
        <v>260</v>
      </c>
    </row>
    <row r="109">
      <c r="A109" s="38" t="s">
        <v>317</v>
      </c>
      <c r="B109" s="110" t="s">
        <v>60</v>
      </c>
      <c r="C109" s="100">
        <v>975.9584402207113</v>
      </c>
      <c r="D109" s="100">
        <v>13.0</v>
      </c>
      <c r="E109" s="111">
        <v>984.1613432483368</v>
      </c>
      <c r="F109" s="38" t="s">
        <v>9</v>
      </c>
      <c r="G109" s="100">
        <v>1270.4590943706448</v>
      </c>
      <c r="H109" s="100">
        <v>29.0</v>
      </c>
      <c r="I109" s="100">
        <v>1279.2561913430193</v>
      </c>
      <c r="J109" s="22"/>
      <c r="M109" s="58"/>
      <c r="R109" s="22"/>
      <c r="U109" s="58"/>
      <c r="V109" s="38" t="s">
        <v>20</v>
      </c>
      <c r="W109" s="100">
        <v>1003.7077837114745</v>
      </c>
      <c r="X109" s="100">
        <v>15.0</v>
      </c>
      <c r="Y109" s="100">
        <v>995.25429737538</v>
      </c>
      <c r="Z109" s="110" t="s">
        <v>15</v>
      </c>
      <c r="AA109" s="100">
        <v>1016.7603738161855</v>
      </c>
      <c r="AB109" s="100">
        <v>13.0</v>
      </c>
      <c r="AC109" s="111">
        <v>1008.21386015228</v>
      </c>
      <c r="AH109" s="22"/>
      <c r="AK109" s="58"/>
      <c r="AP109" s="112">
        <v>19.0</v>
      </c>
      <c r="AQ109" s="100">
        <v>9.0</v>
      </c>
      <c r="AR109" s="38" t="s">
        <v>318</v>
      </c>
      <c r="AS109" s="38" t="s">
        <v>272</v>
      </c>
    </row>
    <row r="110">
      <c r="A110" s="38" t="s">
        <v>319</v>
      </c>
      <c r="B110" s="110" t="s">
        <v>86</v>
      </c>
      <c r="C110" s="100">
        <v>905.39355706579</v>
      </c>
      <c r="D110" s="100">
        <v>9.0</v>
      </c>
      <c r="E110" s="111">
        <v>913.9828203767122</v>
      </c>
      <c r="F110" s="38" t="s">
        <v>35</v>
      </c>
      <c r="G110" s="100">
        <v>986.8843248839119</v>
      </c>
      <c r="H110" s="100">
        <v>23.0</v>
      </c>
      <c r="I110" s="100">
        <v>995.9437144205574</v>
      </c>
      <c r="J110" s="110" t="s">
        <v>20</v>
      </c>
      <c r="K110" s="100">
        <v>995.25429737538</v>
      </c>
      <c r="L110" s="100">
        <v>25.0</v>
      </c>
      <c r="M110" s="111">
        <v>1004.3925715578155</v>
      </c>
      <c r="N110" s="38" t="s">
        <v>15</v>
      </c>
      <c r="O110" s="100">
        <v>1008.21386015228</v>
      </c>
      <c r="P110" s="100">
        <v>27.0</v>
      </c>
      <c r="Q110" s="100">
        <v>1017.4269331222768</v>
      </c>
      <c r="R110" s="22"/>
      <c r="U110" s="58"/>
      <c r="V110" s="38" t="s">
        <v>65</v>
      </c>
      <c r="W110" s="100">
        <v>987.3989230791218</v>
      </c>
      <c r="X110" s="100">
        <v>6.0</v>
      </c>
      <c r="Y110" s="100">
        <v>977.9582910609495</v>
      </c>
      <c r="Z110" s="110" t="s">
        <v>71</v>
      </c>
      <c r="AA110" s="100">
        <v>1000.0</v>
      </c>
      <c r="AB110" s="100">
        <v>6.0</v>
      </c>
      <c r="AC110" s="111">
        <v>990.5475404845223</v>
      </c>
      <c r="AD110" s="38" t="s">
        <v>58</v>
      </c>
      <c r="AE110" s="100">
        <v>1000.0</v>
      </c>
      <c r="AF110" s="100">
        <v>8.0</v>
      </c>
      <c r="AG110" s="100">
        <v>990.6375404845222</v>
      </c>
      <c r="AH110" s="110" t="s">
        <v>9</v>
      </c>
      <c r="AI110" s="100">
        <v>1279.2561913430193</v>
      </c>
      <c r="AJ110" s="100">
        <v>45.0</v>
      </c>
      <c r="AK110" s="111">
        <v>1271.511742392147</v>
      </c>
      <c r="AP110" s="112">
        <v>17.0</v>
      </c>
      <c r="AQ110" s="100">
        <v>11.0</v>
      </c>
      <c r="AR110" s="38" t="s">
        <v>320</v>
      </c>
      <c r="AS110" s="38" t="s">
        <v>321</v>
      </c>
    </row>
    <row r="111">
      <c r="A111" s="38" t="s">
        <v>322</v>
      </c>
      <c r="B111" s="110" t="s">
        <v>86</v>
      </c>
      <c r="C111" s="100">
        <v>913.9828203767122</v>
      </c>
      <c r="D111" s="100">
        <v>6.0</v>
      </c>
      <c r="E111" s="111">
        <v>916.8085768785704</v>
      </c>
      <c r="F111" s="38" t="s">
        <v>65</v>
      </c>
      <c r="G111" s="100">
        <v>977.9582910609495</v>
      </c>
      <c r="H111" s="100">
        <v>6.0</v>
      </c>
      <c r="I111" s="100">
        <v>980.7423508554273</v>
      </c>
      <c r="J111" s="110" t="s">
        <v>82</v>
      </c>
      <c r="K111" s="100">
        <v>983.1946314506623</v>
      </c>
      <c r="L111" s="100">
        <v>25.0</v>
      </c>
      <c r="M111" s="111">
        <v>986.2611350431439</v>
      </c>
      <c r="N111" s="38" t="s">
        <v>9</v>
      </c>
      <c r="O111" s="100">
        <v>1271.511742392147</v>
      </c>
      <c r="P111" s="100">
        <v>44.0</v>
      </c>
      <c r="Q111" s="100">
        <v>1274.8354225033293</v>
      </c>
      <c r="R111" s="22"/>
      <c r="U111" s="58"/>
      <c r="V111" s="38" t="s">
        <v>71</v>
      </c>
      <c r="W111" s="100">
        <v>990.5475404845223</v>
      </c>
      <c r="X111" s="100">
        <v>2.0</v>
      </c>
      <c r="Y111" s="100">
        <v>987.3113661618662</v>
      </c>
      <c r="Z111" s="110" t="s">
        <v>35</v>
      </c>
      <c r="AA111" s="100">
        <v>995.9437144205574</v>
      </c>
      <c r="AB111" s="100">
        <v>21.0</v>
      </c>
      <c r="AC111" s="111">
        <v>992.9905814299801</v>
      </c>
      <c r="AD111" s="38" t="s">
        <v>20</v>
      </c>
      <c r="AE111" s="100">
        <v>1004.3925715578155</v>
      </c>
      <c r="AF111" s="100">
        <v>24.0</v>
      </c>
      <c r="AG111" s="100">
        <v>1001.4816164740174</v>
      </c>
      <c r="AH111" s="110" t="s">
        <v>15</v>
      </c>
      <c r="AI111" s="100">
        <v>1017.4269331222768</v>
      </c>
      <c r="AJ111" s="100">
        <v>25.0</v>
      </c>
      <c r="AK111" s="111">
        <v>1014.5271955193082</v>
      </c>
      <c r="AP111" s="112">
        <v>17.0</v>
      </c>
      <c r="AQ111" s="100">
        <v>11.0</v>
      </c>
      <c r="AR111" s="38" t="s">
        <v>320</v>
      </c>
      <c r="AS111" s="38" t="s">
        <v>263</v>
      </c>
    </row>
    <row r="112">
      <c r="A112" s="38" t="s">
        <v>323</v>
      </c>
      <c r="B112" s="110" t="s">
        <v>86</v>
      </c>
      <c r="C112" s="100">
        <v>916.8085768785704</v>
      </c>
      <c r="D112" s="100">
        <v>0.0</v>
      </c>
      <c r="E112" s="111">
        <v>909.1513345392492</v>
      </c>
      <c r="F112" s="38" t="s">
        <v>60</v>
      </c>
      <c r="G112" s="100">
        <v>984.1613432483368</v>
      </c>
      <c r="H112" s="100">
        <v>22.0</v>
      </c>
      <c r="I112" s="100">
        <v>977.1703150242002</v>
      </c>
      <c r="J112" s="110" t="s">
        <v>82</v>
      </c>
      <c r="K112" s="100">
        <v>986.2611350431439</v>
      </c>
      <c r="L112" s="100">
        <v>25.0</v>
      </c>
      <c r="M112" s="111">
        <v>979.3727190122488</v>
      </c>
      <c r="N112" s="38" t="s">
        <v>9</v>
      </c>
      <c r="O112" s="100">
        <v>1274.8354225033293</v>
      </c>
      <c r="P112" s="100">
        <v>39.0</v>
      </c>
      <c r="Q112" s="100">
        <v>1268.3721090976821</v>
      </c>
      <c r="R112" s="22"/>
      <c r="U112" s="58"/>
      <c r="V112" s="38" t="s">
        <v>35</v>
      </c>
      <c r="W112" s="100">
        <v>992.9905814299801</v>
      </c>
      <c r="X112" s="100">
        <v>24.0</v>
      </c>
      <c r="Y112" s="100">
        <v>1000.0778738364215</v>
      </c>
      <c r="Z112" s="110" t="s">
        <v>12</v>
      </c>
      <c r="AA112" s="100">
        <v>999.8019825096301</v>
      </c>
      <c r="AB112" s="100">
        <v>19.0</v>
      </c>
      <c r="AC112" s="111">
        <v>1006.7076053011597</v>
      </c>
      <c r="AD112" s="38" t="s">
        <v>20</v>
      </c>
      <c r="AE112" s="100">
        <v>1001.4816164740174</v>
      </c>
      <c r="AF112" s="100">
        <v>20.0</v>
      </c>
      <c r="AG112" s="100">
        <v>1008.4206774188708</v>
      </c>
      <c r="AH112" s="110" t="s">
        <v>15</v>
      </c>
      <c r="AI112" s="100">
        <v>1014.5271955193082</v>
      </c>
      <c r="AJ112" s="100">
        <v>24.0</v>
      </c>
      <c r="AK112" s="111">
        <v>1021.5952193764838</v>
      </c>
      <c r="AL112" s="38" t="s">
        <v>71</v>
      </c>
      <c r="AM112" s="38">
        <v>987.31</v>
      </c>
      <c r="AN112" s="38">
        <v>0.0</v>
      </c>
      <c r="AO112" s="38">
        <v>987.31</v>
      </c>
      <c r="AP112" s="112">
        <v>10.0</v>
      </c>
      <c r="AQ112" s="100">
        <v>18.0</v>
      </c>
      <c r="AS112" s="38" t="s">
        <v>324</v>
      </c>
    </row>
    <row r="113">
      <c r="A113" s="38" t="s">
        <v>325</v>
      </c>
      <c r="B113" s="110" t="s">
        <v>60</v>
      </c>
      <c r="C113" s="100">
        <v>977.1703150242002</v>
      </c>
      <c r="D113" s="100">
        <v>23.0</v>
      </c>
      <c r="E113" s="111">
        <v>975.9396820517288</v>
      </c>
      <c r="F113" s="38" t="s">
        <v>82</v>
      </c>
      <c r="G113" s="100">
        <v>979.3727190122488</v>
      </c>
      <c r="H113" s="100">
        <v>22.0</v>
      </c>
      <c r="I113" s="100">
        <v>978.1353873588898</v>
      </c>
      <c r="J113" s="110" t="s">
        <v>71</v>
      </c>
      <c r="K113" s="100">
        <v>987.3113661618662</v>
      </c>
      <c r="L113" s="100">
        <v>0.0</v>
      </c>
      <c r="M113" s="111">
        <v>985.9349989812722</v>
      </c>
      <c r="N113" s="38" t="s">
        <v>9</v>
      </c>
      <c r="O113" s="100">
        <v>1268.3721090976821</v>
      </c>
      <c r="P113" s="100">
        <v>37.0</v>
      </c>
      <c r="Q113" s="100">
        <v>1267.2164409041065</v>
      </c>
      <c r="R113" s="22"/>
      <c r="U113" s="58"/>
      <c r="V113" s="38" t="s">
        <v>35</v>
      </c>
      <c r="W113" s="100">
        <v>1000.0778738364215</v>
      </c>
      <c r="X113" s="100">
        <v>17.0</v>
      </c>
      <c r="Y113" s="100">
        <v>1001.3274040223907</v>
      </c>
      <c r="Z113" s="110" t="s">
        <v>12</v>
      </c>
      <c r="AA113" s="100">
        <v>1006.7076053011597</v>
      </c>
      <c r="AB113" s="100">
        <v>18.0</v>
      </c>
      <c r="AC113" s="111">
        <v>1007.9625427413181</v>
      </c>
      <c r="AD113" s="38" t="s">
        <v>20</v>
      </c>
      <c r="AE113" s="100">
        <v>1008.4206774188708</v>
      </c>
      <c r="AF113" s="100">
        <v>14.0</v>
      </c>
      <c r="AG113" s="100">
        <v>1009.6504087172648</v>
      </c>
      <c r="AH113" s="110" t="s">
        <v>15</v>
      </c>
      <c r="AI113" s="100">
        <v>1021.5952193764838</v>
      </c>
      <c r="AJ113" s="100">
        <v>20.0</v>
      </c>
      <c r="AK113" s="111">
        <v>1022.8610204519622</v>
      </c>
      <c r="AP113" s="112">
        <v>14.0</v>
      </c>
      <c r="AQ113" s="100">
        <v>14.0</v>
      </c>
      <c r="AR113" s="38" t="s">
        <v>326</v>
      </c>
      <c r="AS113" s="38" t="s">
        <v>302</v>
      </c>
    </row>
    <row r="114">
      <c r="A114" s="38" t="s">
        <v>327</v>
      </c>
      <c r="B114" s="110" t="s">
        <v>82</v>
      </c>
      <c r="C114" s="100">
        <v>978.1353873588898</v>
      </c>
      <c r="D114" s="100">
        <v>24.0</v>
      </c>
      <c r="E114" s="111">
        <v>983.876333920941</v>
      </c>
      <c r="F114" s="38" t="s">
        <v>24</v>
      </c>
      <c r="G114" s="100">
        <v>1000.0</v>
      </c>
      <c r="H114" s="100">
        <v>9.0</v>
      </c>
      <c r="I114" s="100">
        <v>1005.2957162713001</v>
      </c>
      <c r="J114" s="110" t="s">
        <v>9</v>
      </c>
      <c r="K114" s="100">
        <v>1267.2164409041065</v>
      </c>
      <c r="L114" s="100">
        <v>34.0</v>
      </c>
      <c r="M114" s="111">
        <v>1273.1797780707554</v>
      </c>
      <c r="R114" s="22"/>
      <c r="U114" s="58"/>
      <c r="V114" s="38" t="s">
        <v>76</v>
      </c>
      <c r="W114" s="100">
        <v>1000.0</v>
      </c>
      <c r="X114" s="100">
        <v>18.0</v>
      </c>
      <c r="Y114" s="100">
        <v>994.4213542578174</v>
      </c>
      <c r="Z114" s="110" t="s">
        <v>12</v>
      </c>
      <c r="AA114" s="100">
        <v>1007.9625427413181</v>
      </c>
      <c r="AB114" s="100">
        <v>20.0</v>
      </c>
      <c r="AC114" s="111">
        <v>1002.4364410168824</v>
      </c>
      <c r="AD114" s="38" t="s">
        <v>20</v>
      </c>
      <c r="AE114" s="100">
        <v>1009.6504087172648</v>
      </c>
      <c r="AF114" s="100">
        <v>7.0</v>
      </c>
      <c r="AG114" s="100">
        <v>1003.7551561838831</v>
      </c>
      <c r="AH114" s="22"/>
      <c r="AK114" s="58"/>
      <c r="AP114" s="112">
        <v>20.0</v>
      </c>
      <c r="AQ114" s="100">
        <v>8.0</v>
      </c>
      <c r="AR114" s="38" t="s">
        <v>328</v>
      </c>
      <c r="AS114" s="38" t="s">
        <v>254</v>
      </c>
    </row>
    <row r="115">
      <c r="A115" s="38" t="s">
        <v>329</v>
      </c>
      <c r="B115" s="110" t="s">
        <v>82</v>
      </c>
      <c r="C115" s="100">
        <v>983.876333920941</v>
      </c>
      <c r="D115" s="100">
        <v>17.0</v>
      </c>
      <c r="E115" s="111">
        <v>968.2990179833434</v>
      </c>
      <c r="F115" s="38" t="s">
        <v>78</v>
      </c>
      <c r="G115" s="100">
        <v>993.4463404331873</v>
      </c>
      <c r="H115" s="100">
        <v>10.0</v>
      </c>
      <c r="I115" s="100">
        <v>977.301131182182</v>
      </c>
      <c r="J115" s="110" t="s">
        <v>76</v>
      </c>
      <c r="K115" s="100">
        <v>994.4213542578174</v>
      </c>
      <c r="L115" s="100">
        <v>10.0</v>
      </c>
      <c r="M115" s="111">
        <v>978.2745502925992</v>
      </c>
      <c r="N115" s="38" t="s">
        <v>9</v>
      </c>
      <c r="O115" s="100">
        <v>1273.1797780707554</v>
      </c>
      <c r="P115" s="100">
        <v>24.0</v>
      </c>
      <c r="Q115" s="100">
        <v>1258.0491072245763</v>
      </c>
      <c r="R115" s="22"/>
      <c r="U115" s="58"/>
      <c r="V115" s="38" t="s">
        <v>17</v>
      </c>
      <c r="W115" s="100">
        <v>1000.4999271529007</v>
      </c>
      <c r="X115" s="100">
        <v>33.0</v>
      </c>
      <c r="Y115" s="100">
        <v>1017.0429867104613</v>
      </c>
      <c r="Z115" s="110" t="s">
        <v>12</v>
      </c>
      <c r="AA115" s="100">
        <v>1002.4364410168824</v>
      </c>
      <c r="AB115" s="100">
        <v>15.0</v>
      </c>
      <c r="AC115" s="111">
        <v>1017.5576381307374</v>
      </c>
      <c r="AD115" s="38" t="s">
        <v>20</v>
      </c>
      <c r="AE115" s="100">
        <v>1003.7551561838831</v>
      </c>
      <c r="AF115" s="100">
        <v>30.0</v>
      </c>
      <c r="AG115" s="100">
        <v>1020.0546948839153</v>
      </c>
      <c r="AH115" s="110" t="s">
        <v>24</v>
      </c>
      <c r="AI115" s="100">
        <v>1005.2957162713001</v>
      </c>
      <c r="AJ115" s="100">
        <v>14.0</v>
      </c>
      <c r="AK115" s="111">
        <v>1020.3319208998523</v>
      </c>
      <c r="AP115" s="112">
        <v>8.0</v>
      </c>
      <c r="AQ115" s="100">
        <v>20.0</v>
      </c>
    </row>
    <row r="116">
      <c r="A116" s="38" t="s">
        <v>330</v>
      </c>
      <c r="B116" s="110" t="s">
        <v>82</v>
      </c>
      <c r="C116" s="100">
        <v>968.2990179833434</v>
      </c>
      <c r="D116" s="100">
        <v>25.0</v>
      </c>
      <c r="E116" s="111">
        <v>969.738946363681</v>
      </c>
      <c r="F116" s="38" t="s">
        <v>78</v>
      </c>
      <c r="G116" s="100">
        <v>977.301131182182</v>
      </c>
      <c r="H116" s="100">
        <v>12.0</v>
      </c>
      <c r="I116" s="100">
        <v>978.6477242489799</v>
      </c>
      <c r="J116" s="110" t="s">
        <v>76</v>
      </c>
      <c r="K116" s="100">
        <v>978.2745502925992</v>
      </c>
      <c r="L116" s="100">
        <v>18.0</v>
      </c>
      <c r="M116" s="111">
        <v>979.6629032961187</v>
      </c>
      <c r="N116" s="38" t="s">
        <v>65</v>
      </c>
      <c r="O116" s="100">
        <v>980.7423508554273</v>
      </c>
      <c r="P116" s="100">
        <v>11.0</v>
      </c>
      <c r="Q116" s="100">
        <v>982.0811061981942</v>
      </c>
      <c r="R116" s="110" t="s">
        <v>9</v>
      </c>
      <c r="S116" s="100">
        <v>1258.0491072245763</v>
      </c>
      <c r="T116" s="100">
        <v>34.0</v>
      </c>
      <c r="U116" s="111">
        <v>1259.5354774311545</v>
      </c>
      <c r="V116" s="38" t="s">
        <v>71</v>
      </c>
      <c r="W116" s="100">
        <v>985.9349989812722</v>
      </c>
      <c r="X116" s="100">
        <v>5.0</v>
      </c>
      <c r="Y116" s="100">
        <v>984.4436407525433</v>
      </c>
      <c r="Z116" s="110" t="s">
        <v>54</v>
      </c>
      <c r="AA116" s="100">
        <v>1000.0</v>
      </c>
      <c r="AB116" s="100">
        <v>22.0</v>
      </c>
      <c r="AC116" s="111">
        <v>998.6249968217892</v>
      </c>
      <c r="AD116" s="38" t="s">
        <v>17</v>
      </c>
      <c r="AE116" s="100">
        <v>1017.0429867104613</v>
      </c>
      <c r="AF116" s="100">
        <v>27.0</v>
      </c>
      <c r="AG116" s="100">
        <v>1015.7003815378331</v>
      </c>
      <c r="AH116" s="110" t="s">
        <v>20</v>
      </c>
      <c r="AI116" s="100">
        <v>1020.0546948839153</v>
      </c>
      <c r="AJ116" s="100">
        <v>24.0</v>
      </c>
      <c r="AK116" s="111">
        <v>1018.6906958218617</v>
      </c>
      <c r="AL116" s="38" t="s">
        <v>24</v>
      </c>
      <c r="AM116" s="100">
        <v>1020.3319208998523</v>
      </c>
      <c r="AN116" s="100">
        <v>15.0</v>
      </c>
      <c r="AO116" s="100">
        <v>1018.9048865414738</v>
      </c>
      <c r="AP116" s="112">
        <v>15.0</v>
      </c>
      <c r="AQ116" s="100">
        <v>13.0</v>
      </c>
      <c r="AS116" s="38" t="s">
        <v>331</v>
      </c>
    </row>
    <row r="117">
      <c r="A117" s="38" t="s">
        <v>332</v>
      </c>
      <c r="B117" s="110" t="s">
        <v>82</v>
      </c>
      <c r="C117" s="100">
        <v>969.738946363681</v>
      </c>
      <c r="D117" s="100">
        <v>29.0</v>
      </c>
      <c r="E117" s="111">
        <v>973.4640198177269</v>
      </c>
      <c r="F117" s="38" t="s">
        <v>76</v>
      </c>
      <c r="G117" s="100">
        <v>979.6629032961187</v>
      </c>
      <c r="H117" s="100">
        <v>15.0</v>
      </c>
      <c r="I117" s="100">
        <v>983.1225118231237</v>
      </c>
      <c r="J117" s="110" t="s">
        <v>9</v>
      </c>
      <c r="K117" s="100">
        <v>1259.5354774311545</v>
      </c>
      <c r="L117" s="100">
        <v>37.0</v>
      </c>
      <c r="M117" s="111">
        <v>1263.3507954501035</v>
      </c>
      <c r="R117" s="22"/>
      <c r="U117" s="58"/>
      <c r="V117" s="38" t="s">
        <v>54</v>
      </c>
      <c r="W117" s="100">
        <v>998.6249968217892</v>
      </c>
      <c r="X117" s="100">
        <v>15.0</v>
      </c>
      <c r="Y117" s="100">
        <v>994.962627096343</v>
      </c>
      <c r="Z117" s="110" t="s">
        <v>20</v>
      </c>
      <c r="AA117" s="100">
        <v>1018.6906958218617</v>
      </c>
      <c r="AB117" s="100">
        <v>11.0</v>
      </c>
      <c r="AC117" s="111">
        <v>1014.9485766297436</v>
      </c>
      <c r="AD117" s="38" t="s">
        <v>24</v>
      </c>
      <c r="AE117" s="100">
        <v>1018.9048865414738</v>
      </c>
      <c r="AF117" s="100">
        <v>19.0</v>
      </c>
      <c r="AG117" s="100">
        <v>1015.3093754590382</v>
      </c>
      <c r="AH117" s="110" t="s">
        <v>71</v>
      </c>
      <c r="AI117" s="38">
        <v>984.44</v>
      </c>
      <c r="AJ117" s="38">
        <v>0.0</v>
      </c>
      <c r="AK117" s="113">
        <v>980.44</v>
      </c>
      <c r="AP117" s="112">
        <v>18.0</v>
      </c>
      <c r="AQ117" s="100">
        <v>10.0</v>
      </c>
      <c r="AR117" s="38" t="s">
        <v>333</v>
      </c>
      <c r="AS117" s="38" t="s">
        <v>334</v>
      </c>
    </row>
    <row r="118">
      <c r="A118" s="38" t="s">
        <v>335</v>
      </c>
      <c r="B118" s="110" t="s">
        <v>60</v>
      </c>
      <c r="C118" s="100">
        <v>975.9396820517288</v>
      </c>
      <c r="D118" s="100">
        <v>12.0</v>
      </c>
      <c r="E118" s="111">
        <v>980.3143192253915</v>
      </c>
      <c r="F118" s="38" t="s">
        <v>9</v>
      </c>
      <c r="G118" s="100">
        <v>1263.3507954501035</v>
      </c>
      <c r="H118" s="100">
        <v>25.0</v>
      </c>
      <c r="I118" s="100">
        <v>1267.9761582764409</v>
      </c>
      <c r="J118" s="22"/>
      <c r="M118" s="58"/>
      <c r="R118" s="22"/>
      <c r="U118" s="58"/>
      <c r="V118" s="38" t="s">
        <v>20</v>
      </c>
      <c r="W118" s="100">
        <v>1014.9485766297436</v>
      </c>
      <c r="X118" s="100">
        <v>17.0</v>
      </c>
      <c r="Y118" s="100">
        <v>1010.516496897087</v>
      </c>
      <c r="Z118" s="110" t="s">
        <v>12</v>
      </c>
      <c r="AA118" s="100">
        <v>1017.5576381307374</v>
      </c>
      <c r="AB118" s="100">
        <v>11.0</v>
      </c>
      <c r="AC118" s="111">
        <v>1012.9897178633939</v>
      </c>
      <c r="AH118" s="22"/>
      <c r="AK118" s="58"/>
      <c r="AP118" s="112">
        <v>16.0</v>
      </c>
      <c r="AQ118" s="100">
        <v>12.0</v>
      </c>
      <c r="AS118" s="38" t="s">
        <v>336</v>
      </c>
    </row>
    <row r="119">
      <c r="A119" s="38" t="s">
        <v>337</v>
      </c>
      <c r="B119" s="110" t="s">
        <v>82</v>
      </c>
      <c r="C119" s="100">
        <v>973.4640198177269</v>
      </c>
      <c r="D119" s="100">
        <v>19.0</v>
      </c>
      <c r="E119" s="111">
        <v>972.4671477173314</v>
      </c>
      <c r="F119" s="38" t="s">
        <v>78</v>
      </c>
      <c r="G119" s="100">
        <v>978.6477242489799</v>
      </c>
      <c r="H119" s="100">
        <v>9.0</v>
      </c>
      <c r="I119" s="100">
        <v>977.6000018376966</v>
      </c>
      <c r="J119" s="110" t="s">
        <v>76</v>
      </c>
      <c r="K119" s="100">
        <v>983.1225118231237</v>
      </c>
      <c r="L119" s="100">
        <v>20.0</v>
      </c>
      <c r="M119" s="111">
        <v>982.1290911369682</v>
      </c>
      <c r="N119" s="38" t="s">
        <v>9</v>
      </c>
      <c r="O119" s="100">
        <v>1267.9761582764409</v>
      </c>
      <c r="P119" s="100">
        <v>28.0</v>
      </c>
      <c r="Q119" s="100">
        <v>1267.0141734742751</v>
      </c>
      <c r="R119" s="22"/>
      <c r="U119" s="58"/>
      <c r="V119" s="38" t="s">
        <v>20</v>
      </c>
      <c r="W119" s="100">
        <v>1010.516496897087</v>
      </c>
      <c r="X119" s="100">
        <v>17.0</v>
      </c>
      <c r="Y119" s="100">
        <v>1011.5007698760843</v>
      </c>
      <c r="Z119" s="110" t="s">
        <v>12</v>
      </c>
      <c r="AA119" s="100">
        <v>1012.9897178633939</v>
      </c>
      <c r="AB119" s="100">
        <v>16.0</v>
      </c>
      <c r="AC119" s="111">
        <v>1013.9687188335832</v>
      </c>
      <c r="AD119" s="38" t="s">
        <v>17</v>
      </c>
      <c r="AE119" s="100">
        <v>1015.7003815378331</v>
      </c>
      <c r="AF119" s="100">
        <v>34.0</v>
      </c>
      <c r="AG119" s="100">
        <v>1016.769095662561</v>
      </c>
      <c r="AH119" s="110" t="s">
        <v>15</v>
      </c>
      <c r="AI119" s="100">
        <v>1022.8610204519622</v>
      </c>
      <c r="AJ119" s="100">
        <v>14.0</v>
      </c>
      <c r="AK119" s="111">
        <v>1023.8290323780477</v>
      </c>
      <c r="AP119" s="112">
        <v>14.0</v>
      </c>
      <c r="AQ119" s="100">
        <v>14.0</v>
      </c>
      <c r="AS119" s="38" t="s">
        <v>254</v>
      </c>
    </row>
    <row r="120">
      <c r="A120" s="38" t="s">
        <v>338</v>
      </c>
      <c r="B120" s="110" t="s">
        <v>82</v>
      </c>
      <c r="C120" s="100">
        <v>972.4671477173314</v>
      </c>
      <c r="D120" s="100">
        <v>12.0</v>
      </c>
      <c r="E120" s="111">
        <v>962.2574667748361</v>
      </c>
      <c r="F120" s="38" t="s">
        <v>54</v>
      </c>
      <c r="G120" s="100">
        <v>994.962627096343</v>
      </c>
      <c r="H120" s="100">
        <v>13.0</v>
      </c>
      <c r="I120" s="100">
        <v>984.7728305545096</v>
      </c>
      <c r="J120" s="110" t="s">
        <v>9</v>
      </c>
      <c r="K120" s="100">
        <v>1267.0141734742751</v>
      </c>
      <c r="L120" s="100">
        <v>26.0</v>
      </c>
      <c r="M120" s="111">
        <v>1257.4136509586037</v>
      </c>
      <c r="R120" s="22"/>
      <c r="U120" s="58"/>
      <c r="V120" s="38" t="s">
        <v>20</v>
      </c>
      <c r="W120" s="100">
        <v>1011.5007698760843</v>
      </c>
      <c r="X120" s="100">
        <v>20.0</v>
      </c>
      <c r="Y120" s="100">
        <v>1021.4891512892724</v>
      </c>
      <c r="Z120" s="110" t="s">
        <v>12</v>
      </c>
      <c r="AA120" s="100">
        <v>1013.9687188335832</v>
      </c>
      <c r="AB120" s="100">
        <v>16.0</v>
      </c>
      <c r="AC120" s="111">
        <v>1023.7544133555638</v>
      </c>
      <c r="AD120" s="38" t="s">
        <v>15</v>
      </c>
      <c r="AE120" s="100">
        <v>1023.8290323780477</v>
      </c>
      <c r="AF120" s="100">
        <v>25.0</v>
      </c>
      <c r="AG120" s="100">
        <v>1034.054956442879</v>
      </c>
      <c r="AH120" s="22"/>
      <c r="AK120" s="58"/>
      <c r="AP120" s="112">
        <v>11.0</v>
      </c>
      <c r="AQ120" s="100">
        <v>17.0</v>
      </c>
      <c r="AS120" s="38" t="s">
        <v>339</v>
      </c>
    </row>
    <row r="121">
      <c r="A121" s="38" t="s">
        <v>340</v>
      </c>
      <c r="B121" s="110" t="s">
        <v>82</v>
      </c>
      <c r="C121" s="100">
        <v>962.2574667748361</v>
      </c>
      <c r="D121" s="100">
        <v>21.0</v>
      </c>
      <c r="E121" s="111">
        <v>966.3369429421886</v>
      </c>
      <c r="F121" s="38" t="s">
        <v>60</v>
      </c>
      <c r="G121" s="100">
        <v>980.3143192253915</v>
      </c>
      <c r="H121" s="100">
        <v>14.0</v>
      </c>
      <c r="I121" s="100">
        <v>984.2417548584218</v>
      </c>
      <c r="J121" s="110" t="s">
        <v>9</v>
      </c>
      <c r="K121" s="100">
        <v>1257.4136509586037</v>
      </c>
      <c r="L121" s="100">
        <v>19.0</v>
      </c>
      <c r="M121" s="111">
        <v>1261.406739158221</v>
      </c>
      <c r="R121" s="22"/>
      <c r="U121" s="58"/>
      <c r="V121" s="38" t="s">
        <v>35</v>
      </c>
      <c r="W121" s="100">
        <v>1001.3274040223907</v>
      </c>
      <c r="X121" s="100">
        <v>20.0</v>
      </c>
      <c r="Y121" s="100">
        <v>997.3805797490645</v>
      </c>
      <c r="Z121" s="110" t="s">
        <v>20</v>
      </c>
      <c r="AA121" s="100">
        <v>1021.4891512892724</v>
      </c>
      <c r="AB121" s="100">
        <v>21.0</v>
      </c>
      <c r="AC121" s="111">
        <v>1017.5544454263247</v>
      </c>
      <c r="AD121" s="38" t="s">
        <v>15</v>
      </c>
      <c r="AE121" s="100">
        <v>1034.054956442879</v>
      </c>
      <c r="AF121" s="100">
        <v>12.0</v>
      </c>
      <c r="AG121" s="100">
        <v>1029.9364865791529</v>
      </c>
      <c r="AH121" s="22"/>
      <c r="AK121" s="58"/>
      <c r="AP121" s="112">
        <v>16.0</v>
      </c>
      <c r="AQ121" s="100">
        <v>12.0</v>
      </c>
      <c r="AS121" s="38" t="s">
        <v>254</v>
      </c>
    </row>
    <row r="122">
      <c r="A122" s="38" t="s">
        <v>341</v>
      </c>
      <c r="B122" s="110" t="s">
        <v>82</v>
      </c>
      <c r="C122" s="100">
        <v>966.3369429421886</v>
      </c>
      <c r="D122" s="100">
        <v>16.0</v>
      </c>
      <c r="E122" s="111">
        <v>962.8206057818084</v>
      </c>
      <c r="F122" s="38" t="s">
        <v>60</v>
      </c>
      <c r="G122" s="100">
        <v>984.2417548584218</v>
      </c>
      <c r="H122" s="100">
        <v>17.0</v>
      </c>
      <c r="I122" s="100">
        <v>980.7331056668775</v>
      </c>
      <c r="J122" s="110" t="s">
        <v>67</v>
      </c>
      <c r="K122" s="100">
        <v>984.5724965763045</v>
      </c>
      <c r="L122" s="100">
        <v>8.0</v>
      </c>
      <c r="M122" s="111">
        <v>980.9061827879834</v>
      </c>
      <c r="N122" s="38" t="s">
        <v>9</v>
      </c>
      <c r="O122" s="100">
        <v>1261.406739158221</v>
      </c>
      <c r="P122" s="38">
        <v>32.0</v>
      </c>
      <c r="Q122" s="100">
        <v>1258.0980392984666</v>
      </c>
      <c r="R122" s="22"/>
      <c r="U122" s="58"/>
      <c r="V122" s="38" t="s">
        <v>35</v>
      </c>
      <c r="W122" s="100">
        <v>997.3805797490645</v>
      </c>
      <c r="X122" s="100">
        <v>19.0</v>
      </c>
      <c r="Y122" s="100">
        <v>1000.8873260211716</v>
      </c>
      <c r="Z122" s="110" t="s">
        <v>17</v>
      </c>
      <c r="AA122" s="100">
        <v>1016.769095662561</v>
      </c>
      <c r="AB122" s="100">
        <v>21.0</v>
      </c>
      <c r="AC122" s="111">
        <v>1020.3032687328348</v>
      </c>
      <c r="AD122" s="38" t="s">
        <v>20</v>
      </c>
      <c r="AE122" s="100">
        <v>1017.5544454263247</v>
      </c>
      <c r="AF122" s="100">
        <v>20.0</v>
      </c>
      <c r="AG122" s="100">
        <v>1021.0708548231248</v>
      </c>
      <c r="AH122" s="110" t="s">
        <v>15</v>
      </c>
      <c r="AI122" s="100">
        <v>1029.9364865791529</v>
      </c>
      <c r="AJ122" s="100">
        <v>16.0</v>
      </c>
      <c r="AK122" s="111">
        <v>1033.3791578399719</v>
      </c>
      <c r="AP122" s="112">
        <v>13.0</v>
      </c>
      <c r="AQ122" s="100">
        <v>15.0</v>
      </c>
      <c r="AR122" s="38" t="s">
        <v>342</v>
      </c>
      <c r="AS122" s="38" t="s">
        <v>343</v>
      </c>
    </row>
    <row r="123">
      <c r="A123" s="38" t="s">
        <v>344</v>
      </c>
      <c r="B123" s="110" t="s">
        <v>82</v>
      </c>
      <c r="C123" s="100">
        <v>962.8206057818084</v>
      </c>
      <c r="D123" s="100">
        <v>24.0</v>
      </c>
      <c r="E123" s="111">
        <v>968.9465718389222</v>
      </c>
      <c r="F123" s="38" t="s">
        <v>60</v>
      </c>
      <c r="G123" s="100">
        <v>980.7331056668775</v>
      </c>
      <c r="H123" s="100">
        <v>22.0</v>
      </c>
      <c r="I123" s="100">
        <v>986.7774825379496</v>
      </c>
      <c r="J123" s="110" t="s">
        <v>29</v>
      </c>
      <c r="K123" s="100">
        <v>1000.0</v>
      </c>
      <c r="L123" s="100">
        <v>13.0</v>
      </c>
      <c r="M123" s="111">
        <v>1005.7554639748608</v>
      </c>
      <c r="N123" s="38" t="s">
        <v>9</v>
      </c>
      <c r="O123" s="100">
        <v>1258.0980392984666</v>
      </c>
      <c r="P123" s="100">
        <v>25.0</v>
      </c>
      <c r="Q123" s="100">
        <v>1264.1722323954198</v>
      </c>
      <c r="R123" s="22"/>
      <c r="U123" s="58"/>
      <c r="V123" s="38" t="s">
        <v>57</v>
      </c>
      <c r="W123" s="100">
        <v>1000.0</v>
      </c>
      <c r="X123" s="100">
        <v>16.0</v>
      </c>
      <c r="Y123" s="100">
        <v>993.9998926381602</v>
      </c>
      <c r="Z123" s="110" t="s">
        <v>35</v>
      </c>
      <c r="AA123" s="100">
        <v>1000.8873260211716</v>
      </c>
      <c r="AB123" s="100">
        <v>16.0</v>
      </c>
      <c r="AC123" s="111">
        <v>994.8866405761498</v>
      </c>
      <c r="AD123" s="38" t="s">
        <v>20</v>
      </c>
      <c r="AE123" s="100">
        <v>1021.0708548231248</v>
      </c>
      <c r="AF123" s="100">
        <v>18.0</v>
      </c>
      <c r="AG123" s="100">
        <v>1015.118873069306</v>
      </c>
      <c r="AH123" s="110" t="s">
        <v>15</v>
      </c>
      <c r="AI123" s="100">
        <v>1033.3791578399719</v>
      </c>
      <c r="AJ123" s="100">
        <v>15.0</v>
      </c>
      <c r="AK123" s="111">
        <v>1027.3319324006522</v>
      </c>
      <c r="AP123" s="112">
        <v>19.0</v>
      </c>
      <c r="AQ123" s="100">
        <v>9.0</v>
      </c>
      <c r="AR123" s="38" t="s">
        <v>345</v>
      </c>
      <c r="AS123" s="38" t="s">
        <v>334</v>
      </c>
    </row>
    <row r="124">
      <c r="A124" s="38" t="s">
        <v>346</v>
      </c>
      <c r="B124" s="110" t="s">
        <v>20</v>
      </c>
      <c r="C124" s="100">
        <v>1015.118873069306</v>
      </c>
      <c r="D124" s="100">
        <v>28.0</v>
      </c>
      <c r="E124" s="111">
        <v>1017.7905955878883</v>
      </c>
      <c r="F124" s="38" t="s">
        <v>24</v>
      </c>
      <c r="G124" s="100">
        <v>1015.3093754590382</v>
      </c>
      <c r="H124" s="100">
        <v>21.0</v>
      </c>
      <c r="I124" s="100">
        <v>1017.8900382459883</v>
      </c>
      <c r="J124" s="110" t="s">
        <v>17</v>
      </c>
      <c r="K124" s="100">
        <v>1020.3032687328348</v>
      </c>
      <c r="L124" s="100">
        <v>31.0</v>
      </c>
      <c r="M124" s="111">
        <v>1023.0124306592726</v>
      </c>
      <c r="N124" s="38" t="s">
        <v>12</v>
      </c>
      <c r="O124" s="100">
        <v>1023.7544133555638</v>
      </c>
      <c r="P124" s="100">
        <v>20.0</v>
      </c>
      <c r="Q124" s="100">
        <v>1026.3196099268473</v>
      </c>
      <c r="R124" s="110" t="s">
        <v>15</v>
      </c>
      <c r="S124" s="100">
        <v>1027.3319324006522</v>
      </c>
      <c r="T124" s="100">
        <v>13.0</v>
      </c>
      <c r="U124" s="111">
        <v>1029.8051885973985</v>
      </c>
      <c r="V124" s="38" t="s">
        <v>82</v>
      </c>
      <c r="W124" s="100">
        <v>968.9465718389222</v>
      </c>
      <c r="X124" s="100">
        <v>26.0</v>
      </c>
      <c r="Y124" s="100">
        <v>966.4195640269218</v>
      </c>
      <c r="Z124" s="110" t="s">
        <v>76</v>
      </c>
      <c r="AA124" s="100">
        <v>982.1290911369682</v>
      </c>
      <c r="AB124" s="100">
        <v>26.0</v>
      </c>
      <c r="AC124" s="111">
        <v>979.5953108803537</v>
      </c>
      <c r="AD124" s="38" t="s">
        <v>57</v>
      </c>
      <c r="AE124" s="100">
        <v>993.9998926381602</v>
      </c>
      <c r="AF124" s="100">
        <v>6.0</v>
      </c>
      <c r="AG124" s="100">
        <v>991.2008104326657</v>
      </c>
      <c r="AH124" s="110" t="s">
        <v>45</v>
      </c>
      <c r="AI124" s="100">
        <v>1000.0</v>
      </c>
      <c r="AJ124" s="100">
        <v>13.0</v>
      </c>
      <c r="AK124" s="111">
        <v>997.2895238496776</v>
      </c>
      <c r="AL124" s="38" t="s">
        <v>9</v>
      </c>
      <c r="AM124" s="100">
        <v>1264.1722323954198</v>
      </c>
      <c r="AN124" s="100">
        <v>36.0</v>
      </c>
      <c r="AO124" s="100">
        <v>1261.7425788198516</v>
      </c>
      <c r="AP124" s="112">
        <v>15.0</v>
      </c>
      <c r="AQ124" s="100">
        <v>13.0</v>
      </c>
      <c r="AR124" s="38" t="s">
        <v>347</v>
      </c>
      <c r="AS124" s="38" t="s">
        <v>254</v>
      </c>
    </row>
    <row r="125">
      <c r="A125" s="38" t="s">
        <v>348</v>
      </c>
      <c r="B125" s="110" t="s">
        <v>20</v>
      </c>
      <c r="C125" s="100">
        <v>1017.7905955878883</v>
      </c>
      <c r="D125" s="100">
        <v>17.0</v>
      </c>
      <c r="E125" s="111">
        <v>1013.4380869695169</v>
      </c>
      <c r="F125" s="38" t="s">
        <v>12</v>
      </c>
      <c r="G125" s="100">
        <v>1026.3196099268473</v>
      </c>
      <c r="H125" s="100">
        <v>24.0</v>
      </c>
      <c r="I125" s="100">
        <v>1022.1156099400334</v>
      </c>
      <c r="J125" s="110" t="s">
        <v>15</v>
      </c>
      <c r="K125" s="100">
        <v>1029.8051885973985</v>
      </c>
      <c r="L125" s="100">
        <v>13.0</v>
      </c>
      <c r="M125" s="111">
        <v>1025.3616972025836</v>
      </c>
      <c r="R125" s="22"/>
      <c r="U125" s="58"/>
      <c r="V125" s="38" t="s">
        <v>82</v>
      </c>
      <c r="W125" s="100">
        <v>966.4195640269218</v>
      </c>
      <c r="X125" s="100">
        <v>17.0</v>
      </c>
      <c r="Y125" s="100">
        <v>970.6680948738909</v>
      </c>
      <c r="Z125" s="110" t="s">
        <v>76</v>
      </c>
      <c r="AA125" s="100">
        <v>979.5953108803537</v>
      </c>
      <c r="AB125" s="100">
        <v>16.0</v>
      </c>
      <c r="AC125" s="111">
        <v>983.8101972894841</v>
      </c>
      <c r="AD125" s="38" t="s">
        <v>9</v>
      </c>
      <c r="AE125" s="100">
        <v>1261.7425788198516</v>
      </c>
      <c r="AF125" s="100">
        <v>33.0</v>
      </c>
      <c r="AG125" s="100">
        <v>1266.279161563752</v>
      </c>
      <c r="AH125" s="22"/>
      <c r="AK125" s="58"/>
      <c r="AP125" s="112">
        <v>11.0</v>
      </c>
      <c r="AQ125" s="100">
        <v>16.0</v>
      </c>
      <c r="AR125" s="38" t="s">
        <v>349</v>
      </c>
      <c r="AS125" s="38" t="s">
        <v>336</v>
      </c>
    </row>
    <row r="126">
      <c r="A126" s="38" t="s">
        <v>350</v>
      </c>
      <c r="B126" s="110" t="s">
        <v>76</v>
      </c>
      <c r="C126" s="100">
        <v>983.8101972894841</v>
      </c>
      <c r="D126" s="100">
        <v>15.0</v>
      </c>
      <c r="E126" s="111">
        <v>981.1814613764748</v>
      </c>
      <c r="F126" s="38" t="s">
        <v>54</v>
      </c>
      <c r="G126" s="100">
        <v>984.7728305545096</v>
      </c>
      <c r="H126" s="100">
        <v>18.0</v>
      </c>
      <c r="I126" s="100">
        <v>982.1827281704026</v>
      </c>
      <c r="J126" s="110" t="s">
        <v>35</v>
      </c>
      <c r="K126" s="100">
        <v>994.8866405761498</v>
      </c>
      <c r="L126" s="100">
        <v>19.0</v>
      </c>
      <c r="M126" s="111">
        <v>992.3059316023538</v>
      </c>
      <c r="N126" s="38" t="s">
        <v>20</v>
      </c>
      <c r="O126" s="100">
        <v>1013.4380869695169</v>
      </c>
      <c r="P126" s="100">
        <v>16.0</v>
      </c>
      <c r="Q126" s="100">
        <v>1010.8128996607951</v>
      </c>
      <c r="R126" s="110" t="s">
        <v>12</v>
      </c>
      <c r="S126" s="100">
        <v>1022.1156099400334</v>
      </c>
      <c r="T126" s="100">
        <v>20.0</v>
      </c>
      <c r="U126" s="111">
        <v>1019.5403445196675</v>
      </c>
      <c r="V126" s="38" t="s">
        <v>84</v>
      </c>
      <c r="W126" s="100">
        <v>934.2765162717852</v>
      </c>
      <c r="X126" s="100">
        <v>18.0</v>
      </c>
      <c r="Y126" s="100">
        <v>936.8831301701654</v>
      </c>
      <c r="Z126" s="110" t="s">
        <v>82</v>
      </c>
      <c r="AA126" s="100">
        <v>970.6680948738909</v>
      </c>
      <c r="AB126" s="100">
        <v>13.0</v>
      </c>
      <c r="AC126" s="111">
        <v>973.1883611431921</v>
      </c>
      <c r="AD126" s="38" t="s">
        <v>78</v>
      </c>
      <c r="AE126" s="100">
        <v>977.6000018376966</v>
      </c>
      <c r="AF126" s="100">
        <v>5.0</v>
      </c>
      <c r="AG126" s="100">
        <v>980.0129128309388</v>
      </c>
      <c r="AH126" s="110" t="s">
        <v>43</v>
      </c>
      <c r="AI126" s="100">
        <v>982.8923188555308</v>
      </c>
      <c r="AJ126" s="100">
        <v>20.0</v>
      </c>
      <c r="AK126" s="111">
        <v>985.4978282212816</v>
      </c>
      <c r="AL126" s="38" t="s">
        <v>9</v>
      </c>
      <c r="AM126" s="100">
        <v>1266.279161563752</v>
      </c>
      <c r="AN126" s="100">
        <v>41.0</v>
      </c>
      <c r="AO126" s="100">
        <v>1269.1338610370776</v>
      </c>
      <c r="AP126" s="112">
        <v>12.0</v>
      </c>
      <c r="AQ126" s="100">
        <v>16.0</v>
      </c>
      <c r="AS126" s="38" t="s">
        <v>254</v>
      </c>
    </row>
    <row r="127">
      <c r="A127" s="38" t="s">
        <v>351</v>
      </c>
      <c r="B127" s="110" t="s">
        <v>84</v>
      </c>
      <c r="C127" s="100">
        <v>936.8831301701654</v>
      </c>
      <c r="D127" s="100">
        <v>10.0</v>
      </c>
      <c r="E127" s="111">
        <v>925.4612625554925</v>
      </c>
      <c r="F127" s="38" t="s">
        <v>82</v>
      </c>
      <c r="G127" s="100">
        <v>973.1883611431921</v>
      </c>
      <c r="H127" s="100">
        <v>9.0</v>
      </c>
      <c r="I127" s="100">
        <v>961.6398152047472</v>
      </c>
      <c r="J127" s="110" t="s">
        <v>78</v>
      </c>
      <c r="K127" s="100">
        <v>980.0129128309388</v>
      </c>
      <c r="L127" s="100">
        <v>6.0</v>
      </c>
      <c r="M127" s="111">
        <v>968.2854553131604</v>
      </c>
      <c r="N127" s="38" t="s">
        <v>76</v>
      </c>
      <c r="O127" s="100">
        <v>981.1814613764748</v>
      </c>
      <c r="P127" s="100">
        <v>14.0</v>
      </c>
      <c r="Q127" s="100">
        <v>969.9002136032714</v>
      </c>
      <c r="R127" s="110" t="s">
        <v>9</v>
      </c>
      <c r="S127" s="100">
        <v>1269.1338610370776</v>
      </c>
      <c r="T127" s="100">
        <v>38.0</v>
      </c>
      <c r="U127" s="111">
        <v>1259.1129798811774</v>
      </c>
      <c r="V127" s="38" t="s">
        <v>54</v>
      </c>
      <c r="W127" s="100">
        <v>982.1827281704026</v>
      </c>
      <c r="X127" s="100">
        <v>11.0</v>
      </c>
      <c r="Y127" s="100">
        <v>992.7289169964506</v>
      </c>
      <c r="Z127" s="110" t="s">
        <v>43</v>
      </c>
      <c r="AA127" s="100">
        <v>985.4978282212816</v>
      </c>
      <c r="AB127" s="100">
        <v>35.0</v>
      </c>
      <c r="AC127" s="111">
        <v>997.3808405413486</v>
      </c>
      <c r="AD127" s="38" t="s">
        <v>35</v>
      </c>
      <c r="AE127" s="100">
        <v>992.3059316023538</v>
      </c>
      <c r="AF127" s="100">
        <v>14.0</v>
      </c>
      <c r="AG127" s="100">
        <v>1002.9990512105084</v>
      </c>
      <c r="AH127" s="110" t="s">
        <v>20</v>
      </c>
      <c r="AI127" s="100">
        <v>1010.8128996607951</v>
      </c>
      <c r="AJ127" s="100">
        <v>27.0</v>
      </c>
      <c r="AK127" s="111">
        <v>1022.2019196967191</v>
      </c>
      <c r="AL127" s="38" t="s">
        <v>12</v>
      </c>
      <c r="AM127" s="100">
        <v>1019.5403445196675</v>
      </c>
      <c r="AN127" s="100">
        <v>29.0</v>
      </c>
      <c r="AO127" s="100">
        <v>1031.029003729474</v>
      </c>
      <c r="AP127" s="112">
        <v>9.0</v>
      </c>
      <c r="AQ127" s="100">
        <v>19.0</v>
      </c>
      <c r="AS127" s="38" t="s">
        <v>313</v>
      </c>
    </row>
    <row r="128">
      <c r="B128" s="22"/>
      <c r="E128" s="58"/>
      <c r="J128" s="22"/>
      <c r="M128" s="58"/>
      <c r="R128" s="22"/>
      <c r="U128" s="58"/>
      <c r="Z128" s="22"/>
      <c r="AC128" s="58"/>
      <c r="AH128" s="22"/>
      <c r="AK128" s="58"/>
      <c r="AP128" s="22"/>
    </row>
    <row r="129">
      <c r="B129" s="22"/>
      <c r="E129" s="58"/>
      <c r="J129" s="22"/>
      <c r="M129" s="58"/>
      <c r="R129" s="22"/>
      <c r="U129" s="58"/>
      <c r="Z129" s="22"/>
      <c r="AC129" s="58"/>
      <c r="AH129" s="22"/>
      <c r="AK129" s="58"/>
      <c r="AP129" s="22"/>
    </row>
    <row r="130">
      <c r="B130" s="22"/>
      <c r="E130" s="58"/>
      <c r="J130" s="22"/>
      <c r="M130" s="58"/>
      <c r="R130" s="22"/>
      <c r="U130" s="58"/>
      <c r="Z130" s="22"/>
      <c r="AC130" s="58"/>
      <c r="AH130" s="22"/>
      <c r="AK130" s="58"/>
      <c r="AP130" s="22"/>
    </row>
    <row r="131">
      <c r="B131" s="22"/>
      <c r="E131" s="58"/>
      <c r="J131" s="22"/>
      <c r="M131" s="58"/>
      <c r="R131" s="22"/>
      <c r="U131" s="58"/>
      <c r="Z131" s="22"/>
      <c r="AC131" s="58"/>
      <c r="AH131" s="22"/>
      <c r="AK131" s="58"/>
      <c r="AP131" s="22"/>
    </row>
    <row r="132">
      <c r="B132" s="22"/>
      <c r="E132" s="58"/>
      <c r="J132" s="22"/>
      <c r="M132" s="58"/>
      <c r="R132" s="22"/>
      <c r="U132" s="58"/>
      <c r="Z132" s="22"/>
      <c r="AC132" s="58"/>
      <c r="AH132" s="22"/>
      <c r="AK132" s="58"/>
      <c r="AP132" s="22"/>
    </row>
    <row r="133">
      <c r="B133" s="22"/>
      <c r="E133" s="58"/>
      <c r="J133" s="22"/>
      <c r="M133" s="58"/>
      <c r="R133" s="22"/>
      <c r="U133" s="58"/>
      <c r="Z133" s="22"/>
      <c r="AC133" s="58"/>
      <c r="AH133" s="22"/>
      <c r="AK133" s="58"/>
      <c r="AP133" s="22"/>
    </row>
    <row r="134">
      <c r="B134" s="22"/>
      <c r="E134" s="58"/>
      <c r="J134" s="22"/>
      <c r="M134" s="58"/>
      <c r="R134" s="22"/>
      <c r="U134" s="58"/>
      <c r="Z134" s="22"/>
      <c r="AC134" s="58"/>
      <c r="AH134" s="22"/>
      <c r="AK134" s="58"/>
      <c r="AP134" s="22"/>
    </row>
    <row r="135">
      <c r="B135" s="22"/>
      <c r="E135" s="58"/>
      <c r="J135" s="22"/>
      <c r="M135" s="58"/>
      <c r="R135" s="22"/>
      <c r="U135" s="58"/>
      <c r="Z135" s="22"/>
      <c r="AC135" s="58"/>
      <c r="AH135" s="22"/>
      <c r="AK135" s="58"/>
      <c r="AP135" s="22"/>
    </row>
    <row r="136">
      <c r="B136" s="22"/>
      <c r="E136" s="58"/>
      <c r="J136" s="22"/>
      <c r="M136" s="58"/>
      <c r="R136" s="22"/>
      <c r="U136" s="58"/>
      <c r="Z136" s="22"/>
      <c r="AC136" s="58"/>
      <c r="AH136" s="22"/>
      <c r="AK136" s="58"/>
      <c r="AP136" s="22"/>
    </row>
    <row r="137">
      <c r="B137" s="22"/>
      <c r="E137" s="58"/>
      <c r="J137" s="22"/>
      <c r="M137" s="58"/>
      <c r="R137" s="22"/>
      <c r="U137" s="58"/>
      <c r="Z137" s="22"/>
      <c r="AC137" s="58"/>
      <c r="AH137" s="22"/>
      <c r="AK137" s="58"/>
      <c r="AP137" s="22"/>
    </row>
    <row r="138">
      <c r="B138" s="22"/>
      <c r="E138" s="58"/>
      <c r="J138" s="22"/>
      <c r="M138" s="58"/>
      <c r="R138" s="22"/>
      <c r="U138" s="58"/>
      <c r="Z138" s="22"/>
      <c r="AC138" s="58"/>
      <c r="AH138" s="22"/>
      <c r="AK138" s="58"/>
      <c r="AP138" s="22"/>
    </row>
    <row r="139">
      <c r="B139" s="22"/>
      <c r="E139" s="58"/>
      <c r="J139" s="22"/>
      <c r="M139" s="58"/>
      <c r="R139" s="22"/>
      <c r="U139" s="58"/>
      <c r="Z139" s="22"/>
      <c r="AC139" s="58"/>
      <c r="AH139" s="22"/>
      <c r="AK139" s="58"/>
      <c r="AP139" s="22"/>
    </row>
    <row r="140">
      <c r="B140" s="22"/>
      <c r="E140" s="58"/>
      <c r="J140" s="22"/>
      <c r="M140" s="58"/>
      <c r="R140" s="22"/>
      <c r="U140" s="58"/>
      <c r="Z140" s="22"/>
      <c r="AC140" s="58"/>
      <c r="AH140" s="22"/>
      <c r="AK140" s="58"/>
      <c r="AP140" s="22"/>
    </row>
    <row r="141">
      <c r="B141" s="22"/>
      <c r="E141" s="58"/>
      <c r="J141" s="22"/>
      <c r="M141" s="58"/>
      <c r="R141" s="22"/>
      <c r="U141" s="58"/>
      <c r="Z141" s="22"/>
      <c r="AC141" s="58"/>
      <c r="AH141" s="22"/>
      <c r="AK141" s="58"/>
      <c r="AP141" s="22"/>
    </row>
    <row r="142">
      <c r="B142" s="22"/>
      <c r="E142" s="58"/>
      <c r="J142" s="22"/>
      <c r="M142" s="58"/>
      <c r="R142" s="22"/>
      <c r="U142" s="58"/>
      <c r="Z142" s="22"/>
      <c r="AC142" s="58"/>
      <c r="AH142" s="22"/>
      <c r="AK142" s="58"/>
      <c r="AP142" s="22"/>
    </row>
    <row r="143">
      <c r="B143" s="22"/>
      <c r="E143" s="58"/>
      <c r="J143" s="22"/>
      <c r="M143" s="58"/>
      <c r="R143" s="22"/>
      <c r="U143" s="58"/>
      <c r="Z143" s="22"/>
      <c r="AC143" s="58"/>
      <c r="AH143" s="22"/>
      <c r="AK143" s="58"/>
      <c r="AP143" s="22"/>
    </row>
    <row r="144">
      <c r="B144" s="22"/>
      <c r="E144" s="58"/>
      <c r="J144" s="22"/>
      <c r="M144" s="58"/>
      <c r="R144" s="22"/>
      <c r="U144" s="58"/>
      <c r="Z144" s="22"/>
      <c r="AC144" s="58"/>
      <c r="AH144" s="22"/>
      <c r="AK144" s="58"/>
      <c r="AP144" s="22"/>
    </row>
    <row r="145">
      <c r="B145" s="22"/>
      <c r="E145" s="58"/>
      <c r="J145" s="22"/>
      <c r="M145" s="58"/>
      <c r="R145" s="22"/>
      <c r="U145" s="58"/>
      <c r="Z145" s="22"/>
      <c r="AC145" s="58"/>
      <c r="AH145" s="22"/>
      <c r="AK145" s="58"/>
      <c r="AP145" s="22"/>
    </row>
    <row r="146">
      <c r="B146" s="22"/>
      <c r="E146" s="58"/>
      <c r="J146" s="22"/>
      <c r="M146" s="58"/>
      <c r="R146" s="22"/>
      <c r="U146" s="58"/>
      <c r="Z146" s="22"/>
      <c r="AC146" s="58"/>
      <c r="AH146" s="22"/>
      <c r="AK146" s="58"/>
      <c r="AP146" s="22"/>
    </row>
    <row r="147">
      <c r="B147" s="22"/>
      <c r="E147" s="58"/>
      <c r="J147" s="22"/>
      <c r="M147" s="58"/>
      <c r="R147" s="22"/>
      <c r="U147" s="58"/>
      <c r="Z147" s="22"/>
      <c r="AC147" s="58"/>
      <c r="AH147" s="22"/>
      <c r="AK147" s="58"/>
      <c r="AP147" s="22"/>
    </row>
    <row r="148">
      <c r="B148" s="22"/>
      <c r="E148" s="58"/>
      <c r="J148" s="22"/>
      <c r="M148" s="58"/>
      <c r="R148" s="22"/>
      <c r="U148" s="58"/>
      <c r="Z148" s="22"/>
      <c r="AC148" s="58"/>
      <c r="AH148" s="22"/>
      <c r="AK148" s="58"/>
      <c r="AP148" s="22"/>
    </row>
    <row r="149">
      <c r="B149" s="22"/>
      <c r="E149" s="58"/>
      <c r="J149" s="22"/>
      <c r="M149" s="58"/>
      <c r="R149" s="22"/>
      <c r="U149" s="58"/>
      <c r="Z149" s="22"/>
      <c r="AC149" s="58"/>
      <c r="AH149" s="22"/>
      <c r="AK149" s="58"/>
      <c r="AP149" s="22"/>
    </row>
    <row r="150">
      <c r="B150" s="22"/>
      <c r="E150" s="58"/>
      <c r="J150" s="22"/>
      <c r="M150" s="58"/>
      <c r="R150" s="22"/>
      <c r="U150" s="58"/>
      <c r="Z150" s="22"/>
      <c r="AC150" s="58"/>
      <c r="AH150" s="22"/>
      <c r="AK150" s="58"/>
      <c r="AP150" s="22"/>
    </row>
    <row r="151">
      <c r="B151" s="22"/>
      <c r="E151" s="58"/>
      <c r="J151" s="22"/>
      <c r="M151" s="58"/>
      <c r="R151" s="22"/>
      <c r="U151" s="58"/>
      <c r="Z151" s="22"/>
      <c r="AC151" s="58"/>
      <c r="AH151" s="22"/>
      <c r="AK151" s="58"/>
      <c r="AP151" s="22"/>
    </row>
    <row r="152">
      <c r="B152" s="22"/>
      <c r="E152" s="58"/>
      <c r="J152" s="22"/>
      <c r="M152" s="58"/>
      <c r="R152" s="22"/>
      <c r="U152" s="58"/>
      <c r="Z152" s="22"/>
      <c r="AC152" s="58"/>
      <c r="AH152" s="22"/>
      <c r="AK152" s="58"/>
      <c r="AP152" s="22"/>
    </row>
    <row r="153">
      <c r="B153" s="22"/>
      <c r="E153" s="58"/>
      <c r="J153" s="22"/>
      <c r="M153" s="58"/>
      <c r="R153" s="22"/>
      <c r="U153" s="58"/>
      <c r="Z153" s="22"/>
      <c r="AC153" s="58"/>
      <c r="AH153" s="22"/>
      <c r="AK153" s="58"/>
      <c r="AP153" s="22"/>
    </row>
    <row r="154">
      <c r="B154" s="22"/>
      <c r="E154" s="58"/>
      <c r="J154" s="22"/>
      <c r="M154" s="58"/>
      <c r="R154" s="22"/>
      <c r="U154" s="58"/>
      <c r="Z154" s="22"/>
      <c r="AC154" s="58"/>
      <c r="AH154" s="22"/>
      <c r="AK154" s="58"/>
      <c r="AP154" s="22"/>
    </row>
    <row r="155">
      <c r="B155" s="22"/>
      <c r="E155" s="58"/>
      <c r="J155" s="22"/>
      <c r="M155" s="58"/>
      <c r="R155" s="22"/>
      <c r="U155" s="58"/>
      <c r="Z155" s="22"/>
      <c r="AC155" s="58"/>
      <c r="AH155" s="22"/>
      <c r="AK155" s="58"/>
      <c r="AP155" s="22"/>
    </row>
    <row r="156">
      <c r="B156" s="22"/>
      <c r="E156" s="58"/>
      <c r="J156" s="22"/>
      <c r="M156" s="58"/>
      <c r="R156" s="22"/>
      <c r="U156" s="58"/>
      <c r="Z156" s="22"/>
      <c r="AC156" s="58"/>
      <c r="AH156" s="22"/>
      <c r="AK156" s="58"/>
      <c r="AP156" s="22"/>
    </row>
    <row r="157">
      <c r="B157" s="22"/>
      <c r="E157" s="58"/>
      <c r="J157" s="22"/>
      <c r="M157" s="58"/>
      <c r="R157" s="22"/>
      <c r="U157" s="58"/>
      <c r="Z157" s="22"/>
      <c r="AC157" s="58"/>
      <c r="AH157" s="22"/>
      <c r="AK157" s="58"/>
      <c r="AP157" s="22"/>
    </row>
    <row r="158">
      <c r="B158" s="22"/>
      <c r="E158" s="58"/>
      <c r="J158" s="22"/>
      <c r="M158" s="58"/>
      <c r="R158" s="22"/>
      <c r="U158" s="58"/>
      <c r="Z158" s="22"/>
      <c r="AC158" s="58"/>
      <c r="AH158" s="22"/>
      <c r="AK158" s="58"/>
      <c r="AP158" s="22"/>
    </row>
    <row r="159">
      <c r="B159" s="22"/>
      <c r="E159" s="58"/>
      <c r="J159" s="22"/>
      <c r="M159" s="58"/>
      <c r="R159" s="22"/>
      <c r="U159" s="58"/>
      <c r="Z159" s="22"/>
      <c r="AC159" s="58"/>
      <c r="AH159" s="22"/>
      <c r="AK159" s="58"/>
      <c r="AP159" s="22"/>
    </row>
    <row r="160">
      <c r="B160" s="22"/>
      <c r="E160" s="58"/>
      <c r="J160" s="22"/>
      <c r="M160" s="58"/>
      <c r="R160" s="22"/>
      <c r="U160" s="58"/>
      <c r="Z160" s="22"/>
      <c r="AC160" s="58"/>
      <c r="AH160" s="22"/>
      <c r="AK160" s="58"/>
      <c r="AP160" s="22"/>
    </row>
    <row r="161">
      <c r="B161" s="22"/>
      <c r="E161" s="58"/>
      <c r="J161" s="22"/>
      <c r="M161" s="58"/>
      <c r="R161" s="22"/>
      <c r="U161" s="58"/>
      <c r="Z161" s="22"/>
      <c r="AC161" s="58"/>
      <c r="AH161" s="22"/>
      <c r="AK161" s="58"/>
      <c r="AP161" s="22"/>
    </row>
    <row r="162">
      <c r="B162" s="22"/>
      <c r="E162" s="58"/>
      <c r="J162" s="22"/>
      <c r="M162" s="58"/>
      <c r="R162" s="22"/>
      <c r="U162" s="58"/>
      <c r="Z162" s="22"/>
      <c r="AC162" s="58"/>
      <c r="AH162" s="22"/>
      <c r="AK162" s="58"/>
      <c r="AP162" s="22"/>
    </row>
    <row r="163">
      <c r="B163" s="22"/>
      <c r="E163" s="58"/>
      <c r="J163" s="22"/>
      <c r="M163" s="58"/>
      <c r="R163" s="22"/>
      <c r="U163" s="58"/>
      <c r="Z163" s="22"/>
      <c r="AC163" s="58"/>
      <c r="AH163" s="22"/>
      <c r="AK163" s="58"/>
      <c r="AP163" s="22"/>
    </row>
    <row r="164">
      <c r="B164" s="22"/>
      <c r="E164" s="58"/>
      <c r="J164" s="22"/>
      <c r="M164" s="58"/>
      <c r="R164" s="22"/>
      <c r="U164" s="58"/>
      <c r="Z164" s="22"/>
      <c r="AC164" s="58"/>
      <c r="AH164" s="22"/>
      <c r="AK164" s="58"/>
      <c r="AP164" s="22"/>
    </row>
    <row r="165">
      <c r="B165" s="22"/>
      <c r="E165" s="58"/>
      <c r="J165" s="22"/>
      <c r="M165" s="58"/>
      <c r="R165" s="22"/>
      <c r="U165" s="58"/>
      <c r="Z165" s="22"/>
      <c r="AC165" s="58"/>
      <c r="AH165" s="22"/>
      <c r="AK165" s="58"/>
      <c r="AP165" s="22"/>
    </row>
    <row r="166">
      <c r="B166" s="22"/>
      <c r="E166" s="58"/>
      <c r="J166" s="22"/>
      <c r="M166" s="58"/>
      <c r="R166" s="22"/>
      <c r="U166" s="58"/>
      <c r="Z166" s="22"/>
      <c r="AC166" s="58"/>
      <c r="AH166" s="22"/>
      <c r="AK166" s="58"/>
      <c r="AP166" s="22"/>
    </row>
    <row r="167">
      <c r="B167" s="22"/>
      <c r="E167" s="58"/>
      <c r="J167" s="22"/>
      <c r="M167" s="58"/>
      <c r="R167" s="22"/>
      <c r="U167" s="58"/>
      <c r="Z167" s="22"/>
      <c r="AC167" s="58"/>
      <c r="AH167" s="22"/>
      <c r="AK167" s="58"/>
      <c r="AP167" s="22"/>
    </row>
    <row r="168">
      <c r="B168" s="22"/>
      <c r="E168" s="58"/>
      <c r="J168" s="22"/>
      <c r="M168" s="58"/>
      <c r="R168" s="22"/>
      <c r="U168" s="58"/>
      <c r="Z168" s="22"/>
      <c r="AC168" s="58"/>
      <c r="AH168" s="22"/>
      <c r="AK168" s="58"/>
      <c r="AP168" s="22"/>
    </row>
    <row r="169">
      <c r="B169" s="22"/>
      <c r="E169" s="58"/>
      <c r="J169" s="22"/>
      <c r="M169" s="58"/>
      <c r="R169" s="22"/>
      <c r="U169" s="58"/>
      <c r="Z169" s="22"/>
      <c r="AC169" s="58"/>
      <c r="AH169" s="22"/>
      <c r="AK169" s="58"/>
      <c r="AP169" s="22"/>
    </row>
    <row r="170">
      <c r="B170" s="22"/>
      <c r="E170" s="58"/>
      <c r="J170" s="22"/>
      <c r="M170" s="58"/>
      <c r="R170" s="22"/>
      <c r="U170" s="58"/>
      <c r="Z170" s="22"/>
      <c r="AC170" s="58"/>
      <c r="AH170" s="22"/>
      <c r="AK170" s="58"/>
      <c r="AP170" s="22"/>
    </row>
    <row r="171">
      <c r="B171" s="22"/>
      <c r="E171" s="58"/>
      <c r="J171" s="22"/>
      <c r="M171" s="58"/>
      <c r="R171" s="22"/>
      <c r="U171" s="58"/>
      <c r="Z171" s="22"/>
      <c r="AC171" s="58"/>
      <c r="AH171" s="22"/>
      <c r="AK171" s="58"/>
      <c r="AP171" s="22"/>
    </row>
    <row r="172">
      <c r="B172" s="22"/>
      <c r="E172" s="58"/>
      <c r="J172" s="22"/>
      <c r="M172" s="58"/>
      <c r="R172" s="22"/>
      <c r="U172" s="58"/>
      <c r="Z172" s="22"/>
      <c r="AC172" s="58"/>
      <c r="AH172" s="22"/>
      <c r="AK172" s="58"/>
      <c r="AP172" s="22"/>
    </row>
    <row r="173">
      <c r="B173" s="22"/>
      <c r="E173" s="58"/>
      <c r="J173" s="22"/>
      <c r="M173" s="58"/>
      <c r="R173" s="22"/>
      <c r="U173" s="58"/>
      <c r="Z173" s="22"/>
      <c r="AC173" s="58"/>
      <c r="AH173" s="22"/>
      <c r="AK173" s="58"/>
      <c r="AP173" s="22"/>
    </row>
    <row r="174">
      <c r="B174" s="22"/>
      <c r="E174" s="58"/>
      <c r="J174" s="22"/>
      <c r="M174" s="58"/>
      <c r="R174" s="22"/>
      <c r="U174" s="58"/>
      <c r="Z174" s="22"/>
      <c r="AC174" s="58"/>
      <c r="AH174" s="22"/>
      <c r="AK174" s="58"/>
      <c r="AP174" s="22"/>
    </row>
    <row r="175">
      <c r="B175" s="22"/>
      <c r="E175" s="58"/>
      <c r="J175" s="22"/>
      <c r="M175" s="58"/>
      <c r="R175" s="22"/>
      <c r="U175" s="58"/>
      <c r="Z175" s="22"/>
      <c r="AC175" s="58"/>
      <c r="AH175" s="22"/>
      <c r="AK175" s="58"/>
      <c r="AP175" s="22"/>
    </row>
    <row r="176">
      <c r="B176" s="22"/>
      <c r="E176" s="58"/>
      <c r="J176" s="22"/>
      <c r="M176" s="58"/>
      <c r="R176" s="22"/>
      <c r="U176" s="58"/>
      <c r="Z176" s="22"/>
      <c r="AC176" s="58"/>
      <c r="AH176" s="22"/>
      <c r="AK176" s="58"/>
      <c r="AP176" s="22"/>
    </row>
    <row r="177">
      <c r="B177" s="22"/>
      <c r="E177" s="58"/>
      <c r="J177" s="22"/>
      <c r="M177" s="58"/>
      <c r="R177" s="22"/>
      <c r="U177" s="58"/>
      <c r="Z177" s="22"/>
      <c r="AC177" s="58"/>
      <c r="AH177" s="22"/>
      <c r="AK177" s="58"/>
      <c r="AP177" s="22"/>
    </row>
    <row r="178">
      <c r="B178" s="22"/>
      <c r="E178" s="58"/>
      <c r="J178" s="22"/>
      <c r="M178" s="58"/>
      <c r="R178" s="22"/>
      <c r="U178" s="58"/>
      <c r="Z178" s="22"/>
      <c r="AC178" s="58"/>
      <c r="AH178" s="22"/>
      <c r="AK178" s="58"/>
      <c r="AP178" s="22"/>
    </row>
    <row r="179">
      <c r="B179" s="22"/>
      <c r="E179" s="58"/>
      <c r="J179" s="22"/>
      <c r="M179" s="58"/>
      <c r="R179" s="22"/>
      <c r="U179" s="58"/>
      <c r="Z179" s="22"/>
      <c r="AC179" s="58"/>
      <c r="AH179" s="22"/>
      <c r="AK179" s="58"/>
      <c r="AP179" s="22"/>
    </row>
    <row r="180">
      <c r="B180" s="22"/>
      <c r="E180" s="58"/>
      <c r="J180" s="22"/>
      <c r="M180" s="58"/>
      <c r="R180" s="22"/>
      <c r="U180" s="58"/>
      <c r="Z180" s="22"/>
      <c r="AC180" s="58"/>
      <c r="AH180" s="22"/>
      <c r="AK180" s="58"/>
      <c r="AP180" s="22"/>
    </row>
    <row r="181">
      <c r="B181" s="22"/>
      <c r="E181" s="58"/>
      <c r="J181" s="22"/>
      <c r="M181" s="58"/>
      <c r="R181" s="22"/>
      <c r="U181" s="58"/>
      <c r="Z181" s="22"/>
      <c r="AC181" s="58"/>
      <c r="AH181" s="22"/>
      <c r="AK181" s="58"/>
      <c r="AP181" s="22"/>
    </row>
    <row r="182">
      <c r="B182" s="22"/>
      <c r="E182" s="58"/>
      <c r="J182" s="22"/>
      <c r="M182" s="58"/>
      <c r="R182" s="22"/>
      <c r="U182" s="58"/>
      <c r="Z182" s="22"/>
      <c r="AC182" s="58"/>
      <c r="AH182" s="22"/>
      <c r="AK182" s="58"/>
      <c r="AP182" s="22"/>
    </row>
    <row r="183">
      <c r="B183" s="22"/>
      <c r="E183" s="58"/>
      <c r="J183" s="22"/>
      <c r="M183" s="58"/>
      <c r="R183" s="22"/>
      <c r="U183" s="58"/>
      <c r="Z183" s="22"/>
      <c r="AC183" s="58"/>
      <c r="AH183" s="22"/>
      <c r="AK183" s="58"/>
      <c r="AP183" s="22"/>
    </row>
    <row r="184">
      <c r="B184" s="22"/>
      <c r="E184" s="58"/>
      <c r="J184" s="22"/>
      <c r="M184" s="58"/>
      <c r="R184" s="22"/>
      <c r="U184" s="58"/>
      <c r="Z184" s="22"/>
      <c r="AC184" s="58"/>
      <c r="AH184" s="22"/>
      <c r="AK184" s="58"/>
      <c r="AP184" s="22"/>
    </row>
    <row r="185">
      <c r="B185" s="22"/>
      <c r="E185" s="58"/>
      <c r="J185" s="22"/>
      <c r="M185" s="58"/>
      <c r="R185" s="22"/>
      <c r="U185" s="58"/>
      <c r="Z185" s="22"/>
      <c r="AC185" s="58"/>
      <c r="AH185" s="22"/>
      <c r="AK185" s="58"/>
      <c r="AP185" s="22"/>
    </row>
    <row r="186">
      <c r="B186" s="22"/>
      <c r="E186" s="58"/>
      <c r="J186" s="22"/>
      <c r="M186" s="58"/>
      <c r="R186" s="22"/>
      <c r="U186" s="58"/>
      <c r="Z186" s="22"/>
      <c r="AC186" s="58"/>
      <c r="AH186" s="22"/>
      <c r="AK186" s="58"/>
      <c r="AP186" s="22"/>
    </row>
    <row r="187">
      <c r="B187" s="22"/>
      <c r="E187" s="58"/>
      <c r="J187" s="22"/>
      <c r="M187" s="58"/>
      <c r="R187" s="22"/>
      <c r="U187" s="58"/>
      <c r="Z187" s="22"/>
      <c r="AC187" s="58"/>
      <c r="AH187" s="22"/>
      <c r="AK187" s="58"/>
      <c r="AP187" s="22"/>
    </row>
    <row r="188">
      <c r="B188" s="22"/>
      <c r="E188" s="58"/>
      <c r="J188" s="22"/>
      <c r="M188" s="58"/>
      <c r="R188" s="22"/>
      <c r="U188" s="58"/>
      <c r="Z188" s="22"/>
      <c r="AC188" s="58"/>
      <c r="AH188" s="22"/>
      <c r="AK188" s="58"/>
      <c r="AP188" s="22"/>
    </row>
    <row r="189">
      <c r="B189" s="22"/>
      <c r="E189" s="58"/>
      <c r="J189" s="22"/>
      <c r="M189" s="58"/>
      <c r="R189" s="22"/>
      <c r="U189" s="58"/>
      <c r="Z189" s="22"/>
      <c r="AC189" s="58"/>
      <c r="AH189" s="22"/>
      <c r="AK189" s="58"/>
      <c r="AP189" s="22"/>
    </row>
    <row r="190">
      <c r="B190" s="22"/>
      <c r="E190" s="58"/>
      <c r="J190" s="22"/>
      <c r="M190" s="58"/>
      <c r="R190" s="22"/>
      <c r="U190" s="58"/>
      <c r="Z190" s="22"/>
      <c r="AC190" s="58"/>
      <c r="AH190" s="22"/>
      <c r="AK190" s="58"/>
      <c r="AP190" s="22"/>
    </row>
    <row r="191">
      <c r="B191" s="22"/>
      <c r="E191" s="58"/>
      <c r="J191" s="22"/>
      <c r="M191" s="58"/>
      <c r="R191" s="22"/>
      <c r="U191" s="58"/>
      <c r="Z191" s="22"/>
      <c r="AC191" s="58"/>
      <c r="AH191" s="22"/>
      <c r="AK191" s="58"/>
      <c r="AP191" s="22"/>
    </row>
    <row r="192">
      <c r="B192" s="22"/>
      <c r="E192" s="58"/>
      <c r="J192" s="22"/>
      <c r="M192" s="58"/>
      <c r="R192" s="22"/>
      <c r="U192" s="58"/>
      <c r="Z192" s="22"/>
      <c r="AC192" s="58"/>
      <c r="AH192" s="22"/>
      <c r="AK192" s="58"/>
      <c r="AP192" s="22"/>
    </row>
    <row r="193">
      <c r="B193" s="22"/>
      <c r="E193" s="58"/>
      <c r="J193" s="22"/>
      <c r="M193" s="58"/>
      <c r="R193" s="22"/>
      <c r="U193" s="58"/>
      <c r="Z193" s="22"/>
      <c r="AC193" s="58"/>
      <c r="AH193" s="22"/>
      <c r="AK193" s="58"/>
      <c r="AP193" s="22"/>
    </row>
    <row r="194">
      <c r="B194" s="22"/>
      <c r="E194" s="58"/>
      <c r="J194" s="22"/>
      <c r="M194" s="58"/>
      <c r="R194" s="22"/>
      <c r="U194" s="58"/>
      <c r="Z194" s="22"/>
      <c r="AC194" s="58"/>
      <c r="AH194" s="22"/>
      <c r="AK194" s="58"/>
      <c r="AP194" s="22"/>
    </row>
    <row r="195">
      <c r="B195" s="22"/>
      <c r="E195" s="58"/>
      <c r="J195" s="22"/>
      <c r="M195" s="58"/>
      <c r="R195" s="22"/>
      <c r="U195" s="58"/>
      <c r="Z195" s="22"/>
      <c r="AC195" s="58"/>
      <c r="AH195" s="22"/>
      <c r="AK195" s="58"/>
      <c r="AP195" s="22"/>
    </row>
    <row r="196">
      <c r="B196" s="22"/>
      <c r="E196" s="58"/>
      <c r="J196" s="22"/>
      <c r="M196" s="58"/>
      <c r="R196" s="22"/>
      <c r="U196" s="58"/>
      <c r="Z196" s="22"/>
      <c r="AC196" s="58"/>
      <c r="AH196" s="22"/>
      <c r="AK196" s="58"/>
      <c r="AP196" s="22"/>
    </row>
    <row r="197">
      <c r="B197" s="22"/>
      <c r="E197" s="58"/>
      <c r="J197" s="22"/>
      <c r="M197" s="58"/>
      <c r="R197" s="22"/>
      <c r="U197" s="58"/>
      <c r="Z197" s="22"/>
      <c r="AC197" s="58"/>
      <c r="AH197" s="22"/>
      <c r="AK197" s="58"/>
      <c r="AP197" s="22"/>
    </row>
    <row r="198">
      <c r="B198" s="22"/>
      <c r="E198" s="58"/>
      <c r="J198" s="22"/>
      <c r="M198" s="58"/>
      <c r="R198" s="22"/>
      <c r="U198" s="58"/>
      <c r="Z198" s="22"/>
      <c r="AC198" s="58"/>
      <c r="AH198" s="22"/>
      <c r="AK198" s="58"/>
      <c r="AP198" s="22"/>
    </row>
    <row r="199">
      <c r="B199" s="22"/>
      <c r="E199" s="58"/>
      <c r="J199" s="22"/>
      <c r="M199" s="58"/>
      <c r="R199" s="22"/>
      <c r="U199" s="58"/>
      <c r="Z199" s="22"/>
      <c r="AC199" s="58"/>
      <c r="AH199" s="22"/>
      <c r="AK199" s="58"/>
      <c r="AP199" s="22"/>
    </row>
    <row r="200">
      <c r="B200" s="22"/>
      <c r="E200" s="58"/>
      <c r="J200" s="22"/>
      <c r="M200" s="58"/>
      <c r="R200" s="22"/>
      <c r="U200" s="58"/>
      <c r="Z200" s="22"/>
      <c r="AC200" s="58"/>
      <c r="AH200" s="22"/>
      <c r="AK200" s="58"/>
      <c r="AP200" s="22"/>
    </row>
    <row r="201">
      <c r="B201" s="22"/>
      <c r="E201" s="58"/>
      <c r="J201" s="22"/>
      <c r="M201" s="58"/>
      <c r="R201" s="22"/>
      <c r="U201" s="58"/>
      <c r="Z201" s="22"/>
      <c r="AC201" s="58"/>
      <c r="AH201" s="22"/>
      <c r="AK201" s="58"/>
      <c r="AP201" s="22"/>
    </row>
    <row r="202">
      <c r="B202" s="22"/>
      <c r="E202" s="58"/>
      <c r="J202" s="22"/>
      <c r="M202" s="58"/>
      <c r="R202" s="22"/>
      <c r="U202" s="58"/>
      <c r="Z202" s="22"/>
      <c r="AC202" s="58"/>
      <c r="AH202" s="22"/>
      <c r="AK202" s="58"/>
      <c r="AP202" s="22"/>
    </row>
    <row r="203">
      <c r="B203" s="22"/>
      <c r="E203" s="58"/>
      <c r="J203" s="22"/>
      <c r="M203" s="58"/>
      <c r="R203" s="22"/>
      <c r="U203" s="58"/>
      <c r="Z203" s="22"/>
      <c r="AC203" s="58"/>
      <c r="AH203" s="22"/>
      <c r="AK203" s="58"/>
      <c r="AP203" s="22"/>
    </row>
    <row r="204">
      <c r="B204" s="22"/>
      <c r="E204" s="58"/>
      <c r="J204" s="22"/>
      <c r="M204" s="58"/>
      <c r="R204" s="22"/>
      <c r="U204" s="58"/>
      <c r="Z204" s="22"/>
      <c r="AC204" s="58"/>
      <c r="AH204" s="22"/>
      <c r="AK204" s="58"/>
      <c r="AP204" s="22"/>
    </row>
    <row r="205">
      <c r="B205" s="22"/>
      <c r="E205" s="58"/>
      <c r="J205" s="22"/>
      <c r="M205" s="58"/>
      <c r="R205" s="22"/>
      <c r="U205" s="58"/>
      <c r="Z205" s="22"/>
      <c r="AC205" s="58"/>
      <c r="AH205" s="22"/>
      <c r="AK205" s="58"/>
      <c r="AP205" s="22"/>
    </row>
    <row r="206">
      <c r="B206" s="22"/>
      <c r="E206" s="58"/>
      <c r="J206" s="22"/>
      <c r="M206" s="58"/>
      <c r="R206" s="22"/>
      <c r="U206" s="58"/>
      <c r="Z206" s="22"/>
      <c r="AC206" s="58"/>
      <c r="AH206" s="22"/>
      <c r="AK206" s="58"/>
      <c r="AP206" s="22"/>
    </row>
    <row r="207">
      <c r="B207" s="22"/>
      <c r="E207" s="58"/>
      <c r="J207" s="22"/>
      <c r="M207" s="58"/>
      <c r="R207" s="22"/>
      <c r="U207" s="58"/>
      <c r="Z207" s="22"/>
      <c r="AC207" s="58"/>
      <c r="AH207" s="22"/>
      <c r="AK207" s="58"/>
      <c r="AP207" s="22"/>
    </row>
    <row r="208">
      <c r="B208" s="22"/>
      <c r="E208" s="58"/>
      <c r="J208" s="22"/>
      <c r="M208" s="58"/>
      <c r="R208" s="22"/>
      <c r="U208" s="58"/>
      <c r="Z208" s="22"/>
      <c r="AC208" s="58"/>
      <c r="AH208" s="22"/>
      <c r="AK208" s="58"/>
      <c r="AP208" s="22"/>
    </row>
    <row r="209">
      <c r="B209" s="22"/>
      <c r="E209" s="58"/>
      <c r="J209" s="22"/>
      <c r="M209" s="58"/>
      <c r="R209" s="22"/>
      <c r="U209" s="58"/>
      <c r="Z209" s="22"/>
      <c r="AC209" s="58"/>
      <c r="AH209" s="22"/>
      <c r="AK209" s="58"/>
      <c r="AP209" s="22"/>
    </row>
    <row r="210">
      <c r="B210" s="22"/>
      <c r="E210" s="58"/>
      <c r="J210" s="22"/>
      <c r="M210" s="58"/>
      <c r="R210" s="22"/>
      <c r="U210" s="58"/>
      <c r="Z210" s="22"/>
      <c r="AC210" s="58"/>
      <c r="AH210" s="22"/>
      <c r="AK210" s="58"/>
      <c r="AP210" s="22"/>
    </row>
    <row r="211">
      <c r="B211" s="22"/>
      <c r="E211" s="58"/>
      <c r="J211" s="22"/>
      <c r="M211" s="58"/>
      <c r="R211" s="22"/>
      <c r="U211" s="58"/>
      <c r="Z211" s="22"/>
      <c r="AC211" s="58"/>
      <c r="AH211" s="22"/>
      <c r="AK211" s="58"/>
      <c r="AP211" s="22"/>
    </row>
    <row r="212">
      <c r="B212" s="22"/>
      <c r="E212" s="58"/>
      <c r="J212" s="22"/>
      <c r="M212" s="58"/>
      <c r="R212" s="22"/>
      <c r="U212" s="58"/>
      <c r="Z212" s="22"/>
      <c r="AC212" s="58"/>
      <c r="AH212" s="22"/>
      <c r="AK212" s="58"/>
      <c r="AP212" s="22"/>
    </row>
    <row r="213">
      <c r="B213" s="22"/>
      <c r="E213" s="58"/>
      <c r="J213" s="22"/>
      <c r="M213" s="58"/>
      <c r="R213" s="22"/>
      <c r="U213" s="58"/>
      <c r="Z213" s="22"/>
      <c r="AC213" s="58"/>
      <c r="AH213" s="22"/>
      <c r="AK213" s="58"/>
      <c r="AP213" s="22"/>
    </row>
    <row r="214">
      <c r="B214" s="22"/>
      <c r="E214" s="58"/>
      <c r="J214" s="22"/>
      <c r="M214" s="58"/>
      <c r="R214" s="22"/>
      <c r="U214" s="58"/>
      <c r="Z214" s="22"/>
      <c r="AC214" s="58"/>
      <c r="AH214" s="22"/>
      <c r="AK214" s="58"/>
      <c r="AP214" s="22"/>
    </row>
    <row r="215">
      <c r="B215" s="22"/>
      <c r="E215" s="58"/>
      <c r="J215" s="22"/>
      <c r="M215" s="58"/>
      <c r="R215" s="22"/>
      <c r="U215" s="58"/>
      <c r="Z215" s="22"/>
      <c r="AC215" s="58"/>
      <c r="AH215" s="22"/>
      <c r="AK215" s="58"/>
      <c r="AP215" s="22"/>
    </row>
    <row r="216">
      <c r="B216" s="22"/>
      <c r="E216" s="58"/>
      <c r="J216" s="22"/>
      <c r="M216" s="58"/>
      <c r="R216" s="22"/>
      <c r="U216" s="58"/>
      <c r="Z216" s="22"/>
      <c r="AC216" s="58"/>
      <c r="AH216" s="22"/>
      <c r="AK216" s="58"/>
      <c r="AP216" s="22"/>
    </row>
    <row r="217">
      <c r="B217" s="22"/>
      <c r="E217" s="58"/>
      <c r="J217" s="22"/>
      <c r="M217" s="58"/>
      <c r="R217" s="22"/>
      <c r="U217" s="58"/>
      <c r="Z217" s="22"/>
      <c r="AC217" s="58"/>
      <c r="AH217" s="22"/>
      <c r="AK217" s="58"/>
      <c r="AP217" s="22"/>
    </row>
    <row r="218">
      <c r="B218" s="22"/>
      <c r="E218" s="58"/>
      <c r="J218" s="22"/>
      <c r="M218" s="58"/>
      <c r="R218" s="22"/>
      <c r="U218" s="58"/>
      <c r="Z218" s="22"/>
      <c r="AC218" s="58"/>
      <c r="AH218" s="22"/>
      <c r="AK218" s="58"/>
      <c r="AP218" s="22"/>
    </row>
    <row r="219">
      <c r="B219" s="22"/>
      <c r="E219" s="58"/>
      <c r="J219" s="22"/>
      <c r="M219" s="58"/>
      <c r="R219" s="22"/>
      <c r="U219" s="58"/>
      <c r="Z219" s="22"/>
      <c r="AC219" s="58"/>
      <c r="AH219" s="22"/>
      <c r="AK219" s="58"/>
      <c r="AP219" s="22"/>
    </row>
    <row r="220">
      <c r="B220" s="22"/>
      <c r="E220" s="58"/>
      <c r="J220" s="22"/>
      <c r="M220" s="58"/>
      <c r="R220" s="22"/>
      <c r="U220" s="58"/>
      <c r="Z220" s="22"/>
      <c r="AC220" s="58"/>
      <c r="AH220" s="22"/>
      <c r="AK220" s="58"/>
      <c r="AP220" s="22"/>
    </row>
    <row r="221">
      <c r="B221" s="22"/>
      <c r="E221" s="58"/>
      <c r="J221" s="22"/>
      <c r="M221" s="58"/>
      <c r="R221" s="22"/>
      <c r="U221" s="58"/>
      <c r="Z221" s="22"/>
      <c r="AC221" s="58"/>
      <c r="AH221" s="22"/>
      <c r="AK221" s="58"/>
      <c r="AP221" s="22"/>
    </row>
    <row r="222">
      <c r="B222" s="22"/>
      <c r="E222" s="58"/>
      <c r="J222" s="22"/>
      <c r="M222" s="58"/>
      <c r="R222" s="22"/>
      <c r="U222" s="58"/>
      <c r="Z222" s="22"/>
      <c r="AC222" s="58"/>
      <c r="AH222" s="22"/>
      <c r="AK222" s="58"/>
      <c r="AP222" s="22"/>
    </row>
    <row r="223">
      <c r="B223" s="22"/>
      <c r="E223" s="58"/>
      <c r="J223" s="22"/>
      <c r="M223" s="58"/>
      <c r="R223" s="22"/>
      <c r="U223" s="58"/>
      <c r="Z223" s="22"/>
      <c r="AC223" s="58"/>
      <c r="AH223" s="22"/>
      <c r="AK223" s="58"/>
      <c r="AP223" s="22"/>
    </row>
    <row r="224">
      <c r="B224" s="22"/>
      <c r="E224" s="58"/>
      <c r="J224" s="22"/>
      <c r="M224" s="58"/>
      <c r="R224" s="22"/>
      <c r="U224" s="58"/>
      <c r="Z224" s="22"/>
      <c r="AC224" s="58"/>
      <c r="AH224" s="22"/>
      <c r="AK224" s="58"/>
      <c r="AP224" s="22"/>
    </row>
    <row r="225">
      <c r="B225" s="22"/>
      <c r="E225" s="58"/>
      <c r="J225" s="22"/>
      <c r="M225" s="58"/>
      <c r="R225" s="22"/>
      <c r="U225" s="58"/>
      <c r="Z225" s="22"/>
      <c r="AC225" s="58"/>
      <c r="AH225" s="22"/>
      <c r="AK225" s="58"/>
      <c r="AP225" s="22"/>
    </row>
    <row r="226">
      <c r="B226" s="22"/>
      <c r="E226" s="58"/>
      <c r="J226" s="22"/>
      <c r="M226" s="58"/>
      <c r="R226" s="22"/>
      <c r="U226" s="58"/>
      <c r="Z226" s="22"/>
      <c r="AC226" s="58"/>
      <c r="AH226" s="22"/>
      <c r="AK226" s="58"/>
      <c r="AP226" s="22"/>
    </row>
    <row r="227">
      <c r="B227" s="22"/>
      <c r="E227" s="58"/>
      <c r="J227" s="22"/>
      <c r="M227" s="58"/>
      <c r="R227" s="22"/>
      <c r="U227" s="58"/>
      <c r="Z227" s="22"/>
      <c r="AC227" s="58"/>
      <c r="AH227" s="22"/>
      <c r="AK227" s="58"/>
      <c r="AP227" s="22"/>
    </row>
    <row r="228">
      <c r="B228" s="22"/>
      <c r="E228" s="58"/>
      <c r="J228" s="22"/>
      <c r="M228" s="58"/>
      <c r="R228" s="22"/>
      <c r="U228" s="58"/>
      <c r="Z228" s="22"/>
      <c r="AC228" s="58"/>
      <c r="AH228" s="22"/>
      <c r="AK228" s="58"/>
      <c r="AP228" s="22"/>
    </row>
    <row r="229">
      <c r="B229" s="22"/>
      <c r="E229" s="58"/>
      <c r="J229" s="22"/>
      <c r="M229" s="58"/>
      <c r="R229" s="22"/>
      <c r="U229" s="58"/>
      <c r="Z229" s="22"/>
      <c r="AC229" s="58"/>
      <c r="AH229" s="22"/>
      <c r="AK229" s="58"/>
      <c r="AP229" s="22"/>
    </row>
    <row r="230">
      <c r="B230" s="22"/>
      <c r="E230" s="58"/>
      <c r="J230" s="22"/>
      <c r="M230" s="58"/>
      <c r="R230" s="22"/>
      <c r="U230" s="58"/>
      <c r="Z230" s="22"/>
      <c r="AC230" s="58"/>
      <c r="AH230" s="22"/>
      <c r="AK230" s="58"/>
      <c r="AP230" s="22"/>
    </row>
    <row r="231">
      <c r="B231" s="22"/>
      <c r="E231" s="58"/>
      <c r="J231" s="22"/>
      <c r="M231" s="58"/>
      <c r="R231" s="22"/>
      <c r="U231" s="58"/>
      <c r="Z231" s="22"/>
      <c r="AC231" s="58"/>
      <c r="AH231" s="22"/>
      <c r="AK231" s="58"/>
      <c r="AP231" s="22"/>
    </row>
    <row r="232">
      <c r="B232" s="22"/>
      <c r="E232" s="58"/>
      <c r="J232" s="22"/>
      <c r="M232" s="58"/>
      <c r="R232" s="22"/>
      <c r="U232" s="58"/>
      <c r="Z232" s="22"/>
      <c r="AC232" s="58"/>
      <c r="AH232" s="22"/>
      <c r="AK232" s="58"/>
      <c r="AP232" s="22"/>
    </row>
    <row r="233">
      <c r="B233" s="22"/>
      <c r="E233" s="58"/>
      <c r="J233" s="22"/>
      <c r="M233" s="58"/>
      <c r="R233" s="22"/>
      <c r="U233" s="58"/>
      <c r="Z233" s="22"/>
      <c r="AC233" s="58"/>
      <c r="AH233" s="22"/>
      <c r="AK233" s="58"/>
      <c r="AP233" s="22"/>
    </row>
    <row r="234">
      <c r="B234" s="22"/>
      <c r="E234" s="58"/>
      <c r="J234" s="22"/>
      <c r="M234" s="58"/>
      <c r="R234" s="22"/>
      <c r="U234" s="58"/>
      <c r="Z234" s="22"/>
      <c r="AC234" s="58"/>
      <c r="AH234" s="22"/>
      <c r="AK234" s="58"/>
      <c r="AP234" s="22"/>
    </row>
    <row r="235">
      <c r="B235" s="22"/>
      <c r="E235" s="58"/>
      <c r="J235" s="22"/>
      <c r="M235" s="58"/>
      <c r="R235" s="22"/>
      <c r="U235" s="58"/>
      <c r="Z235" s="22"/>
      <c r="AC235" s="58"/>
      <c r="AH235" s="22"/>
      <c r="AK235" s="58"/>
      <c r="AP235" s="22"/>
    </row>
    <row r="236">
      <c r="B236" s="22"/>
      <c r="E236" s="58"/>
      <c r="J236" s="22"/>
      <c r="M236" s="58"/>
      <c r="R236" s="22"/>
      <c r="U236" s="58"/>
      <c r="Z236" s="22"/>
      <c r="AC236" s="58"/>
      <c r="AH236" s="22"/>
      <c r="AK236" s="58"/>
      <c r="AP236" s="22"/>
    </row>
    <row r="237">
      <c r="B237" s="22"/>
      <c r="E237" s="58"/>
      <c r="J237" s="22"/>
      <c r="M237" s="58"/>
      <c r="R237" s="22"/>
      <c r="U237" s="58"/>
      <c r="Z237" s="22"/>
      <c r="AC237" s="58"/>
      <c r="AH237" s="22"/>
      <c r="AK237" s="58"/>
      <c r="AP237" s="22"/>
    </row>
    <row r="238">
      <c r="B238" s="22"/>
      <c r="E238" s="58"/>
      <c r="J238" s="22"/>
      <c r="M238" s="58"/>
      <c r="R238" s="22"/>
      <c r="U238" s="58"/>
      <c r="Z238" s="22"/>
      <c r="AC238" s="58"/>
      <c r="AH238" s="22"/>
      <c r="AK238" s="58"/>
      <c r="AP238" s="22"/>
    </row>
    <row r="239">
      <c r="B239" s="22"/>
      <c r="E239" s="58"/>
      <c r="J239" s="22"/>
      <c r="M239" s="58"/>
      <c r="R239" s="22"/>
      <c r="U239" s="58"/>
      <c r="Z239" s="22"/>
      <c r="AC239" s="58"/>
      <c r="AH239" s="22"/>
      <c r="AK239" s="58"/>
      <c r="AP239" s="22"/>
    </row>
    <row r="240">
      <c r="B240" s="22"/>
      <c r="E240" s="58"/>
      <c r="J240" s="22"/>
      <c r="M240" s="58"/>
      <c r="R240" s="22"/>
      <c r="U240" s="58"/>
      <c r="Z240" s="22"/>
      <c r="AC240" s="58"/>
      <c r="AH240" s="22"/>
      <c r="AK240" s="58"/>
      <c r="AP240" s="22"/>
    </row>
    <row r="241">
      <c r="B241" s="22"/>
      <c r="E241" s="58"/>
      <c r="J241" s="22"/>
      <c r="M241" s="58"/>
      <c r="R241" s="22"/>
      <c r="U241" s="58"/>
      <c r="Z241" s="22"/>
      <c r="AC241" s="58"/>
      <c r="AH241" s="22"/>
      <c r="AK241" s="58"/>
      <c r="AP241" s="22"/>
    </row>
    <row r="242">
      <c r="B242" s="22"/>
      <c r="E242" s="58"/>
      <c r="J242" s="22"/>
      <c r="M242" s="58"/>
      <c r="R242" s="22"/>
      <c r="U242" s="58"/>
      <c r="Z242" s="22"/>
      <c r="AC242" s="58"/>
      <c r="AH242" s="22"/>
      <c r="AK242" s="58"/>
      <c r="AP242" s="22"/>
    </row>
    <row r="243">
      <c r="B243" s="22"/>
      <c r="E243" s="58"/>
      <c r="J243" s="22"/>
      <c r="M243" s="58"/>
      <c r="R243" s="22"/>
      <c r="U243" s="58"/>
      <c r="Z243" s="22"/>
      <c r="AC243" s="58"/>
      <c r="AH243" s="22"/>
      <c r="AK243" s="58"/>
      <c r="AP243" s="22"/>
    </row>
    <row r="244">
      <c r="B244" s="22"/>
      <c r="E244" s="58"/>
      <c r="J244" s="22"/>
      <c r="M244" s="58"/>
      <c r="R244" s="22"/>
      <c r="U244" s="58"/>
      <c r="Z244" s="22"/>
      <c r="AC244" s="58"/>
      <c r="AH244" s="22"/>
      <c r="AK244" s="58"/>
      <c r="AP244" s="22"/>
    </row>
    <row r="245">
      <c r="B245" s="22"/>
      <c r="E245" s="58"/>
      <c r="J245" s="22"/>
      <c r="M245" s="58"/>
      <c r="R245" s="22"/>
      <c r="U245" s="58"/>
      <c r="Z245" s="22"/>
      <c r="AC245" s="58"/>
      <c r="AH245" s="22"/>
      <c r="AK245" s="58"/>
      <c r="AP245" s="22"/>
    </row>
    <row r="246">
      <c r="B246" s="22"/>
      <c r="E246" s="58"/>
      <c r="J246" s="22"/>
      <c r="M246" s="58"/>
      <c r="R246" s="22"/>
      <c r="U246" s="58"/>
      <c r="Z246" s="22"/>
      <c r="AC246" s="58"/>
      <c r="AH246" s="22"/>
      <c r="AK246" s="58"/>
      <c r="AP246" s="22"/>
    </row>
    <row r="247">
      <c r="B247" s="22"/>
      <c r="E247" s="58"/>
      <c r="J247" s="22"/>
      <c r="M247" s="58"/>
      <c r="R247" s="22"/>
      <c r="U247" s="58"/>
      <c r="Z247" s="22"/>
      <c r="AC247" s="58"/>
      <c r="AH247" s="22"/>
      <c r="AK247" s="58"/>
      <c r="AP247" s="22"/>
    </row>
    <row r="248">
      <c r="B248" s="22"/>
      <c r="E248" s="58"/>
      <c r="J248" s="22"/>
      <c r="M248" s="58"/>
      <c r="R248" s="22"/>
      <c r="U248" s="58"/>
      <c r="Z248" s="22"/>
      <c r="AC248" s="58"/>
      <c r="AH248" s="22"/>
      <c r="AK248" s="58"/>
      <c r="AP248" s="22"/>
    </row>
    <row r="249">
      <c r="B249" s="22"/>
      <c r="E249" s="58"/>
      <c r="J249" s="22"/>
      <c r="M249" s="58"/>
      <c r="R249" s="22"/>
      <c r="U249" s="58"/>
      <c r="Z249" s="22"/>
      <c r="AC249" s="58"/>
      <c r="AH249" s="22"/>
      <c r="AK249" s="58"/>
      <c r="AP249" s="22"/>
    </row>
    <row r="250">
      <c r="B250" s="22"/>
      <c r="E250" s="58"/>
      <c r="J250" s="22"/>
      <c r="M250" s="58"/>
      <c r="R250" s="22"/>
      <c r="U250" s="58"/>
      <c r="Z250" s="22"/>
      <c r="AC250" s="58"/>
      <c r="AH250" s="22"/>
      <c r="AK250" s="58"/>
      <c r="AP250" s="22"/>
    </row>
    <row r="251">
      <c r="B251" s="22"/>
      <c r="E251" s="58"/>
      <c r="J251" s="22"/>
      <c r="M251" s="58"/>
      <c r="R251" s="22"/>
      <c r="U251" s="58"/>
      <c r="Z251" s="22"/>
      <c r="AC251" s="58"/>
      <c r="AH251" s="22"/>
      <c r="AK251" s="58"/>
      <c r="AP251" s="22"/>
    </row>
    <row r="252">
      <c r="B252" s="22"/>
      <c r="E252" s="58"/>
      <c r="J252" s="22"/>
      <c r="M252" s="58"/>
      <c r="R252" s="22"/>
      <c r="U252" s="58"/>
      <c r="Z252" s="22"/>
      <c r="AC252" s="58"/>
      <c r="AH252" s="22"/>
      <c r="AK252" s="58"/>
      <c r="AP252" s="22"/>
    </row>
    <row r="253">
      <c r="B253" s="22"/>
      <c r="E253" s="58"/>
      <c r="J253" s="22"/>
      <c r="M253" s="58"/>
      <c r="R253" s="22"/>
      <c r="U253" s="58"/>
      <c r="Z253" s="22"/>
      <c r="AC253" s="58"/>
      <c r="AH253" s="22"/>
      <c r="AK253" s="58"/>
      <c r="AP253" s="22"/>
    </row>
    <row r="254">
      <c r="B254" s="22"/>
      <c r="E254" s="58"/>
      <c r="J254" s="22"/>
      <c r="M254" s="58"/>
      <c r="R254" s="22"/>
      <c r="U254" s="58"/>
      <c r="Z254" s="22"/>
      <c r="AC254" s="58"/>
      <c r="AH254" s="22"/>
      <c r="AK254" s="58"/>
      <c r="AP254" s="22"/>
    </row>
    <row r="255">
      <c r="B255" s="22"/>
      <c r="E255" s="58"/>
      <c r="J255" s="22"/>
      <c r="M255" s="58"/>
      <c r="R255" s="22"/>
      <c r="U255" s="58"/>
      <c r="Z255" s="22"/>
      <c r="AC255" s="58"/>
      <c r="AH255" s="22"/>
      <c r="AK255" s="58"/>
      <c r="AP255" s="22"/>
    </row>
    <row r="256">
      <c r="B256" s="22"/>
      <c r="E256" s="58"/>
      <c r="J256" s="22"/>
      <c r="M256" s="58"/>
      <c r="R256" s="22"/>
      <c r="U256" s="58"/>
      <c r="Z256" s="22"/>
      <c r="AC256" s="58"/>
      <c r="AH256" s="22"/>
      <c r="AK256" s="58"/>
      <c r="AP256" s="22"/>
    </row>
    <row r="257">
      <c r="B257" s="22"/>
      <c r="E257" s="58"/>
      <c r="J257" s="22"/>
      <c r="M257" s="58"/>
      <c r="R257" s="22"/>
      <c r="U257" s="58"/>
      <c r="Z257" s="22"/>
      <c r="AC257" s="58"/>
      <c r="AH257" s="22"/>
      <c r="AK257" s="58"/>
      <c r="AP257" s="22"/>
    </row>
    <row r="258">
      <c r="B258" s="22"/>
      <c r="E258" s="58"/>
      <c r="J258" s="22"/>
      <c r="M258" s="58"/>
      <c r="R258" s="22"/>
      <c r="U258" s="58"/>
      <c r="Z258" s="22"/>
      <c r="AC258" s="58"/>
      <c r="AH258" s="22"/>
      <c r="AK258" s="58"/>
      <c r="AP258" s="22"/>
    </row>
    <row r="259">
      <c r="B259" s="22"/>
      <c r="E259" s="58"/>
      <c r="J259" s="22"/>
      <c r="M259" s="58"/>
      <c r="R259" s="22"/>
      <c r="U259" s="58"/>
      <c r="Z259" s="22"/>
      <c r="AC259" s="58"/>
      <c r="AH259" s="22"/>
      <c r="AK259" s="58"/>
      <c r="AP259" s="22"/>
    </row>
    <row r="260">
      <c r="B260" s="22"/>
      <c r="E260" s="58"/>
      <c r="J260" s="22"/>
      <c r="M260" s="58"/>
      <c r="R260" s="22"/>
      <c r="U260" s="58"/>
      <c r="Z260" s="22"/>
      <c r="AC260" s="58"/>
      <c r="AH260" s="22"/>
      <c r="AK260" s="58"/>
      <c r="AP260" s="22"/>
    </row>
    <row r="261">
      <c r="B261" s="22"/>
      <c r="E261" s="58"/>
      <c r="J261" s="22"/>
      <c r="M261" s="58"/>
      <c r="R261" s="22"/>
      <c r="U261" s="58"/>
      <c r="Z261" s="22"/>
      <c r="AC261" s="58"/>
      <c r="AH261" s="22"/>
      <c r="AK261" s="58"/>
      <c r="AP261" s="22"/>
    </row>
    <row r="262">
      <c r="B262" s="22"/>
      <c r="E262" s="58"/>
      <c r="J262" s="22"/>
      <c r="M262" s="58"/>
      <c r="R262" s="22"/>
      <c r="U262" s="58"/>
      <c r="Z262" s="22"/>
      <c r="AC262" s="58"/>
      <c r="AH262" s="22"/>
      <c r="AK262" s="58"/>
      <c r="AP262" s="22"/>
    </row>
    <row r="263">
      <c r="B263" s="22"/>
      <c r="E263" s="58"/>
      <c r="J263" s="22"/>
      <c r="M263" s="58"/>
      <c r="R263" s="22"/>
      <c r="U263" s="58"/>
      <c r="Z263" s="22"/>
      <c r="AC263" s="58"/>
      <c r="AH263" s="22"/>
      <c r="AK263" s="58"/>
      <c r="AP263" s="22"/>
    </row>
    <row r="264">
      <c r="B264" s="22"/>
      <c r="E264" s="58"/>
      <c r="J264" s="22"/>
      <c r="M264" s="58"/>
      <c r="R264" s="22"/>
      <c r="U264" s="58"/>
      <c r="Z264" s="22"/>
      <c r="AC264" s="58"/>
      <c r="AH264" s="22"/>
      <c r="AK264" s="58"/>
      <c r="AP264" s="22"/>
    </row>
    <row r="265">
      <c r="B265" s="22"/>
      <c r="E265" s="58"/>
      <c r="J265" s="22"/>
      <c r="M265" s="58"/>
      <c r="R265" s="22"/>
      <c r="U265" s="58"/>
      <c r="Z265" s="22"/>
      <c r="AC265" s="58"/>
      <c r="AH265" s="22"/>
      <c r="AK265" s="58"/>
      <c r="AP265" s="22"/>
    </row>
    <row r="266">
      <c r="B266" s="22"/>
      <c r="E266" s="58"/>
      <c r="J266" s="22"/>
      <c r="M266" s="58"/>
      <c r="R266" s="22"/>
      <c r="U266" s="58"/>
      <c r="Z266" s="22"/>
      <c r="AC266" s="58"/>
      <c r="AH266" s="22"/>
      <c r="AK266" s="58"/>
      <c r="AP266" s="22"/>
    </row>
    <row r="267">
      <c r="B267" s="22"/>
      <c r="E267" s="58"/>
      <c r="J267" s="22"/>
      <c r="M267" s="58"/>
      <c r="R267" s="22"/>
      <c r="U267" s="58"/>
      <c r="Z267" s="22"/>
      <c r="AC267" s="58"/>
      <c r="AH267" s="22"/>
      <c r="AK267" s="58"/>
      <c r="AP267" s="22"/>
    </row>
    <row r="268">
      <c r="B268" s="22"/>
      <c r="E268" s="58"/>
      <c r="J268" s="22"/>
      <c r="M268" s="58"/>
      <c r="R268" s="22"/>
      <c r="U268" s="58"/>
      <c r="Z268" s="22"/>
      <c r="AC268" s="58"/>
      <c r="AH268" s="22"/>
      <c r="AK268" s="58"/>
      <c r="AP268" s="22"/>
    </row>
    <row r="269">
      <c r="B269" s="22"/>
      <c r="E269" s="58"/>
      <c r="J269" s="22"/>
      <c r="M269" s="58"/>
      <c r="R269" s="22"/>
      <c r="U269" s="58"/>
      <c r="Z269" s="22"/>
      <c r="AC269" s="58"/>
      <c r="AH269" s="22"/>
      <c r="AK269" s="58"/>
      <c r="AP269" s="22"/>
    </row>
    <row r="270">
      <c r="B270" s="22"/>
      <c r="E270" s="58"/>
      <c r="J270" s="22"/>
      <c r="M270" s="58"/>
      <c r="R270" s="22"/>
      <c r="U270" s="58"/>
      <c r="Z270" s="22"/>
      <c r="AC270" s="58"/>
      <c r="AH270" s="22"/>
      <c r="AK270" s="58"/>
      <c r="AP270" s="22"/>
    </row>
    <row r="271">
      <c r="B271" s="22"/>
      <c r="E271" s="58"/>
      <c r="J271" s="22"/>
      <c r="M271" s="58"/>
      <c r="R271" s="22"/>
      <c r="U271" s="58"/>
      <c r="Z271" s="22"/>
      <c r="AC271" s="58"/>
      <c r="AH271" s="22"/>
      <c r="AK271" s="58"/>
      <c r="AP271" s="22"/>
    </row>
    <row r="272">
      <c r="B272" s="22"/>
      <c r="E272" s="58"/>
      <c r="J272" s="22"/>
      <c r="M272" s="58"/>
      <c r="R272" s="22"/>
      <c r="U272" s="58"/>
      <c r="Z272" s="22"/>
      <c r="AC272" s="58"/>
      <c r="AH272" s="22"/>
      <c r="AK272" s="58"/>
      <c r="AP272" s="22"/>
    </row>
    <row r="273">
      <c r="B273" s="22"/>
      <c r="E273" s="58"/>
      <c r="J273" s="22"/>
      <c r="M273" s="58"/>
      <c r="R273" s="22"/>
      <c r="U273" s="58"/>
      <c r="Z273" s="22"/>
      <c r="AC273" s="58"/>
      <c r="AH273" s="22"/>
      <c r="AK273" s="58"/>
      <c r="AP273" s="22"/>
    </row>
    <row r="274">
      <c r="B274" s="22"/>
      <c r="E274" s="58"/>
      <c r="J274" s="22"/>
      <c r="M274" s="58"/>
      <c r="R274" s="22"/>
      <c r="U274" s="58"/>
      <c r="Z274" s="22"/>
      <c r="AC274" s="58"/>
      <c r="AH274" s="22"/>
      <c r="AK274" s="58"/>
      <c r="AP274" s="22"/>
    </row>
    <row r="275">
      <c r="B275" s="22"/>
      <c r="E275" s="58"/>
      <c r="J275" s="22"/>
      <c r="M275" s="58"/>
      <c r="R275" s="22"/>
      <c r="U275" s="58"/>
      <c r="Z275" s="22"/>
      <c r="AC275" s="58"/>
      <c r="AH275" s="22"/>
      <c r="AK275" s="58"/>
      <c r="AP275" s="22"/>
    </row>
    <row r="276">
      <c r="B276" s="22"/>
      <c r="E276" s="58"/>
      <c r="J276" s="22"/>
      <c r="M276" s="58"/>
      <c r="R276" s="22"/>
      <c r="U276" s="58"/>
      <c r="Z276" s="22"/>
      <c r="AC276" s="58"/>
      <c r="AH276" s="22"/>
      <c r="AK276" s="58"/>
      <c r="AP276" s="22"/>
    </row>
    <row r="277">
      <c r="B277" s="22"/>
      <c r="E277" s="58"/>
      <c r="J277" s="22"/>
      <c r="M277" s="58"/>
      <c r="R277" s="22"/>
      <c r="U277" s="58"/>
      <c r="Z277" s="22"/>
      <c r="AC277" s="58"/>
      <c r="AH277" s="22"/>
      <c r="AK277" s="58"/>
      <c r="AP277" s="22"/>
    </row>
    <row r="278">
      <c r="B278" s="22"/>
      <c r="E278" s="58"/>
      <c r="J278" s="22"/>
      <c r="M278" s="58"/>
      <c r="R278" s="22"/>
      <c r="U278" s="58"/>
      <c r="Z278" s="22"/>
      <c r="AC278" s="58"/>
      <c r="AH278" s="22"/>
      <c r="AK278" s="58"/>
      <c r="AP278" s="22"/>
    </row>
    <row r="279">
      <c r="B279" s="22"/>
      <c r="E279" s="58"/>
      <c r="J279" s="22"/>
      <c r="M279" s="58"/>
      <c r="R279" s="22"/>
      <c r="U279" s="58"/>
      <c r="Z279" s="22"/>
      <c r="AC279" s="58"/>
      <c r="AH279" s="22"/>
      <c r="AK279" s="58"/>
      <c r="AP279" s="22"/>
    </row>
    <row r="280">
      <c r="B280" s="22"/>
      <c r="E280" s="58"/>
      <c r="J280" s="22"/>
      <c r="M280" s="58"/>
      <c r="R280" s="22"/>
      <c r="U280" s="58"/>
      <c r="Z280" s="22"/>
      <c r="AC280" s="58"/>
      <c r="AH280" s="22"/>
      <c r="AK280" s="58"/>
      <c r="AP280" s="22"/>
    </row>
    <row r="281">
      <c r="B281" s="22"/>
      <c r="E281" s="58"/>
      <c r="J281" s="22"/>
      <c r="M281" s="58"/>
      <c r="R281" s="22"/>
      <c r="U281" s="58"/>
      <c r="Z281" s="22"/>
      <c r="AC281" s="58"/>
      <c r="AH281" s="22"/>
      <c r="AK281" s="58"/>
      <c r="AP281" s="22"/>
    </row>
    <row r="282">
      <c r="B282" s="22"/>
      <c r="E282" s="58"/>
      <c r="J282" s="22"/>
      <c r="M282" s="58"/>
      <c r="R282" s="22"/>
      <c r="U282" s="58"/>
      <c r="Z282" s="22"/>
      <c r="AC282" s="58"/>
      <c r="AH282" s="22"/>
      <c r="AK282" s="58"/>
      <c r="AP282" s="22"/>
    </row>
    <row r="283">
      <c r="B283" s="22"/>
      <c r="E283" s="58"/>
      <c r="J283" s="22"/>
      <c r="M283" s="58"/>
      <c r="R283" s="22"/>
      <c r="U283" s="58"/>
      <c r="Z283" s="22"/>
      <c r="AC283" s="58"/>
      <c r="AH283" s="22"/>
      <c r="AK283" s="58"/>
      <c r="AP283" s="22"/>
    </row>
    <row r="284">
      <c r="B284" s="22"/>
      <c r="E284" s="58"/>
      <c r="J284" s="22"/>
      <c r="M284" s="58"/>
      <c r="R284" s="22"/>
      <c r="U284" s="58"/>
      <c r="Z284" s="22"/>
      <c r="AC284" s="58"/>
      <c r="AH284" s="22"/>
      <c r="AK284" s="58"/>
      <c r="AP284" s="22"/>
    </row>
    <row r="285">
      <c r="B285" s="22"/>
      <c r="E285" s="58"/>
      <c r="J285" s="22"/>
      <c r="M285" s="58"/>
      <c r="R285" s="22"/>
      <c r="U285" s="58"/>
      <c r="Z285" s="22"/>
      <c r="AC285" s="58"/>
      <c r="AH285" s="22"/>
      <c r="AK285" s="58"/>
      <c r="AP285" s="22"/>
    </row>
    <row r="286">
      <c r="B286" s="22"/>
      <c r="E286" s="58"/>
      <c r="J286" s="22"/>
      <c r="M286" s="58"/>
      <c r="R286" s="22"/>
      <c r="U286" s="58"/>
      <c r="Z286" s="22"/>
      <c r="AC286" s="58"/>
      <c r="AH286" s="22"/>
      <c r="AK286" s="58"/>
      <c r="AP286" s="22"/>
    </row>
    <row r="287">
      <c r="B287" s="22"/>
      <c r="E287" s="58"/>
      <c r="J287" s="22"/>
      <c r="M287" s="58"/>
      <c r="R287" s="22"/>
      <c r="U287" s="58"/>
      <c r="Z287" s="22"/>
      <c r="AC287" s="58"/>
      <c r="AH287" s="22"/>
      <c r="AK287" s="58"/>
      <c r="AP287" s="22"/>
    </row>
    <row r="288">
      <c r="B288" s="22"/>
      <c r="E288" s="58"/>
      <c r="J288" s="22"/>
      <c r="M288" s="58"/>
      <c r="R288" s="22"/>
      <c r="U288" s="58"/>
      <c r="Z288" s="22"/>
      <c r="AC288" s="58"/>
      <c r="AH288" s="22"/>
      <c r="AK288" s="58"/>
      <c r="AP288" s="22"/>
    </row>
    <row r="289">
      <c r="B289" s="22"/>
      <c r="E289" s="58"/>
      <c r="J289" s="22"/>
      <c r="M289" s="58"/>
      <c r="R289" s="22"/>
      <c r="U289" s="58"/>
      <c r="Z289" s="22"/>
      <c r="AC289" s="58"/>
      <c r="AH289" s="22"/>
      <c r="AK289" s="58"/>
      <c r="AP289" s="22"/>
    </row>
    <row r="290">
      <c r="B290" s="22"/>
      <c r="E290" s="58"/>
      <c r="J290" s="22"/>
      <c r="M290" s="58"/>
      <c r="R290" s="22"/>
      <c r="U290" s="58"/>
      <c r="Z290" s="22"/>
      <c r="AC290" s="58"/>
      <c r="AH290" s="22"/>
      <c r="AK290" s="58"/>
      <c r="AP290" s="22"/>
    </row>
    <row r="291">
      <c r="B291" s="22"/>
      <c r="E291" s="58"/>
      <c r="J291" s="22"/>
      <c r="M291" s="58"/>
      <c r="R291" s="22"/>
      <c r="U291" s="58"/>
      <c r="Z291" s="22"/>
      <c r="AC291" s="58"/>
      <c r="AH291" s="22"/>
      <c r="AK291" s="58"/>
      <c r="AP291" s="22"/>
    </row>
    <row r="292">
      <c r="B292" s="22"/>
      <c r="E292" s="58"/>
      <c r="J292" s="22"/>
      <c r="M292" s="58"/>
      <c r="R292" s="22"/>
      <c r="U292" s="58"/>
      <c r="Z292" s="22"/>
      <c r="AC292" s="58"/>
      <c r="AH292" s="22"/>
      <c r="AK292" s="58"/>
      <c r="AP292" s="22"/>
    </row>
    <row r="293">
      <c r="B293" s="22"/>
      <c r="E293" s="58"/>
      <c r="J293" s="22"/>
      <c r="M293" s="58"/>
      <c r="R293" s="22"/>
      <c r="U293" s="58"/>
      <c r="Z293" s="22"/>
      <c r="AC293" s="58"/>
      <c r="AH293" s="22"/>
      <c r="AK293" s="58"/>
      <c r="AP293" s="22"/>
    </row>
    <row r="294">
      <c r="B294" s="22"/>
      <c r="E294" s="58"/>
      <c r="J294" s="22"/>
      <c r="M294" s="58"/>
      <c r="R294" s="22"/>
      <c r="U294" s="58"/>
      <c r="Z294" s="22"/>
      <c r="AC294" s="58"/>
      <c r="AH294" s="22"/>
      <c r="AK294" s="58"/>
      <c r="AP294" s="22"/>
    </row>
    <row r="295">
      <c r="B295" s="22"/>
      <c r="E295" s="58"/>
      <c r="J295" s="22"/>
      <c r="M295" s="58"/>
      <c r="R295" s="22"/>
      <c r="U295" s="58"/>
      <c r="Z295" s="22"/>
      <c r="AC295" s="58"/>
      <c r="AH295" s="22"/>
      <c r="AK295" s="58"/>
      <c r="AP295" s="22"/>
    </row>
    <row r="296">
      <c r="B296" s="22"/>
      <c r="E296" s="58"/>
      <c r="J296" s="22"/>
      <c r="M296" s="58"/>
      <c r="R296" s="22"/>
      <c r="U296" s="58"/>
      <c r="Z296" s="22"/>
      <c r="AC296" s="58"/>
      <c r="AH296" s="22"/>
      <c r="AK296" s="58"/>
      <c r="AP296" s="22"/>
    </row>
    <row r="297">
      <c r="B297" s="22"/>
      <c r="E297" s="58"/>
      <c r="J297" s="22"/>
      <c r="M297" s="58"/>
      <c r="R297" s="22"/>
      <c r="U297" s="58"/>
      <c r="Z297" s="22"/>
      <c r="AC297" s="58"/>
      <c r="AH297" s="22"/>
      <c r="AK297" s="58"/>
      <c r="AP297" s="22"/>
    </row>
    <row r="298">
      <c r="B298" s="22"/>
      <c r="E298" s="58"/>
      <c r="J298" s="22"/>
      <c r="M298" s="58"/>
      <c r="R298" s="22"/>
      <c r="U298" s="58"/>
      <c r="Z298" s="22"/>
      <c r="AC298" s="58"/>
      <c r="AH298" s="22"/>
      <c r="AK298" s="58"/>
      <c r="AP298" s="22"/>
    </row>
    <row r="299">
      <c r="B299" s="22"/>
      <c r="E299" s="58"/>
      <c r="J299" s="22"/>
      <c r="M299" s="58"/>
      <c r="R299" s="22"/>
      <c r="U299" s="58"/>
      <c r="Z299" s="22"/>
      <c r="AC299" s="58"/>
      <c r="AH299" s="22"/>
      <c r="AK299" s="58"/>
      <c r="AP299" s="22"/>
    </row>
    <row r="300">
      <c r="B300" s="22"/>
      <c r="E300" s="58"/>
      <c r="J300" s="22"/>
      <c r="M300" s="58"/>
      <c r="R300" s="22"/>
      <c r="U300" s="58"/>
      <c r="Z300" s="22"/>
      <c r="AC300" s="58"/>
      <c r="AH300" s="22"/>
      <c r="AK300" s="58"/>
      <c r="AP300" s="22"/>
    </row>
    <row r="301">
      <c r="B301" s="22"/>
      <c r="E301" s="58"/>
      <c r="J301" s="22"/>
      <c r="M301" s="58"/>
      <c r="R301" s="22"/>
      <c r="U301" s="58"/>
      <c r="Z301" s="22"/>
      <c r="AC301" s="58"/>
      <c r="AH301" s="22"/>
      <c r="AK301" s="58"/>
      <c r="AP301" s="22"/>
    </row>
    <row r="302">
      <c r="B302" s="22"/>
      <c r="E302" s="58"/>
      <c r="J302" s="22"/>
      <c r="M302" s="58"/>
      <c r="R302" s="22"/>
      <c r="U302" s="58"/>
      <c r="Z302" s="22"/>
      <c r="AC302" s="58"/>
      <c r="AH302" s="22"/>
      <c r="AK302" s="58"/>
      <c r="AP302" s="22"/>
    </row>
    <row r="303">
      <c r="B303" s="22"/>
      <c r="E303" s="58"/>
      <c r="J303" s="22"/>
      <c r="M303" s="58"/>
      <c r="R303" s="22"/>
      <c r="U303" s="58"/>
      <c r="Z303" s="22"/>
      <c r="AC303" s="58"/>
      <c r="AH303" s="22"/>
      <c r="AK303" s="58"/>
      <c r="AP303" s="22"/>
    </row>
    <row r="304">
      <c r="B304" s="22"/>
      <c r="E304" s="58"/>
      <c r="J304" s="22"/>
      <c r="M304" s="58"/>
      <c r="R304" s="22"/>
      <c r="U304" s="58"/>
      <c r="Z304" s="22"/>
      <c r="AC304" s="58"/>
      <c r="AH304" s="22"/>
      <c r="AK304" s="58"/>
      <c r="AP304" s="22"/>
    </row>
    <row r="305">
      <c r="B305" s="22"/>
      <c r="E305" s="58"/>
      <c r="J305" s="22"/>
      <c r="M305" s="58"/>
      <c r="R305" s="22"/>
      <c r="U305" s="58"/>
      <c r="Z305" s="22"/>
      <c r="AC305" s="58"/>
      <c r="AH305" s="22"/>
      <c r="AK305" s="58"/>
      <c r="AP305" s="22"/>
    </row>
    <row r="306">
      <c r="B306" s="22"/>
      <c r="E306" s="58"/>
      <c r="J306" s="22"/>
      <c r="M306" s="58"/>
      <c r="R306" s="22"/>
      <c r="U306" s="58"/>
      <c r="Z306" s="22"/>
      <c r="AC306" s="58"/>
      <c r="AH306" s="22"/>
      <c r="AK306" s="58"/>
      <c r="AP306" s="22"/>
    </row>
    <row r="307">
      <c r="B307" s="22"/>
      <c r="E307" s="58"/>
      <c r="J307" s="22"/>
      <c r="M307" s="58"/>
      <c r="R307" s="22"/>
      <c r="U307" s="58"/>
      <c r="Z307" s="22"/>
      <c r="AC307" s="58"/>
      <c r="AH307" s="22"/>
      <c r="AK307" s="58"/>
      <c r="AP307" s="22"/>
    </row>
    <row r="308">
      <c r="B308" s="22"/>
      <c r="E308" s="58"/>
      <c r="J308" s="22"/>
      <c r="M308" s="58"/>
      <c r="R308" s="22"/>
      <c r="U308" s="58"/>
      <c r="Z308" s="22"/>
      <c r="AC308" s="58"/>
      <c r="AH308" s="22"/>
      <c r="AK308" s="58"/>
      <c r="AP308" s="22"/>
    </row>
    <row r="309">
      <c r="B309" s="22"/>
      <c r="E309" s="58"/>
      <c r="J309" s="22"/>
      <c r="M309" s="58"/>
      <c r="R309" s="22"/>
      <c r="U309" s="58"/>
      <c r="Z309" s="22"/>
      <c r="AC309" s="58"/>
      <c r="AH309" s="22"/>
      <c r="AK309" s="58"/>
      <c r="AP309" s="22"/>
    </row>
    <row r="310">
      <c r="B310" s="22"/>
      <c r="E310" s="58"/>
      <c r="J310" s="22"/>
      <c r="M310" s="58"/>
      <c r="R310" s="22"/>
      <c r="U310" s="58"/>
      <c r="Z310" s="22"/>
      <c r="AC310" s="58"/>
      <c r="AH310" s="22"/>
      <c r="AK310" s="58"/>
      <c r="AP310" s="22"/>
    </row>
    <row r="311">
      <c r="B311" s="22"/>
      <c r="E311" s="58"/>
      <c r="J311" s="22"/>
      <c r="M311" s="58"/>
      <c r="R311" s="22"/>
      <c r="U311" s="58"/>
      <c r="Z311" s="22"/>
      <c r="AC311" s="58"/>
      <c r="AH311" s="22"/>
      <c r="AK311" s="58"/>
      <c r="AP311" s="22"/>
    </row>
    <row r="312">
      <c r="B312" s="22"/>
      <c r="E312" s="58"/>
      <c r="J312" s="22"/>
      <c r="M312" s="58"/>
      <c r="R312" s="22"/>
      <c r="U312" s="58"/>
      <c r="Z312" s="22"/>
      <c r="AC312" s="58"/>
      <c r="AH312" s="22"/>
      <c r="AK312" s="58"/>
      <c r="AP312" s="22"/>
    </row>
    <row r="313">
      <c r="B313" s="22"/>
      <c r="E313" s="58"/>
      <c r="J313" s="22"/>
      <c r="M313" s="58"/>
      <c r="R313" s="22"/>
      <c r="U313" s="58"/>
      <c r="Z313" s="22"/>
      <c r="AC313" s="58"/>
      <c r="AH313" s="22"/>
      <c r="AK313" s="58"/>
      <c r="AP313" s="22"/>
    </row>
    <row r="314">
      <c r="B314" s="22"/>
      <c r="E314" s="58"/>
      <c r="J314" s="22"/>
      <c r="M314" s="58"/>
      <c r="R314" s="22"/>
      <c r="U314" s="58"/>
      <c r="Z314" s="22"/>
      <c r="AC314" s="58"/>
      <c r="AH314" s="22"/>
      <c r="AK314" s="58"/>
      <c r="AP314" s="22"/>
    </row>
    <row r="315">
      <c r="B315" s="22"/>
      <c r="E315" s="58"/>
      <c r="J315" s="22"/>
      <c r="M315" s="58"/>
      <c r="R315" s="22"/>
      <c r="U315" s="58"/>
      <c r="Z315" s="22"/>
      <c r="AC315" s="58"/>
      <c r="AH315" s="22"/>
      <c r="AK315" s="58"/>
      <c r="AP315" s="22"/>
    </row>
    <row r="316">
      <c r="B316" s="22"/>
      <c r="E316" s="58"/>
      <c r="J316" s="22"/>
      <c r="M316" s="58"/>
      <c r="R316" s="22"/>
      <c r="U316" s="58"/>
      <c r="Z316" s="22"/>
      <c r="AC316" s="58"/>
      <c r="AH316" s="22"/>
      <c r="AK316" s="58"/>
      <c r="AP316" s="22"/>
    </row>
    <row r="317">
      <c r="B317" s="22"/>
      <c r="E317" s="58"/>
      <c r="J317" s="22"/>
      <c r="M317" s="58"/>
      <c r="R317" s="22"/>
      <c r="U317" s="58"/>
      <c r="Z317" s="22"/>
      <c r="AC317" s="58"/>
      <c r="AH317" s="22"/>
      <c r="AK317" s="58"/>
      <c r="AP317" s="22"/>
    </row>
    <row r="318">
      <c r="B318" s="22"/>
      <c r="E318" s="58"/>
      <c r="J318" s="22"/>
      <c r="M318" s="58"/>
      <c r="R318" s="22"/>
      <c r="U318" s="58"/>
      <c r="Z318" s="22"/>
      <c r="AC318" s="58"/>
      <c r="AH318" s="22"/>
      <c r="AK318" s="58"/>
      <c r="AP318" s="22"/>
    </row>
    <row r="319">
      <c r="B319" s="22"/>
      <c r="E319" s="58"/>
      <c r="J319" s="22"/>
      <c r="M319" s="58"/>
      <c r="R319" s="22"/>
      <c r="U319" s="58"/>
      <c r="Z319" s="22"/>
      <c r="AC319" s="58"/>
      <c r="AH319" s="22"/>
      <c r="AK319" s="58"/>
      <c r="AP319" s="22"/>
    </row>
    <row r="320">
      <c r="B320" s="22"/>
      <c r="E320" s="58"/>
      <c r="J320" s="22"/>
      <c r="M320" s="58"/>
      <c r="R320" s="22"/>
      <c r="U320" s="58"/>
      <c r="Z320" s="22"/>
      <c r="AC320" s="58"/>
      <c r="AH320" s="22"/>
      <c r="AK320" s="58"/>
      <c r="AP320" s="22"/>
    </row>
    <row r="321">
      <c r="B321" s="22"/>
      <c r="E321" s="58"/>
      <c r="J321" s="22"/>
      <c r="M321" s="58"/>
      <c r="R321" s="22"/>
      <c r="U321" s="58"/>
      <c r="Z321" s="22"/>
      <c r="AC321" s="58"/>
      <c r="AH321" s="22"/>
      <c r="AK321" s="58"/>
      <c r="AP321" s="22"/>
    </row>
    <row r="322">
      <c r="B322" s="22"/>
      <c r="E322" s="58"/>
      <c r="J322" s="22"/>
      <c r="M322" s="58"/>
      <c r="R322" s="22"/>
      <c r="U322" s="58"/>
      <c r="Z322" s="22"/>
      <c r="AC322" s="58"/>
      <c r="AH322" s="22"/>
      <c r="AK322" s="58"/>
      <c r="AP322" s="22"/>
    </row>
    <row r="323">
      <c r="B323" s="22"/>
      <c r="E323" s="58"/>
      <c r="J323" s="22"/>
      <c r="M323" s="58"/>
      <c r="R323" s="22"/>
      <c r="U323" s="58"/>
      <c r="Z323" s="22"/>
      <c r="AC323" s="58"/>
      <c r="AH323" s="22"/>
      <c r="AK323" s="58"/>
      <c r="AP323" s="22"/>
    </row>
    <row r="324">
      <c r="B324" s="22"/>
      <c r="E324" s="58"/>
      <c r="J324" s="22"/>
      <c r="M324" s="58"/>
      <c r="R324" s="22"/>
      <c r="U324" s="58"/>
      <c r="Z324" s="22"/>
      <c r="AC324" s="58"/>
      <c r="AH324" s="22"/>
      <c r="AK324" s="58"/>
      <c r="AP324" s="22"/>
    </row>
    <row r="325">
      <c r="B325" s="22"/>
      <c r="E325" s="58"/>
      <c r="J325" s="22"/>
      <c r="M325" s="58"/>
      <c r="R325" s="22"/>
      <c r="U325" s="58"/>
      <c r="Z325" s="22"/>
      <c r="AC325" s="58"/>
      <c r="AH325" s="22"/>
      <c r="AK325" s="58"/>
      <c r="AP325" s="22"/>
    </row>
    <row r="326">
      <c r="B326" s="22"/>
      <c r="E326" s="58"/>
      <c r="J326" s="22"/>
      <c r="M326" s="58"/>
      <c r="R326" s="22"/>
      <c r="U326" s="58"/>
      <c r="Z326" s="22"/>
      <c r="AC326" s="58"/>
      <c r="AH326" s="22"/>
      <c r="AK326" s="58"/>
      <c r="AP326" s="22"/>
    </row>
    <row r="327">
      <c r="B327" s="22"/>
      <c r="E327" s="58"/>
      <c r="J327" s="22"/>
      <c r="M327" s="58"/>
      <c r="R327" s="22"/>
      <c r="U327" s="58"/>
      <c r="Z327" s="22"/>
      <c r="AC327" s="58"/>
      <c r="AH327" s="22"/>
      <c r="AK327" s="58"/>
      <c r="AP327" s="22"/>
    </row>
    <row r="328">
      <c r="B328" s="22"/>
      <c r="E328" s="58"/>
      <c r="J328" s="22"/>
      <c r="M328" s="58"/>
      <c r="R328" s="22"/>
      <c r="U328" s="58"/>
      <c r="Z328" s="22"/>
      <c r="AC328" s="58"/>
      <c r="AH328" s="22"/>
      <c r="AK328" s="58"/>
      <c r="AP328" s="22"/>
    </row>
    <row r="329">
      <c r="B329" s="22"/>
      <c r="E329" s="58"/>
      <c r="J329" s="22"/>
      <c r="M329" s="58"/>
      <c r="R329" s="22"/>
      <c r="U329" s="58"/>
      <c r="Z329" s="22"/>
      <c r="AC329" s="58"/>
      <c r="AH329" s="22"/>
      <c r="AK329" s="58"/>
      <c r="AP329" s="22"/>
    </row>
    <row r="330">
      <c r="B330" s="22"/>
      <c r="E330" s="58"/>
      <c r="J330" s="22"/>
      <c r="M330" s="58"/>
      <c r="R330" s="22"/>
      <c r="U330" s="58"/>
      <c r="Z330" s="22"/>
      <c r="AC330" s="58"/>
      <c r="AH330" s="22"/>
      <c r="AK330" s="58"/>
      <c r="AP330" s="22"/>
    </row>
    <row r="331">
      <c r="B331" s="22"/>
      <c r="E331" s="58"/>
      <c r="J331" s="22"/>
      <c r="M331" s="58"/>
      <c r="R331" s="22"/>
      <c r="U331" s="58"/>
      <c r="Z331" s="22"/>
      <c r="AC331" s="58"/>
      <c r="AH331" s="22"/>
      <c r="AK331" s="58"/>
      <c r="AP331" s="22"/>
    </row>
    <row r="332">
      <c r="B332" s="22"/>
      <c r="E332" s="58"/>
      <c r="J332" s="22"/>
      <c r="M332" s="58"/>
      <c r="R332" s="22"/>
      <c r="U332" s="58"/>
      <c r="Z332" s="22"/>
      <c r="AC332" s="58"/>
      <c r="AH332" s="22"/>
      <c r="AK332" s="58"/>
      <c r="AP332" s="22"/>
    </row>
    <row r="333">
      <c r="B333" s="22"/>
      <c r="E333" s="58"/>
      <c r="J333" s="22"/>
      <c r="M333" s="58"/>
      <c r="R333" s="22"/>
      <c r="U333" s="58"/>
      <c r="Z333" s="22"/>
      <c r="AC333" s="58"/>
      <c r="AH333" s="22"/>
      <c r="AK333" s="58"/>
      <c r="AP333" s="22"/>
    </row>
    <row r="334">
      <c r="B334" s="22"/>
      <c r="E334" s="58"/>
      <c r="J334" s="22"/>
      <c r="M334" s="58"/>
      <c r="R334" s="22"/>
      <c r="U334" s="58"/>
      <c r="Z334" s="22"/>
      <c r="AC334" s="58"/>
      <c r="AH334" s="22"/>
      <c r="AK334" s="58"/>
      <c r="AP334" s="22"/>
    </row>
    <row r="335">
      <c r="B335" s="22"/>
      <c r="E335" s="58"/>
      <c r="J335" s="22"/>
      <c r="M335" s="58"/>
      <c r="R335" s="22"/>
      <c r="U335" s="58"/>
      <c r="Z335" s="22"/>
      <c r="AC335" s="58"/>
      <c r="AH335" s="22"/>
      <c r="AK335" s="58"/>
      <c r="AP335" s="22"/>
    </row>
    <row r="336">
      <c r="B336" s="22"/>
      <c r="E336" s="58"/>
      <c r="J336" s="22"/>
      <c r="M336" s="58"/>
      <c r="R336" s="22"/>
      <c r="U336" s="58"/>
      <c r="Z336" s="22"/>
      <c r="AC336" s="58"/>
      <c r="AH336" s="22"/>
      <c r="AK336" s="58"/>
      <c r="AP336" s="22"/>
    </row>
    <row r="337">
      <c r="B337" s="22"/>
      <c r="E337" s="58"/>
      <c r="J337" s="22"/>
      <c r="M337" s="58"/>
      <c r="R337" s="22"/>
      <c r="U337" s="58"/>
      <c r="Z337" s="22"/>
      <c r="AC337" s="58"/>
      <c r="AH337" s="22"/>
      <c r="AK337" s="58"/>
      <c r="AP337" s="22"/>
    </row>
    <row r="338">
      <c r="B338" s="22"/>
      <c r="E338" s="58"/>
      <c r="J338" s="22"/>
      <c r="M338" s="58"/>
      <c r="R338" s="22"/>
      <c r="U338" s="58"/>
      <c r="Z338" s="22"/>
      <c r="AC338" s="58"/>
      <c r="AH338" s="22"/>
      <c r="AK338" s="58"/>
      <c r="AP338" s="22"/>
    </row>
    <row r="339">
      <c r="B339" s="22"/>
      <c r="E339" s="58"/>
      <c r="J339" s="22"/>
      <c r="M339" s="58"/>
      <c r="R339" s="22"/>
      <c r="U339" s="58"/>
      <c r="Z339" s="22"/>
      <c r="AC339" s="58"/>
      <c r="AH339" s="22"/>
      <c r="AK339" s="58"/>
      <c r="AP339" s="22"/>
    </row>
    <row r="340">
      <c r="B340" s="22"/>
      <c r="E340" s="58"/>
      <c r="J340" s="22"/>
      <c r="M340" s="58"/>
      <c r="R340" s="22"/>
      <c r="U340" s="58"/>
      <c r="Z340" s="22"/>
      <c r="AC340" s="58"/>
      <c r="AH340" s="22"/>
      <c r="AK340" s="58"/>
      <c r="AP340" s="22"/>
    </row>
    <row r="341">
      <c r="B341" s="22"/>
      <c r="E341" s="58"/>
      <c r="J341" s="22"/>
      <c r="M341" s="58"/>
      <c r="R341" s="22"/>
      <c r="U341" s="58"/>
      <c r="Z341" s="22"/>
      <c r="AC341" s="58"/>
      <c r="AH341" s="22"/>
      <c r="AK341" s="58"/>
      <c r="AP341" s="22"/>
    </row>
    <row r="342">
      <c r="B342" s="22"/>
      <c r="E342" s="58"/>
      <c r="J342" s="22"/>
      <c r="M342" s="58"/>
      <c r="R342" s="22"/>
      <c r="U342" s="58"/>
      <c r="Z342" s="22"/>
      <c r="AC342" s="58"/>
      <c r="AH342" s="22"/>
      <c r="AK342" s="58"/>
      <c r="AP342" s="22"/>
    </row>
    <row r="343">
      <c r="B343" s="22"/>
      <c r="E343" s="58"/>
      <c r="J343" s="22"/>
      <c r="M343" s="58"/>
      <c r="R343" s="22"/>
      <c r="U343" s="58"/>
      <c r="Z343" s="22"/>
      <c r="AC343" s="58"/>
      <c r="AH343" s="22"/>
      <c r="AK343" s="58"/>
      <c r="AP343" s="22"/>
    </row>
    <row r="344">
      <c r="B344" s="22"/>
      <c r="E344" s="58"/>
      <c r="J344" s="22"/>
      <c r="M344" s="58"/>
      <c r="R344" s="22"/>
      <c r="U344" s="58"/>
      <c r="Z344" s="22"/>
      <c r="AC344" s="58"/>
      <c r="AH344" s="22"/>
      <c r="AK344" s="58"/>
      <c r="AP344" s="22"/>
    </row>
    <row r="345">
      <c r="B345" s="22"/>
      <c r="E345" s="58"/>
      <c r="J345" s="22"/>
      <c r="M345" s="58"/>
      <c r="R345" s="22"/>
      <c r="U345" s="58"/>
      <c r="Z345" s="22"/>
      <c r="AC345" s="58"/>
      <c r="AH345" s="22"/>
      <c r="AK345" s="58"/>
      <c r="AP345" s="22"/>
    </row>
    <row r="346">
      <c r="B346" s="22"/>
      <c r="E346" s="58"/>
      <c r="J346" s="22"/>
      <c r="M346" s="58"/>
      <c r="R346" s="22"/>
      <c r="U346" s="58"/>
      <c r="Z346" s="22"/>
      <c r="AC346" s="58"/>
      <c r="AH346" s="22"/>
      <c r="AK346" s="58"/>
      <c r="AP346" s="22"/>
    </row>
    <row r="347">
      <c r="B347" s="22"/>
      <c r="E347" s="58"/>
      <c r="J347" s="22"/>
      <c r="M347" s="58"/>
      <c r="R347" s="22"/>
      <c r="U347" s="58"/>
      <c r="Z347" s="22"/>
      <c r="AC347" s="58"/>
      <c r="AH347" s="22"/>
      <c r="AK347" s="58"/>
      <c r="AP347" s="22"/>
    </row>
    <row r="348">
      <c r="B348" s="22"/>
      <c r="E348" s="58"/>
      <c r="J348" s="22"/>
      <c r="M348" s="58"/>
      <c r="R348" s="22"/>
      <c r="U348" s="58"/>
      <c r="Z348" s="22"/>
      <c r="AC348" s="58"/>
      <c r="AH348" s="22"/>
      <c r="AK348" s="58"/>
      <c r="AP348" s="22"/>
    </row>
    <row r="349">
      <c r="B349" s="22"/>
      <c r="E349" s="58"/>
      <c r="J349" s="22"/>
      <c r="M349" s="58"/>
      <c r="R349" s="22"/>
      <c r="U349" s="58"/>
      <c r="Z349" s="22"/>
      <c r="AC349" s="58"/>
      <c r="AH349" s="22"/>
      <c r="AK349" s="58"/>
      <c r="AP349" s="22"/>
    </row>
    <row r="350">
      <c r="B350" s="22"/>
      <c r="E350" s="58"/>
      <c r="J350" s="22"/>
      <c r="M350" s="58"/>
      <c r="R350" s="22"/>
      <c r="U350" s="58"/>
      <c r="Z350" s="22"/>
      <c r="AC350" s="58"/>
      <c r="AH350" s="22"/>
      <c r="AK350" s="58"/>
      <c r="AP350" s="22"/>
    </row>
    <row r="351">
      <c r="B351" s="22"/>
      <c r="E351" s="58"/>
      <c r="J351" s="22"/>
      <c r="M351" s="58"/>
      <c r="R351" s="22"/>
      <c r="U351" s="58"/>
      <c r="Z351" s="22"/>
      <c r="AC351" s="58"/>
      <c r="AH351" s="22"/>
      <c r="AK351" s="58"/>
      <c r="AP351" s="22"/>
    </row>
    <row r="352">
      <c r="B352" s="22"/>
      <c r="E352" s="58"/>
      <c r="J352" s="22"/>
      <c r="M352" s="58"/>
      <c r="R352" s="22"/>
      <c r="U352" s="58"/>
      <c r="Z352" s="22"/>
      <c r="AC352" s="58"/>
      <c r="AH352" s="22"/>
      <c r="AK352" s="58"/>
      <c r="AP352" s="22"/>
    </row>
    <row r="353">
      <c r="B353" s="22"/>
      <c r="E353" s="58"/>
      <c r="J353" s="22"/>
      <c r="M353" s="58"/>
      <c r="R353" s="22"/>
      <c r="U353" s="58"/>
      <c r="Z353" s="22"/>
      <c r="AC353" s="58"/>
      <c r="AH353" s="22"/>
      <c r="AK353" s="58"/>
      <c r="AP353" s="22"/>
    </row>
    <row r="354">
      <c r="B354" s="22"/>
      <c r="E354" s="58"/>
      <c r="J354" s="22"/>
      <c r="M354" s="58"/>
      <c r="R354" s="22"/>
      <c r="U354" s="58"/>
      <c r="Z354" s="22"/>
      <c r="AC354" s="58"/>
      <c r="AH354" s="22"/>
      <c r="AK354" s="58"/>
      <c r="AP354" s="22"/>
    </row>
    <row r="355">
      <c r="B355" s="22"/>
      <c r="E355" s="58"/>
      <c r="J355" s="22"/>
      <c r="M355" s="58"/>
      <c r="R355" s="22"/>
      <c r="U355" s="58"/>
      <c r="Z355" s="22"/>
      <c r="AC355" s="58"/>
      <c r="AH355" s="22"/>
      <c r="AK355" s="58"/>
      <c r="AP355" s="22"/>
    </row>
    <row r="356">
      <c r="B356" s="22"/>
      <c r="E356" s="58"/>
      <c r="J356" s="22"/>
      <c r="M356" s="58"/>
      <c r="R356" s="22"/>
      <c r="U356" s="58"/>
      <c r="Z356" s="22"/>
      <c r="AC356" s="58"/>
      <c r="AH356" s="22"/>
      <c r="AK356" s="58"/>
      <c r="AP356" s="22"/>
    </row>
    <row r="357">
      <c r="B357" s="22"/>
      <c r="E357" s="58"/>
      <c r="J357" s="22"/>
      <c r="M357" s="58"/>
      <c r="R357" s="22"/>
      <c r="U357" s="58"/>
      <c r="Z357" s="22"/>
      <c r="AC357" s="58"/>
      <c r="AH357" s="22"/>
      <c r="AK357" s="58"/>
      <c r="AP357" s="22"/>
    </row>
    <row r="358">
      <c r="B358" s="22"/>
      <c r="E358" s="58"/>
      <c r="J358" s="22"/>
      <c r="M358" s="58"/>
      <c r="R358" s="22"/>
      <c r="U358" s="58"/>
      <c r="Z358" s="22"/>
      <c r="AC358" s="58"/>
      <c r="AH358" s="22"/>
      <c r="AK358" s="58"/>
      <c r="AP358" s="22"/>
    </row>
    <row r="359">
      <c r="B359" s="22"/>
      <c r="E359" s="58"/>
      <c r="J359" s="22"/>
      <c r="M359" s="58"/>
      <c r="R359" s="22"/>
      <c r="U359" s="58"/>
      <c r="Z359" s="22"/>
      <c r="AC359" s="58"/>
      <c r="AH359" s="22"/>
      <c r="AK359" s="58"/>
      <c r="AP359" s="22"/>
    </row>
    <row r="360">
      <c r="B360" s="22"/>
      <c r="E360" s="58"/>
      <c r="J360" s="22"/>
      <c r="M360" s="58"/>
      <c r="R360" s="22"/>
      <c r="U360" s="58"/>
      <c r="Z360" s="22"/>
      <c r="AC360" s="58"/>
      <c r="AH360" s="22"/>
      <c r="AK360" s="58"/>
      <c r="AP360" s="22"/>
    </row>
    <row r="361">
      <c r="B361" s="22"/>
      <c r="E361" s="58"/>
      <c r="J361" s="22"/>
      <c r="M361" s="58"/>
      <c r="R361" s="22"/>
      <c r="U361" s="58"/>
      <c r="Z361" s="22"/>
      <c r="AC361" s="58"/>
      <c r="AH361" s="22"/>
      <c r="AK361" s="58"/>
      <c r="AP361" s="22"/>
    </row>
    <row r="362">
      <c r="B362" s="22"/>
      <c r="E362" s="58"/>
      <c r="J362" s="22"/>
      <c r="M362" s="58"/>
      <c r="R362" s="22"/>
      <c r="U362" s="58"/>
      <c r="Z362" s="22"/>
      <c r="AC362" s="58"/>
      <c r="AH362" s="22"/>
      <c r="AK362" s="58"/>
      <c r="AP362" s="22"/>
    </row>
    <row r="363">
      <c r="B363" s="22"/>
      <c r="E363" s="58"/>
      <c r="J363" s="22"/>
      <c r="M363" s="58"/>
      <c r="R363" s="22"/>
      <c r="U363" s="58"/>
      <c r="Z363" s="22"/>
      <c r="AC363" s="58"/>
      <c r="AH363" s="22"/>
      <c r="AK363" s="58"/>
      <c r="AP363" s="22"/>
    </row>
    <row r="364">
      <c r="B364" s="22"/>
      <c r="E364" s="58"/>
      <c r="J364" s="22"/>
      <c r="M364" s="58"/>
      <c r="R364" s="22"/>
      <c r="U364" s="58"/>
      <c r="Z364" s="22"/>
      <c r="AC364" s="58"/>
      <c r="AH364" s="22"/>
      <c r="AK364" s="58"/>
      <c r="AP364" s="22"/>
    </row>
    <row r="365">
      <c r="B365" s="22"/>
      <c r="E365" s="58"/>
      <c r="J365" s="22"/>
      <c r="M365" s="58"/>
      <c r="R365" s="22"/>
      <c r="U365" s="58"/>
      <c r="Z365" s="22"/>
      <c r="AC365" s="58"/>
      <c r="AH365" s="22"/>
      <c r="AK365" s="58"/>
      <c r="AP365" s="22"/>
    </row>
    <row r="366">
      <c r="B366" s="22"/>
      <c r="E366" s="58"/>
      <c r="J366" s="22"/>
      <c r="M366" s="58"/>
      <c r="R366" s="22"/>
      <c r="U366" s="58"/>
      <c r="Z366" s="22"/>
      <c r="AC366" s="58"/>
      <c r="AH366" s="22"/>
      <c r="AK366" s="58"/>
      <c r="AP366" s="22"/>
    </row>
    <row r="367">
      <c r="B367" s="22"/>
      <c r="E367" s="58"/>
      <c r="J367" s="22"/>
      <c r="M367" s="58"/>
      <c r="R367" s="22"/>
      <c r="U367" s="58"/>
      <c r="Z367" s="22"/>
      <c r="AC367" s="58"/>
      <c r="AH367" s="22"/>
      <c r="AK367" s="58"/>
      <c r="AP367" s="22"/>
    </row>
    <row r="368">
      <c r="B368" s="22"/>
      <c r="E368" s="58"/>
      <c r="J368" s="22"/>
      <c r="M368" s="58"/>
      <c r="R368" s="22"/>
      <c r="U368" s="58"/>
      <c r="Z368" s="22"/>
      <c r="AC368" s="58"/>
      <c r="AH368" s="22"/>
      <c r="AK368" s="58"/>
      <c r="AP368" s="22"/>
    </row>
    <row r="369">
      <c r="B369" s="22"/>
      <c r="E369" s="58"/>
      <c r="J369" s="22"/>
      <c r="M369" s="58"/>
      <c r="R369" s="22"/>
      <c r="U369" s="58"/>
      <c r="Z369" s="22"/>
      <c r="AC369" s="58"/>
      <c r="AH369" s="22"/>
      <c r="AK369" s="58"/>
      <c r="AP369" s="22"/>
    </row>
    <row r="370">
      <c r="B370" s="22"/>
      <c r="E370" s="58"/>
      <c r="J370" s="22"/>
      <c r="M370" s="58"/>
      <c r="R370" s="22"/>
      <c r="U370" s="58"/>
      <c r="Z370" s="22"/>
      <c r="AC370" s="58"/>
      <c r="AH370" s="22"/>
      <c r="AK370" s="58"/>
      <c r="AP370" s="22"/>
    </row>
    <row r="371">
      <c r="B371" s="22"/>
      <c r="E371" s="58"/>
      <c r="J371" s="22"/>
      <c r="M371" s="58"/>
      <c r="R371" s="22"/>
      <c r="U371" s="58"/>
      <c r="Z371" s="22"/>
      <c r="AC371" s="58"/>
      <c r="AH371" s="22"/>
      <c r="AK371" s="58"/>
      <c r="AP371" s="22"/>
    </row>
    <row r="372">
      <c r="B372" s="22"/>
      <c r="E372" s="58"/>
      <c r="J372" s="22"/>
      <c r="M372" s="58"/>
      <c r="R372" s="22"/>
      <c r="U372" s="58"/>
      <c r="Z372" s="22"/>
      <c r="AC372" s="58"/>
      <c r="AH372" s="22"/>
      <c r="AK372" s="58"/>
      <c r="AP372" s="22"/>
    </row>
    <row r="373">
      <c r="B373" s="22"/>
      <c r="E373" s="58"/>
      <c r="J373" s="22"/>
      <c r="M373" s="58"/>
      <c r="R373" s="22"/>
      <c r="U373" s="58"/>
      <c r="Z373" s="22"/>
      <c r="AC373" s="58"/>
      <c r="AH373" s="22"/>
      <c r="AK373" s="58"/>
      <c r="AP373" s="22"/>
    </row>
    <row r="374">
      <c r="B374" s="22"/>
      <c r="E374" s="58"/>
      <c r="J374" s="22"/>
      <c r="M374" s="58"/>
      <c r="R374" s="22"/>
      <c r="U374" s="58"/>
      <c r="Z374" s="22"/>
      <c r="AC374" s="58"/>
      <c r="AH374" s="22"/>
      <c r="AK374" s="58"/>
      <c r="AP374" s="22"/>
    </row>
    <row r="375">
      <c r="B375" s="22"/>
      <c r="E375" s="58"/>
      <c r="J375" s="22"/>
      <c r="M375" s="58"/>
      <c r="R375" s="22"/>
      <c r="U375" s="58"/>
      <c r="Z375" s="22"/>
      <c r="AC375" s="58"/>
      <c r="AH375" s="22"/>
      <c r="AK375" s="58"/>
      <c r="AP375" s="22"/>
    </row>
    <row r="376">
      <c r="B376" s="22"/>
      <c r="E376" s="58"/>
      <c r="J376" s="22"/>
      <c r="M376" s="58"/>
      <c r="R376" s="22"/>
      <c r="U376" s="58"/>
      <c r="Z376" s="22"/>
      <c r="AC376" s="58"/>
      <c r="AH376" s="22"/>
      <c r="AK376" s="58"/>
      <c r="AP376" s="22"/>
    </row>
    <row r="377">
      <c r="B377" s="22"/>
      <c r="E377" s="58"/>
      <c r="J377" s="22"/>
      <c r="M377" s="58"/>
      <c r="R377" s="22"/>
      <c r="U377" s="58"/>
      <c r="Z377" s="22"/>
      <c r="AC377" s="58"/>
      <c r="AH377" s="22"/>
      <c r="AK377" s="58"/>
      <c r="AP377" s="22"/>
    </row>
    <row r="378">
      <c r="B378" s="22"/>
      <c r="E378" s="58"/>
      <c r="J378" s="22"/>
      <c r="M378" s="58"/>
      <c r="R378" s="22"/>
      <c r="U378" s="58"/>
      <c r="Z378" s="22"/>
      <c r="AC378" s="58"/>
      <c r="AH378" s="22"/>
      <c r="AK378" s="58"/>
      <c r="AP378" s="22"/>
    </row>
    <row r="379">
      <c r="B379" s="22"/>
      <c r="E379" s="58"/>
      <c r="J379" s="22"/>
      <c r="M379" s="58"/>
      <c r="R379" s="22"/>
      <c r="U379" s="58"/>
      <c r="Z379" s="22"/>
      <c r="AC379" s="58"/>
      <c r="AH379" s="22"/>
      <c r="AK379" s="58"/>
      <c r="AP379" s="22"/>
    </row>
    <row r="380">
      <c r="B380" s="22"/>
      <c r="E380" s="58"/>
      <c r="J380" s="22"/>
      <c r="M380" s="58"/>
      <c r="R380" s="22"/>
      <c r="U380" s="58"/>
      <c r="Z380" s="22"/>
      <c r="AC380" s="58"/>
      <c r="AH380" s="22"/>
      <c r="AK380" s="58"/>
      <c r="AP380" s="22"/>
    </row>
    <row r="381">
      <c r="B381" s="22"/>
      <c r="E381" s="58"/>
      <c r="J381" s="22"/>
      <c r="M381" s="58"/>
      <c r="R381" s="22"/>
      <c r="U381" s="58"/>
      <c r="Z381" s="22"/>
      <c r="AC381" s="58"/>
      <c r="AH381" s="22"/>
      <c r="AK381" s="58"/>
      <c r="AP381" s="22"/>
    </row>
    <row r="382">
      <c r="B382" s="22"/>
      <c r="E382" s="58"/>
      <c r="J382" s="22"/>
      <c r="M382" s="58"/>
      <c r="R382" s="22"/>
      <c r="U382" s="58"/>
      <c r="Z382" s="22"/>
      <c r="AC382" s="58"/>
      <c r="AH382" s="22"/>
      <c r="AK382" s="58"/>
      <c r="AP382" s="22"/>
    </row>
    <row r="383">
      <c r="B383" s="22"/>
      <c r="E383" s="58"/>
      <c r="J383" s="22"/>
      <c r="M383" s="58"/>
      <c r="R383" s="22"/>
      <c r="U383" s="58"/>
      <c r="Z383" s="22"/>
      <c r="AC383" s="58"/>
      <c r="AH383" s="22"/>
      <c r="AK383" s="58"/>
      <c r="AP383" s="22"/>
    </row>
    <row r="384">
      <c r="B384" s="22"/>
      <c r="E384" s="58"/>
      <c r="J384" s="22"/>
      <c r="M384" s="58"/>
      <c r="R384" s="22"/>
      <c r="U384" s="58"/>
      <c r="Z384" s="22"/>
      <c r="AC384" s="58"/>
      <c r="AH384" s="22"/>
      <c r="AK384" s="58"/>
      <c r="AP384" s="22"/>
    </row>
    <row r="385">
      <c r="B385" s="22"/>
      <c r="E385" s="58"/>
      <c r="J385" s="22"/>
      <c r="M385" s="58"/>
      <c r="R385" s="22"/>
      <c r="U385" s="58"/>
      <c r="Z385" s="22"/>
      <c r="AC385" s="58"/>
      <c r="AH385" s="22"/>
      <c r="AK385" s="58"/>
      <c r="AP385" s="22"/>
    </row>
    <row r="386">
      <c r="B386" s="22"/>
      <c r="E386" s="58"/>
      <c r="J386" s="22"/>
      <c r="M386" s="58"/>
      <c r="R386" s="22"/>
      <c r="U386" s="58"/>
      <c r="Z386" s="22"/>
      <c r="AC386" s="58"/>
      <c r="AH386" s="22"/>
      <c r="AK386" s="58"/>
      <c r="AP386" s="22"/>
    </row>
    <row r="387">
      <c r="B387" s="22"/>
      <c r="E387" s="58"/>
      <c r="J387" s="22"/>
      <c r="M387" s="58"/>
      <c r="R387" s="22"/>
      <c r="U387" s="58"/>
      <c r="Z387" s="22"/>
      <c r="AC387" s="58"/>
      <c r="AH387" s="22"/>
      <c r="AK387" s="58"/>
      <c r="AP387" s="22"/>
    </row>
    <row r="388">
      <c r="B388" s="22"/>
      <c r="E388" s="58"/>
      <c r="J388" s="22"/>
      <c r="M388" s="58"/>
      <c r="R388" s="22"/>
      <c r="U388" s="58"/>
      <c r="Z388" s="22"/>
      <c r="AC388" s="58"/>
      <c r="AH388" s="22"/>
      <c r="AK388" s="58"/>
      <c r="AP388" s="22"/>
    </row>
    <row r="389">
      <c r="B389" s="22"/>
      <c r="E389" s="58"/>
      <c r="J389" s="22"/>
      <c r="M389" s="58"/>
      <c r="R389" s="22"/>
      <c r="U389" s="58"/>
      <c r="Z389" s="22"/>
      <c r="AC389" s="58"/>
      <c r="AH389" s="22"/>
      <c r="AK389" s="58"/>
      <c r="AP389" s="22"/>
    </row>
    <row r="390">
      <c r="B390" s="22"/>
      <c r="E390" s="58"/>
      <c r="J390" s="22"/>
      <c r="M390" s="58"/>
      <c r="R390" s="22"/>
      <c r="U390" s="58"/>
      <c r="Z390" s="22"/>
      <c r="AC390" s="58"/>
      <c r="AH390" s="22"/>
      <c r="AK390" s="58"/>
      <c r="AP390" s="22"/>
    </row>
    <row r="391">
      <c r="B391" s="22"/>
      <c r="E391" s="58"/>
      <c r="J391" s="22"/>
      <c r="M391" s="58"/>
      <c r="R391" s="22"/>
      <c r="U391" s="58"/>
      <c r="Z391" s="22"/>
      <c r="AC391" s="58"/>
      <c r="AH391" s="22"/>
      <c r="AK391" s="58"/>
      <c r="AP391" s="22"/>
    </row>
    <row r="392">
      <c r="B392" s="22"/>
      <c r="E392" s="58"/>
      <c r="J392" s="22"/>
      <c r="M392" s="58"/>
      <c r="R392" s="22"/>
      <c r="U392" s="58"/>
      <c r="Z392" s="22"/>
      <c r="AC392" s="58"/>
      <c r="AH392" s="22"/>
      <c r="AK392" s="58"/>
      <c r="AP392" s="22"/>
    </row>
    <row r="393">
      <c r="B393" s="22"/>
      <c r="E393" s="58"/>
      <c r="J393" s="22"/>
      <c r="M393" s="58"/>
      <c r="R393" s="22"/>
      <c r="U393" s="58"/>
      <c r="Z393" s="22"/>
      <c r="AC393" s="58"/>
      <c r="AH393" s="22"/>
      <c r="AK393" s="58"/>
      <c r="AP393" s="22"/>
    </row>
    <row r="394">
      <c r="B394" s="22"/>
      <c r="E394" s="58"/>
      <c r="J394" s="22"/>
      <c r="M394" s="58"/>
      <c r="R394" s="22"/>
      <c r="U394" s="58"/>
      <c r="Z394" s="22"/>
      <c r="AC394" s="58"/>
      <c r="AH394" s="22"/>
      <c r="AK394" s="58"/>
      <c r="AP394" s="22"/>
    </row>
    <row r="395">
      <c r="B395" s="22"/>
      <c r="E395" s="58"/>
      <c r="J395" s="22"/>
      <c r="M395" s="58"/>
      <c r="R395" s="22"/>
      <c r="U395" s="58"/>
      <c r="Z395" s="22"/>
      <c r="AC395" s="58"/>
      <c r="AH395" s="22"/>
      <c r="AK395" s="58"/>
      <c r="AP395" s="22"/>
    </row>
    <row r="396">
      <c r="B396" s="22"/>
      <c r="E396" s="58"/>
      <c r="J396" s="22"/>
      <c r="M396" s="58"/>
      <c r="R396" s="22"/>
      <c r="U396" s="58"/>
      <c r="Z396" s="22"/>
      <c r="AC396" s="58"/>
      <c r="AH396" s="22"/>
      <c r="AK396" s="58"/>
      <c r="AP396" s="22"/>
    </row>
    <row r="397">
      <c r="B397" s="22"/>
      <c r="E397" s="58"/>
      <c r="J397" s="22"/>
      <c r="M397" s="58"/>
      <c r="R397" s="22"/>
      <c r="U397" s="58"/>
      <c r="Z397" s="22"/>
      <c r="AC397" s="58"/>
      <c r="AH397" s="22"/>
      <c r="AK397" s="58"/>
      <c r="AP397" s="22"/>
    </row>
    <row r="398">
      <c r="B398" s="22"/>
      <c r="E398" s="58"/>
      <c r="J398" s="22"/>
      <c r="M398" s="58"/>
      <c r="R398" s="22"/>
      <c r="U398" s="58"/>
      <c r="Z398" s="22"/>
      <c r="AC398" s="58"/>
      <c r="AH398" s="22"/>
      <c r="AK398" s="58"/>
      <c r="AP398" s="22"/>
    </row>
    <row r="399">
      <c r="B399" s="22"/>
      <c r="E399" s="58"/>
      <c r="J399" s="22"/>
      <c r="M399" s="58"/>
      <c r="R399" s="22"/>
      <c r="U399" s="58"/>
      <c r="Z399" s="22"/>
      <c r="AC399" s="58"/>
      <c r="AH399" s="22"/>
      <c r="AK399" s="58"/>
      <c r="AP399" s="22"/>
    </row>
    <row r="400">
      <c r="B400" s="22"/>
      <c r="E400" s="58"/>
      <c r="J400" s="22"/>
      <c r="M400" s="58"/>
      <c r="R400" s="22"/>
      <c r="U400" s="58"/>
      <c r="Z400" s="22"/>
      <c r="AC400" s="58"/>
      <c r="AH400" s="22"/>
      <c r="AK400" s="58"/>
      <c r="AP400" s="22"/>
    </row>
    <row r="401">
      <c r="B401" s="22"/>
      <c r="E401" s="58"/>
      <c r="J401" s="22"/>
      <c r="M401" s="58"/>
      <c r="R401" s="22"/>
      <c r="U401" s="58"/>
      <c r="Z401" s="22"/>
      <c r="AC401" s="58"/>
      <c r="AH401" s="22"/>
      <c r="AK401" s="58"/>
      <c r="AP401" s="22"/>
    </row>
    <row r="402">
      <c r="B402" s="22"/>
      <c r="E402" s="58"/>
      <c r="J402" s="22"/>
      <c r="M402" s="58"/>
      <c r="R402" s="22"/>
      <c r="U402" s="58"/>
      <c r="Z402" s="22"/>
      <c r="AC402" s="58"/>
      <c r="AH402" s="22"/>
      <c r="AK402" s="58"/>
      <c r="AP402" s="22"/>
    </row>
    <row r="403">
      <c r="B403" s="22"/>
      <c r="E403" s="58"/>
      <c r="J403" s="22"/>
      <c r="M403" s="58"/>
      <c r="R403" s="22"/>
      <c r="U403" s="58"/>
      <c r="Z403" s="22"/>
      <c r="AC403" s="58"/>
      <c r="AH403" s="22"/>
      <c r="AK403" s="58"/>
      <c r="AP403" s="22"/>
    </row>
    <row r="404">
      <c r="B404" s="22"/>
      <c r="E404" s="58"/>
      <c r="J404" s="22"/>
      <c r="M404" s="58"/>
      <c r="R404" s="22"/>
      <c r="U404" s="58"/>
      <c r="Z404" s="22"/>
      <c r="AC404" s="58"/>
      <c r="AH404" s="22"/>
      <c r="AK404" s="58"/>
      <c r="AP404" s="22"/>
    </row>
    <row r="405">
      <c r="B405" s="22"/>
      <c r="E405" s="58"/>
      <c r="J405" s="22"/>
      <c r="M405" s="58"/>
      <c r="R405" s="22"/>
      <c r="U405" s="58"/>
      <c r="Z405" s="22"/>
      <c r="AC405" s="58"/>
      <c r="AH405" s="22"/>
      <c r="AK405" s="58"/>
      <c r="AP405" s="22"/>
    </row>
    <row r="406">
      <c r="B406" s="22"/>
      <c r="E406" s="58"/>
      <c r="J406" s="22"/>
      <c r="M406" s="58"/>
      <c r="R406" s="22"/>
      <c r="U406" s="58"/>
      <c r="Z406" s="22"/>
      <c r="AC406" s="58"/>
      <c r="AH406" s="22"/>
      <c r="AK406" s="58"/>
      <c r="AP406" s="22"/>
    </row>
    <row r="407">
      <c r="B407" s="22"/>
      <c r="E407" s="58"/>
      <c r="J407" s="22"/>
      <c r="M407" s="58"/>
      <c r="R407" s="22"/>
      <c r="U407" s="58"/>
      <c r="Z407" s="22"/>
      <c r="AC407" s="58"/>
      <c r="AH407" s="22"/>
      <c r="AK407" s="58"/>
      <c r="AP407" s="22"/>
    </row>
    <row r="408">
      <c r="B408" s="22"/>
      <c r="E408" s="58"/>
      <c r="J408" s="22"/>
      <c r="M408" s="58"/>
      <c r="R408" s="22"/>
      <c r="U408" s="58"/>
      <c r="Z408" s="22"/>
      <c r="AC408" s="58"/>
      <c r="AH408" s="22"/>
      <c r="AK408" s="58"/>
      <c r="AP408" s="22"/>
    </row>
    <row r="409">
      <c r="B409" s="22"/>
      <c r="E409" s="58"/>
      <c r="J409" s="22"/>
      <c r="M409" s="58"/>
      <c r="R409" s="22"/>
      <c r="U409" s="58"/>
      <c r="Z409" s="22"/>
      <c r="AC409" s="58"/>
      <c r="AH409" s="22"/>
      <c r="AK409" s="58"/>
      <c r="AP409" s="22"/>
    </row>
    <row r="410">
      <c r="B410" s="22"/>
      <c r="E410" s="58"/>
      <c r="J410" s="22"/>
      <c r="M410" s="58"/>
      <c r="R410" s="22"/>
      <c r="U410" s="58"/>
      <c r="Z410" s="22"/>
      <c r="AC410" s="58"/>
      <c r="AH410" s="22"/>
      <c r="AK410" s="58"/>
      <c r="AP410" s="22"/>
    </row>
    <row r="411">
      <c r="B411" s="22"/>
      <c r="E411" s="58"/>
      <c r="J411" s="22"/>
      <c r="M411" s="58"/>
      <c r="R411" s="22"/>
      <c r="U411" s="58"/>
      <c r="Z411" s="22"/>
      <c r="AC411" s="58"/>
      <c r="AH411" s="22"/>
      <c r="AK411" s="58"/>
      <c r="AP411" s="22"/>
    </row>
    <row r="412">
      <c r="B412" s="22"/>
      <c r="E412" s="58"/>
      <c r="J412" s="22"/>
      <c r="M412" s="58"/>
      <c r="R412" s="22"/>
      <c r="U412" s="58"/>
      <c r="Z412" s="22"/>
      <c r="AC412" s="58"/>
      <c r="AH412" s="22"/>
      <c r="AK412" s="58"/>
      <c r="AP412" s="22"/>
    </row>
    <row r="413">
      <c r="B413" s="22"/>
      <c r="E413" s="58"/>
      <c r="J413" s="22"/>
      <c r="M413" s="58"/>
      <c r="R413" s="22"/>
      <c r="U413" s="58"/>
      <c r="Z413" s="22"/>
      <c r="AC413" s="58"/>
      <c r="AH413" s="22"/>
      <c r="AK413" s="58"/>
      <c r="AP413" s="22"/>
    </row>
    <row r="414">
      <c r="B414" s="22"/>
      <c r="E414" s="58"/>
      <c r="J414" s="22"/>
      <c r="M414" s="58"/>
      <c r="R414" s="22"/>
      <c r="U414" s="58"/>
      <c r="Z414" s="22"/>
      <c r="AC414" s="58"/>
      <c r="AH414" s="22"/>
      <c r="AK414" s="58"/>
      <c r="AP414" s="22"/>
    </row>
    <row r="415">
      <c r="B415" s="22"/>
      <c r="E415" s="58"/>
      <c r="J415" s="22"/>
      <c r="M415" s="58"/>
      <c r="R415" s="22"/>
      <c r="U415" s="58"/>
      <c r="Z415" s="22"/>
      <c r="AC415" s="58"/>
      <c r="AH415" s="22"/>
      <c r="AK415" s="58"/>
      <c r="AP415" s="22"/>
    </row>
    <row r="416">
      <c r="B416" s="22"/>
      <c r="E416" s="58"/>
      <c r="J416" s="22"/>
      <c r="M416" s="58"/>
      <c r="R416" s="22"/>
      <c r="U416" s="58"/>
      <c r="Z416" s="22"/>
      <c r="AC416" s="58"/>
      <c r="AH416" s="22"/>
      <c r="AK416" s="58"/>
      <c r="AP416" s="22"/>
    </row>
    <row r="417">
      <c r="B417" s="22"/>
      <c r="E417" s="58"/>
      <c r="J417" s="22"/>
      <c r="M417" s="58"/>
      <c r="R417" s="22"/>
      <c r="U417" s="58"/>
      <c r="Z417" s="22"/>
      <c r="AC417" s="58"/>
      <c r="AH417" s="22"/>
      <c r="AK417" s="58"/>
      <c r="AP417" s="22"/>
    </row>
    <row r="418">
      <c r="B418" s="22"/>
      <c r="E418" s="58"/>
      <c r="J418" s="22"/>
      <c r="M418" s="58"/>
      <c r="R418" s="22"/>
      <c r="U418" s="58"/>
      <c r="Z418" s="22"/>
      <c r="AC418" s="58"/>
      <c r="AH418" s="22"/>
      <c r="AK418" s="58"/>
      <c r="AP418" s="22"/>
    </row>
    <row r="419">
      <c r="B419" s="22"/>
      <c r="E419" s="58"/>
      <c r="J419" s="22"/>
      <c r="M419" s="58"/>
      <c r="R419" s="22"/>
      <c r="U419" s="58"/>
      <c r="Z419" s="22"/>
      <c r="AC419" s="58"/>
      <c r="AH419" s="22"/>
      <c r="AK419" s="58"/>
      <c r="AP419" s="22"/>
    </row>
    <row r="420">
      <c r="B420" s="22"/>
      <c r="E420" s="58"/>
      <c r="J420" s="22"/>
      <c r="M420" s="58"/>
      <c r="R420" s="22"/>
      <c r="U420" s="58"/>
      <c r="Z420" s="22"/>
      <c r="AC420" s="58"/>
      <c r="AH420" s="22"/>
      <c r="AK420" s="58"/>
      <c r="AP420" s="22"/>
    </row>
    <row r="421">
      <c r="B421" s="22"/>
      <c r="E421" s="58"/>
      <c r="J421" s="22"/>
      <c r="M421" s="58"/>
      <c r="R421" s="22"/>
      <c r="U421" s="58"/>
      <c r="Z421" s="22"/>
      <c r="AC421" s="58"/>
      <c r="AH421" s="22"/>
      <c r="AK421" s="58"/>
      <c r="AP421" s="22"/>
    </row>
    <row r="422">
      <c r="B422" s="22"/>
      <c r="E422" s="58"/>
      <c r="J422" s="22"/>
      <c r="M422" s="58"/>
      <c r="R422" s="22"/>
      <c r="U422" s="58"/>
      <c r="Z422" s="22"/>
      <c r="AC422" s="58"/>
      <c r="AH422" s="22"/>
      <c r="AK422" s="58"/>
      <c r="AP422" s="22"/>
    </row>
    <row r="423">
      <c r="B423" s="22"/>
      <c r="E423" s="58"/>
      <c r="J423" s="22"/>
      <c r="M423" s="58"/>
      <c r="R423" s="22"/>
      <c r="U423" s="58"/>
      <c r="Z423" s="22"/>
      <c r="AC423" s="58"/>
      <c r="AH423" s="22"/>
      <c r="AK423" s="58"/>
      <c r="AP423" s="22"/>
    </row>
    <row r="424">
      <c r="B424" s="22"/>
      <c r="E424" s="58"/>
      <c r="J424" s="22"/>
      <c r="M424" s="58"/>
      <c r="R424" s="22"/>
      <c r="U424" s="58"/>
      <c r="Z424" s="22"/>
      <c r="AC424" s="58"/>
      <c r="AH424" s="22"/>
      <c r="AK424" s="58"/>
      <c r="AP424" s="22"/>
    </row>
    <row r="425">
      <c r="B425" s="22"/>
      <c r="E425" s="58"/>
      <c r="J425" s="22"/>
      <c r="M425" s="58"/>
      <c r="R425" s="22"/>
      <c r="U425" s="58"/>
      <c r="Z425" s="22"/>
      <c r="AC425" s="58"/>
      <c r="AH425" s="22"/>
      <c r="AK425" s="58"/>
      <c r="AP425" s="22"/>
    </row>
    <row r="426">
      <c r="B426" s="22"/>
      <c r="E426" s="58"/>
      <c r="J426" s="22"/>
      <c r="M426" s="58"/>
      <c r="R426" s="22"/>
      <c r="U426" s="58"/>
      <c r="Z426" s="22"/>
      <c r="AC426" s="58"/>
      <c r="AH426" s="22"/>
      <c r="AK426" s="58"/>
      <c r="AP426" s="22"/>
    </row>
    <row r="427">
      <c r="B427" s="22"/>
      <c r="E427" s="58"/>
      <c r="J427" s="22"/>
      <c r="M427" s="58"/>
      <c r="R427" s="22"/>
      <c r="U427" s="58"/>
      <c r="Z427" s="22"/>
      <c r="AC427" s="58"/>
      <c r="AH427" s="22"/>
      <c r="AK427" s="58"/>
      <c r="AP427" s="22"/>
    </row>
    <row r="428">
      <c r="B428" s="22"/>
      <c r="E428" s="58"/>
      <c r="J428" s="22"/>
      <c r="M428" s="58"/>
      <c r="R428" s="22"/>
      <c r="U428" s="58"/>
      <c r="Z428" s="22"/>
      <c r="AC428" s="58"/>
      <c r="AH428" s="22"/>
      <c r="AK428" s="58"/>
      <c r="AP428" s="22"/>
    </row>
    <row r="429">
      <c r="B429" s="22"/>
      <c r="E429" s="58"/>
      <c r="J429" s="22"/>
      <c r="M429" s="58"/>
      <c r="R429" s="22"/>
      <c r="U429" s="58"/>
      <c r="Z429" s="22"/>
      <c r="AC429" s="58"/>
      <c r="AH429" s="22"/>
      <c r="AK429" s="58"/>
      <c r="AP429" s="22"/>
    </row>
    <row r="430">
      <c r="B430" s="22"/>
      <c r="E430" s="58"/>
      <c r="J430" s="22"/>
      <c r="M430" s="58"/>
      <c r="R430" s="22"/>
      <c r="U430" s="58"/>
      <c r="Z430" s="22"/>
      <c r="AC430" s="58"/>
      <c r="AH430" s="22"/>
      <c r="AK430" s="58"/>
      <c r="AP430" s="22"/>
    </row>
    <row r="431">
      <c r="B431" s="22"/>
      <c r="E431" s="58"/>
      <c r="J431" s="22"/>
      <c r="M431" s="58"/>
      <c r="R431" s="22"/>
      <c r="U431" s="58"/>
      <c r="Z431" s="22"/>
      <c r="AC431" s="58"/>
      <c r="AH431" s="22"/>
      <c r="AK431" s="58"/>
      <c r="AP431" s="22"/>
    </row>
    <row r="432">
      <c r="B432" s="22"/>
      <c r="E432" s="58"/>
      <c r="J432" s="22"/>
      <c r="M432" s="58"/>
      <c r="R432" s="22"/>
      <c r="U432" s="58"/>
      <c r="Z432" s="22"/>
      <c r="AC432" s="58"/>
      <c r="AH432" s="22"/>
      <c r="AK432" s="58"/>
      <c r="AP432" s="22"/>
    </row>
    <row r="433">
      <c r="B433" s="22"/>
      <c r="E433" s="58"/>
      <c r="J433" s="22"/>
      <c r="M433" s="58"/>
      <c r="R433" s="22"/>
      <c r="U433" s="58"/>
      <c r="Z433" s="22"/>
      <c r="AC433" s="58"/>
      <c r="AH433" s="22"/>
      <c r="AK433" s="58"/>
      <c r="AP433" s="22"/>
    </row>
    <row r="434">
      <c r="B434" s="22"/>
      <c r="E434" s="58"/>
      <c r="J434" s="22"/>
      <c r="M434" s="58"/>
      <c r="R434" s="22"/>
      <c r="U434" s="58"/>
      <c r="Z434" s="22"/>
      <c r="AC434" s="58"/>
      <c r="AH434" s="22"/>
      <c r="AK434" s="58"/>
      <c r="AP434" s="22"/>
    </row>
    <row r="435">
      <c r="B435" s="22"/>
      <c r="E435" s="58"/>
      <c r="J435" s="22"/>
      <c r="M435" s="58"/>
      <c r="R435" s="22"/>
      <c r="U435" s="58"/>
      <c r="Z435" s="22"/>
      <c r="AC435" s="58"/>
      <c r="AH435" s="22"/>
      <c r="AK435" s="58"/>
      <c r="AP435" s="22"/>
    </row>
    <row r="436">
      <c r="B436" s="22"/>
      <c r="E436" s="58"/>
      <c r="J436" s="22"/>
      <c r="M436" s="58"/>
      <c r="R436" s="22"/>
      <c r="U436" s="58"/>
      <c r="Z436" s="22"/>
      <c r="AC436" s="58"/>
      <c r="AH436" s="22"/>
      <c r="AK436" s="58"/>
      <c r="AP436" s="22"/>
    </row>
    <row r="437">
      <c r="B437" s="22"/>
      <c r="E437" s="58"/>
      <c r="J437" s="22"/>
      <c r="M437" s="58"/>
      <c r="R437" s="22"/>
      <c r="U437" s="58"/>
      <c r="Z437" s="22"/>
      <c r="AC437" s="58"/>
      <c r="AH437" s="22"/>
      <c r="AK437" s="58"/>
      <c r="AP437" s="22"/>
    </row>
    <row r="438">
      <c r="B438" s="22"/>
      <c r="E438" s="58"/>
      <c r="J438" s="22"/>
      <c r="M438" s="58"/>
      <c r="R438" s="22"/>
      <c r="U438" s="58"/>
      <c r="Z438" s="22"/>
      <c r="AC438" s="58"/>
      <c r="AH438" s="22"/>
      <c r="AK438" s="58"/>
      <c r="AP438" s="22"/>
    </row>
    <row r="439">
      <c r="B439" s="22"/>
      <c r="E439" s="58"/>
      <c r="J439" s="22"/>
      <c r="M439" s="58"/>
      <c r="R439" s="22"/>
      <c r="U439" s="58"/>
      <c r="Z439" s="22"/>
      <c r="AC439" s="58"/>
      <c r="AH439" s="22"/>
      <c r="AK439" s="58"/>
      <c r="AP439" s="22"/>
    </row>
    <row r="440">
      <c r="B440" s="22"/>
      <c r="E440" s="58"/>
      <c r="J440" s="22"/>
      <c r="M440" s="58"/>
      <c r="R440" s="22"/>
      <c r="U440" s="58"/>
      <c r="Z440" s="22"/>
      <c r="AC440" s="58"/>
      <c r="AH440" s="22"/>
      <c r="AK440" s="58"/>
      <c r="AP440" s="22"/>
    </row>
    <row r="441">
      <c r="B441" s="22"/>
      <c r="E441" s="58"/>
      <c r="J441" s="22"/>
      <c r="M441" s="58"/>
      <c r="R441" s="22"/>
      <c r="U441" s="58"/>
      <c r="Z441" s="22"/>
      <c r="AC441" s="58"/>
      <c r="AH441" s="22"/>
      <c r="AK441" s="58"/>
      <c r="AP441" s="22"/>
    </row>
    <row r="442">
      <c r="B442" s="22"/>
      <c r="E442" s="58"/>
      <c r="J442" s="22"/>
      <c r="M442" s="58"/>
      <c r="R442" s="22"/>
      <c r="U442" s="58"/>
      <c r="Z442" s="22"/>
      <c r="AC442" s="58"/>
      <c r="AH442" s="22"/>
      <c r="AK442" s="58"/>
      <c r="AP442" s="22"/>
    </row>
    <row r="443">
      <c r="B443" s="22"/>
      <c r="E443" s="58"/>
      <c r="J443" s="22"/>
      <c r="M443" s="58"/>
      <c r="R443" s="22"/>
      <c r="U443" s="58"/>
      <c r="Z443" s="22"/>
      <c r="AC443" s="58"/>
      <c r="AH443" s="22"/>
      <c r="AK443" s="58"/>
      <c r="AP443" s="22"/>
    </row>
    <row r="444">
      <c r="B444" s="22"/>
      <c r="E444" s="58"/>
      <c r="J444" s="22"/>
      <c r="M444" s="58"/>
      <c r="R444" s="22"/>
      <c r="U444" s="58"/>
      <c r="Z444" s="22"/>
      <c r="AC444" s="58"/>
      <c r="AH444" s="22"/>
      <c r="AK444" s="58"/>
      <c r="AP444" s="22"/>
    </row>
    <row r="445">
      <c r="B445" s="22"/>
      <c r="E445" s="58"/>
      <c r="J445" s="22"/>
      <c r="M445" s="58"/>
      <c r="R445" s="22"/>
      <c r="U445" s="58"/>
      <c r="Z445" s="22"/>
      <c r="AC445" s="58"/>
      <c r="AH445" s="22"/>
      <c r="AK445" s="58"/>
      <c r="AP445" s="22"/>
    </row>
    <row r="446">
      <c r="B446" s="22"/>
      <c r="E446" s="58"/>
      <c r="J446" s="22"/>
      <c r="M446" s="58"/>
      <c r="R446" s="22"/>
      <c r="U446" s="58"/>
      <c r="Z446" s="22"/>
      <c r="AC446" s="58"/>
      <c r="AH446" s="22"/>
      <c r="AK446" s="58"/>
      <c r="AP446" s="22"/>
    </row>
    <row r="447">
      <c r="B447" s="22"/>
      <c r="E447" s="58"/>
      <c r="J447" s="22"/>
      <c r="M447" s="58"/>
      <c r="R447" s="22"/>
      <c r="U447" s="58"/>
      <c r="Z447" s="22"/>
      <c r="AC447" s="58"/>
      <c r="AH447" s="22"/>
      <c r="AK447" s="58"/>
      <c r="AP447" s="22"/>
    </row>
    <row r="448">
      <c r="B448" s="22"/>
      <c r="E448" s="58"/>
      <c r="J448" s="22"/>
      <c r="M448" s="58"/>
      <c r="R448" s="22"/>
      <c r="U448" s="58"/>
      <c r="Z448" s="22"/>
      <c r="AC448" s="58"/>
      <c r="AH448" s="22"/>
      <c r="AK448" s="58"/>
      <c r="AP448" s="22"/>
    </row>
    <row r="449">
      <c r="B449" s="22"/>
      <c r="E449" s="58"/>
      <c r="J449" s="22"/>
      <c r="M449" s="58"/>
      <c r="R449" s="22"/>
      <c r="U449" s="58"/>
      <c r="Z449" s="22"/>
      <c r="AC449" s="58"/>
      <c r="AH449" s="22"/>
      <c r="AK449" s="58"/>
      <c r="AP449" s="22"/>
    </row>
    <row r="450">
      <c r="B450" s="22"/>
      <c r="E450" s="58"/>
      <c r="J450" s="22"/>
      <c r="M450" s="58"/>
      <c r="R450" s="22"/>
      <c r="U450" s="58"/>
      <c r="Z450" s="22"/>
      <c r="AC450" s="58"/>
      <c r="AH450" s="22"/>
      <c r="AK450" s="58"/>
      <c r="AP450" s="22"/>
    </row>
    <row r="451">
      <c r="B451" s="22"/>
      <c r="E451" s="58"/>
      <c r="J451" s="22"/>
      <c r="M451" s="58"/>
      <c r="R451" s="22"/>
      <c r="U451" s="58"/>
      <c r="Z451" s="22"/>
      <c r="AC451" s="58"/>
      <c r="AH451" s="22"/>
      <c r="AK451" s="58"/>
      <c r="AP451" s="22"/>
    </row>
    <row r="452">
      <c r="B452" s="22"/>
      <c r="E452" s="58"/>
      <c r="J452" s="22"/>
      <c r="M452" s="58"/>
      <c r="R452" s="22"/>
      <c r="U452" s="58"/>
      <c r="Z452" s="22"/>
      <c r="AC452" s="58"/>
      <c r="AH452" s="22"/>
      <c r="AK452" s="58"/>
      <c r="AP452" s="22"/>
    </row>
    <row r="453">
      <c r="B453" s="22"/>
      <c r="E453" s="58"/>
      <c r="J453" s="22"/>
      <c r="M453" s="58"/>
      <c r="R453" s="22"/>
      <c r="U453" s="58"/>
      <c r="Z453" s="22"/>
      <c r="AC453" s="58"/>
      <c r="AH453" s="22"/>
      <c r="AK453" s="58"/>
      <c r="AP453" s="22"/>
    </row>
    <row r="454">
      <c r="B454" s="22"/>
      <c r="E454" s="58"/>
      <c r="J454" s="22"/>
      <c r="M454" s="58"/>
      <c r="R454" s="22"/>
      <c r="U454" s="58"/>
      <c r="Z454" s="22"/>
      <c r="AC454" s="58"/>
      <c r="AH454" s="22"/>
      <c r="AK454" s="58"/>
      <c r="AP454" s="22"/>
    </row>
    <row r="455">
      <c r="B455" s="22"/>
      <c r="E455" s="58"/>
      <c r="J455" s="22"/>
      <c r="M455" s="58"/>
      <c r="R455" s="22"/>
      <c r="U455" s="58"/>
      <c r="Z455" s="22"/>
      <c r="AC455" s="58"/>
      <c r="AH455" s="22"/>
      <c r="AK455" s="58"/>
      <c r="AP455" s="22"/>
    </row>
    <row r="456">
      <c r="B456" s="22"/>
      <c r="E456" s="58"/>
      <c r="J456" s="22"/>
      <c r="M456" s="58"/>
      <c r="R456" s="22"/>
      <c r="U456" s="58"/>
      <c r="Z456" s="22"/>
      <c r="AC456" s="58"/>
      <c r="AH456" s="22"/>
      <c r="AK456" s="58"/>
      <c r="AP456" s="22"/>
    </row>
    <row r="457">
      <c r="B457" s="22"/>
      <c r="E457" s="58"/>
      <c r="J457" s="22"/>
      <c r="M457" s="58"/>
      <c r="R457" s="22"/>
      <c r="U457" s="58"/>
      <c r="Z457" s="22"/>
      <c r="AC457" s="58"/>
      <c r="AH457" s="22"/>
      <c r="AK457" s="58"/>
      <c r="AP457" s="22"/>
    </row>
    <row r="458">
      <c r="B458" s="22"/>
      <c r="E458" s="58"/>
      <c r="J458" s="22"/>
      <c r="M458" s="58"/>
      <c r="R458" s="22"/>
      <c r="U458" s="58"/>
      <c r="Z458" s="22"/>
      <c r="AC458" s="58"/>
      <c r="AH458" s="22"/>
      <c r="AK458" s="58"/>
      <c r="AP458" s="22"/>
    </row>
    <row r="459">
      <c r="B459" s="22"/>
      <c r="E459" s="58"/>
      <c r="J459" s="22"/>
      <c r="M459" s="58"/>
      <c r="R459" s="22"/>
      <c r="U459" s="58"/>
      <c r="Z459" s="22"/>
      <c r="AC459" s="58"/>
      <c r="AH459" s="22"/>
      <c r="AK459" s="58"/>
      <c r="AP459" s="22"/>
    </row>
    <row r="460">
      <c r="B460" s="22"/>
      <c r="E460" s="58"/>
      <c r="J460" s="22"/>
      <c r="M460" s="58"/>
      <c r="R460" s="22"/>
      <c r="U460" s="58"/>
      <c r="Z460" s="22"/>
      <c r="AC460" s="58"/>
      <c r="AH460" s="22"/>
      <c r="AK460" s="58"/>
      <c r="AP460" s="22"/>
    </row>
    <row r="461">
      <c r="B461" s="22"/>
      <c r="E461" s="58"/>
      <c r="J461" s="22"/>
      <c r="M461" s="58"/>
      <c r="R461" s="22"/>
      <c r="U461" s="58"/>
      <c r="Z461" s="22"/>
      <c r="AC461" s="58"/>
      <c r="AH461" s="22"/>
      <c r="AK461" s="58"/>
      <c r="AP461" s="22"/>
    </row>
    <row r="462">
      <c r="B462" s="22"/>
      <c r="E462" s="58"/>
      <c r="J462" s="22"/>
      <c r="M462" s="58"/>
      <c r="R462" s="22"/>
      <c r="U462" s="58"/>
      <c r="Z462" s="22"/>
      <c r="AC462" s="58"/>
      <c r="AH462" s="22"/>
      <c r="AK462" s="58"/>
      <c r="AP462" s="22"/>
    </row>
    <row r="463">
      <c r="B463" s="22"/>
      <c r="E463" s="58"/>
      <c r="J463" s="22"/>
      <c r="M463" s="58"/>
      <c r="R463" s="22"/>
      <c r="U463" s="58"/>
      <c r="Z463" s="22"/>
      <c r="AC463" s="58"/>
      <c r="AH463" s="22"/>
      <c r="AK463" s="58"/>
      <c r="AP463" s="22"/>
    </row>
    <row r="464">
      <c r="B464" s="22"/>
      <c r="E464" s="58"/>
      <c r="J464" s="22"/>
      <c r="M464" s="58"/>
      <c r="R464" s="22"/>
      <c r="U464" s="58"/>
      <c r="Z464" s="22"/>
      <c r="AC464" s="58"/>
      <c r="AH464" s="22"/>
      <c r="AK464" s="58"/>
      <c r="AP464" s="22"/>
    </row>
    <row r="465">
      <c r="B465" s="22"/>
      <c r="E465" s="58"/>
      <c r="J465" s="22"/>
      <c r="M465" s="58"/>
      <c r="R465" s="22"/>
      <c r="U465" s="58"/>
      <c r="Z465" s="22"/>
      <c r="AC465" s="58"/>
      <c r="AH465" s="22"/>
      <c r="AK465" s="58"/>
      <c r="AP465" s="22"/>
    </row>
    <row r="466">
      <c r="B466" s="22"/>
      <c r="E466" s="58"/>
      <c r="J466" s="22"/>
      <c r="M466" s="58"/>
      <c r="R466" s="22"/>
      <c r="U466" s="58"/>
      <c r="Z466" s="22"/>
      <c r="AC466" s="58"/>
      <c r="AH466" s="22"/>
      <c r="AK466" s="58"/>
      <c r="AP466" s="22"/>
    </row>
    <row r="467">
      <c r="B467" s="22"/>
      <c r="E467" s="58"/>
      <c r="J467" s="22"/>
      <c r="M467" s="58"/>
      <c r="R467" s="22"/>
      <c r="U467" s="58"/>
      <c r="Z467" s="22"/>
      <c r="AC467" s="58"/>
      <c r="AH467" s="22"/>
      <c r="AK467" s="58"/>
      <c r="AP467" s="22"/>
    </row>
    <row r="468">
      <c r="B468" s="22"/>
      <c r="E468" s="58"/>
      <c r="J468" s="22"/>
      <c r="M468" s="58"/>
      <c r="R468" s="22"/>
      <c r="U468" s="58"/>
      <c r="Z468" s="22"/>
      <c r="AC468" s="58"/>
      <c r="AH468" s="22"/>
      <c r="AK468" s="58"/>
      <c r="AP468" s="22"/>
    </row>
    <row r="469">
      <c r="B469" s="22"/>
      <c r="E469" s="58"/>
      <c r="J469" s="22"/>
      <c r="M469" s="58"/>
      <c r="R469" s="22"/>
      <c r="U469" s="58"/>
      <c r="Z469" s="22"/>
      <c r="AC469" s="58"/>
      <c r="AH469" s="22"/>
      <c r="AK469" s="58"/>
      <c r="AP469" s="22"/>
    </row>
    <row r="470">
      <c r="B470" s="22"/>
      <c r="E470" s="58"/>
      <c r="J470" s="22"/>
      <c r="M470" s="58"/>
      <c r="R470" s="22"/>
      <c r="U470" s="58"/>
      <c r="Z470" s="22"/>
      <c r="AC470" s="58"/>
      <c r="AH470" s="22"/>
      <c r="AK470" s="58"/>
      <c r="AP470" s="22"/>
    </row>
    <row r="471">
      <c r="B471" s="22"/>
      <c r="E471" s="58"/>
      <c r="J471" s="22"/>
      <c r="M471" s="58"/>
      <c r="R471" s="22"/>
      <c r="U471" s="58"/>
      <c r="Z471" s="22"/>
      <c r="AC471" s="58"/>
      <c r="AH471" s="22"/>
      <c r="AK471" s="58"/>
      <c r="AP471" s="22"/>
    </row>
    <row r="472">
      <c r="B472" s="22"/>
      <c r="E472" s="58"/>
      <c r="J472" s="22"/>
      <c r="M472" s="58"/>
      <c r="R472" s="22"/>
      <c r="U472" s="58"/>
      <c r="Z472" s="22"/>
      <c r="AC472" s="58"/>
      <c r="AH472" s="22"/>
      <c r="AK472" s="58"/>
      <c r="AP472" s="22"/>
    </row>
    <row r="473">
      <c r="B473" s="22"/>
      <c r="E473" s="58"/>
      <c r="J473" s="22"/>
      <c r="M473" s="58"/>
      <c r="R473" s="22"/>
      <c r="U473" s="58"/>
      <c r="Z473" s="22"/>
      <c r="AC473" s="58"/>
      <c r="AH473" s="22"/>
      <c r="AK473" s="58"/>
      <c r="AP473" s="22"/>
    </row>
    <row r="474">
      <c r="B474" s="22"/>
      <c r="E474" s="58"/>
      <c r="J474" s="22"/>
      <c r="M474" s="58"/>
      <c r="R474" s="22"/>
      <c r="U474" s="58"/>
      <c r="Z474" s="22"/>
      <c r="AC474" s="58"/>
      <c r="AH474" s="22"/>
      <c r="AK474" s="58"/>
      <c r="AP474" s="22"/>
    </row>
    <row r="475">
      <c r="B475" s="22"/>
      <c r="E475" s="58"/>
      <c r="J475" s="22"/>
      <c r="M475" s="58"/>
      <c r="R475" s="22"/>
      <c r="U475" s="58"/>
      <c r="Z475" s="22"/>
      <c r="AC475" s="58"/>
      <c r="AH475" s="22"/>
      <c r="AK475" s="58"/>
      <c r="AP475" s="22"/>
    </row>
    <row r="476">
      <c r="B476" s="22"/>
      <c r="E476" s="58"/>
      <c r="J476" s="22"/>
      <c r="M476" s="58"/>
      <c r="R476" s="22"/>
      <c r="U476" s="58"/>
      <c r="Z476" s="22"/>
      <c r="AC476" s="58"/>
      <c r="AH476" s="22"/>
      <c r="AK476" s="58"/>
      <c r="AP476" s="22"/>
    </row>
    <row r="477">
      <c r="B477" s="22"/>
      <c r="E477" s="58"/>
      <c r="J477" s="22"/>
      <c r="M477" s="58"/>
      <c r="R477" s="22"/>
      <c r="U477" s="58"/>
      <c r="Z477" s="22"/>
      <c r="AC477" s="58"/>
      <c r="AH477" s="22"/>
      <c r="AK477" s="58"/>
      <c r="AP477" s="22"/>
    </row>
    <row r="478">
      <c r="B478" s="22"/>
      <c r="E478" s="58"/>
      <c r="J478" s="22"/>
      <c r="M478" s="58"/>
      <c r="R478" s="22"/>
      <c r="U478" s="58"/>
      <c r="Z478" s="22"/>
      <c r="AC478" s="58"/>
      <c r="AH478" s="22"/>
      <c r="AK478" s="58"/>
      <c r="AP478" s="22"/>
    </row>
    <row r="479">
      <c r="B479" s="22"/>
      <c r="E479" s="58"/>
      <c r="J479" s="22"/>
      <c r="M479" s="58"/>
      <c r="R479" s="22"/>
      <c r="U479" s="58"/>
      <c r="Z479" s="22"/>
      <c r="AC479" s="58"/>
      <c r="AH479" s="22"/>
      <c r="AK479" s="58"/>
      <c r="AP479" s="22"/>
    </row>
    <row r="480">
      <c r="B480" s="22"/>
      <c r="E480" s="58"/>
      <c r="J480" s="22"/>
      <c r="M480" s="58"/>
      <c r="R480" s="22"/>
      <c r="U480" s="58"/>
      <c r="Z480" s="22"/>
      <c r="AC480" s="58"/>
      <c r="AH480" s="22"/>
      <c r="AK480" s="58"/>
      <c r="AP480" s="22"/>
    </row>
    <row r="481">
      <c r="B481" s="22"/>
      <c r="E481" s="58"/>
      <c r="J481" s="22"/>
      <c r="M481" s="58"/>
      <c r="R481" s="22"/>
      <c r="U481" s="58"/>
      <c r="Z481" s="22"/>
      <c r="AC481" s="58"/>
      <c r="AH481" s="22"/>
      <c r="AK481" s="58"/>
      <c r="AP481" s="22"/>
    </row>
    <row r="482">
      <c r="B482" s="22"/>
      <c r="E482" s="58"/>
      <c r="J482" s="22"/>
      <c r="M482" s="58"/>
      <c r="R482" s="22"/>
      <c r="U482" s="58"/>
      <c r="Z482" s="22"/>
      <c r="AC482" s="58"/>
      <c r="AH482" s="22"/>
      <c r="AK482" s="58"/>
      <c r="AP482" s="22"/>
    </row>
    <row r="483">
      <c r="B483" s="22"/>
      <c r="E483" s="58"/>
      <c r="J483" s="22"/>
      <c r="M483" s="58"/>
      <c r="R483" s="22"/>
      <c r="U483" s="58"/>
      <c r="Z483" s="22"/>
      <c r="AC483" s="58"/>
      <c r="AH483" s="22"/>
      <c r="AK483" s="58"/>
      <c r="AP483" s="22"/>
    </row>
    <row r="484">
      <c r="B484" s="22"/>
      <c r="E484" s="58"/>
      <c r="J484" s="22"/>
      <c r="M484" s="58"/>
      <c r="R484" s="22"/>
      <c r="U484" s="58"/>
      <c r="Z484" s="22"/>
      <c r="AC484" s="58"/>
      <c r="AH484" s="22"/>
      <c r="AK484" s="58"/>
      <c r="AP484" s="22"/>
    </row>
    <row r="485">
      <c r="B485" s="22"/>
      <c r="E485" s="58"/>
      <c r="J485" s="22"/>
      <c r="M485" s="58"/>
      <c r="R485" s="22"/>
      <c r="U485" s="58"/>
      <c r="Z485" s="22"/>
      <c r="AC485" s="58"/>
      <c r="AH485" s="22"/>
      <c r="AK485" s="58"/>
      <c r="AP485" s="22"/>
    </row>
    <row r="486">
      <c r="B486" s="22"/>
      <c r="E486" s="58"/>
      <c r="J486" s="22"/>
      <c r="M486" s="58"/>
      <c r="R486" s="22"/>
      <c r="U486" s="58"/>
      <c r="Z486" s="22"/>
      <c r="AC486" s="58"/>
      <c r="AH486" s="22"/>
      <c r="AK486" s="58"/>
      <c r="AP486" s="22"/>
    </row>
    <row r="487">
      <c r="B487" s="22"/>
      <c r="E487" s="58"/>
      <c r="J487" s="22"/>
      <c r="M487" s="58"/>
      <c r="R487" s="22"/>
      <c r="U487" s="58"/>
      <c r="Z487" s="22"/>
      <c r="AC487" s="58"/>
      <c r="AH487" s="22"/>
      <c r="AK487" s="58"/>
      <c r="AP487" s="22"/>
    </row>
    <row r="488">
      <c r="B488" s="22"/>
      <c r="E488" s="58"/>
      <c r="J488" s="22"/>
      <c r="M488" s="58"/>
      <c r="R488" s="22"/>
      <c r="U488" s="58"/>
      <c r="Z488" s="22"/>
      <c r="AC488" s="58"/>
      <c r="AH488" s="22"/>
      <c r="AK488" s="58"/>
      <c r="AP488" s="22"/>
    </row>
    <row r="489">
      <c r="B489" s="22"/>
      <c r="E489" s="58"/>
      <c r="J489" s="22"/>
      <c r="M489" s="58"/>
      <c r="R489" s="22"/>
      <c r="U489" s="58"/>
      <c r="Z489" s="22"/>
      <c r="AC489" s="58"/>
      <c r="AH489" s="22"/>
      <c r="AK489" s="58"/>
      <c r="AP489" s="22"/>
    </row>
    <row r="490">
      <c r="B490" s="22"/>
      <c r="E490" s="58"/>
      <c r="J490" s="22"/>
      <c r="M490" s="58"/>
      <c r="R490" s="22"/>
      <c r="U490" s="58"/>
      <c r="Z490" s="22"/>
      <c r="AC490" s="58"/>
      <c r="AH490" s="22"/>
      <c r="AK490" s="58"/>
      <c r="AP490" s="22"/>
    </row>
    <row r="491">
      <c r="B491" s="22"/>
      <c r="E491" s="58"/>
      <c r="J491" s="22"/>
      <c r="M491" s="58"/>
      <c r="R491" s="22"/>
      <c r="U491" s="58"/>
      <c r="Z491" s="22"/>
      <c r="AC491" s="58"/>
      <c r="AH491" s="22"/>
      <c r="AK491" s="58"/>
      <c r="AP491" s="22"/>
    </row>
    <row r="492">
      <c r="B492" s="22"/>
      <c r="E492" s="58"/>
      <c r="J492" s="22"/>
      <c r="M492" s="58"/>
      <c r="R492" s="22"/>
      <c r="U492" s="58"/>
      <c r="Z492" s="22"/>
      <c r="AC492" s="58"/>
      <c r="AH492" s="22"/>
      <c r="AK492" s="58"/>
      <c r="AP492" s="22"/>
    </row>
    <row r="493">
      <c r="B493" s="22"/>
      <c r="E493" s="58"/>
      <c r="J493" s="22"/>
      <c r="M493" s="58"/>
      <c r="R493" s="22"/>
      <c r="U493" s="58"/>
      <c r="Z493" s="22"/>
      <c r="AC493" s="58"/>
      <c r="AH493" s="22"/>
      <c r="AK493" s="58"/>
      <c r="AP493" s="22"/>
    </row>
    <row r="494">
      <c r="B494" s="22"/>
      <c r="E494" s="58"/>
      <c r="J494" s="22"/>
      <c r="M494" s="58"/>
      <c r="R494" s="22"/>
      <c r="U494" s="58"/>
      <c r="Z494" s="22"/>
      <c r="AC494" s="58"/>
      <c r="AH494" s="22"/>
      <c r="AK494" s="58"/>
      <c r="AP494" s="22"/>
    </row>
    <row r="495">
      <c r="B495" s="22"/>
      <c r="E495" s="58"/>
      <c r="J495" s="22"/>
      <c r="M495" s="58"/>
      <c r="R495" s="22"/>
      <c r="U495" s="58"/>
      <c r="Z495" s="22"/>
      <c r="AC495" s="58"/>
      <c r="AH495" s="22"/>
      <c r="AK495" s="58"/>
      <c r="AP495" s="22"/>
    </row>
    <row r="496">
      <c r="B496" s="22"/>
      <c r="E496" s="58"/>
      <c r="J496" s="22"/>
      <c r="M496" s="58"/>
      <c r="R496" s="22"/>
      <c r="U496" s="58"/>
      <c r="Z496" s="22"/>
      <c r="AC496" s="58"/>
      <c r="AH496" s="22"/>
      <c r="AK496" s="58"/>
      <c r="AP496" s="22"/>
    </row>
    <row r="497">
      <c r="B497" s="22"/>
      <c r="E497" s="58"/>
      <c r="J497" s="22"/>
      <c r="M497" s="58"/>
      <c r="R497" s="22"/>
      <c r="U497" s="58"/>
      <c r="Z497" s="22"/>
      <c r="AC497" s="58"/>
      <c r="AH497" s="22"/>
      <c r="AK497" s="58"/>
      <c r="AP497" s="22"/>
    </row>
    <row r="498">
      <c r="B498" s="22"/>
      <c r="E498" s="58"/>
      <c r="J498" s="22"/>
      <c r="M498" s="58"/>
      <c r="R498" s="22"/>
      <c r="U498" s="58"/>
      <c r="Z498" s="22"/>
      <c r="AC498" s="58"/>
      <c r="AH498" s="22"/>
      <c r="AK498" s="58"/>
      <c r="AP498" s="22"/>
    </row>
    <row r="499">
      <c r="B499" s="22"/>
      <c r="E499" s="58"/>
      <c r="J499" s="22"/>
      <c r="M499" s="58"/>
      <c r="R499" s="22"/>
      <c r="U499" s="58"/>
      <c r="Z499" s="22"/>
      <c r="AC499" s="58"/>
      <c r="AH499" s="22"/>
      <c r="AK499" s="58"/>
      <c r="AP499" s="22"/>
    </row>
    <row r="500">
      <c r="B500" s="22"/>
      <c r="E500" s="58"/>
      <c r="J500" s="22"/>
      <c r="M500" s="58"/>
      <c r="R500" s="22"/>
      <c r="U500" s="58"/>
      <c r="Z500" s="22"/>
      <c r="AC500" s="58"/>
      <c r="AH500" s="22"/>
      <c r="AK500" s="58"/>
      <c r="AP500" s="22"/>
    </row>
    <row r="501">
      <c r="B501" s="22"/>
      <c r="E501" s="58"/>
      <c r="J501" s="22"/>
      <c r="M501" s="58"/>
      <c r="R501" s="22"/>
      <c r="U501" s="58"/>
      <c r="Z501" s="22"/>
      <c r="AC501" s="58"/>
      <c r="AH501" s="22"/>
      <c r="AK501" s="58"/>
      <c r="AP501" s="22"/>
    </row>
    <row r="502">
      <c r="B502" s="22"/>
      <c r="E502" s="58"/>
      <c r="J502" s="22"/>
      <c r="M502" s="58"/>
      <c r="R502" s="22"/>
      <c r="U502" s="58"/>
      <c r="Z502" s="22"/>
      <c r="AC502" s="58"/>
      <c r="AH502" s="22"/>
      <c r="AK502" s="58"/>
      <c r="AP502" s="22"/>
    </row>
    <row r="503">
      <c r="B503" s="22"/>
      <c r="E503" s="58"/>
      <c r="J503" s="22"/>
      <c r="M503" s="58"/>
      <c r="R503" s="22"/>
      <c r="U503" s="58"/>
      <c r="Z503" s="22"/>
      <c r="AC503" s="58"/>
      <c r="AH503" s="22"/>
      <c r="AK503" s="58"/>
      <c r="AP503" s="22"/>
    </row>
    <row r="504">
      <c r="B504" s="22"/>
      <c r="E504" s="58"/>
      <c r="J504" s="22"/>
      <c r="M504" s="58"/>
      <c r="R504" s="22"/>
      <c r="U504" s="58"/>
      <c r="Z504" s="22"/>
      <c r="AC504" s="58"/>
      <c r="AH504" s="22"/>
      <c r="AK504" s="58"/>
      <c r="AP504" s="22"/>
    </row>
    <row r="505">
      <c r="B505" s="22"/>
      <c r="E505" s="58"/>
      <c r="J505" s="22"/>
      <c r="M505" s="58"/>
      <c r="R505" s="22"/>
      <c r="U505" s="58"/>
      <c r="Z505" s="22"/>
      <c r="AC505" s="58"/>
      <c r="AH505" s="22"/>
      <c r="AK505" s="58"/>
      <c r="AP505" s="22"/>
    </row>
    <row r="506">
      <c r="B506" s="22"/>
      <c r="E506" s="58"/>
      <c r="J506" s="22"/>
      <c r="M506" s="58"/>
      <c r="R506" s="22"/>
      <c r="U506" s="58"/>
      <c r="Z506" s="22"/>
      <c r="AC506" s="58"/>
      <c r="AH506" s="22"/>
      <c r="AK506" s="58"/>
      <c r="AP506" s="22"/>
    </row>
    <row r="507">
      <c r="B507" s="22"/>
      <c r="E507" s="58"/>
      <c r="J507" s="22"/>
      <c r="M507" s="58"/>
      <c r="R507" s="22"/>
      <c r="U507" s="58"/>
      <c r="Z507" s="22"/>
      <c r="AC507" s="58"/>
      <c r="AH507" s="22"/>
      <c r="AK507" s="58"/>
      <c r="AP507" s="22"/>
    </row>
    <row r="508">
      <c r="B508" s="22"/>
      <c r="E508" s="58"/>
      <c r="J508" s="22"/>
      <c r="M508" s="58"/>
      <c r="R508" s="22"/>
      <c r="U508" s="58"/>
      <c r="Z508" s="22"/>
      <c r="AC508" s="58"/>
      <c r="AH508" s="22"/>
      <c r="AK508" s="58"/>
      <c r="AP508" s="22"/>
    </row>
    <row r="509">
      <c r="B509" s="22"/>
      <c r="E509" s="58"/>
      <c r="J509" s="22"/>
      <c r="M509" s="58"/>
      <c r="R509" s="22"/>
      <c r="U509" s="58"/>
      <c r="Z509" s="22"/>
      <c r="AC509" s="58"/>
      <c r="AH509" s="22"/>
      <c r="AK509" s="58"/>
      <c r="AP509" s="22"/>
    </row>
    <row r="510">
      <c r="B510" s="22"/>
      <c r="E510" s="58"/>
      <c r="J510" s="22"/>
      <c r="M510" s="58"/>
      <c r="R510" s="22"/>
      <c r="U510" s="58"/>
      <c r="Z510" s="22"/>
      <c r="AC510" s="58"/>
      <c r="AH510" s="22"/>
      <c r="AK510" s="58"/>
      <c r="AP510" s="22"/>
    </row>
    <row r="511">
      <c r="B511" s="22"/>
      <c r="E511" s="58"/>
      <c r="J511" s="22"/>
      <c r="M511" s="58"/>
      <c r="R511" s="22"/>
      <c r="U511" s="58"/>
      <c r="Z511" s="22"/>
      <c r="AC511" s="58"/>
      <c r="AH511" s="22"/>
      <c r="AK511" s="58"/>
      <c r="AP511" s="22"/>
    </row>
    <row r="512">
      <c r="B512" s="22"/>
      <c r="E512" s="58"/>
      <c r="J512" s="22"/>
      <c r="M512" s="58"/>
      <c r="R512" s="22"/>
      <c r="U512" s="58"/>
      <c r="Z512" s="22"/>
      <c r="AC512" s="58"/>
      <c r="AH512" s="22"/>
      <c r="AK512" s="58"/>
      <c r="AP512" s="22"/>
    </row>
    <row r="513">
      <c r="B513" s="22"/>
      <c r="E513" s="58"/>
      <c r="J513" s="22"/>
      <c r="M513" s="58"/>
      <c r="R513" s="22"/>
      <c r="U513" s="58"/>
      <c r="Z513" s="22"/>
      <c r="AC513" s="58"/>
      <c r="AH513" s="22"/>
      <c r="AK513" s="58"/>
      <c r="AP513" s="22"/>
    </row>
    <row r="514">
      <c r="B514" s="22"/>
      <c r="E514" s="58"/>
      <c r="J514" s="22"/>
      <c r="M514" s="58"/>
      <c r="R514" s="22"/>
      <c r="U514" s="58"/>
      <c r="Z514" s="22"/>
      <c r="AC514" s="58"/>
      <c r="AH514" s="22"/>
      <c r="AK514" s="58"/>
      <c r="AP514" s="22"/>
    </row>
    <row r="515">
      <c r="B515" s="22"/>
      <c r="E515" s="58"/>
      <c r="J515" s="22"/>
      <c r="M515" s="58"/>
      <c r="R515" s="22"/>
      <c r="U515" s="58"/>
      <c r="Z515" s="22"/>
      <c r="AC515" s="58"/>
      <c r="AH515" s="22"/>
      <c r="AK515" s="58"/>
      <c r="AP515" s="22"/>
    </row>
    <row r="516">
      <c r="B516" s="22"/>
      <c r="E516" s="58"/>
      <c r="J516" s="22"/>
      <c r="M516" s="58"/>
      <c r="R516" s="22"/>
      <c r="U516" s="58"/>
      <c r="Z516" s="22"/>
      <c r="AC516" s="58"/>
      <c r="AH516" s="22"/>
      <c r="AK516" s="58"/>
      <c r="AP516" s="22"/>
    </row>
    <row r="517">
      <c r="B517" s="22"/>
      <c r="E517" s="58"/>
      <c r="J517" s="22"/>
      <c r="M517" s="58"/>
      <c r="R517" s="22"/>
      <c r="U517" s="58"/>
      <c r="Z517" s="22"/>
      <c r="AC517" s="58"/>
      <c r="AH517" s="22"/>
      <c r="AK517" s="58"/>
      <c r="AP517" s="22"/>
    </row>
    <row r="518">
      <c r="B518" s="22"/>
      <c r="E518" s="58"/>
      <c r="J518" s="22"/>
      <c r="M518" s="58"/>
      <c r="R518" s="22"/>
      <c r="U518" s="58"/>
      <c r="Z518" s="22"/>
      <c r="AC518" s="58"/>
      <c r="AH518" s="22"/>
      <c r="AK518" s="58"/>
      <c r="AP518" s="22"/>
    </row>
    <row r="519">
      <c r="B519" s="22"/>
      <c r="E519" s="58"/>
      <c r="J519" s="22"/>
      <c r="M519" s="58"/>
      <c r="R519" s="22"/>
      <c r="U519" s="58"/>
      <c r="Z519" s="22"/>
      <c r="AC519" s="58"/>
      <c r="AH519" s="22"/>
      <c r="AK519" s="58"/>
      <c r="AP519" s="22"/>
    </row>
    <row r="520">
      <c r="B520" s="22"/>
      <c r="E520" s="58"/>
      <c r="J520" s="22"/>
      <c r="M520" s="58"/>
      <c r="R520" s="22"/>
      <c r="U520" s="58"/>
      <c r="Z520" s="22"/>
      <c r="AC520" s="58"/>
      <c r="AH520" s="22"/>
      <c r="AK520" s="58"/>
      <c r="AP520" s="22"/>
    </row>
    <row r="521">
      <c r="B521" s="22"/>
      <c r="E521" s="58"/>
      <c r="J521" s="22"/>
      <c r="M521" s="58"/>
      <c r="R521" s="22"/>
      <c r="U521" s="58"/>
      <c r="Z521" s="22"/>
      <c r="AC521" s="58"/>
      <c r="AH521" s="22"/>
      <c r="AK521" s="58"/>
      <c r="AP521" s="22"/>
    </row>
    <row r="522">
      <c r="B522" s="22"/>
      <c r="E522" s="58"/>
      <c r="J522" s="22"/>
      <c r="M522" s="58"/>
      <c r="R522" s="22"/>
      <c r="U522" s="58"/>
      <c r="Z522" s="22"/>
      <c r="AC522" s="58"/>
      <c r="AH522" s="22"/>
      <c r="AK522" s="58"/>
      <c r="AP522" s="22"/>
    </row>
    <row r="523">
      <c r="B523" s="22"/>
      <c r="E523" s="58"/>
      <c r="J523" s="22"/>
      <c r="M523" s="58"/>
      <c r="R523" s="22"/>
      <c r="U523" s="58"/>
      <c r="Z523" s="22"/>
      <c r="AC523" s="58"/>
      <c r="AH523" s="22"/>
      <c r="AK523" s="58"/>
      <c r="AP523" s="22"/>
    </row>
    <row r="524">
      <c r="B524" s="22"/>
      <c r="E524" s="58"/>
      <c r="J524" s="22"/>
      <c r="M524" s="58"/>
      <c r="R524" s="22"/>
      <c r="U524" s="58"/>
      <c r="Z524" s="22"/>
      <c r="AC524" s="58"/>
      <c r="AH524" s="22"/>
      <c r="AK524" s="58"/>
      <c r="AP524" s="22"/>
    </row>
    <row r="525">
      <c r="B525" s="22"/>
      <c r="E525" s="58"/>
      <c r="J525" s="22"/>
      <c r="M525" s="58"/>
      <c r="R525" s="22"/>
      <c r="U525" s="58"/>
      <c r="Z525" s="22"/>
      <c r="AC525" s="58"/>
      <c r="AH525" s="22"/>
      <c r="AK525" s="58"/>
      <c r="AP525" s="22"/>
    </row>
    <row r="526">
      <c r="B526" s="22"/>
      <c r="E526" s="58"/>
      <c r="J526" s="22"/>
      <c r="M526" s="58"/>
      <c r="R526" s="22"/>
      <c r="U526" s="58"/>
      <c r="Z526" s="22"/>
      <c r="AC526" s="58"/>
      <c r="AH526" s="22"/>
      <c r="AK526" s="58"/>
      <c r="AP526" s="22"/>
    </row>
    <row r="527">
      <c r="B527" s="22"/>
      <c r="E527" s="58"/>
      <c r="J527" s="22"/>
      <c r="M527" s="58"/>
      <c r="R527" s="22"/>
      <c r="U527" s="58"/>
      <c r="Z527" s="22"/>
      <c r="AC527" s="58"/>
      <c r="AH527" s="22"/>
      <c r="AK527" s="58"/>
      <c r="AP527" s="22"/>
    </row>
    <row r="528">
      <c r="B528" s="22"/>
      <c r="E528" s="58"/>
      <c r="J528" s="22"/>
      <c r="M528" s="58"/>
      <c r="R528" s="22"/>
      <c r="U528" s="58"/>
      <c r="Z528" s="22"/>
      <c r="AC528" s="58"/>
      <c r="AH528" s="22"/>
      <c r="AK528" s="58"/>
      <c r="AP528" s="22"/>
    </row>
    <row r="529">
      <c r="B529" s="22"/>
      <c r="E529" s="58"/>
      <c r="J529" s="22"/>
      <c r="M529" s="58"/>
      <c r="R529" s="22"/>
      <c r="U529" s="58"/>
      <c r="Z529" s="22"/>
      <c r="AC529" s="58"/>
      <c r="AH529" s="22"/>
      <c r="AK529" s="58"/>
      <c r="AP529" s="22"/>
    </row>
    <row r="530">
      <c r="B530" s="22"/>
      <c r="E530" s="58"/>
      <c r="J530" s="22"/>
      <c r="M530" s="58"/>
      <c r="R530" s="22"/>
      <c r="U530" s="58"/>
      <c r="Z530" s="22"/>
      <c r="AC530" s="58"/>
      <c r="AH530" s="22"/>
      <c r="AK530" s="58"/>
      <c r="AP530" s="22"/>
    </row>
    <row r="531">
      <c r="B531" s="22"/>
      <c r="E531" s="58"/>
      <c r="J531" s="22"/>
      <c r="M531" s="58"/>
      <c r="R531" s="22"/>
      <c r="U531" s="58"/>
      <c r="Z531" s="22"/>
      <c r="AC531" s="58"/>
      <c r="AH531" s="22"/>
      <c r="AK531" s="58"/>
      <c r="AP531" s="22"/>
    </row>
    <row r="532">
      <c r="B532" s="22"/>
      <c r="E532" s="58"/>
      <c r="J532" s="22"/>
      <c r="M532" s="58"/>
      <c r="R532" s="22"/>
      <c r="U532" s="58"/>
      <c r="Z532" s="22"/>
      <c r="AC532" s="58"/>
      <c r="AH532" s="22"/>
      <c r="AK532" s="58"/>
      <c r="AP532" s="22"/>
    </row>
    <row r="533">
      <c r="B533" s="22"/>
      <c r="E533" s="58"/>
      <c r="J533" s="22"/>
      <c r="M533" s="58"/>
      <c r="R533" s="22"/>
      <c r="U533" s="58"/>
      <c r="Z533" s="22"/>
      <c r="AC533" s="58"/>
      <c r="AH533" s="22"/>
      <c r="AK533" s="58"/>
      <c r="AP533" s="22"/>
    </row>
    <row r="534">
      <c r="B534" s="22"/>
      <c r="E534" s="58"/>
      <c r="J534" s="22"/>
      <c r="M534" s="58"/>
      <c r="R534" s="22"/>
      <c r="U534" s="58"/>
      <c r="Z534" s="22"/>
      <c r="AC534" s="58"/>
      <c r="AH534" s="22"/>
      <c r="AK534" s="58"/>
      <c r="AP534" s="22"/>
    </row>
    <row r="535">
      <c r="B535" s="22"/>
      <c r="E535" s="58"/>
      <c r="J535" s="22"/>
      <c r="M535" s="58"/>
      <c r="R535" s="22"/>
      <c r="U535" s="58"/>
      <c r="Z535" s="22"/>
      <c r="AC535" s="58"/>
      <c r="AH535" s="22"/>
      <c r="AK535" s="58"/>
      <c r="AP535" s="22"/>
    </row>
    <row r="536">
      <c r="B536" s="22"/>
      <c r="E536" s="58"/>
      <c r="J536" s="22"/>
      <c r="M536" s="58"/>
      <c r="R536" s="22"/>
      <c r="U536" s="58"/>
      <c r="Z536" s="22"/>
      <c r="AC536" s="58"/>
      <c r="AH536" s="22"/>
      <c r="AK536" s="58"/>
      <c r="AP536" s="22"/>
    </row>
    <row r="537">
      <c r="B537" s="22"/>
      <c r="E537" s="58"/>
      <c r="J537" s="22"/>
      <c r="M537" s="58"/>
      <c r="R537" s="22"/>
      <c r="U537" s="58"/>
      <c r="Z537" s="22"/>
      <c r="AC537" s="58"/>
      <c r="AH537" s="22"/>
      <c r="AK537" s="58"/>
      <c r="AP537" s="22"/>
    </row>
    <row r="538">
      <c r="B538" s="22"/>
      <c r="E538" s="58"/>
      <c r="J538" s="22"/>
      <c r="M538" s="58"/>
      <c r="R538" s="22"/>
      <c r="U538" s="58"/>
      <c r="Z538" s="22"/>
      <c r="AC538" s="58"/>
      <c r="AH538" s="22"/>
      <c r="AK538" s="58"/>
      <c r="AP538" s="22"/>
    </row>
    <row r="539">
      <c r="B539" s="22"/>
      <c r="E539" s="58"/>
      <c r="J539" s="22"/>
      <c r="M539" s="58"/>
      <c r="R539" s="22"/>
      <c r="U539" s="58"/>
      <c r="Z539" s="22"/>
      <c r="AC539" s="58"/>
      <c r="AH539" s="22"/>
      <c r="AK539" s="58"/>
      <c r="AP539" s="22"/>
    </row>
    <row r="540">
      <c r="B540" s="22"/>
      <c r="E540" s="58"/>
      <c r="J540" s="22"/>
      <c r="M540" s="58"/>
      <c r="R540" s="22"/>
      <c r="U540" s="58"/>
      <c r="Z540" s="22"/>
      <c r="AC540" s="58"/>
      <c r="AH540" s="22"/>
      <c r="AK540" s="58"/>
      <c r="AP540" s="22"/>
    </row>
    <row r="541">
      <c r="B541" s="22"/>
      <c r="E541" s="58"/>
      <c r="J541" s="22"/>
      <c r="M541" s="58"/>
      <c r="R541" s="22"/>
      <c r="U541" s="58"/>
      <c r="Z541" s="22"/>
      <c r="AC541" s="58"/>
      <c r="AH541" s="22"/>
      <c r="AK541" s="58"/>
      <c r="AP541" s="22"/>
    </row>
    <row r="542">
      <c r="B542" s="22"/>
      <c r="E542" s="58"/>
      <c r="J542" s="22"/>
      <c r="M542" s="58"/>
      <c r="R542" s="22"/>
      <c r="U542" s="58"/>
      <c r="Z542" s="22"/>
      <c r="AC542" s="58"/>
      <c r="AH542" s="22"/>
      <c r="AK542" s="58"/>
      <c r="AP542" s="22"/>
    </row>
    <row r="543">
      <c r="B543" s="22"/>
      <c r="E543" s="58"/>
      <c r="J543" s="22"/>
      <c r="M543" s="58"/>
      <c r="R543" s="22"/>
      <c r="U543" s="58"/>
      <c r="Z543" s="22"/>
      <c r="AC543" s="58"/>
      <c r="AH543" s="22"/>
      <c r="AK543" s="58"/>
      <c r="AP543" s="22"/>
    </row>
    <row r="544">
      <c r="B544" s="22"/>
      <c r="E544" s="58"/>
      <c r="J544" s="22"/>
      <c r="M544" s="58"/>
      <c r="R544" s="22"/>
      <c r="U544" s="58"/>
      <c r="Z544" s="22"/>
      <c r="AC544" s="58"/>
      <c r="AH544" s="22"/>
      <c r="AK544" s="58"/>
      <c r="AP544" s="22"/>
    </row>
    <row r="545">
      <c r="B545" s="22"/>
      <c r="E545" s="58"/>
      <c r="J545" s="22"/>
      <c r="M545" s="58"/>
      <c r="R545" s="22"/>
      <c r="U545" s="58"/>
      <c r="Z545" s="22"/>
      <c r="AC545" s="58"/>
      <c r="AH545" s="22"/>
      <c r="AK545" s="58"/>
      <c r="AP545" s="22"/>
    </row>
    <row r="546">
      <c r="B546" s="22"/>
      <c r="E546" s="58"/>
      <c r="J546" s="22"/>
      <c r="M546" s="58"/>
      <c r="R546" s="22"/>
      <c r="U546" s="58"/>
      <c r="Z546" s="22"/>
      <c r="AC546" s="58"/>
      <c r="AH546" s="22"/>
      <c r="AK546" s="58"/>
      <c r="AP546" s="22"/>
    </row>
    <row r="547">
      <c r="B547" s="22"/>
      <c r="E547" s="58"/>
      <c r="J547" s="22"/>
      <c r="M547" s="58"/>
      <c r="R547" s="22"/>
      <c r="U547" s="58"/>
      <c r="Z547" s="22"/>
      <c r="AC547" s="58"/>
      <c r="AH547" s="22"/>
      <c r="AK547" s="58"/>
      <c r="AP547" s="22"/>
    </row>
    <row r="548">
      <c r="B548" s="22"/>
      <c r="E548" s="58"/>
      <c r="J548" s="22"/>
      <c r="M548" s="58"/>
      <c r="R548" s="22"/>
      <c r="U548" s="58"/>
      <c r="Z548" s="22"/>
      <c r="AC548" s="58"/>
      <c r="AH548" s="22"/>
      <c r="AK548" s="58"/>
      <c r="AP548" s="22"/>
    </row>
    <row r="549">
      <c r="B549" s="22"/>
      <c r="E549" s="58"/>
      <c r="J549" s="22"/>
      <c r="M549" s="58"/>
      <c r="R549" s="22"/>
      <c r="U549" s="58"/>
      <c r="Z549" s="22"/>
      <c r="AC549" s="58"/>
      <c r="AH549" s="22"/>
      <c r="AK549" s="58"/>
      <c r="AP549" s="22"/>
    </row>
    <row r="550">
      <c r="B550" s="22"/>
      <c r="E550" s="58"/>
      <c r="J550" s="22"/>
      <c r="M550" s="58"/>
      <c r="R550" s="22"/>
      <c r="U550" s="58"/>
      <c r="Z550" s="22"/>
      <c r="AC550" s="58"/>
      <c r="AH550" s="22"/>
      <c r="AK550" s="58"/>
      <c r="AP550" s="22"/>
    </row>
    <row r="551">
      <c r="B551" s="22"/>
      <c r="E551" s="58"/>
      <c r="J551" s="22"/>
      <c r="M551" s="58"/>
      <c r="R551" s="22"/>
      <c r="U551" s="58"/>
      <c r="Z551" s="22"/>
      <c r="AC551" s="58"/>
      <c r="AH551" s="22"/>
      <c r="AK551" s="58"/>
      <c r="AP551" s="22"/>
    </row>
    <row r="552">
      <c r="B552" s="22"/>
      <c r="E552" s="58"/>
      <c r="J552" s="22"/>
      <c r="M552" s="58"/>
      <c r="R552" s="22"/>
      <c r="U552" s="58"/>
      <c r="Z552" s="22"/>
      <c r="AC552" s="58"/>
      <c r="AH552" s="22"/>
      <c r="AK552" s="58"/>
      <c r="AP552" s="22"/>
    </row>
    <row r="553">
      <c r="B553" s="22"/>
      <c r="E553" s="58"/>
      <c r="J553" s="22"/>
      <c r="M553" s="58"/>
      <c r="R553" s="22"/>
      <c r="U553" s="58"/>
      <c r="Z553" s="22"/>
      <c r="AC553" s="58"/>
      <c r="AH553" s="22"/>
      <c r="AK553" s="58"/>
      <c r="AP553" s="22"/>
    </row>
    <row r="554">
      <c r="B554" s="22"/>
      <c r="E554" s="58"/>
      <c r="J554" s="22"/>
      <c r="M554" s="58"/>
      <c r="R554" s="22"/>
      <c r="U554" s="58"/>
      <c r="Z554" s="22"/>
      <c r="AC554" s="58"/>
      <c r="AH554" s="22"/>
      <c r="AK554" s="58"/>
      <c r="AP554" s="22"/>
    </row>
    <row r="555">
      <c r="B555" s="22"/>
      <c r="E555" s="58"/>
      <c r="J555" s="22"/>
      <c r="M555" s="58"/>
      <c r="R555" s="22"/>
      <c r="U555" s="58"/>
      <c r="Z555" s="22"/>
      <c r="AC555" s="58"/>
      <c r="AH555" s="22"/>
      <c r="AK555" s="58"/>
      <c r="AP555" s="22"/>
    </row>
    <row r="556">
      <c r="B556" s="22"/>
      <c r="E556" s="58"/>
      <c r="J556" s="22"/>
      <c r="M556" s="58"/>
      <c r="R556" s="22"/>
      <c r="U556" s="58"/>
      <c r="Z556" s="22"/>
      <c r="AC556" s="58"/>
      <c r="AH556" s="22"/>
      <c r="AK556" s="58"/>
      <c r="AP556" s="22"/>
    </row>
    <row r="557">
      <c r="B557" s="22"/>
      <c r="E557" s="58"/>
      <c r="J557" s="22"/>
      <c r="M557" s="58"/>
      <c r="R557" s="22"/>
      <c r="U557" s="58"/>
      <c r="Z557" s="22"/>
      <c r="AC557" s="58"/>
      <c r="AH557" s="22"/>
      <c r="AK557" s="58"/>
      <c r="AP557" s="22"/>
    </row>
    <row r="558">
      <c r="B558" s="22"/>
      <c r="E558" s="58"/>
      <c r="J558" s="22"/>
      <c r="M558" s="58"/>
      <c r="R558" s="22"/>
      <c r="U558" s="58"/>
      <c r="Z558" s="22"/>
      <c r="AC558" s="58"/>
      <c r="AH558" s="22"/>
      <c r="AK558" s="58"/>
      <c r="AP558" s="22"/>
    </row>
    <row r="559">
      <c r="B559" s="22"/>
      <c r="E559" s="58"/>
      <c r="J559" s="22"/>
      <c r="M559" s="58"/>
      <c r="R559" s="22"/>
      <c r="U559" s="58"/>
      <c r="Z559" s="22"/>
      <c r="AC559" s="58"/>
      <c r="AH559" s="22"/>
      <c r="AK559" s="58"/>
      <c r="AP559" s="22"/>
    </row>
    <row r="560">
      <c r="B560" s="22"/>
      <c r="E560" s="58"/>
      <c r="J560" s="22"/>
      <c r="M560" s="58"/>
      <c r="R560" s="22"/>
      <c r="U560" s="58"/>
      <c r="Z560" s="22"/>
      <c r="AC560" s="58"/>
      <c r="AH560" s="22"/>
      <c r="AK560" s="58"/>
      <c r="AP560" s="22"/>
    </row>
    <row r="561">
      <c r="B561" s="22"/>
      <c r="E561" s="58"/>
      <c r="J561" s="22"/>
      <c r="M561" s="58"/>
      <c r="R561" s="22"/>
      <c r="U561" s="58"/>
      <c r="Z561" s="22"/>
      <c r="AC561" s="58"/>
      <c r="AH561" s="22"/>
      <c r="AK561" s="58"/>
      <c r="AP561" s="22"/>
    </row>
    <row r="562">
      <c r="B562" s="22"/>
      <c r="E562" s="58"/>
      <c r="J562" s="22"/>
      <c r="M562" s="58"/>
      <c r="R562" s="22"/>
      <c r="U562" s="58"/>
      <c r="Z562" s="22"/>
      <c r="AC562" s="58"/>
      <c r="AH562" s="22"/>
      <c r="AK562" s="58"/>
      <c r="AP562" s="22"/>
    </row>
    <row r="563">
      <c r="B563" s="22"/>
      <c r="E563" s="58"/>
      <c r="J563" s="22"/>
      <c r="M563" s="58"/>
      <c r="R563" s="22"/>
      <c r="U563" s="58"/>
      <c r="Z563" s="22"/>
      <c r="AC563" s="58"/>
      <c r="AH563" s="22"/>
      <c r="AK563" s="58"/>
      <c r="AP563" s="22"/>
    </row>
    <row r="564">
      <c r="B564" s="22"/>
      <c r="E564" s="58"/>
      <c r="J564" s="22"/>
      <c r="M564" s="58"/>
      <c r="R564" s="22"/>
      <c r="U564" s="58"/>
      <c r="Z564" s="22"/>
      <c r="AC564" s="58"/>
      <c r="AH564" s="22"/>
      <c r="AK564" s="58"/>
      <c r="AP564" s="22"/>
    </row>
    <row r="565">
      <c r="B565" s="22"/>
      <c r="E565" s="58"/>
      <c r="J565" s="22"/>
      <c r="M565" s="58"/>
      <c r="R565" s="22"/>
      <c r="U565" s="58"/>
      <c r="Z565" s="22"/>
      <c r="AC565" s="58"/>
      <c r="AH565" s="22"/>
      <c r="AK565" s="58"/>
      <c r="AP565" s="22"/>
    </row>
    <row r="566">
      <c r="B566" s="22"/>
      <c r="E566" s="58"/>
      <c r="J566" s="22"/>
      <c r="M566" s="58"/>
      <c r="R566" s="22"/>
      <c r="U566" s="58"/>
      <c r="Z566" s="22"/>
      <c r="AC566" s="58"/>
      <c r="AH566" s="22"/>
      <c r="AK566" s="58"/>
      <c r="AP566" s="22"/>
    </row>
    <row r="567">
      <c r="B567" s="22"/>
      <c r="E567" s="58"/>
      <c r="J567" s="22"/>
      <c r="M567" s="58"/>
      <c r="R567" s="22"/>
      <c r="U567" s="58"/>
      <c r="Z567" s="22"/>
      <c r="AC567" s="58"/>
      <c r="AH567" s="22"/>
      <c r="AK567" s="58"/>
      <c r="AP567" s="22"/>
    </row>
    <row r="568">
      <c r="B568" s="22"/>
      <c r="E568" s="58"/>
      <c r="J568" s="22"/>
      <c r="M568" s="58"/>
      <c r="R568" s="22"/>
      <c r="U568" s="58"/>
      <c r="Z568" s="22"/>
      <c r="AC568" s="58"/>
      <c r="AH568" s="22"/>
      <c r="AK568" s="58"/>
      <c r="AP568" s="22"/>
    </row>
    <row r="569">
      <c r="B569" s="22"/>
      <c r="E569" s="58"/>
      <c r="J569" s="22"/>
      <c r="M569" s="58"/>
      <c r="R569" s="22"/>
      <c r="U569" s="58"/>
      <c r="Z569" s="22"/>
      <c r="AC569" s="58"/>
      <c r="AH569" s="22"/>
      <c r="AK569" s="58"/>
      <c r="AP569" s="22"/>
    </row>
    <row r="570">
      <c r="B570" s="22"/>
      <c r="E570" s="58"/>
      <c r="J570" s="22"/>
      <c r="M570" s="58"/>
      <c r="R570" s="22"/>
      <c r="U570" s="58"/>
      <c r="Z570" s="22"/>
      <c r="AC570" s="58"/>
      <c r="AH570" s="22"/>
      <c r="AK570" s="58"/>
      <c r="AP570" s="22"/>
    </row>
    <row r="571">
      <c r="B571" s="22"/>
      <c r="E571" s="58"/>
      <c r="J571" s="22"/>
      <c r="M571" s="58"/>
      <c r="R571" s="22"/>
      <c r="U571" s="58"/>
      <c r="Z571" s="22"/>
      <c r="AC571" s="58"/>
      <c r="AH571" s="22"/>
      <c r="AK571" s="58"/>
      <c r="AP571" s="22"/>
    </row>
    <row r="572">
      <c r="B572" s="22"/>
      <c r="E572" s="58"/>
      <c r="J572" s="22"/>
      <c r="M572" s="58"/>
      <c r="R572" s="22"/>
      <c r="U572" s="58"/>
      <c r="Z572" s="22"/>
      <c r="AC572" s="58"/>
      <c r="AH572" s="22"/>
      <c r="AK572" s="58"/>
      <c r="AP572" s="22"/>
    </row>
    <row r="573">
      <c r="B573" s="22"/>
      <c r="E573" s="58"/>
      <c r="J573" s="22"/>
      <c r="M573" s="58"/>
      <c r="R573" s="22"/>
      <c r="U573" s="58"/>
      <c r="Z573" s="22"/>
      <c r="AC573" s="58"/>
      <c r="AH573" s="22"/>
      <c r="AK573" s="58"/>
      <c r="AP573" s="22"/>
    </row>
    <row r="574">
      <c r="B574" s="22"/>
      <c r="E574" s="58"/>
      <c r="J574" s="22"/>
      <c r="M574" s="58"/>
      <c r="R574" s="22"/>
      <c r="U574" s="58"/>
      <c r="Z574" s="22"/>
      <c r="AC574" s="58"/>
      <c r="AH574" s="22"/>
      <c r="AK574" s="58"/>
      <c r="AP574" s="22"/>
    </row>
    <row r="575">
      <c r="B575" s="22"/>
      <c r="E575" s="58"/>
      <c r="J575" s="22"/>
      <c r="M575" s="58"/>
      <c r="R575" s="22"/>
      <c r="U575" s="58"/>
      <c r="Z575" s="22"/>
      <c r="AC575" s="58"/>
      <c r="AH575" s="22"/>
      <c r="AK575" s="58"/>
      <c r="AP575" s="22"/>
    </row>
    <row r="576">
      <c r="B576" s="22"/>
      <c r="E576" s="58"/>
      <c r="J576" s="22"/>
      <c r="M576" s="58"/>
      <c r="R576" s="22"/>
      <c r="U576" s="58"/>
      <c r="Z576" s="22"/>
      <c r="AC576" s="58"/>
      <c r="AH576" s="22"/>
      <c r="AK576" s="58"/>
      <c r="AP576" s="22"/>
    </row>
    <row r="577">
      <c r="B577" s="22"/>
      <c r="E577" s="58"/>
      <c r="J577" s="22"/>
      <c r="M577" s="58"/>
      <c r="R577" s="22"/>
      <c r="U577" s="58"/>
      <c r="Z577" s="22"/>
      <c r="AC577" s="58"/>
      <c r="AH577" s="22"/>
      <c r="AK577" s="58"/>
      <c r="AP577" s="22"/>
    </row>
    <row r="578">
      <c r="B578" s="22"/>
      <c r="E578" s="58"/>
      <c r="J578" s="22"/>
      <c r="M578" s="58"/>
      <c r="R578" s="22"/>
      <c r="U578" s="58"/>
      <c r="Z578" s="22"/>
      <c r="AC578" s="58"/>
      <c r="AH578" s="22"/>
      <c r="AK578" s="58"/>
      <c r="AP578" s="22"/>
    </row>
    <row r="579">
      <c r="B579" s="22"/>
      <c r="E579" s="58"/>
      <c r="J579" s="22"/>
      <c r="M579" s="58"/>
      <c r="R579" s="22"/>
      <c r="U579" s="58"/>
      <c r="Z579" s="22"/>
      <c r="AC579" s="58"/>
      <c r="AH579" s="22"/>
      <c r="AK579" s="58"/>
      <c r="AP579" s="22"/>
    </row>
    <row r="580">
      <c r="B580" s="22"/>
      <c r="E580" s="58"/>
      <c r="J580" s="22"/>
      <c r="M580" s="58"/>
      <c r="R580" s="22"/>
      <c r="U580" s="58"/>
      <c r="Z580" s="22"/>
      <c r="AC580" s="58"/>
      <c r="AH580" s="22"/>
      <c r="AK580" s="58"/>
      <c r="AP580" s="22"/>
    </row>
    <row r="581">
      <c r="B581" s="22"/>
      <c r="E581" s="58"/>
      <c r="J581" s="22"/>
      <c r="M581" s="58"/>
      <c r="R581" s="22"/>
      <c r="U581" s="58"/>
      <c r="Z581" s="22"/>
      <c r="AC581" s="58"/>
      <c r="AH581" s="22"/>
      <c r="AK581" s="58"/>
      <c r="AP581" s="22"/>
    </row>
    <row r="582">
      <c r="B582" s="22"/>
      <c r="E582" s="58"/>
      <c r="J582" s="22"/>
      <c r="M582" s="58"/>
      <c r="R582" s="22"/>
      <c r="U582" s="58"/>
      <c r="Z582" s="22"/>
      <c r="AC582" s="58"/>
      <c r="AH582" s="22"/>
      <c r="AK582" s="58"/>
      <c r="AP582" s="22"/>
    </row>
    <row r="583">
      <c r="B583" s="22"/>
      <c r="E583" s="58"/>
      <c r="J583" s="22"/>
      <c r="M583" s="58"/>
      <c r="R583" s="22"/>
      <c r="U583" s="58"/>
      <c r="Z583" s="22"/>
      <c r="AC583" s="58"/>
      <c r="AH583" s="22"/>
      <c r="AK583" s="58"/>
      <c r="AP583" s="22"/>
    </row>
    <row r="584">
      <c r="B584" s="22"/>
      <c r="E584" s="58"/>
      <c r="J584" s="22"/>
      <c r="M584" s="58"/>
      <c r="R584" s="22"/>
      <c r="U584" s="58"/>
      <c r="Z584" s="22"/>
      <c r="AC584" s="58"/>
      <c r="AH584" s="22"/>
      <c r="AK584" s="58"/>
      <c r="AP584" s="22"/>
    </row>
    <row r="585">
      <c r="B585" s="22"/>
      <c r="E585" s="58"/>
      <c r="J585" s="22"/>
      <c r="M585" s="58"/>
      <c r="R585" s="22"/>
      <c r="U585" s="58"/>
      <c r="Z585" s="22"/>
      <c r="AC585" s="58"/>
      <c r="AH585" s="22"/>
      <c r="AK585" s="58"/>
      <c r="AP585" s="22"/>
    </row>
    <row r="586">
      <c r="B586" s="22"/>
      <c r="E586" s="58"/>
      <c r="J586" s="22"/>
      <c r="M586" s="58"/>
      <c r="R586" s="22"/>
      <c r="U586" s="58"/>
      <c r="Z586" s="22"/>
      <c r="AC586" s="58"/>
      <c r="AH586" s="22"/>
      <c r="AK586" s="58"/>
      <c r="AP586" s="22"/>
    </row>
    <row r="587">
      <c r="B587" s="22"/>
      <c r="E587" s="58"/>
      <c r="J587" s="22"/>
      <c r="M587" s="58"/>
      <c r="R587" s="22"/>
      <c r="U587" s="58"/>
      <c r="Z587" s="22"/>
      <c r="AC587" s="58"/>
      <c r="AH587" s="22"/>
      <c r="AK587" s="58"/>
      <c r="AP587" s="22"/>
    </row>
    <row r="588">
      <c r="B588" s="22"/>
      <c r="E588" s="58"/>
      <c r="J588" s="22"/>
      <c r="M588" s="58"/>
      <c r="R588" s="22"/>
      <c r="U588" s="58"/>
      <c r="Z588" s="22"/>
      <c r="AC588" s="58"/>
      <c r="AH588" s="22"/>
      <c r="AK588" s="58"/>
      <c r="AP588" s="22"/>
    </row>
    <row r="589">
      <c r="B589" s="22"/>
      <c r="E589" s="58"/>
      <c r="J589" s="22"/>
      <c r="M589" s="58"/>
      <c r="R589" s="22"/>
      <c r="U589" s="58"/>
      <c r="Z589" s="22"/>
      <c r="AC589" s="58"/>
      <c r="AH589" s="22"/>
      <c r="AK589" s="58"/>
      <c r="AP589" s="22"/>
    </row>
    <row r="590">
      <c r="B590" s="22"/>
      <c r="E590" s="58"/>
      <c r="J590" s="22"/>
      <c r="M590" s="58"/>
      <c r="R590" s="22"/>
      <c r="U590" s="58"/>
      <c r="Z590" s="22"/>
      <c r="AC590" s="58"/>
      <c r="AH590" s="22"/>
      <c r="AK590" s="58"/>
      <c r="AP590" s="22"/>
    </row>
    <row r="591">
      <c r="B591" s="22"/>
      <c r="E591" s="58"/>
      <c r="J591" s="22"/>
      <c r="M591" s="58"/>
      <c r="R591" s="22"/>
      <c r="U591" s="58"/>
      <c r="Z591" s="22"/>
      <c r="AC591" s="58"/>
      <c r="AH591" s="22"/>
      <c r="AK591" s="58"/>
      <c r="AP591" s="22"/>
    </row>
    <row r="592">
      <c r="B592" s="22"/>
      <c r="E592" s="58"/>
      <c r="J592" s="22"/>
      <c r="M592" s="58"/>
      <c r="R592" s="22"/>
      <c r="U592" s="58"/>
      <c r="Z592" s="22"/>
      <c r="AC592" s="58"/>
      <c r="AH592" s="22"/>
      <c r="AK592" s="58"/>
      <c r="AP592" s="22"/>
    </row>
    <row r="593">
      <c r="B593" s="22"/>
      <c r="E593" s="58"/>
      <c r="J593" s="22"/>
      <c r="M593" s="58"/>
      <c r="R593" s="22"/>
      <c r="U593" s="58"/>
      <c r="Z593" s="22"/>
      <c r="AC593" s="58"/>
      <c r="AH593" s="22"/>
      <c r="AK593" s="58"/>
      <c r="AP593" s="22"/>
    </row>
    <row r="594">
      <c r="B594" s="22"/>
      <c r="E594" s="58"/>
      <c r="J594" s="22"/>
      <c r="M594" s="58"/>
      <c r="R594" s="22"/>
      <c r="U594" s="58"/>
      <c r="Z594" s="22"/>
      <c r="AC594" s="58"/>
      <c r="AH594" s="22"/>
      <c r="AK594" s="58"/>
      <c r="AP594" s="22"/>
    </row>
    <row r="595">
      <c r="B595" s="22"/>
      <c r="E595" s="58"/>
      <c r="J595" s="22"/>
      <c r="M595" s="58"/>
      <c r="R595" s="22"/>
      <c r="U595" s="58"/>
      <c r="Z595" s="22"/>
      <c r="AC595" s="58"/>
      <c r="AH595" s="22"/>
      <c r="AK595" s="58"/>
      <c r="AP595" s="22"/>
    </row>
    <row r="596">
      <c r="B596" s="22"/>
      <c r="E596" s="58"/>
      <c r="J596" s="22"/>
      <c r="M596" s="58"/>
      <c r="R596" s="22"/>
      <c r="U596" s="58"/>
      <c r="Z596" s="22"/>
      <c r="AC596" s="58"/>
      <c r="AH596" s="22"/>
      <c r="AK596" s="58"/>
      <c r="AP596" s="22"/>
    </row>
    <row r="597">
      <c r="B597" s="22"/>
      <c r="E597" s="58"/>
      <c r="J597" s="22"/>
      <c r="M597" s="58"/>
      <c r="R597" s="22"/>
      <c r="U597" s="58"/>
      <c r="Z597" s="22"/>
      <c r="AC597" s="58"/>
      <c r="AH597" s="22"/>
      <c r="AK597" s="58"/>
      <c r="AP597" s="22"/>
    </row>
    <row r="598">
      <c r="B598" s="22"/>
      <c r="E598" s="58"/>
      <c r="J598" s="22"/>
      <c r="M598" s="58"/>
      <c r="R598" s="22"/>
      <c r="U598" s="58"/>
      <c r="Z598" s="22"/>
      <c r="AC598" s="58"/>
      <c r="AH598" s="22"/>
      <c r="AK598" s="58"/>
      <c r="AP598" s="22"/>
    </row>
    <row r="599">
      <c r="B599" s="22"/>
      <c r="E599" s="58"/>
      <c r="J599" s="22"/>
      <c r="M599" s="58"/>
      <c r="R599" s="22"/>
      <c r="U599" s="58"/>
      <c r="Z599" s="22"/>
      <c r="AC599" s="58"/>
      <c r="AH599" s="22"/>
      <c r="AK599" s="58"/>
      <c r="AP599" s="22"/>
    </row>
    <row r="600">
      <c r="B600" s="22"/>
      <c r="E600" s="58"/>
      <c r="J600" s="22"/>
      <c r="M600" s="58"/>
      <c r="R600" s="22"/>
      <c r="U600" s="58"/>
      <c r="Z600" s="22"/>
      <c r="AC600" s="58"/>
      <c r="AH600" s="22"/>
      <c r="AK600" s="58"/>
      <c r="AP600" s="22"/>
    </row>
    <row r="601">
      <c r="B601" s="22"/>
      <c r="E601" s="58"/>
      <c r="J601" s="22"/>
      <c r="M601" s="58"/>
      <c r="R601" s="22"/>
      <c r="U601" s="58"/>
      <c r="Z601" s="22"/>
      <c r="AC601" s="58"/>
      <c r="AH601" s="22"/>
      <c r="AK601" s="58"/>
      <c r="AP601" s="22"/>
    </row>
    <row r="602">
      <c r="B602" s="22"/>
      <c r="E602" s="58"/>
      <c r="J602" s="22"/>
      <c r="M602" s="58"/>
      <c r="R602" s="22"/>
      <c r="U602" s="58"/>
      <c r="Z602" s="22"/>
      <c r="AC602" s="58"/>
      <c r="AH602" s="22"/>
      <c r="AK602" s="58"/>
      <c r="AP602" s="22"/>
    </row>
    <row r="603">
      <c r="B603" s="22"/>
      <c r="E603" s="58"/>
      <c r="J603" s="22"/>
      <c r="M603" s="58"/>
      <c r="R603" s="22"/>
      <c r="U603" s="58"/>
      <c r="Z603" s="22"/>
      <c r="AC603" s="58"/>
      <c r="AH603" s="22"/>
      <c r="AK603" s="58"/>
      <c r="AP603" s="22"/>
    </row>
    <row r="604">
      <c r="B604" s="22"/>
      <c r="E604" s="58"/>
      <c r="J604" s="22"/>
      <c r="M604" s="58"/>
      <c r="R604" s="22"/>
      <c r="U604" s="58"/>
      <c r="Z604" s="22"/>
      <c r="AC604" s="58"/>
      <c r="AH604" s="22"/>
      <c r="AK604" s="58"/>
      <c r="AP604" s="22"/>
    </row>
    <row r="605">
      <c r="B605" s="22"/>
      <c r="E605" s="58"/>
      <c r="J605" s="22"/>
      <c r="M605" s="58"/>
      <c r="R605" s="22"/>
      <c r="U605" s="58"/>
      <c r="Z605" s="22"/>
      <c r="AC605" s="58"/>
      <c r="AH605" s="22"/>
      <c r="AK605" s="58"/>
      <c r="AP605" s="22"/>
    </row>
    <row r="606">
      <c r="B606" s="22"/>
      <c r="E606" s="58"/>
      <c r="J606" s="22"/>
      <c r="M606" s="58"/>
      <c r="R606" s="22"/>
      <c r="U606" s="58"/>
      <c r="Z606" s="22"/>
      <c r="AC606" s="58"/>
      <c r="AH606" s="22"/>
      <c r="AK606" s="58"/>
      <c r="AP606" s="22"/>
    </row>
    <row r="607">
      <c r="B607" s="22"/>
      <c r="E607" s="58"/>
      <c r="J607" s="22"/>
      <c r="M607" s="58"/>
      <c r="R607" s="22"/>
      <c r="U607" s="58"/>
      <c r="Z607" s="22"/>
      <c r="AC607" s="58"/>
      <c r="AH607" s="22"/>
      <c r="AK607" s="58"/>
      <c r="AP607" s="22"/>
    </row>
    <row r="608">
      <c r="B608" s="22"/>
      <c r="E608" s="58"/>
      <c r="J608" s="22"/>
      <c r="M608" s="58"/>
      <c r="R608" s="22"/>
      <c r="U608" s="58"/>
      <c r="Z608" s="22"/>
      <c r="AC608" s="58"/>
      <c r="AH608" s="22"/>
      <c r="AK608" s="58"/>
      <c r="AP608" s="22"/>
    </row>
    <row r="609">
      <c r="B609" s="22"/>
      <c r="E609" s="58"/>
      <c r="J609" s="22"/>
      <c r="M609" s="58"/>
      <c r="R609" s="22"/>
      <c r="U609" s="58"/>
      <c r="Z609" s="22"/>
      <c r="AC609" s="58"/>
      <c r="AH609" s="22"/>
      <c r="AK609" s="58"/>
      <c r="AP609" s="22"/>
    </row>
    <row r="610">
      <c r="B610" s="22"/>
      <c r="E610" s="58"/>
      <c r="J610" s="22"/>
      <c r="M610" s="58"/>
      <c r="R610" s="22"/>
      <c r="U610" s="58"/>
      <c r="Z610" s="22"/>
      <c r="AC610" s="58"/>
      <c r="AH610" s="22"/>
      <c r="AK610" s="58"/>
      <c r="AP610" s="22"/>
    </row>
    <row r="611">
      <c r="B611" s="22"/>
      <c r="E611" s="58"/>
      <c r="J611" s="22"/>
      <c r="M611" s="58"/>
      <c r="R611" s="22"/>
      <c r="U611" s="58"/>
      <c r="Z611" s="22"/>
      <c r="AC611" s="58"/>
      <c r="AH611" s="22"/>
      <c r="AK611" s="58"/>
      <c r="AP611" s="22"/>
    </row>
    <row r="612">
      <c r="B612" s="22"/>
      <c r="E612" s="58"/>
      <c r="J612" s="22"/>
      <c r="M612" s="58"/>
      <c r="R612" s="22"/>
      <c r="U612" s="58"/>
      <c r="Z612" s="22"/>
      <c r="AC612" s="58"/>
      <c r="AH612" s="22"/>
      <c r="AK612" s="58"/>
      <c r="AP612" s="22"/>
    </row>
    <row r="613">
      <c r="B613" s="22"/>
      <c r="E613" s="58"/>
      <c r="J613" s="22"/>
      <c r="M613" s="58"/>
      <c r="R613" s="22"/>
      <c r="U613" s="58"/>
      <c r="Z613" s="22"/>
      <c r="AC613" s="58"/>
      <c r="AH613" s="22"/>
      <c r="AK613" s="58"/>
      <c r="AP613" s="22"/>
    </row>
    <row r="614">
      <c r="B614" s="22"/>
      <c r="E614" s="58"/>
      <c r="J614" s="22"/>
      <c r="M614" s="58"/>
      <c r="R614" s="22"/>
      <c r="U614" s="58"/>
      <c r="Z614" s="22"/>
      <c r="AC614" s="58"/>
      <c r="AH614" s="22"/>
      <c r="AK614" s="58"/>
      <c r="AP614" s="22"/>
    </row>
    <row r="615">
      <c r="B615" s="22"/>
      <c r="E615" s="58"/>
      <c r="J615" s="22"/>
      <c r="M615" s="58"/>
      <c r="R615" s="22"/>
      <c r="U615" s="58"/>
      <c r="Z615" s="22"/>
      <c r="AC615" s="58"/>
      <c r="AH615" s="22"/>
      <c r="AK615" s="58"/>
      <c r="AP615" s="22"/>
    </row>
    <row r="616">
      <c r="B616" s="22"/>
      <c r="E616" s="58"/>
      <c r="J616" s="22"/>
      <c r="M616" s="58"/>
      <c r="R616" s="22"/>
      <c r="U616" s="58"/>
      <c r="Z616" s="22"/>
      <c r="AC616" s="58"/>
      <c r="AH616" s="22"/>
      <c r="AK616" s="58"/>
      <c r="AP616" s="22"/>
    </row>
    <row r="617">
      <c r="B617" s="22"/>
      <c r="E617" s="58"/>
      <c r="J617" s="22"/>
      <c r="M617" s="58"/>
      <c r="R617" s="22"/>
      <c r="U617" s="58"/>
      <c r="Z617" s="22"/>
      <c r="AC617" s="58"/>
      <c r="AH617" s="22"/>
      <c r="AK617" s="58"/>
      <c r="AP617" s="22"/>
    </row>
    <row r="618">
      <c r="B618" s="22"/>
      <c r="E618" s="58"/>
      <c r="J618" s="22"/>
      <c r="M618" s="58"/>
      <c r="R618" s="22"/>
      <c r="U618" s="58"/>
      <c r="Z618" s="22"/>
      <c r="AC618" s="58"/>
      <c r="AH618" s="22"/>
      <c r="AK618" s="58"/>
      <c r="AP618" s="22"/>
    </row>
    <row r="619">
      <c r="B619" s="22"/>
      <c r="E619" s="58"/>
      <c r="J619" s="22"/>
      <c r="M619" s="58"/>
      <c r="R619" s="22"/>
      <c r="U619" s="58"/>
      <c r="Z619" s="22"/>
      <c r="AC619" s="58"/>
      <c r="AH619" s="22"/>
      <c r="AK619" s="58"/>
      <c r="AP619" s="22"/>
    </row>
    <row r="620">
      <c r="B620" s="22"/>
      <c r="E620" s="58"/>
      <c r="J620" s="22"/>
      <c r="M620" s="58"/>
      <c r="R620" s="22"/>
      <c r="U620" s="58"/>
      <c r="Z620" s="22"/>
      <c r="AC620" s="58"/>
      <c r="AH620" s="22"/>
      <c r="AK620" s="58"/>
      <c r="AP620" s="22"/>
    </row>
    <row r="621">
      <c r="B621" s="22"/>
      <c r="E621" s="58"/>
      <c r="J621" s="22"/>
      <c r="M621" s="58"/>
      <c r="R621" s="22"/>
      <c r="U621" s="58"/>
      <c r="Z621" s="22"/>
      <c r="AC621" s="58"/>
      <c r="AH621" s="22"/>
      <c r="AK621" s="58"/>
      <c r="AP621" s="22"/>
    </row>
    <row r="622">
      <c r="B622" s="22"/>
      <c r="E622" s="58"/>
      <c r="J622" s="22"/>
      <c r="M622" s="58"/>
      <c r="R622" s="22"/>
      <c r="U622" s="58"/>
      <c r="Z622" s="22"/>
      <c r="AC622" s="58"/>
      <c r="AH622" s="22"/>
      <c r="AK622" s="58"/>
      <c r="AP622" s="22"/>
    </row>
    <row r="623">
      <c r="B623" s="22"/>
      <c r="E623" s="58"/>
      <c r="J623" s="22"/>
      <c r="M623" s="58"/>
      <c r="R623" s="22"/>
      <c r="U623" s="58"/>
      <c r="Z623" s="22"/>
      <c r="AC623" s="58"/>
      <c r="AH623" s="22"/>
      <c r="AK623" s="58"/>
      <c r="AP623" s="22"/>
    </row>
    <row r="624">
      <c r="B624" s="22"/>
      <c r="E624" s="58"/>
      <c r="J624" s="22"/>
      <c r="M624" s="58"/>
      <c r="R624" s="22"/>
      <c r="U624" s="58"/>
      <c r="Z624" s="22"/>
      <c r="AC624" s="58"/>
      <c r="AH624" s="22"/>
      <c r="AK624" s="58"/>
      <c r="AP624" s="22"/>
    </row>
    <row r="625">
      <c r="B625" s="22"/>
      <c r="E625" s="58"/>
      <c r="J625" s="22"/>
      <c r="M625" s="58"/>
      <c r="R625" s="22"/>
      <c r="U625" s="58"/>
      <c r="Z625" s="22"/>
      <c r="AC625" s="58"/>
      <c r="AH625" s="22"/>
      <c r="AK625" s="58"/>
      <c r="AP625" s="22"/>
    </row>
    <row r="626">
      <c r="B626" s="22"/>
      <c r="E626" s="58"/>
      <c r="J626" s="22"/>
      <c r="M626" s="58"/>
      <c r="R626" s="22"/>
      <c r="U626" s="58"/>
      <c r="Z626" s="22"/>
      <c r="AC626" s="58"/>
      <c r="AH626" s="22"/>
      <c r="AK626" s="58"/>
      <c r="AP626" s="22"/>
    </row>
    <row r="627">
      <c r="B627" s="22"/>
      <c r="E627" s="58"/>
      <c r="J627" s="22"/>
      <c r="M627" s="58"/>
      <c r="R627" s="22"/>
      <c r="U627" s="58"/>
      <c r="Z627" s="22"/>
      <c r="AC627" s="58"/>
      <c r="AH627" s="22"/>
      <c r="AK627" s="58"/>
      <c r="AP627" s="22"/>
    </row>
    <row r="628">
      <c r="B628" s="22"/>
      <c r="E628" s="58"/>
      <c r="J628" s="22"/>
      <c r="M628" s="58"/>
      <c r="R628" s="22"/>
      <c r="U628" s="58"/>
      <c r="Z628" s="22"/>
      <c r="AC628" s="58"/>
      <c r="AH628" s="22"/>
      <c r="AK628" s="58"/>
      <c r="AP628" s="22"/>
    </row>
    <row r="629">
      <c r="B629" s="22"/>
      <c r="E629" s="58"/>
      <c r="J629" s="22"/>
      <c r="M629" s="58"/>
      <c r="R629" s="22"/>
      <c r="U629" s="58"/>
      <c r="Z629" s="22"/>
      <c r="AC629" s="58"/>
      <c r="AH629" s="22"/>
      <c r="AK629" s="58"/>
      <c r="AP629" s="22"/>
    </row>
    <row r="630">
      <c r="B630" s="22"/>
      <c r="E630" s="58"/>
      <c r="J630" s="22"/>
      <c r="M630" s="58"/>
      <c r="R630" s="22"/>
      <c r="U630" s="58"/>
      <c r="Z630" s="22"/>
      <c r="AC630" s="58"/>
      <c r="AH630" s="22"/>
      <c r="AK630" s="58"/>
      <c r="AP630" s="22"/>
    </row>
    <row r="631">
      <c r="B631" s="22"/>
      <c r="E631" s="58"/>
      <c r="J631" s="22"/>
      <c r="M631" s="58"/>
      <c r="R631" s="22"/>
      <c r="U631" s="58"/>
      <c r="Z631" s="22"/>
      <c r="AC631" s="58"/>
      <c r="AH631" s="22"/>
      <c r="AK631" s="58"/>
      <c r="AP631" s="22"/>
    </row>
    <row r="632">
      <c r="B632" s="22"/>
      <c r="E632" s="58"/>
      <c r="J632" s="22"/>
      <c r="M632" s="58"/>
      <c r="R632" s="22"/>
      <c r="U632" s="58"/>
      <c r="Z632" s="22"/>
      <c r="AC632" s="58"/>
      <c r="AH632" s="22"/>
      <c r="AK632" s="58"/>
      <c r="AP632" s="22"/>
    </row>
    <row r="633">
      <c r="B633" s="22"/>
      <c r="E633" s="58"/>
      <c r="J633" s="22"/>
      <c r="M633" s="58"/>
      <c r="R633" s="22"/>
      <c r="U633" s="58"/>
      <c r="Z633" s="22"/>
      <c r="AC633" s="58"/>
      <c r="AH633" s="22"/>
      <c r="AK633" s="58"/>
      <c r="AP633" s="22"/>
    </row>
    <row r="634">
      <c r="B634" s="22"/>
      <c r="E634" s="58"/>
      <c r="J634" s="22"/>
      <c r="M634" s="58"/>
      <c r="R634" s="22"/>
      <c r="U634" s="58"/>
      <c r="Z634" s="22"/>
      <c r="AC634" s="58"/>
      <c r="AH634" s="22"/>
      <c r="AK634" s="58"/>
      <c r="AP634" s="22"/>
    </row>
    <row r="635">
      <c r="B635" s="22"/>
      <c r="E635" s="58"/>
      <c r="J635" s="22"/>
      <c r="M635" s="58"/>
      <c r="R635" s="22"/>
      <c r="U635" s="58"/>
      <c r="Z635" s="22"/>
      <c r="AC635" s="58"/>
      <c r="AH635" s="22"/>
      <c r="AK635" s="58"/>
      <c r="AP635" s="22"/>
    </row>
    <row r="636">
      <c r="B636" s="22"/>
      <c r="E636" s="58"/>
      <c r="J636" s="22"/>
      <c r="M636" s="58"/>
      <c r="R636" s="22"/>
      <c r="U636" s="58"/>
      <c r="Z636" s="22"/>
      <c r="AC636" s="58"/>
      <c r="AH636" s="22"/>
      <c r="AK636" s="58"/>
      <c r="AP636" s="22"/>
    </row>
    <row r="637">
      <c r="B637" s="22"/>
      <c r="E637" s="58"/>
      <c r="J637" s="22"/>
      <c r="M637" s="58"/>
      <c r="R637" s="22"/>
      <c r="U637" s="58"/>
      <c r="Z637" s="22"/>
      <c r="AC637" s="58"/>
      <c r="AH637" s="22"/>
      <c r="AK637" s="58"/>
      <c r="AP637" s="22"/>
    </row>
    <row r="638">
      <c r="B638" s="22"/>
      <c r="E638" s="58"/>
      <c r="J638" s="22"/>
      <c r="M638" s="58"/>
      <c r="R638" s="22"/>
      <c r="U638" s="58"/>
      <c r="Z638" s="22"/>
      <c r="AC638" s="58"/>
      <c r="AH638" s="22"/>
      <c r="AK638" s="58"/>
      <c r="AP638" s="22"/>
    </row>
    <row r="639">
      <c r="B639" s="22"/>
      <c r="E639" s="58"/>
      <c r="J639" s="22"/>
      <c r="M639" s="58"/>
      <c r="R639" s="22"/>
      <c r="U639" s="58"/>
      <c r="Z639" s="22"/>
      <c r="AC639" s="58"/>
      <c r="AH639" s="22"/>
      <c r="AK639" s="58"/>
      <c r="AP639" s="22"/>
    </row>
    <row r="640">
      <c r="B640" s="22"/>
      <c r="E640" s="58"/>
      <c r="J640" s="22"/>
      <c r="M640" s="58"/>
      <c r="R640" s="22"/>
      <c r="U640" s="58"/>
      <c r="Z640" s="22"/>
      <c r="AC640" s="58"/>
      <c r="AH640" s="22"/>
      <c r="AK640" s="58"/>
      <c r="AP640" s="22"/>
    </row>
    <row r="641">
      <c r="B641" s="22"/>
      <c r="E641" s="58"/>
      <c r="J641" s="22"/>
      <c r="M641" s="58"/>
      <c r="R641" s="22"/>
      <c r="U641" s="58"/>
      <c r="Z641" s="22"/>
      <c r="AC641" s="58"/>
      <c r="AH641" s="22"/>
      <c r="AK641" s="58"/>
      <c r="AP641" s="22"/>
    </row>
    <row r="642">
      <c r="B642" s="22"/>
      <c r="E642" s="58"/>
      <c r="J642" s="22"/>
      <c r="M642" s="58"/>
      <c r="R642" s="22"/>
      <c r="U642" s="58"/>
      <c r="Z642" s="22"/>
      <c r="AC642" s="58"/>
      <c r="AH642" s="22"/>
      <c r="AK642" s="58"/>
      <c r="AP642" s="22"/>
    </row>
    <row r="643">
      <c r="B643" s="22"/>
      <c r="E643" s="58"/>
      <c r="J643" s="22"/>
      <c r="M643" s="58"/>
      <c r="R643" s="22"/>
      <c r="U643" s="58"/>
      <c r="Z643" s="22"/>
      <c r="AC643" s="58"/>
      <c r="AH643" s="22"/>
      <c r="AK643" s="58"/>
      <c r="AP643" s="22"/>
    </row>
    <row r="644">
      <c r="B644" s="22"/>
      <c r="E644" s="58"/>
      <c r="J644" s="22"/>
      <c r="M644" s="58"/>
      <c r="R644" s="22"/>
      <c r="U644" s="58"/>
      <c r="Z644" s="22"/>
      <c r="AC644" s="58"/>
      <c r="AH644" s="22"/>
      <c r="AK644" s="58"/>
      <c r="AP644" s="22"/>
    </row>
    <row r="645">
      <c r="B645" s="22"/>
      <c r="E645" s="58"/>
      <c r="J645" s="22"/>
      <c r="M645" s="58"/>
      <c r="R645" s="22"/>
      <c r="U645" s="58"/>
      <c r="Z645" s="22"/>
      <c r="AC645" s="58"/>
      <c r="AH645" s="22"/>
      <c r="AK645" s="58"/>
      <c r="AP645" s="22"/>
    </row>
    <row r="646">
      <c r="B646" s="22"/>
      <c r="E646" s="58"/>
      <c r="J646" s="22"/>
      <c r="M646" s="58"/>
      <c r="R646" s="22"/>
      <c r="U646" s="58"/>
      <c r="Z646" s="22"/>
      <c r="AC646" s="58"/>
      <c r="AH646" s="22"/>
      <c r="AK646" s="58"/>
      <c r="AP646" s="22"/>
    </row>
    <row r="647">
      <c r="B647" s="22"/>
      <c r="E647" s="58"/>
      <c r="J647" s="22"/>
      <c r="M647" s="58"/>
      <c r="R647" s="22"/>
      <c r="U647" s="58"/>
      <c r="Z647" s="22"/>
      <c r="AC647" s="58"/>
      <c r="AH647" s="22"/>
      <c r="AK647" s="58"/>
      <c r="AP647" s="22"/>
    </row>
    <row r="648">
      <c r="B648" s="22"/>
      <c r="E648" s="58"/>
      <c r="J648" s="22"/>
      <c r="M648" s="58"/>
      <c r="R648" s="22"/>
      <c r="U648" s="58"/>
      <c r="Z648" s="22"/>
      <c r="AC648" s="58"/>
      <c r="AH648" s="22"/>
      <c r="AK648" s="58"/>
      <c r="AP648" s="22"/>
    </row>
    <row r="649">
      <c r="B649" s="22"/>
      <c r="E649" s="58"/>
      <c r="J649" s="22"/>
      <c r="M649" s="58"/>
      <c r="R649" s="22"/>
      <c r="U649" s="58"/>
      <c r="Z649" s="22"/>
      <c r="AC649" s="58"/>
      <c r="AH649" s="22"/>
      <c r="AK649" s="58"/>
      <c r="AP649" s="22"/>
    </row>
    <row r="650">
      <c r="B650" s="22"/>
      <c r="E650" s="58"/>
      <c r="J650" s="22"/>
      <c r="M650" s="58"/>
      <c r="R650" s="22"/>
      <c r="U650" s="58"/>
      <c r="Z650" s="22"/>
      <c r="AC650" s="58"/>
      <c r="AH650" s="22"/>
      <c r="AK650" s="58"/>
      <c r="AP650" s="22"/>
    </row>
    <row r="651">
      <c r="B651" s="22"/>
      <c r="E651" s="58"/>
      <c r="J651" s="22"/>
      <c r="M651" s="58"/>
      <c r="R651" s="22"/>
      <c r="U651" s="58"/>
      <c r="Z651" s="22"/>
      <c r="AC651" s="58"/>
      <c r="AH651" s="22"/>
      <c r="AK651" s="58"/>
      <c r="AP651" s="22"/>
    </row>
    <row r="652">
      <c r="B652" s="22"/>
      <c r="E652" s="58"/>
      <c r="J652" s="22"/>
      <c r="M652" s="58"/>
      <c r="R652" s="22"/>
      <c r="U652" s="58"/>
      <c r="Z652" s="22"/>
      <c r="AC652" s="58"/>
      <c r="AH652" s="22"/>
      <c r="AK652" s="58"/>
      <c r="AP652" s="22"/>
    </row>
    <row r="653">
      <c r="B653" s="22"/>
      <c r="E653" s="58"/>
      <c r="J653" s="22"/>
      <c r="M653" s="58"/>
      <c r="R653" s="22"/>
      <c r="U653" s="58"/>
      <c r="Z653" s="22"/>
      <c r="AC653" s="58"/>
      <c r="AH653" s="22"/>
      <c r="AK653" s="58"/>
      <c r="AP653" s="22"/>
    </row>
    <row r="654">
      <c r="B654" s="22"/>
      <c r="E654" s="58"/>
      <c r="J654" s="22"/>
      <c r="M654" s="58"/>
      <c r="R654" s="22"/>
      <c r="U654" s="58"/>
      <c r="Z654" s="22"/>
      <c r="AC654" s="58"/>
      <c r="AH654" s="22"/>
      <c r="AK654" s="58"/>
      <c r="AP654" s="22"/>
    </row>
    <row r="655">
      <c r="B655" s="22"/>
      <c r="E655" s="58"/>
      <c r="J655" s="22"/>
      <c r="M655" s="58"/>
      <c r="R655" s="22"/>
      <c r="U655" s="58"/>
      <c r="Z655" s="22"/>
      <c r="AC655" s="58"/>
      <c r="AH655" s="22"/>
      <c r="AK655" s="58"/>
      <c r="AP655" s="22"/>
    </row>
    <row r="656">
      <c r="B656" s="22"/>
      <c r="E656" s="58"/>
      <c r="J656" s="22"/>
      <c r="M656" s="58"/>
      <c r="R656" s="22"/>
      <c r="U656" s="58"/>
      <c r="Z656" s="22"/>
      <c r="AC656" s="58"/>
      <c r="AH656" s="22"/>
      <c r="AK656" s="58"/>
      <c r="AP656" s="22"/>
    </row>
    <row r="657">
      <c r="B657" s="22"/>
      <c r="E657" s="58"/>
      <c r="J657" s="22"/>
      <c r="M657" s="58"/>
      <c r="R657" s="22"/>
      <c r="U657" s="58"/>
      <c r="Z657" s="22"/>
      <c r="AC657" s="58"/>
      <c r="AH657" s="22"/>
      <c r="AK657" s="58"/>
      <c r="AP657" s="22"/>
    </row>
    <row r="658">
      <c r="B658" s="22"/>
      <c r="E658" s="58"/>
      <c r="J658" s="22"/>
      <c r="M658" s="58"/>
      <c r="R658" s="22"/>
      <c r="U658" s="58"/>
      <c r="Z658" s="22"/>
      <c r="AC658" s="58"/>
      <c r="AH658" s="22"/>
      <c r="AK658" s="58"/>
      <c r="AP658" s="22"/>
    </row>
    <row r="659">
      <c r="B659" s="22"/>
      <c r="E659" s="58"/>
      <c r="J659" s="22"/>
      <c r="M659" s="58"/>
      <c r="R659" s="22"/>
      <c r="U659" s="58"/>
      <c r="Z659" s="22"/>
      <c r="AC659" s="58"/>
      <c r="AH659" s="22"/>
      <c r="AK659" s="58"/>
      <c r="AP659" s="22"/>
    </row>
    <row r="660">
      <c r="B660" s="22"/>
      <c r="E660" s="58"/>
      <c r="J660" s="22"/>
      <c r="M660" s="58"/>
      <c r="R660" s="22"/>
      <c r="U660" s="58"/>
      <c r="Z660" s="22"/>
      <c r="AC660" s="58"/>
      <c r="AH660" s="22"/>
      <c r="AK660" s="58"/>
      <c r="AP660" s="22"/>
    </row>
    <row r="661">
      <c r="B661" s="22"/>
      <c r="E661" s="58"/>
      <c r="J661" s="22"/>
      <c r="M661" s="58"/>
      <c r="R661" s="22"/>
      <c r="U661" s="58"/>
      <c r="Z661" s="22"/>
      <c r="AC661" s="58"/>
      <c r="AH661" s="22"/>
      <c r="AK661" s="58"/>
      <c r="AP661" s="22"/>
    </row>
    <row r="662">
      <c r="B662" s="22"/>
      <c r="E662" s="58"/>
      <c r="J662" s="22"/>
      <c r="M662" s="58"/>
      <c r="R662" s="22"/>
      <c r="U662" s="58"/>
      <c r="Z662" s="22"/>
      <c r="AC662" s="58"/>
      <c r="AH662" s="22"/>
      <c r="AK662" s="58"/>
      <c r="AP662" s="22"/>
    </row>
    <row r="663">
      <c r="B663" s="22"/>
      <c r="E663" s="58"/>
      <c r="J663" s="22"/>
      <c r="M663" s="58"/>
      <c r="R663" s="22"/>
      <c r="U663" s="58"/>
      <c r="Z663" s="22"/>
      <c r="AC663" s="58"/>
      <c r="AH663" s="22"/>
      <c r="AK663" s="58"/>
      <c r="AP663" s="22"/>
    </row>
    <row r="664">
      <c r="B664" s="22"/>
      <c r="E664" s="58"/>
      <c r="J664" s="22"/>
      <c r="M664" s="58"/>
      <c r="R664" s="22"/>
      <c r="U664" s="58"/>
      <c r="Z664" s="22"/>
      <c r="AC664" s="58"/>
      <c r="AH664" s="22"/>
      <c r="AK664" s="58"/>
      <c r="AP664" s="22"/>
    </row>
    <row r="665">
      <c r="B665" s="22"/>
      <c r="E665" s="58"/>
      <c r="J665" s="22"/>
      <c r="M665" s="58"/>
      <c r="R665" s="22"/>
      <c r="U665" s="58"/>
      <c r="Z665" s="22"/>
      <c r="AC665" s="58"/>
      <c r="AH665" s="22"/>
      <c r="AK665" s="58"/>
      <c r="AP665" s="22"/>
    </row>
    <row r="666">
      <c r="B666" s="22"/>
      <c r="E666" s="58"/>
      <c r="J666" s="22"/>
      <c r="M666" s="58"/>
      <c r="R666" s="22"/>
      <c r="U666" s="58"/>
      <c r="Z666" s="22"/>
      <c r="AC666" s="58"/>
      <c r="AH666" s="22"/>
      <c r="AK666" s="58"/>
      <c r="AP666" s="22"/>
    </row>
    <row r="667">
      <c r="B667" s="22"/>
      <c r="E667" s="58"/>
      <c r="J667" s="22"/>
      <c r="M667" s="58"/>
      <c r="R667" s="22"/>
      <c r="U667" s="58"/>
      <c r="Z667" s="22"/>
      <c r="AC667" s="58"/>
      <c r="AH667" s="22"/>
      <c r="AK667" s="58"/>
      <c r="AP667" s="22"/>
    </row>
    <row r="668">
      <c r="B668" s="22"/>
      <c r="E668" s="58"/>
      <c r="J668" s="22"/>
      <c r="M668" s="58"/>
      <c r="R668" s="22"/>
      <c r="U668" s="58"/>
      <c r="Z668" s="22"/>
      <c r="AC668" s="58"/>
      <c r="AH668" s="22"/>
      <c r="AK668" s="58"/>
      <c r="AP668" s="22"/>
    </row>
    <row r="669">
      <c r="B669" s="22"/>
      <c r="E669" s="58"/>
      <c r="J669" s="22"/>
      <c r="M669" s="58"/>
      <c r="R669" s="22"/>
      <c r="U669" s="58"/>
      <c r="Z669" s="22"/>
      <c r="AC669" s="58"/>
      <c r="AH669" s="22"/>
      <c r="AK669" s="58"/>
      <c r="AP669" s="22"/>
    </row>
    <row r="670">
      <c r="B670" s="22"/>
      <c r="E670" s="58"/>
      <c r="J670" s="22"/>
      <c r="M670" s="58"/>
      <c r="R670" s="22"/>
      <c r="U670" s="58"/>
      <c r="Z670" s="22"/>
      <c r="AC670" s="58"/>
      <c r="AH670" s="22"/>
      <c r="AK670" s="58"/>
      <c r="AP670" s="22"/>
    </row>
    <row r="671">
      <c r="B671" s="22"/>
      <c r="E671" s="58"/>
      <c r="J671" s="22"/>
      <c r="M671" s="58"/>
      <c r="R671" s="22"/>
      <c r="U671" s="58"/>
      <c r="Z671" s="22"/>
      <c r="AC671" s="58"/>
      <c r="AH671" s="22"/>
      <c r="AK671" s="58"/>
      <c r="AP671" s="22"/>
    </row>
    <row r="672">
      <c r="B672" s="22"/>
      <c r="E672" s="58"/>
      <c r="J672" s="22"/>
      <c r="M672" s="58"/>
      <c r="R672" s="22"/>
      <c r="U672" s="58"/>
      <c r="Z672" s="22"/>
      <c r="AC672" s="58"/>
      <c r="AH672" s="22"/>
      <c r="AK672" s="58"/>
      <c r="AP672" s="22"/>
    </row>
    <row r="673">
      <c r="B673" s="22"/>
      <c r="E673" s="58"/>
      <c r="J673" s="22"/>
      <c r="M673" s="58"/>
      <c r="R673" s="22"/>
      <c r="U673" s="58"/>
      <c r="Z673" s="22"/>
      <c r="AC673" s="58"/>
      <c r="AH673" s="22"/>
      <c r="AK673" s="58"/>
      <c r="AP673" s="22"/>
    </row>
    <row r="674">
      <c r="B674" s="22"/>
      <c r="E674" s="58"/>
      <c r="J674" s="22"/>
      <c r="M674" s="58"/>
      <c r="R674" s="22"/>
      <c r="U674" s="58"/>
      <c r="Z674" s="22"/>
      <c r="AC674" s="58"/>
      <c r="AH674" s="22"/>
      <c r="AK674" s="58"/>
      <c r="AP674" s="22"/>
    </row>
    <row r="675">
      <c r="B675" s="22"/>
      <c r="E675" s="58"/>
      <c r="J675" s="22"/>
      <c r="M675" s="58"/>
      <c r="R675" s="22"/>
      <c r="U675" s="58"/>
      <c r="Z675" s="22"/>
      <c r="AC675" s="58"/>
      <c r="AH675" s="22"/>
      <c r="AK675" s="58"/>
      <c r="AP675" s="22"/>
    </row>
    <row r="676">
      <c r="B676" s="22"/>
      <c r="E676" s="58"/>
      <c r="J676" s="22"/>
      <c r="M676" s="58"/>
      <c r="R676" s="22"/>
      <c r="U676" s="58"/>
      <c r="Z676" s="22"/>
      <c r="AC676" s="58"/>
      <c r="AH676" s="22"/>
      <c r="AK676" s="58"/>
      <c r="AP676" s="22"/>
    </row>
    <row r="677">
      <c r="B677" s="22"/>
      <c r="E677" s="58"/>
      <c r="J677" s="22"/>
      <c r="M677" s="58"/>
      <c r="R677" s="22"/>
      <c r="U677" s="58"/>
      <c r="Z677" s="22"/>
      <c r="AC677" s="58"/>
      <c r="AH677" s="22"/>
      <c r="AK677" s="58"/>
      <c r="AP677" s="22"/>
    </row>
    <row r="678">
      <c r="B678" s="22"/>
      <c r="E678" s="58"/>
      <c r="J678" s="22"/>
      <c r="M678" s="58"/>
      <c r="R678" s="22"/>
      <c r="U678" s="58"/>
      <c r="Z678" s="22"/>
      <c r="AC678" s="58"/>
      <c r="AH678" s="22"/>
      <c r="AK678" s="58"/>
      <c r="AP678" s="22"/>
    </row>
    <row r="679">
      <c r="B679" s="22"/>
      <c r="E679" s="58"/>
      <c r="J679" s="22"/>
      <c r="M679" s="58"/>
      <c r="R679" s="22"/>
      <c r="U679" s="58"/>
      <c r="Z679" s="22"/>
      <c r="AC679" s="58"/>
      <c r="AH679" s="22"/>
      <c r="AK679" s="58"/>
      <c r="AP679" s="22"/>
    </row>
    <row r="680">
      <c r="B680" s="22"/>
      <c r="E680" s="58"/>
      <c r="J680" s="22"/>
      <c r="M680" s="58"/>
      <c r="R680" s="22"/>
      <c r="U680" s="58"/>
      <c r="Z680" s="22"/>
      <c r="AC680" s="58"/>
      <c r="AH680" s="22"/>
      <c r="AK680" s="58"/>
      <c r="AP680" s="22"/>
    </row>
    <row r="681">
      <c r="B681" s="22"/>
      <c r="E681" s="58"/>
      <c r="J681" s="22"/>
      <c r="M681" s="58"/>
      <c r="R681" s="22"/>
      <c r="U681" s="58"/>
      <c r="Z681" s="22"/>
      <c r="AC681" s="58"/>
      <c r="AH681" s="22"/>
      <c r="AK681" s="58"/>
      <c r="AP681" s="22"/>
    </row>
    <row r="682">
      <c r="B682" s="22"/>
      <c r="E682" s="58"/>
      <c r="J682" s="22"/>
      <c r="M682" s="58"/>
      <c r="R682" s="22"/>
      <c r="U682" s="58"/>
      <c r="Z682" s="22"/>
      <c r="AC682" s="58"/>
      <c r="AH682" s="22"/>
      <c r="AK682" s="58"/>
      <c r="AP682" s="22"/>
    </row>
    <row r="683">
      <c r="B683" s="22"/>
      <c r="E683" s="58"/>
      <c r="J683" s="22"/>
      <c r="M683" s="58"/>
      <c r="R683" s="22"/>
      <c r="U683" s="58"/>
      <c r="Z683" s="22"/>
      <c r="AC683" s="58"/>
      <c r="AH683" s="22"/>
      <c r="AK683" s="58"/>
      <c r="AP683" s="22"/>
    </row>
    <row r="684">
      <c r="B684" s="22"/>
      <c r="E684" s="58"/>
      <c r="J684" s="22"/>
      <c r="M684" s="58"/>
      <c r="R684" s="22"/>
      <c r="U684" s="58"/>
      <c r="Z684" s="22"/>
      <c r="AC684" s="58"/>
      <c r="AH684" s="22"/>
      <c r="AK684" s="58"/>
      <c r="AP684" s="22"/>
    </row>
    <row r="685">
      <c r="B685" s="22"/>
      <c r="E685" s="58"/>
      <c r="J685" s="22"/>
      <c r="M685" s="58"/>
      <c r="R685" s="22"/>
      <c r="U685" s="58"/>
      <c r="Z685" s="22"/>
      <c r="AC685" s="58"/>
      <c r="AH685" s="22"/>
      <c r="AK685" s="58"/>
      <c r="AP685" s="22"/>
    </row>
    <row r="686">
      <c r="B686" s="22"/>
      <c r="E686" s="58"/>
      <c r="J686" s="22"/>
      <c r="M686" s="58"/>
      <c r="R686" s="22"/>
      <c r="U686" s="58"/>
      <c r="Z686" s="22"/>
      <c r="AC686" s="58"/>
      <c r="AH686" s="22"/>
      <c r="AK686" s="58"/>
      <c r="AP686" s="22"/>
    </row>
    <row r="687">
      <c r="B687" s="22"/>
      <c r="E687" s="58"/>
      <c r="J687" s="22"/>
      <c r="M687" s="58"/>
      <c r="R687" s="22"/>
      <c r="U687" s="58"/>
      <c r="Z687" s="22"/>
      <c r="AC687" s="58"/>
      <c r="AH687" s="22"/>
      <c r="AK687" s="58"/>
      <c r="AP687" s="22"/>
    </row>
    <row r="688">
      <c r="B688" s="22"/>
      <c r="E688" s="58"/>
      <c r="J688" s="22"/>
      <c r="M688" s="58"/>
      <c r="R688" s="22"/>
      <c r="U688" s="58"/>
      <c r="Z688" s="22"/>
      <c r="AC688" s="58"/>
      <c r="AH688" s="22"/>
      <c r="AK688" s="58"/>
      <c r="AP688" s="22"/>
    </row>
    <row r="689">
      <c r="B689" s="22"/>
      <c r="E689" s="58"/>
      <c r="J689" s="22"/>
      <c r="M689" s="58"/>
      <c r="R689" s="22"/>
      <c r="U689" s="58"/>
      <c r="Z689" s="22"/>
      <c r="AC689" s="58"/>
      <c r="AH689" s="22"/>
      <c r="AK689" s="58"/>
      <c r="AP689" s="22"/>
    </row>
    <row r="690">
      <c r="B690" s="22"/>
      <c r="E690" s="58"/>
      <c r="J690" s="22"/>
      <c r="M690" s="58"/>
      <c r="R690" s="22"/>
      <c r="U690" s="58"/>
      <c r="Z690" s="22"/>
      <c r="AC690" s="58"/>
      <c r="AH690" s="22"/>
      <c r="AK690" s="58"/>
      <c r="AP690" s="22"/>
    </row>
    <row r="691">
      <c r="B691" s="22"/>
      <c r="E691" s="58"/>
      <c r="J691" s="22"/>
      <c r="M691" s="58"/>
      <c r="R691" s="22"/>
      <c r="U691" s="58"/>
      <c r="Z691" s="22"/>
      <c r="AC691" s="58"/>
      <c r="AH691" s="22"/>
      <c r="AK691" s="58"/>
      <c r="AP691" s="22"/>
    </row>
    <row r="692">
      <c r="B692" s="22"/>
      <c r="E692" s="58"/>
      <c r="J692" s="22"/>
      <c r="M692" s="58"/>
      <c r="R692" s="22"/>
      <c r="U692" s="58"/>
      <c r="Z692" s="22"/>
      <c r="AC692" s="58"/>
      <c r="AH692" s="22"/>
      <c r="AK692" s="58"/>
      <c r="AP692" s="22"/>
    </row>
    <row r="693">
      <c r="B693" s="22"/>
      <c r="E693" s="58"/>
      <c r="J693" s="22"/>
      <c r="M693" s="58"/>
      <c r="R693" s="22"/>
      <c r="U693" s="58"/>
      <c r="Z693" s="22"/>
      <c r="AC693" s="58"/>
      <c r="AH693" s="22"/>
      <c r="AK693" s="58"/>
      <c r="AP693" s="22"/>
    </row>
    <row r="694">
      <c r="B694" s="22"/>
      <c r="E694" s="58"/>
      <c r="J694" s="22"/>
      <c r="M694" s="58"/>
      <c r="R694" s="22"/>
      <c r="U694" s="58"/>
      <c r="Z694" s="22"/>
      <c r="AC694" s="58"/>
      <c r="AH694" s="22"/>
      <c r="AK694" s="58"/>
      <c r="AP694" s="22"/>
    </row>
    <row r="695">
      <c r="B695" s="22"/>
      <c r="E695" s="58"/>
      <c r="J695" s="22"/>
      <c r="M695" s="58"/>
      <c r="R695" s="22"/>
      <c r="U695" s="58"/>
      <c r="Z695" s="22"/>
      <c r="AC695" s="58"/>
      <c r="AH695" s="22"/>
      <c r="AK695" s="58"/>
      <c r="AP695" s="22"/>
    </row>
    <row r="696">
      <c r="B696" s="22"/>
      <c r="E696" s="58"/>
      <c r="J696" s="22"/>
      <c r="M696" s="58"/>
      <c r="R696" s="22"/>
      <c r="U696" s="58"/>
      <c r="Z696" s="22"/>
      <c r="AC696" s="58"/>
      <c r="AH696" s="22"/>
      <c r="AK696" s="58"/>
      <c r="AP696" s="22"/>
    </row>
    <row r="697">
      <c r="B697" s="22"/>
      <c r="E697" s="58"/>
      <c r="J697" s="22"/>
      <c r="M697" s="58"/>
      <c r="R697" s="22"/>
      <c r="U697" s="58"/>
      <c r="Z697" s="22"/>
      <c r="AC697" s="58"/>
      <c r="AH697" s="22"/>
      <c r="AK697" s="58"/>
      <c r="AP697" s="22"/>
    </row>
    <row r="698">
      <c r="B698" s="22"/>
      <c r="E698" s="58"/>
      <c r="J698" s="22"/>
      <c r="M698" s="58"/>
      <c r="R698" s="22"/>
      <c r="U698" s="58"/>
      <c r="Z698" s="22"/>
      <c r="AC698" s="58"/>
      <c r="AH698" s="22"/>
      <c r="AK698" s="58"/>
      <c r="AP698" s="22"/>
    </row>
    <row r="699">
      <c r="B699" s="22"/>
      <c r="E699" s="58"/>
      <c r="J699" s="22"/>
      <c r="M699" s="58"/>
      <c r="R699" s="22"/>
      <c r="U699" s="58"/>
      <c r="Z699" s="22"/>
      <c r="AC699" s="58"/>
      <c r="AH699" s="22"/>
      <c r="AK699" s="58"/>
      <c r="AP699" s="22"/>
    </row>
    <row r="700">
      <c r="B700" s="22"/>
      <c r="E700" s="58"/>
      <c r="J700" s="22"/>
      <c r="M700" s="58"/>
      <c r="R700" s="22"/>
      <c r="U700" s="58"/>
      <c r="Z700" s="22"/>
      <c r="AC700" s="58"/>
      <c r="AH700" s="22"/>
      <c r="AK700" s="58"/>
      <c r="AP700" s="22"/>
    </row>
    <row r="701">
      <c r="B701" s="22"/>
      <c r="E701" s="58"/>
      <c r="J701" s="22"/>
      <c r="M701" s="58"/>
      <c r="R701" s="22"/>
      <c r="U701" s="58"/>
      <c r="Z701" s="22"/>
      <c r="AC701" s="58"/>
      <c r="AH701" s="22"/>
      <c r="AK701" s="58"/>
      <c r="AP701" s="22"/>
    </row>
    <row r="702">
      <c r="B702" s="22"/>
      <c r="E702" s="58"/>
      <c r="J702" s="22"/>
      <c r="M702" s="58"/>
      <c r="R702" s="22"/>
      <c r="U702" s="58"/>
      <c r="Z702" s="22"/>
      <c r="AC702" s="58"/>
      <c r="AH702" s="22"/>
      <c r="AK702" s="58"/>
      <c r="AP702" s="22"/>
    </row>
    <row r="703">
      <c r="B703" s="22"/>
      <c r="E703" s="58"/>
      <c r="J703" s="22"/>
      <c r="M703" s="58"/>
      <c r="R703" s="22"/>
      <c r="U703" s="58"/>
      <c r="Z703" s="22"/>
      <c r="AC703" s="58"/>
      <c r="AH703" s="22"/>
      <c r="AK703" s="58"/>
      <c r="AP703" s="22"/>
    </row>
    <row r="704">
      <c r="B704" s="22"/>
      <c r="E704" s="58"/>
      <c r="J704" s="22"/>
      <c r="M704" s="58"/>
      <c r="R704" s="22"/>
      <c r="U704" s="58"/>
      <c r="Z704" s="22"/>
      <c r="AC704" s="58"/>
      <c r="AH704" s="22"/>
      <c r="AK704" s="58"/>
      <c r="AP704" s="22"/>
    </row>
    <row r="705">
      <c r="B705" s="22"/>
      <c r="E705" s="58"/>
      <c r="J705" s="22"/>
      <c r="M705" s="58"/>
      <c r="R705" s="22"/>
      <c r="U705" s="58"/>
      <c r="Z705" s="22"/>
      <c r="AC705" s="58"/>
      <c r="AH705" s="22"/>
      <c r="AK705" s="58"/>
      <c r="AP705" s="22"/>
    </row>
    <row r="706">
      <c r="B706" s="22"/>
      <c r="E706" s="58"/>
      <c r="J706" s="22"/>
      <c r="M706" s="58"/>
      <c r="R706" s="22"/>
      <c r="U706" s="58"/>
      <c r="Z706" s="22"/>
      <c r="AC706" s="58"/>
      <c r="AH706" s="22"/>
      <c r="AK706" s="58"/>
      <c r="AP706" s="22"/>
    </row>
    <row r="707">
      <c r="B707" s="22"/>
      <c r="E707" s="58"/>
      <c r="J707" s="22"/>
      <c r="M707" s="58"/>
      <c r="R707" s="22"/>
      <c r="U707" s="58"/>
      <c r="Z707" s="22"/>
      <c r="AC707" s="58"/>
      <c r="AH707" s="22"/>
      <c r="AK707" s="58"/>
      <c r="AP707" s="22"/>
    </row>
    <row r="708">
      <c r="B708" s="22"/>
      <c r="E708" s="58"/>
      <c r="J708" s="22"/>
      <c r="M708" s="58"/>
      <c r="R708" s="22"/>
      <c r="U708" s="58"/>
      <c r="Z708" s="22"/>
      <c r="AC708" s="58"/>
      <c r="AH708" s="22"/>
      <c r="AK708" s="58"/>
      <c r="AP708" s="22"/>
    </row>
    <row r="709">
      <c r="B709" s="22"/>
      <c r="E709" s="58"/>
      <c r="J709" s="22"/>
      <c r="M709" s="58"/>
      <c r="R709" s="22"/>
      <c r="U709" s="58"/>
      <c r="Z709" s="22"/>
      <c r="AC709" s="58"/>
      <c r="AH709" s="22"/>
      <c r="AK709" s="58"/>
      <c r="AP709" s="22"/>
    </row>
    <row r="710">
      <c r="B710" s="22"/>
      <c r="E710" s="58"/>
      <c r="J710" s="22"/>
      <c r="M710" s="58"/>
      <c r="R710" s="22"/>
      <c r="U710" s="58"/>
      <c r="Z710" s="22"/>
      <c r="AC710" s="58"/>
      <c r="AH710" s="22"/>
      <c r="AK710" s="58"/>
      <c r="AP710" s="22"/>
    </row>
    <row r="711">
      <c r="B711" s="22"/>
      <c r="E711" s="58"/>
      <c r="J711" s="22"/>
      <c r="M711" s="58"/>
      <c r="R711" s="22"/>
      <c r="U711" s="58"/>
      <c r="Z711" s="22"/>
      <c r="AC711" s="58"/>
      <c r="AH711" s="22"/>
      <c r="AK711" s="58"/>
      <c r="AP711" s="22"/>
    </row>
    <row r="712">
      <c r="B712" s="22"/>
      <c r="E712" s="58"/>
      <c r="J712" s="22"/>
      <c r="M712" s="58"/>
      <c r="R712" s="22"/>
      <c r="U712" s="58"/>
      <c r="Z712" s="22"/>
      <c r="AC712" s="58"/>
      <c r="AH712" s="22"/>
      <c r="AK712" s="58"/>
      <c r="AP712" s="22"/>
    </row>
    <row r="713">
      <c r="B713" s="22"/>
      <c r="E713" s="58"/>
      <c r="J713" s="22"/>
      <c r="M713" s="58"/>
      <c r="R713" s="22"/>
      <c r="U713" s="58"/>
      <c r="Z713" s="22"/>
      <c r="AC713" s="58"/>
      <c r="AH713" s="22"/>
      <c r="AK713" s="58"/>
      <c r="AP713" s="22"/>
    </row>
    <row r="714">
      <c r="B714" s="22"/>
      <c r="E714" s="58"/>
      <c r="J714" s="22"/>
      <c r="M714" s="58"/>
      <c r="R714" s="22"/>
      <c r="U714" s="58"/>
      <c r="Z714" s="22"/>
      <c r="AC714" s="58"/>
      <c r="AH714" s="22"/>
      <c r="AK714" s="58"/>
      <c r="AP714" s="22"/>
    </row>
    <row r="715">
      <c r="B715" s="22"/>
      <c r="E715" s="58"/>
      <c r="J715" s="22"/>
      <c r="M715" s="58"/>
      <c r="R715" s="22"/>
      <c r="U715" s="58"/>
      <c r="Z715" s="22"/>
      <c r="AC715" s="58"/>
      <c r="AH715" s="22"/>
      <c r="AK715" s="58"/>
      <c r="AP715" s="22"/>
    </row>
    <row r="716">
      <c r="B716" s="22"/>
      <c r="E716" s="58"/>
      <c r="J716" s="22"/>
      <c r="M716" s="58"/>
      <c r="R716" s="22"/>
      <c r="U716" s="58"/>
      <c r="Z716" s="22"/>
      <c r="AC716" s="58"/>
      <c r="AH716" s="22"/>
      <c r="AK716" s="58"/>
      <c r="AP716" s="22"/>
    </row>
    <row r="717">
      <c r="B717" s="22"/>
      <c r="E717" s="58"/>
      <c r="J717" s="22"/>
      <c r="M717" s="58"/>
      <c r="R717" s="22"/>
      <c r="U717" s="58"/>
      <c r="Z717" s="22"/>
      <c r="AC717" s="58"/>
      <c r="AH717" s="22"/>
      <c r="AK717" s="58"/>
      <c r="AP717" s="22"/>
    </row>
    <row r="718">
      <c r="B718" s="22"/>
      <c r="E718" s="58"/>
      <c r="J718" s="22"/>
      <c r="M718" s="58"/>
      <c r="R718" s="22"/>
      <c r="U718" s="58"/>
      <c r="Z718" s="22"/>
      <c r="AC718" s="58"/>
      <c r="AH718" s="22"/>
      <c r="AK718" s="58"/>
      <c r="AP718" s="22"/>
    </row>
    <row r="719">
      <c r="B719" s="22"/>
      <c r="E719" s="58"/>
      <c r="J719" s="22"/>
      <c r="M719" s="58"/>
      <c r="R719" s="22"/>
      <c r="U719" s="58"/>
      <c r="Z719" s="22"/>
      <c r="AC719" s="58"/>
      <c r="AH719" s="22"/>
      <c r="AK719" s="58"/>
      <c r="AP719" s="22"/>
    </row>
    <row r="720">
      <c r="B720" s="22"/>
      <c r="E720" s="58"/>
      <c r="J720" s="22"/>
      <c r="M720" s="58"/>
      <c r="R720" s="22"/>
      <c r="U720" s="58"/>
      <c r="Z720" s="22"/>
      <c r="AC720" s="58"/>
      <c r="AH720" s="22"/>
      <c r="AK720" s="58"/>
      <c r="AP720" s="22"/>
    </row>
    <row r="721">
      <c r="B721" s="22"/>
      <c r="E721" s="58"/>
      <c r="J721" s="22"/>
      <c r="M721" s="58"/>
      <c r="R721" s="22"/>
      <c r="U721" s="58"/>
      <c r="Z721" s="22"/>
      <c r="AC721" s="58"/>
      <c r="AH721" s="22"/>
      <c r="AK721" s="58"/>
      <c r="AP721" s="22"/>
    </row>
    <row r="722">
      <c r="B722" s="22"/>
      <c r="E722" s="58"/>
      <c r="J722" s="22"/>
      <c r="M722" s="58"/>
      <c r="R722" s="22"/>
      <c r="U722" s="58"/>
      <c r="Z722" s="22"/>
      <c r="AC722" s="58"/>
      <c r="AH722" s="22"/>
      <c r="AK722" s="58"/>
      <c r="AP722" s="22"/>
    </row>
    <row r="723">
      <c r="B723" s="22"/>
      <c r="E723" s="58"/>
      <c r="J723" s="22"/>
      <c r="M723" s="58"/>
      <c r="R723" s="22"/>
      <c r="U723" s="58"/>
      <c r="Z723" s="22"/>
      <c r="AC723" s="58"/>
      <c r="AH723" s="22"/>
      <c r="AK723" s="58"/>
      <c r="AP723" s="22"/>
    </row>
    <row r="724">
      <c r="B724" s="22"/>
      <c r="E724" s="58"/>
      <c r="J724" s="22"/>
      <c r="M724" s="58"/>
      <c r="R724" s="22"/>
      <c r="U724" s="58"/>
      <c r="Z724" s="22"/>
      <c r="AC724" s="58"/>
      <c r="AH724" s="22"/>
      <c r="AK724" s="58"/>
      <c r="AP724" s="22"/>
    </row>
    <row r="725">
      <c r="B725" s="22"/>
      <c r="E725" s="58"/>
      <c r="J725" s="22"/>
      <c r="M725" s="58"/>
      <c r="R725" s="22"/>
      <c r="U725" s="58"/>
      <c r="Z725" s="22"/>
      <c r="AC725" s="58"/>
      <c r="AH725" s="22"/>
      <c r="AK725" s="58"/>
      <c r="AP725" s="22"/>
    </row>
    <row r="726">
      <c r="B726" s="22"/>
      <c r="E726" s="58"/>
      <c r="J726" s="22"/>
      <c r="M726" s="58"/>
      <c r="R726" s="22"/>
      <c r="U726" s="58"/>
      <c r="Z726" s="22"/>
      <c r="AC726" s="58"/>
      <c r="AH726" s="22"/>
      <c r="AK726" s="58"/>
      <c r="AP726" s="22"/>
    </row>
    <row r="727">
      <c r="B727" s="22"/>
      <c r="E727" s="58"/>
      <c r="J727" s="22"/>
      <c r="M727" s="58"/>
      <c r="R727" s="22"/>
      <c r="U727" s="58"/>
      <c r="Z727" s="22"/>
      <c r="AC727" s="58"/>
      <c r="AH727" s="22"/>
      <c r="AK727" s="58"/>
      <c r="AP727" s="22"/>
    </row>
    <row r="728">
      <c r="B728" s="22"/>
      <c r="E728" s="58"/>
      <c r="J728" s="22"/>
      <c r="M728" s="58"/>
      <c r="R728" s="22"/>
      <c r="U728" s="58"/>
      <c r="Z728" s="22"/>
      <c r="AC728" s="58"/>
      <c r="AH728" s="22"/>
      <c r="AK728" s="58"/>
      <c r="AP728" s="22"/>
    </row>
    <row r="729">
      <c r="B729" s="22"/>
      <c r="E729" s="58"/>
      <c r="J729" s="22"/>
      <c r="M729" s="58"/>
      <c r="R729" s="22"/>
      <c r="U729" s="58"/>
      <c r="Z729" s="22"/>
      <c r="AC729" s="58"/>
      <c r="AH729" s="22"/>
      <c r="AK729" s="58"/>
      <c r="AP729" s="22"/>
    </row>
    <row r="730">
      <c r="B730" s="22"/>
      <c r="E730" s="58"/>
      <c r="J730" s="22"/>
      <c r="M730" s="58"/>
      <c r="R730" s="22"/>
      <c r="U730" s="58"/>
      <c r="Z730" s="22"/>
      <c r="AC730" s="58"/>
      <c r="AH730" s="22"/>
      <c r="AK730" s="58"/>
      <c r="AP730" s="22"/>
    </row>
    <row r="731">
      <c r="B731" s="22"/>
      <c r="E731" s="58"/>
      <c r="J731" s="22"/>
      <c r="M731" s="58"/>
      <c r="R731" s="22"/>
      <c r="U731" s="58"/>
      <c r="Z731" s="22"/>
      <c r="AC731" s="58"/>
      <c r="AH731" s="22"/>
      <c r="AK731" s="58"/>
      <c r="AP731" s="22"/>
    </row>
    <row r="732">
      <c r="B732" s="22"/>
      <c r="E732" s="58"/>
      <c r="J732" s="22"/>
      <c r="M732" s="58"/>
      <c r="R732" s="22"/>
      <c r="U732" s="58"/>
      <c r="Z732" s="22"/>
      <c r="AC732" s="58"/>
      <c r="AH732" s="22"/>
      <c r="AK732" s="58"/>
      <c r="AP732" s="22"/>
    </row>
    <row r="733">
      <c r="B733" s="22"/>
      <c r="E733" s="58"/>
      <c r="J733" s="22"/>
      <c r="M733" s="58"/>
      <c r="R733" s="22"/>
      <c r="U733" s="58"/>
      <c r="Z733" s="22"/>
      <c r="AC733" s="58"/>
      <c r="AH733" s="22"/>
      <c r="AK733" s="58"/>
      <c r="AP733" s="22"/>
    </row>
    <row r="734">
      <c r="B734" s="22"/>
      <c r="E734" s="58"/>
      <c r="J734" s="22"/>
      <c r="M734" s="58"/>
      <c r="R734" s="22"/>
      <c r="U734" s="58"/>
      <c r="Z734" s="22"/>
      <c r="AC734" s="58"/>
      <c r="AH734" s="22"/>
      <c r="AK734" s="58"/>
      <c r="AP734" s="22"/>
    </row>
    <row r="735">
      <c r="B735" s="22"/>
      <c r="E735" s="58"/>
      <c r="J735" s="22"/>
      <c r="M735" s="58"/>
      <c r="R735" s="22"/>
      <c r="U735" s="58"/>
      <c r="Z735" s="22"/>
      <c r="AC735" s="58"/>
      <c r="AH735" s="22"/>
      <c r="AK735" s="58"/>
      <c r="AP735" s="22"/>
    </row>
    <row r="736">
      <c r="B736" s="22"/>
      <c r="E736" s="58"/>
      <c r="J736" s="22"/>
      <c r="M736" s="58"/>
      <c r="R736" s="22"/>
      <c r="U736" s="58"/>
      <c r="Z736" s="22"/>
      <c r="AC736" s="58"/>
      <c r="AH736" s="22"/>
      <c r="AK736" s="58"/>
      <c r="AP736" s="22"/>
    </row>
    <row r="737">
      <c r="B737" s="22"/>
      <c r="E737" s="58"/>
      <c r="J737" s="22"/>
      <c r="M737" s="58"/>
      <c r="R737" s="22"/>
      <c r="U737" s="58"/>
      <c r="Z737" s="22"/>
      <c r="AC737" s="58"/>
      <c r="AH737" s="22"/>
      <c r="AK737" s="58"/>
      <c r="AP737" s="22"/>
    </row>
    <row r="738">
      <c r="B738" s="22"/>
      <c r="E738" s="58"/>
      <c r="J738" s="22"/>
      <c r="M738" s="58"/>
      <c r="R738" s="22"/>
      <c r="U738" s="58"/>
      <c r="Z738" s="22"/>
      <c r="AC738" s="58"/>
      <c r="AH738" s="22"/>
      <c r="AK738" s="58"/>
      <c r="AP738" s="22"/>
    </row>
    <row r="739">
      <c r="B739" s="22"/>
      <c r="E739" s="58"/>
      <c r="J739" s="22"/>
      <c r="M739" s="58"/>
      <c r="R739" s="22"/>
      <c r="U739" s="58"/>
      <c r="Z739" s="22"/>
      <c r="AC739" s="58"/>
      <c r="AH739" s="22"/>
      <c r="AK739" s="58"/>
      <c r="AP739" s="22"/>
    </row>
    <row r="740">
      <c r="B740" s="22"/>
      <c r="E740" s="58"/>
      <c r="J740" s="22"/>
      <c r="M740" s="58"/>
      <c r="R740" s="22"/>
      <c r="U740" s="58"/>
      <c r="Z740" s="22"/>
      <c r="AC740" s="58"/>
      <c r="AH740" s="22"/>
      <c r="AK740" s="58"/>
      <c r="AP740" s="22"/>
    </row>
    <row r="741">
      <c r="B741" s="22"/>
      <c r="E741" s="58"/>
      <c r="J741" s="22"/>
      <c r="M741" s="58"/>
      <c r="R741" s="22"/>
      <c r="U741" s="58"/>
      <c r="Z741" s="22"/>
      <c r="AC741" s="58"/>
      <c r="AH741" s="22"/>
      <c r="AK741" s="58"/>
      <c r="AP741" s="22"/>
    </row>
    <row r="742">
      <c r="B742" s="22"/>
      <c r="E742" s="58"/>
      <c r="J742" s="22"/>
      <c r="M742" s="58"/>
      <c r="R742" s="22"/>
      <c r="U742" s="58"/>
      <c r="Z742" s="22"/>
      <c r="AC742" s="58"/>
      <c r="AH742" s="22"/>
      <c r="AK742" s="58"/>
      <c r="AP742" s="22"/>
    </row>
    <row r="743">
      <c r="B743" s="22"/>
      <c r="E743" s="58"/>
      <c r="J743" s="22"/>
      <c r="M743" s="58"/>
      <c r="R743" s="22"/>
      <c r="U743" s="58"/>
      <c r="Z743" s="22"/>
      <c r="AC743" s="58"/>
      <c r="AH743" s="22"/>
      <c r="AK743" s="58"/>
      <c r="AP743" s="22"/>
    </row>
    <row r="744">
      <c r="B744" s="22"/>
      <c r="E744" s="58"/>
      <c r="J744" s="22"/>
      <c r="M744" s="58"/>
      <c r="R744" s="22"/>
      <c r="U744" s="58"/>
      <c r="Z744" s="22"/>
      <c r="AC744" s="58"/>
      <c r="AH744" s="22"/>
      <c r="AK744" s="58"/>
      <c r="AP744" s="22"/>
    </row>
    <row r="745">
      <c r="B745" s="22"/>
      <c r="E745" s="58"/>
      <c r="J745" s="22"/>
      <c r="M745" s="58"/>
      <c r="R745" s="22"/>
      <c r="U745" s="58"/>
      <c r="Z745" s="22"/>
      <c r="AC745" s="58"/>
      <c r="AH745" s="22"/>
      <c r="AK745" s="58"/>
      <c r="AP745" s="22"/>
    </row>
    <row r="746">
      <c r="B746" s="22"/>
      <c r="E746" s="58"/>
      <c r="J746" s="22"/>
      <c r="M746" s="58"/>
      <c r="R746" s="22"/>
      <c r="U746" s="58"/>
      <c r="Z746" s="22"/>
      <c r="AC746" s="58"/>
      <c r="AH746" s="22"/>
      <c r="AK746" s="58"/>
      <c r="AP746" s="22"/>
    </row>
    <row r="747">
      <c r="B747" s="22"/>
      <c r="E747" s="58"/>
      <c r="J747" s="22"/>
      <c r="M747" s="58"/>
      <c r="R747" s="22"/>
      <c r="U747" s="58"/>
      <c r="Z747" s="22"/>
      <c r="AC747" s="58"/>
      <c r="AH747" s="22"/>
      <c r="AK747" s="58"/>
      <c r="AP747" s="22"/>
    </row>
    <row r="748">
      <c r="B748" s="22"/>
      <c r="E748" s="58"/>
      <c r="J748" s="22"/>
      <c r="M748" s="58"/>
      <c r="R748" s="22"/>
      <c r="U748" s="58"/>
      <c r="Z748" s="22"/>
      <c r="AC748" s="58"/>
      <c r="AH748" s="22"/>
      <c r="AK748" s="58"/>
      <c r="AP748" s="22"/>
    </row>
    <row r="749">
      <c r="B749" s="22"/>
      <c r="E749" s="58"/>
      <c r="J749" s="22"/>
      <c r="M749" s="58"/>
      <c r="R749" s="22"/>
      <c r="U749" s="58"/>
      <c r="Z749" s="22"/>
      <c r="AC749" s="58"/>
      <c r="AH749" s="22"/>
      <c r="AK749" s="58"/>
      <c r="AP749" s="22"/>
    </row>
    <row r="750">
      <c r="B750" s="22"/>
      <c r="E750" s="58"/>
      <c r="J750" s="22"/>
      <c r="M750" s="58"/>
      <c r="R750" s="22"/>
      <c r="U750" s="58"/>
      <c r="Z750" s="22"/>
      <c r="AC750" s="58"/>
      <c r="AH750" s="22"/>
      <c r="AK750" s="58"/>
      <c r="AP750" s="22"/>
    </row>
    <row r="751">
      <c r="B751" s="22"/>
      <c r="E751" s="58"/>
      <c r="J751" s="22"/>
      <c r="M751" s="58"/>
      <c r="R751" s="22"/>
      <c r="U751" s="58"/>
      <c r="Z751" s="22"/>
      <c r="AC751" s="58"/>
      <c r="AH751" s="22"/>
      <c r="AK751" s="58"/>
      <c r="AP751" s="22"/>
    </row>
    <row r="752">
      <c r="B752" s="22"/>
      <c r="E752" s="58"/>
      <c r="J752" s="22"/>
      <c r="M752" s="58"/>
      <c r="R752" s="22"/>
      <c r="U752" s="58"/>
      <c r="Z752" s="22"/>
      <c r="AC752" s="58"/>
      <c r="AH752" s="22"/>
      <c r="AK752" s="58"/>
      <c r="AP752" s="22"/>
    </row>
    <row r="753">
      <c r="B753" s="22"/>
      <c r="E753" s="58"/>
      <c r="J753" s="22"/>
      <c r="M753" s="58"/>
      <c r="R753" s="22"/>
      <c r="U753" s="58"/>
      <c r="Z753" s="22"/>
      <c r="AC753" s="58"/>
      <c r="AH753" s="22"/>
      <c r="AK753" s="58"/>
      <c r="AP753" s="22"/>
    </row>
    <row r="754">
      <c r="B754" s="22"/>
      <c r="E754" s="58"/>
      <c r="J754" s="22"/>
      <c r="M754" s="58"/>
      <c r="R754" s="22"/>
      <c r="U754" s="58"/>
      <c r="Z754" s="22"/>
      <c r="AC754" s="58"/>
      <c r="AH754" s="22"/>
      <c r="AK754" s="58"/>
      <c r="AP754" s="22"/>
    </row>
    <row r="755">
      <c r="B755" s="22"/>
      <c r="E755" s="58"/>
      <c r="J755" s="22"/>
      <c r="M755" s="58"/>
      <c r="R755" s="22"/>
      <c r="U755" s="58"/>
      <c r="Z755" s="22"/>
      <c r="AC755" s="58"/>
      <c r="AH755" s="22"/>
      <c r="AK755" s="58"/>
      <c r="AP755" s="22"/>
    </row>
    <row r="756">
      <c r="B756" s="22"/>
      <c r="E756" s="58"/>
      <c r="J756" s="22"/>
      <c r="M756" s="58"/>
      <c r="R756" s="22"/>
      <c r="U756" s="58"/>
      <c r="Z756" s="22"/>
      <c r="AC756" s="58"/>
      <c r="AH756" s="22"/>
      <c r="AK756" s="58"/>
      <c r="AP756" s="22"/>
    </row>
    <row r="757">
      <c r="B757" s="22"/>
      <c r="E757" s="58"/>
      <c r="J757" s="22"/>
      <c r="M757" s="58"/>
      <c r="R757" s="22"/>
      <c r="U757" s="58"/>
      <c r="Z757" s="22"/>
      <c r="AC757" s="58"/>
      <c r="AH757" s="22"/>
      <c r="AK757" s="58"/>
      <c r="AP757" s="22"/>
    </row>
    <row r="758">
      <c r="B758" s="22"/>
      <c r="E758" s="58"/>
      <c r="J758" s="22"/>
      <c r="M758" s="58"/>
      <c r="R758" s="22"/>
      <c r="U758" s="58"/>
      <c r="Z758" s="22"/>
      <c r="AC758" s="58"/>
      <c r="AH758" s="22"/>
      <c r="AK758" s="58"/>
      <c r="AP758" s="22"/>
    </row>
    <row r="759">
      <c r="B759" s="22"/>
      <c r="E759" s="58"/>
      <c r="J759" s="22"/>
      <c r="M759" s="58"/>
      <c r="R759" s="22"/>
      <c r="U759" s="58"/>
      <c r="Z759" s="22"/>
      <c r="AC759" s="58"/>
      <c r="AH759" s="22"/>
      <c r="AK759" s="58"/>
      <c r="AP759" s="22"/>
    </row>
    <row r="760">
      <c r="B760" s="22"/>
      <c r="E760" s="58"/>
      <c r="J760" s="22"/>
      <c r="M760" s="58"/>
      <c r="R760" s="22"/>
      <c r="U760" s="58"/>
      <c r="Z760" s="22"/>
      <c r="AC760" s="58"/>
      <c r="AH760" s="22"/>
      <c r="AK760" s="58"/>
      <c r="AP760" s="22"/>
    </row>
    <row r="761">
      <c r="B761" s="22"/>
      <c r="E761" s="58"/>
      <c r="J761" s="22"/>
      <c r="M761" s="58"/>
      <c r="R761" s="22"/>
      <c r="U761" s="58"/>
      <c r="Z761" s="22"/>
      <c r="AC761" s="58"/>
      <c r="AH761" s="22"/>
      <c r="AK761" s="58"/>
      <c r="AP761" s="22"/>
    </row>
    <row r="762">
      <c r="B762" s="22"/>
      <c r="E762" s="58"/>
      <c r="J762" s="22"/>
      <c r="M762" s="58"/>
      <c r="R762" s="22"/>
      <c r="U762" s="58"/>
      <c r="Z762" s="22"/>
      <c r="AC762" s="58"/>
      <c r="AH762" s="22"/>
      <c r="AK762" s="58"/>
      <c r="AP762" s="22"/>
    </row>
    <row r="763">
      <c r="B763" s="22"/>
      <c r="E763" s="58"/>
      <c r="J763" s="22"/>
      <c r="M763" s="58"/>
      <c r="R763" s="22"/>
      <c r="U763" s="58"/>
      <c r="Z763" s="22"/>
      <c r="AC763" s="58"/>
      <c r="AH763" s="22"/>
      <c r="AK763" s="58"/>
      <c r="AP763" s="22"/>
    </row>
    <row r="764">
      <c r="B764" s="22"/>
      <c r="E764" s="58"/>
      <c r="J764" s="22"/>
      <c r="M764" s="58"/>
      <c r="R764" s="22"/>
      <c r="U764" s="58"/>
      <c r="Z764" s="22"/>
      <c r="AC764" s="58"/>
      <c r="AH764" s="22"/>
      <c r="AK764" s="58"/>
      <c r="AP764" s="22"/>
    </row>
    <row r="765">
      <c r="B765" s="22"/>
      <c r="E765" s="58"/>
      <c r="J765" s="22"/>
      <c r="M765" s="58"/>
      <c r="R765" s="22"/>
      <c r="U765" s="58"/>
      <c r="Z765" s="22"/>
      <c r="AC765" s="58"/>
      <c r="AH765" s="22"/>
      <c r="AK765" s="58"/>
      <c r="AP765" s="22"/>
    </row>
    <row r="766">
      <c r="B766" s="22"/>
      <c r="E766" s="58"/>
      <c r="J766" s="22"/>
      <c r="M766" s="58"/>
      <c r="R766" s="22"/>
      <c r="U766" s="58"/>
      <c r="Z766" s="22"/>
      <c r="AC766" s="58"/>
      <c r="AH766" s="22"/>
      <c r="AK766" s="58"/>
      <c r="AP766" s="22"/>
    </row>
    <row r="767">
      <c r="B767" s="22"/>
      <c r="E767" s="58"/>
      <c r="J767" s="22"/>
      <c r="M767" s="58"/>
      <c r="R767" s="22"/>
      <c r="U767" s="58"/>
      <c r="Z767" s="22"/>
      <c r="AC767" s="58"/>
      <c r="AH767" s="22"/>
      <c r="AK767" s="58"/>
      <c r="AP767" s="22"/>
    </row>
    <row r="768">
      <c r="B768" s="22"/>
      <c r="E768" s="58"/>
      <c r="J768" s="22"/>
      <c r="M768" s="58"/>
      <c r="R768" s="22"/>
      <c r="U768" s="58"/>
      <c r="Z768" s="22"/>
      <c r="AC768" s="58"/>
      <c r="AH768" s="22"/>
      <c r="AK768" s="58"/>
      <c r="AP768" s="22"/>
    </row>
    <row r="769">
      <c r="B769" s="22"/>
      <c r="E769" s="58"/>
      <c r="J769" s="22"/>
      <c r="M769" s="58"/>
      <c r="R769" s="22"/>
      <c r="U769" s="58"/>
      <c r="Z769" s="22"/>
      <c r="AC769" s="58"/>
      <c r="AH769" s="22"/>
      <c r="AK769" s="58"/>
      <c r="AP769" s="22"/>
    </row>
    <row r="770">
      <c r="B770" s="22"/>
      <c r="E770" s="58"/>
      <c r="J770" s="22"/>
      <c r="M770" s="58"/>
      <c r="R770" s="22"/>
      <c r="U770" s="58"/>
      <c r="Z770" s="22"/>
      <c r="AC770" s="58"/>
      <c r="AH770" s="22"/>
      <c r="AK770" s="58"/>
      <c r="AP770" s="22"/>
    </row>
    <row r="771">
      <c r="B771" s="22"/>
      <c r="E771" s="58"/>
      <c r="J771" s="22"/>
      <c r="M771" s="58"/>
      <c r="R771" s="22"/>
      <c r="U771" s="58"/>
      <c r="Z771" s="22"/>
      <c r="AC771" s="58"/>
      <c r="AH771" s="22"/>
      <c r="AK771" s="58"/>
      <c r="AP771" s="22"/>
    </row>
    <row r="772">
      <c r="B772" s="22"/>
      <c r="E772" s="58"/>
      <c r="J772" s="22"/>
      <c r="M772" s="58"/>
      <c r="R772" s="22"/>
      <c r="U772" s="58"/>
      <c r="Z772" s="22"/>
      <c r="AC772" s="58"/>
      <c r="AH772" s="22"/>
      <c r="AK772" s="58"/>
      <c r="AP772" s="22"/>
    </row>
    <row r="773">
      <c r="B773" s="22"/>
      <c r="E773" s="58"/>
      <c r="J773" s="22"/>
      <c r="M773" s="58"/>
      <c r="R773" s="22"/>
      <c r="U773" s="58"/>
      <c r="Z773" s="22"/>
      <c r="AC773" s="58"/>
      <c r="AH773" s="22"/>
      <c r="AK773" s="58"/>
      <c r="AP773" s="22"/>
    </row>
    <row r="774">
      <c r="B774" s="22"/>
      <c r="E774" s="58"/>
      <c r="J774" s="22"/>
      <c r="M774" s="58"/>
      <c r="R774" s="22"/>
      <c r="U774" s="58"/>
      <c r="Z774" s="22"/>
      <c r="AC774" s="58"/>
      <c r="AH774" s="22"/>
      <c r="AK774" s="58"/>
      <c r="AP774" s="22"/>
    </row>
    <row r="775">
      <c r="B775" s="22"/>
      <c r="E775" s="58"/>
      <c r="J775" s="22"/>
      <c r="M775" s="58"/>
      <c r="R775" s="22"/>
      <c r="U775" s="58"/>
      <c r="Z775" s="22"/>
      <c r="AC775" s="58"/>
      <c r="AH775" s="22"/>
      <c r="AK775" s="58"/>
      <c r="AP775" s="22"/>
    </row>
    <row r="776">
      <c r="B776" s="22"/>
      <c r="E776" s="58"/>
      <c r="J776" s="22"/>
      <c r="M776" s="58"/>
      <c r="R776" s="22"/>
      <c r="U776" s="58"/>
      <c r="Z776" s="22"/>
      <c r="AC776" s="58"/>
      <c r="AH776" s="22"/>
      <c r="AK776" s="58"/>
      <c r="AP776" s="22"/>
    </row>
    <row r="777">
      <c r="B777" s="22"/>
      <c r="E777" s="58"/>
      <c r="J777" s="22"/>
      <c r="M777" s="58"/>
      <c r="R777" s="22"/>
      <c r="U777" s="58"/>
      <c r="Z777" s="22"/>
      <c r="AC777" s="58"/>
      <c r="AH777" s="22"/>
      <c r="AK777" s="58"/>
      <c r="AP777" s="22"/>
    </row>
    <row r="778">
      <c r="B778" s="22"/>
      <c r="E778" s="58"/>
      <c r="J778" s="22"/>
      <c r="M778" s="58"/>
      <c r="R778" s="22"/>
      <c r="U778" s="58"/>
      <c r="Z778" s="22"/>
      <c r="AC778" s="58"/>
      <c r="AH778" s="22"/>
      <c r="AK778" s="58"/>
      <c r="AP778" s="22"/>
    </row>
    <row r="779">
      <c r="B779" s="22"/>
      <c r="E779" s="58"/>
      <c r="J779" s="22"/>
      <c r="M779" s="58"/>
      <c r="R779" s="22"/>
      <c r="U779" s="58"/>
      <c r="Z779" s="22"/>
      <c r="AC779" s="58"/>
      <c r="AH779" s="22"/>
      <c r="AK779" s="58"/>
      <c r="AP779" s="22"/>
    </row>
    <row r="780">
      <c r="B780" s="22"/>
      <c r="E780" s="58"/>
      <c r="J780" s="22"/>
      <c r="M780" s="58"/>
      <c r="R780" s="22"/>
      <c r="U780" s="58"/>
      <c r="Z780" s="22"/>
      <c r="AC780" s="58"/>
      <c r="AH780" s="22"/>
      <c r="AK780" s="58"/>
      <c r="AP780" s="22"/>
    </row>
    <row r="781">
      <c r="B781" s="22"/>
      <c r="E781" s="58"/>
      <c r="J781" s="22"/>
      <c r="M781" s="58"/>
      <c r="R781" s="22"/>
      <c r="U781" s="58"/>
      <c r="Z781" s="22"/>
      <c r="AC781" s="58"/>
      <c r="AH781" s="22"/>
      <c r="AK781" s="58"/>
      <c r="AP781" s="22"/>
    </row>
    <row r="782">
      <c r="B782" s="22"/>
      <c r="E782" s="58"/>
      <c r="J782" s="22"/>
      <c r="M782" s="58"/>
      <c r="R782" s="22"/>
      <c r="U782" s="58"/>
      <c r="Z782" s="22"/>
      <c r="AC782" s="58"/>
      <c r="AH782" s="22"/>
      <c r="AK782" s="58"/>
      <c r="AP782" s="22"/>
    </row>
    <row r="783">
      <c r="B783" s="22"/>
      <c r="E783" s="58"/>
      <c r="J783" s="22"/>
      <c r="M783" s="58"/>
      <c r="R783" s="22"/>
      <c r="U783" s="58"/>
      <c r="Z783" s="22"/>
      <c r="AC783" s="58"/>
      <c r="AH783" s="22"/>
      <c r="AK783" s="58"/>
      <c r="AP783" s="22"/>
    </row>
    <row r="784">
      <c r="B784" s="22"/>
      <c r="E784" s="58"/>
      <c r="J784" s="22"/>
      <c r="M784" s="58"/>
      <c r="R784" s="22"/>
      <c r="U784" s="58"/>
      <c r="Z784" s="22"/>
      <c r="AC784" s="58"/>
      <c r="AH784" s="22"/>
      <c r="AK784" s="58"/>
      <c r="AP784" s="22"/>
    </row>
    <row r="785">
      <c r="B785" s="22"/>
      <c r="E785" s="58"/>
      <c r="J785" s="22"/>
      <c r="M785" s="58"/>
      <c r="R785" s="22"/>
      <c r="U785" s="58"/>
      <c r="Z785" s="22"/>
      <c r="AC785" s="58"/>
      <c r="AH785" s="22"/>
      <c r="AK785" s="58"/>
      <c r="AP785" s="22"/>
    </row>
    <row r="786">
      <c r="B786" s="22"/>
      <c r="E786" s="58"/>
      <c r="J786" s="22"/>
      <c r="M786" s="58"/>
      <c r="R786" s="22"/>
      <c r="U786" s="58"/>
      <c r="Z786" s="22"/>
      <c r="AC786" s="58"/>
      <c r="AH786" s="22"/>
      <c r="AK786" s="58"/>
      <c r="AP786" s="22"/>
    </row>
    <row r="787">
      <c r="B787" s="22"/>
      <c r="E787" s="58"/>
      <c r="J787" s="22"/>
      <c r="M787" s="58"/>
      <c r="R787" s="22"/>
      <c r="U787" s="58"/>
      <c r="Z787" s="22"/>
      <c r="AC787" s="58"/>
      <c r="AH787" s="22"/>
      <c r="AK787" s="58"/>
      <c r="AP787" s="22"/>
    </row>
    <row r="788">
      <c r="B788" s="22"/>
      <c r="E788" s="58"/>
      <c r="J788" s="22"/>
      <c r="M788" s="58"/>
      <c r="R788" s="22"/>
      <c r="U788" s="58"/>
      <c r="Z788" s="22"/>
      <c r="AC788" s="58"/>
      <c r="AH788" s="22"/>
      <c r="AK788" s="58"/>
      <c r="AP788" s="22"/>
    </row>
    <row r="789">
      <c r="B789" s="22"/>
      <c r="E789" s="58"/>
      <c r="J789" s="22"/>
      <c r="M789" s="58"/>
      <c r="R789" s="22"/>
      <c r="U789" s="58"/>
      <c r="Z789" s="22"/>
      <c r="AC789" s="58"/>
      <c r="AH789" s="22"/>
      <c r="AK789" s="58"/>
      <c r="AP789" s="22"/>
    </row>
    <row r="790">
      <c r="B790" s="22"/>
      <c r="E790" s="58"/>
      <c r="J790" s="22"/>
      <c r="M790" s="58"/>
      <c r="R790" s="22"/>
      <c r="U790" s="58"/>
      <c r="Z790" s="22"/>
      <c r="AC790" s="58"/>
      <c r="AH790" s="22"/>
      <c r="AK790" s="58"/>
      <c r="AP790" s="22"/>
    </row>
    <row r="791">
      <c r="B791" s="22"/>
      <c r="E791" s="58"/>
      <c r="J791" s="22"/>
      <c r="M791" s="58"/>
      <c r="R791" s="22"/>
      <c r="U791" s="58"/>
      <c r="Z791" s="22"/>
      <c r="AC791" s="58"/>
      <c r="AH791" s="22"/>
      <c r="AK791" s="58"/>
      <c r="AP791" s="22"/>
    </row>
    <row r="792">
      <c r="B792" s="22"/>
      <c r="E792" s="58"/>
      <c r="J792" s="22"/>
      <c r="M792" s="58"/>
      <c r="R792" s="22"/>
      <c r="U792" s="58"/>
      <c r="Z792" s="22"/>
      <c r="AC792" s="58"/>
      <c r="AH792" s="22"/>
      <c r="AK792" s="58"/>
      <c r="AP792" s="22"/>
    </row>
    <row r="793">
      <c r="B793" s="22"/>
      <c r="E793" s="58"/>
      <c r="J793" s="22"/>
      <c r="M793" s="58"/>
      <c r="R793" s="22"/>
      <c r="U793" s="58"/>
      <c r="Z793" s="22"/>
      <c r="AC793" s="58"/>
      <c r="AH793" s="22"/>
      <c r="AK793" s="58"/>
      <c r="AP793" s="22"/>
    </row>
    <row r="794">
      <c r="B794" s="22"/>
      <c r="E794" s="58"/>
      <c r="J794" s="22"/>
      <c r="M794" s="58"/>
      <c r="R794" s="22"/>
      <c r="U794" s="58"/>
      <c r="Z794" s="22"/>
      <c r="AC794" s="58"/>
      <c r="AH794" s="22"/>
      <c r="AK794" s="58"/>
      <c r="AP794" s="22"/>
    </row>
    <row r="795">
      <c r="B795" s="22"/>
      <c r="E795" s="58"/>
      <c r="J795" s="22"/>
      <c r="M795" s="58"/>
      <c r="R795" s="22"/>
      <c r="U795" s="58"/>
      <c r="Z795" s="22"/>
      <c r="AC795" s="58"/>
      <c r="AH795" s="22"/>
      <c r="AK795" s="58"/>
      <c r="AP795" s="22"/>
    </row>
    <row r="796">
      <c r="B796" s="22"/>
      <c r="E796" s="58"/>
      <c r="J796" s="22"/>
      <c r="M796" s="58"/>
      <c r="R796" s="22"/>
      <c r="U796" s="58"/>
      <c r="Z796" s="22"/>
      <c r="AC796" s="58"/>
      <c r="AH796" s="22"/>
      <c r="AK796" s="58"/>
      <c r="AP796" s="22"/>
    </row>
    <row r="797">
      <c r="B797" s="22"/>
      <c r="E797" s="58"/>
      <c r="J797" s="22"/>
      <c r="M797" s="58"/>
      <c r="R797" s="22"/>
      <c r="U797" s="58"/>
      <c r="Z797" s="22"/>
      <c r="AC797" s="58"/>
      <c r="AH797" s="22"/>
      <c r="AK797" s="58"/>
      <c r="AP797" s="22"/>
    </row>
    <row r="798">
      <c r="B798" s="22"/>
      <c r="E798" s="58"/>
      <c r="J798" s="22"/>
      <c r="M798" s="58"/>
      <c r="R798" s="22"/>
      <c r="U798" s="58"/>
      <c r="Z798" s="22"/>
      <c r="AC798" s="58"/>
      <c r="AH798" s="22"/>
      <c r="AK798" s="58"/>
      <c r="AP798" s="22"/>
    </row>
    <row r="799">
      <c r="B799" s="22"/>
      <c r="E799" s="58"/>
      <c r="J799" s="22"/>
      <c r="M799" s="58"/>
      <c r="R799" s="22"/>
      <c r="U799" s="58"/>
      <c r="Z799" s="22"/>
      <c r="AC799" s="58"/>
      <c r="AH799" s="22"/>
      <c r="AK799" s="58"/>
      <c r="AP799" s="22"/>
    </row>
    <row r="800">
      <c r="B800" s="22"/>
      <c r="E800" s="58"/>
      <c r="J800" s="22"/>
      <c r="M800" s="58"/>
      <c r="R800" s="22"/>
      <c r="U800" s="58"/>
      <c r="Z800" s="22"/>
      <c r="AC800" s="58"/>
      <c r="AH800" s="22"/>
      <c r="AK800" s="58"/>
      <c r="AP800" s="22"/>
    </row>
    <row r="801">
      <c r="B801" s="22"/>
      <c r="E801" s="58"/>
      <c r="J801" s="22"/>
      <c r="M801" s="58"/>
      <c r="R801" s="22"/>
      <c r="U801" s="58"/>
      <c r="Z801" s="22"/>
      <c r="AC801" s="58"/>
      <c r="AH801" s="22"/>
      <c r="AK801" s="58"/>
      <c r="AP801" s="22"/>
    </row>
    <row r="802">
      <c r="B802" s="22"/>
      <c r="E802" s="58"/>
      <c r="J802" s="22"/>
      <c r="M802" s="58"/>
      <c r="R802" s="22"/>
      <c r="U802" s="58"/>
      <c r="Z802" s="22"/>
      <c r="AC802" s="58"/>
      <c r="AH802" s="22"/>
      <c r="AK802" s="58"/>
      <c r="AP802" s="22"/>
    </row>
    <row r="803">
      <c r="B803" s="22"/>
      <c r="E803" s="58"/>
      <c r="J803" s="22"/>
      <c r="M803" s="58"/>
      <c r="R803" s="22"/>
      <c r="U803" s="58"/>
      <c r="Z803" s="22"/>
      <c r="AC803" s="58"/>
      <c r="AH803" s="22"/>
      <c r="AK803" s="58"/>
      <c r="AP803" s="22"/>
    </row>
    <row r="804">
      <c r="B804" s="22"/>
      <c r="E804" s="58"/>
      <c r="J804" s="22"/>
      <c r="M804" s="58"/>
      <c r="R804" s="22"/>
      <c r="U804" s="58"/>
      <c r="Z804" s="22"/>
      <c r="AC804" s="58"/>
      <c r="AH804" s="22"/>
      <c r="AK804" s="58"/>
      <c r="AP804" s="22"/>
    </row>
    <row r="805">
      <c r="B805" s="22"/>
      <c r="E805" s="58"/>
      <c r="J805" s="22"/>
      <c r="M805" s="58"/>
      <c r="R805" s="22"/>
      <c r="U805" s="58"/>
      <c r="Z805" s="22"/>
      <c r="AC805" s="58"/>
      <c r="AH805" s="22"/>
      <c r="AK805" s="58"/>
      <c r="AP805" s="22"/>
    </row>
    <row r="806">
      <c r="B806" s="22"/>
      <c r="E806" s="58"/>
      <c r="J806" s="22"/>
      <c r="M806" s="58"/>
      <c r="R806" s="22"/>
      <c r="U806" s="58"/>
      <c r="Z806" s="22"/>
      <c r="AC806" s="58"/>
      <c r="AH806" s="22"/>
      <c r="AK806" s="58"/>
      <c r="AP806" s="22"/>
    </row>
    <row r="807">
      <c r="B807" s="22"/>
      <c r="E807" s="58"/>
      <c r="J807" s="22"/>
      <c r="M807" s="58"/>
      <c r="R807" s="22"/>
      <c r="U807" s="58"/>
      <c r="Z807" s="22"/>
      <c r="AC807" s="58"/>
      <c r="AH807" s="22"/>
      <c r="AK807" s="58"/>
      <c r="AP807" s="22"/>
    </row>
    <row r="808">
      <c r="B808" s="22"/>
      <c r="E808" s="58"/>
      <c r="J808" s="22"/>
      <c r="M808" s="58"/>
      <c r="R808" s="22"/>
      <c r="U808" s="58"/>
      <c r="Z808" s="22"/>
      <c r="AC808" s="58"/>
      <c r="AH808" s="22"/>
      <c r="AK808" s="58"/>
      <c r="AP808" s="22"/>
    </row>
    <row r="809">
      <c r="B809" s="22"/>
      <c r="E809" s="58"/>
      <c r="J809" s="22"/>
      <c r="M809" s="58"/>
      <c r="R809" s="22"/>
      <c r="U809" s="58"/>
      <c r="Z809" s="22"/>
      <c r="AC809" s="58"/>
      <c r="AH809" s="22"/>
      <c r="AK809" s="58"/>
      <c r="AP809" s="22"/>
    </row>
    <row r="810">
      <c r="B810" s="22"/>
      <c r="E810" s="58"/>
      <c r="J810" s="22"/>
      <c r="M810" s="58"/>
      <c r="R810" s="22"/>
      <c r="U810" s="58"/>
      <c r="Z810" s="22"/>
      <c r="AC810" s="58"/>
      <c r="AH810" s="22"/>
      <c r="AK810" s="58"/>
      <c r="AP810" s="22"/>
    </row>
    <row r="811">
      <c r="B811" s="22"/>
      <c r="E811" s="58"/>
      <c r="J811" s="22"/>
      <c r="M811" s="58"/>
      <c r="R811" s="22"/>
      <c r="U811" s="58"/>
      <c r="Z811" s="22"/>
      <c r="AC811" s="58"/>
      <c r="AH811" s="22"/>
      <c r="AK811" s="58"/>
      <c r="AP811" s="22"/>
    </row>
    <row r="812">
      <c r="B812" s="22"/>
      <c r="E812" s="58"/>
      <c r="J812" s="22"/>
      <c r="M812" s="58"/>
      <c r="R812" s="22"/>
      <c r="U812" s="58"/>
      <c r="Z812" s="22"/>
      <c r="AC812" s="58"/>
      <c r="AH812" s="22"/>
      <c r="AK812" s="58"/>
      <c r="AP812" s="22"/>
    </row>
    <row r="813">
      <c r="B813" s="22"/>
      <c r="E813" s="58"/>
      <c r="J813" s="22"/>
      <c r="M813" s="58"/>
      <c r="R813" s="22"/>
      <c r="U813" s="58"/>
      <c r="Z813" s="22"/>
      <c r="AC813" s="58"/>
      <c r="AH813" s="22"/>
      <c r="AK813" s="58"/>
      <c r="AP813" s="22"/>
    </row>
    <row r="814">
      <c r="B814" s="22"/>
      <c r="E814" s="58"/>
      <c r="J814" s="22"/>
      <c r="M814" s="58"/>
      <c r="R814" s="22"/>
      <c r="U814" s="58"/>
      <c r="Z814" s="22"/>
      <c r="AC814" s="58"/>
      <c r="AH814" s="22"/>
      <c r="AK814" s="58"/>
      <c r="AP814" s="22"/>
    </row>
    <row r="815">
      <c r="B815" s="22"/>
      <c r="E815" s="58"/>
      <c r="J815" s="22"/>
      <c r="M815" s="58"/>
      <c r="R815" s="22"/>
      <c r="U815" s="58"/>
      <c r="Z815" s="22"/>
      <c r="AC815" s="58"/>
      <c r="AH815" s="22"/>
      <c r="AK815" s="58"/>
      <c r="AP815" s="22"/>
    </row>
    <row r="816">
      <c r="B816" s="22"/>
      <c r="E816" s="58"/>
      <c r="J816" s="22"/>
      <c r="M816" s="58"/>
      <c r="R816" s="22"/>
      <c r="U816" s="58"/>
      <c r="Z816" s="22"/>
      <c r="AC816" s="58"/>
      <c r="AH816" s="22"/>
      <c r="AK816" s="58"/>
      <c r="AP816" s="22"/>
    </row>
    <row r="817">
      <c r="B817" s="22"/>
      <c r="E817" s="58"/>
      <c r="J817" s="22"/>
      <c r="M817" s="58"/>
      <c r="R817" s="22"/>
      <c r="U817" s="58"/>
      <c r="Z817" s="22"/>
      <c r="AC817" s="58"/>
      <c r="AH817" s="22"/>
      <c r="AK817" s="58"/>
      <c r="AP817" s="22"/>
    </row>
    <row r="818">
      <c r="B818" s="22"/>
      <c r="E818" s="58"/>
      <c r="J818" s="22"/>
      <c r="M818" s="58"/>
      <c r="R818" s="22"/>
      <c r="U818" s="58"/>
      <c r="Z818" s="22"/>
      <c r="AC818" s="58"/>
      <c r="AH818" s="22"/>
      <c r="AK818" s="58"/>
      <c r="AP818" s="22"/>
    </row>
    <row r="819">
      <c r="B819" s="22"/>
      <c r="E819" s="58"/>
      <c r="J819" s="22"/>
      <c r="M819" s="58"/>
      <c r="R819" s="22"/>
      <c r="U819" s="58"/>
      <c r="Z819" s="22"/>
      <c r="AC819" s="58"/>
      <c r="AH819" s="22"/>
      <c r="AK819" s="58"/>
      <c r="AP819" s="22"/>
    </row>
    <row r="820">
      <c r="B820" s="22"/>
      <c r="E820" s="58"/>
      <c r="J820" s="22"/>
      <c r="M820" s="58"/>
      <c r="R820" s="22"/>
      <c r="U820" s="58"/>
      <c r="Z820" s="22"/>
      <c r="AC820" s="58"/>
      <c r="AH820" s="22"/>
      <c r="AK820" s="58"/>
      <c r="AP820" s="22"/>
    </row>
    <row r="821">
      <c r="B821" s="22"/>
      <c r="E821" s="58"/>
      <c r="J821" s="22"/>
      <c r="M821" s="58"/>
      <c r="R821" s="22"/>
      <c r="U821" s="58"/>
      <c r="Z821" s="22"/>
      <c r="AC821" s="58"/>
      <c r="AH821" s="22"/>
      <c r="AK821" s="58"/>
      <c r="AP821" s="22"/>
    </row>
    <row r="822">
      <c r="B822" s="22"/>
      <c r="E822" s="58"/>
      <c r="J822" s="22"/>
      <c r="M822" s="58"/>
      <c r="R822" s="22"/>
      <c r="U822" s="58"/>
      <c r="Z822" s="22"/>
      <c r="AC822" s="58"/>
      <c r="AH822" s="22"/>
      <c r="AK822" s="58"/>
      <c r="AP822" s="22"/>
    </row>
    <row r="823">
      <c r="B823" s="22"/>
      <c r="E823" s="58"/>
      <c r="J823" s="22"/>
      <c r="M823" s="58"/>
      <c r="R823" s="22"/>
      <c r="U823" s="58"/>
      <c r="Z823" s="22"/>
      <c r="AC823" s="58"/>
      <c r="AH823" s="22"/>
      <c r="AK823" s="58"/>
      <c r="AP823" s="22"/>
    </row>
    <row r="824">
      <c r="B824" s="22"/>
      <c r="E824" s="58"/>
      <c r="J824" s="22"/>
      <c r="M824" s="58"/>
      <c r="R824" s="22"/>
      <c r="U824" s="58"/>
      <c r="Z824" s="22"/>
      <c r="AC824" s="58"/>
      <c r="AH824" s="22"/>
      <c r="AK824" s="58"/>
      <c r="AP824" s="22"/>
    </row>
    <row r="825">
      <c r="B825" s="22"/>
      <c r="E825" s="58"/>
      <c r="J825" s="22"/>
      <c r="M825" s="58"/>
      <c r="R825" s="22"/>
      <c r="U825" s="58"/>
      <c r="Z825" s="22"/>
      <c r="AC825" s="58"/>
      <c r="AH825" s="22"/>
      <c r="AK825" s="58"/>
      <c r="AP825" s="22"/>
    </row>
    <row r="826">
      <c r="B826" s="22"/>
      <c r="E826" s="58"/>
      <c r="J826" s="22"/>
      <c r="M826" s="58"/>
      <c r="R826" s="22"/>
      <c r="U826" s="58"/>
      <c r="Z826" s="22"/>
      <c r="AC826" s="58"/>
      <c r="AH826" s="22"/>
      <c r="AK826" s="58"/>
      <c r="AP826" s="22"/>
    </row>
    <row r="827">
      <c r="B827" s="22"/>
      <c r="E827" s="58"/>
      <c r="J827" s="22"/>
      <c r="M827" s="58"/>
      <c r="R827" s="22"/>
      <c r="U827" s="58"/>
      <c r="Z827" s="22"/>
      <c r="AC827" s="58"/>
      <c r="AH827" s="22"/>
      <c r="AK827" s="58"/>
      <c r="AP827" s="22"/>
    </row>
    <row r="828">
      <c r="B828" s="22"/>
      <c r="E828" s="58"/>
      <c r="J828" s="22"/>
      <c r="M828" s="58"/>
      <c r="R828" s="22"/>
      <c r="U828" s="58"/>
      <c r="Z828" s="22"/>
      <c r="AC828" s="58"/>
      <c r="AH828" s="22"/>
      <c r="AK828" s="58"/>
      <c r="AP828" s="22"/>
    </row>
    <row r="829">
      <c r="B829" s="22"/>
      <c r="E829" s="58"/>
      <c r="J829" s="22"/>
      <c r="M829" s="58"/>
      <c r="R829" s="22"/>
      <c r="U829" s="58"/>
      <c r="Z829" s="22"/>
      <c r="AC829" s="58"/>
      <c r="AH829" s="22"/>
      <c r="AK829" s="58"/>
      <c r="AP829" s="22"/>
    </row>
    <row r="830">
      <c r="B830" s="22"/>
      <c r="E830" s="58"/>
      <c r="J830" s="22"/>
      <c r="M830" s="58"/>
      <c r="R830" s="22"/>
      <c r="U830" s="58"/>
      <c r="Z830" s="22"/>
      <c r="AC830" s="58"/>
      <c r="AH830" s="22"/>
      <c r="AK830" s="58"/>
      <c r="AP830" s="22"/>
    </row>
    <row r="831">
      <c r="B831" s="22"/>
      <c r="E831" s="58"/>
      <c r="J831" s="22"/>
      <c r="M831" s="58"/>
      <c r="R831" s="22"/>
      <c r="U831" s="58"/>
      <c r="Z831" s="22"/>
      <c r="AC831" s="58"/>
      <c r="AH831" s="22"/>
      <c r="AK831" s="58"/>
      <c r="AP831" s="22"/>
    </row>
    <row r="832">
      <c r="B832" s="22"/>
      <c r="E832" s="58"/>
      <c r="J832" s="22"/>
      <c r="M832" s="58"/>
      <c r="R832" s="22"/>
      <c r="U832" s="58"/>
      <c r="Z832" s="22"/>
      <c r="AC832" s="58"/>
      <c r="AH832" s="22"/>
      <c r="AK832" s="58"/>
      <c r="AP832" s="22"/>
    </row>
    <row r="833">
      <c r="B833" s="22"/>
      <c r="E833" s="58"/>
      <c r="J833" s="22"/>
      <c r="M833" s="58"/>
      <c r="R833" s="22"/>
      <c r="U833" s="58"/>
      <c r="Z833" s="22"/>
      <c r="AC833" s="58"/>
      <c r="AH833" s="22"/>
      <c r="AK833" s="58"/>
      <c r="AP833" s="22"/>
    </row>
    <row r="834">
      <c r="B834" s="22"/>
      <c r="E834" s="58"/>
      <c r="J834" s="22"/>
      <c r="M834" s="58"/>
      <c r="R834" s="22"/>
      <c r="U834" s="58"/>
      <c r="Z834" s="22"/>
      <c r="AC834" s="58"/>
      <c r="AH834" s="22"/>
      <c r="AK834" s="58"/>
      <c r="AP834" s="22"/>
    </row>
    <row r="835">
      <c r="B835" s="22"/>
      <c r="E835" s="58"/>
      <c r="J835" s="22"/>
      <c r="M835" s="58"/>
      <c r="R835" s="22"/>
      <c r="U835" s="58"/>
      <c r="Z835" s="22"/>
      <c r="AC835" s="58"/>
      <c r="AH835" s="22"/>
      <c r="AK835" s="58"/>
      <c r="AP835" s="22"/>
    </row>
    <row r="836">
      <c r="B836" s="22"/>
      <c r="E836" s="58"/>
      <c r="J836" s="22"/>
      <c r="M836" s="58"/>
      <c r="R836" s="22"/>
      <c r="U836" s="58"/>
      <c r="Z836" s="22"/>
      <c r="AC836" s="58"/>
      <c r="AH836" s="22"/>
      <c r="AK836" s="58"/>
      <c r="AP836" s="22"/>
    </row>
    <row r="837">
      <c r="B837" s="22"/>
      <c r="E837" s="58"/>
      <c r="J837" s="22"/>
      <c r="M837" s="58"/>
      <c r="R837" s="22"/>
      <c r="U837" s="58"/>
      <c r="Z837" s="22"/>
      <c r="AC837" s="58"/>
      <c r="AH837" s="22"/>
      <c r="AK837" s="58"/>
      <c r="AP837" s="22"/>
    </row>
    <row r="838">
      <c r="B838" s="22"/>
      <c r="E838" s="58"/>
      <c r="J838" s="22"/>
      <c r="M838" s="58"/>
      <c r="R838" s="22"/>
      <c r="U838" s="58"/>
      <c r="Z838" s="22"/>
      <c r="AC838" s="58"/>
      <c r="AH838" s="22"/>
      <c r="AK838" s="58"/>
      <c r="AP838" s="22"/>
    </row>
    <row r="839">
      <c r="B839" s="22"/>
      <c r="E839" s="58"/>
      <c r="J839" s="22"/>
      <c r="M839" s="58"/>
      <c r="R839" s="22"/>
      <c r="U839" s="58"/>
      <c r="Z839" s="22"/>
      <c r="AC839" s="58"/>
      <c r="AH839" s="22"/>
      <c r="AK839" s="58"/>
      <c r="AP839" s="22"/>
    </row>
    <row r="840">
      <c r="B840" s="22"/>
      <c r="E840" s="58"/>
      <c r="J840" s="22"/>
      <c r="M840" s="58"/>
      <c r="R840" s="22"/>
      <c r="U840" s="58"/>
      <c r="Z840" s="22"/>
      <c r="AC840" s="58"/>
      <c r="AH840" s="22"/>
      <c r="AK840" s="58"/>
      <c r="AP840" s="22"/>
    </row>
    <row r="841">
      <c r="B841" s="22"/>
      <c r="E841" s="58"/>
      <c r="J841" s="22"/>
      <c r="M841" s="58"/>
      <c r="R841" s="22"/>
      <c r="U841" s="58"/>
      <c r="Z841" s="22"/>
      <c r="AC841" s="58"/>
      <c r="AH841" s="22"/>
      <c r="AK841" s="58"/>
      <c r="AP841" s="22"/>
    </row>
    <row r="842">
      <c r="B842" s="22"/>
      <c r="E842" s="58"/>
      <c r="J842" s="22"/>
      <c r="M842" s="58"/>
      <c r="R842" s="22"/>
      <c r="U842" s="58"/>
      <c r="Z842" s="22"/>
      <c r="AC842" s="58"/>
      <c r="AH842" s="22"/>
      <c r="AK842" s="58"/>
      <c r="AP842" s="22"/>
    </row>
    <row r="843">
      <c r="B843" s="22"/>
      <c r="E843" s="58"/>
      <c r="J843" s="22"/>
      <c r="M843" s="58"/>
      <c r="R843" s="22"/>
      <c r="U843" s="58"/>
      <c r="Z843" s="22"/>
      <c r="AC843" s="58"/>
      <c r="AH843" s="22"/>
      <c r="AK843" s="58"/>
      <c r="AP843" s="22"/>
    </row>
    <row r="844">
      <c r="B844" s="22"/>
      <c r="E844" s="58"/>
      <c r="J844" s="22"/>
      <c r="M844" s="58"/>
      <c r="R844" s="22"/>
      <c r="U844" s="58"/>
      <c r="Z844" s="22"/>
      <c r="AC844" s="58"/>
      <c r="AH844" s="22"/>
      <c r="AK844" s="58"/>
      <c r="AP844" s="22"/>
    </row>
    <row r="845">
      <c r="B845" s="22"/>
      <c r="E845" s="58"/>
      <c r="J845" s="22"/>
      <c r="M845" s="58"/>
      <c r="R845" s="22"/>
      <c r="U845" s="58"/>
      <c r="Z845" s="22"/>
      <c r="AC845" s="58"/>
      <c r="AH845" s="22"/>
      <c r="AK845" s="58"/>
      <c r="AP845" s="22"/>
    </row>
    <row r="846">
      <c r="B846" s="22"/>
      <c r="E846" s="58"/>
      <c r="J846" s="22"/>
      <c r="M846" s="58"/>
      <c r="R846" s="22"/>
      <c r="U846" s="58"/>
      <c r="Z846" s="22"/>
      <c r="AC846" s="58"/>
      <c r="AH846" s="22"/>
      <c r="AK846" s="58"/>
      <c r="AP846" s="22"/>
    </row>
    <row r="847">
      <c r="B847" s="22"/>
      <c r="E847" s="58"/>
      <c r="J847" s="22"/>
      <c r="M847" s="58"/>
      <c r="R847" s="22"/>
      <c r="U847" s="58"/>
      <c r="Z847" s="22"/>
      <c r="AC847" s="58"/>
      <c r="AH847" s="22"/>
      <c r="AK847" s="58"/>
      <c r="AP847" s="22"/>
    </row>
    <row r="848">
      <c r="B848" s="22"/>
      <c r="E848" s="58"/>
      <c r="J848" s="22"/>
      <c r="M848" s="58"/>
      <c r="R848" s="22"/>
      <c r="U848" s="58"/>
      <c r="Z848" s="22"/>
      <c r="AC848" s="58"/>
      <c r="AH848" s="22"/>
      <c r="AK848" s="58"/>
      <c r="AP848" s="22"/>
    </row>
    <row r="849">
      <c r="B849" s="22"/>
      <c r="E849" s="58"/>
      <c r="J849" s="22"/>
      <c r="M849" s="58"/>
      <c r="R849" s="22"/>
      <c r="U849" s="58"/>
      <c r="Z849" s="22"/>
      <c r="AC849" s="58"/>
      <c r="AH849" s="22"/>
      <c r="AK849" s="58"/>
      <c r="AP849" s="22"/>
    </row>
    <row r="850">
      <c r="B850" s="22"/>
      <c r="E850" s="58"/>
      <c r="J850" s="22"/>
      <c r="M850" s="58"/>
      <c r="R850" s="22"/>
      <c r="U850" s="58"/>
      <c r="Z850" s="22"/>
      <c r="AC850" s="58"/>
      <c r="AH850" s="22"/>
      <c r="AK850" s="58"/>
      <c r="AP850" s="22"/>
    </row>
    <row r="851">
      <c r="B851" s="22"/>
      <c r="E851" s="58"/>
      <c r="J851" s="22"/>
      <c r="M851" s="58"/>
      <c r="R851" s="22"/>
      <c r="U851" s="58"/>
      <c r="Z851" s="22"/>
      <c r="AC851" s="58"/>
      <c r="AH851" s="22"/>
      <c r="AK851" s="58"/>
      <c r="AP851" s="22"/>
    </row>
    <row r="852">
      <c r="B852" s="22"/>
      <c r="E852" s="58"/>
      <c r="J852" s="22"/>
      <c r="M852" s="58"/>
      <c r="R852" s="22"/>
      <c r="U852" s="58"/>
      <c r="Z852" s="22"/>
      <c r="AC852" s="58"/>
      <c r="AH852" s="22"/>
      <c r="AK852" s="58"/>
      <c r="AP852" s="22"/>
    </row>
    <row r="853">
      <c r="B853" s="22"/>
      <c r="E853" s="58"/>
      <c r="J853" s="22"/>
      <c r="M853" s="58"/>
      <c r="R853" s="22"/>
      <c r="U853" s="58"/>
      <c r="Z853" s="22"/>
      <c r="AC853" s="58"/>
      <c r="AH853" s="22"/>
      <c r="AK853" s="58"/>
      <c r="AP853" s="22"/>
    </row>
    <row r="854">
      <c r="B854" s="22"/>
      <c r="E854" s="58"/>
      <c r="J854" s="22"/>
      <c r="M854" s="58"/>
      <c r="R854" s="22"/>
      <c r="U854" s="58"/>
      <c r="Z854" s="22"/>
      <c r="AC854" s="58"/>
      <c r="AH854" s="22"/>
      <c r="AK854" s="58"/>
      <c r="AP854" s="22"/>
    </row>
    <row r="855">
      <c r="B855" s="22"/>
      <c r="E855" s="58"/>
      <c r="J855" s="22"/>
      <c r="M855" s="58"/>
      <c r="R855" s="22"/>
      <c r="U855" s="58"/>
      <c r="Z855" s="22"/>
      <c r="AC855" s="58"/>
      <c r="AH855" s="22"/>
      <c r="AK855" s="58"/>
      <c r="AP855" s="22"/>
    </row>
    <row r="856">
      <c r="B856" s="22"/>
      <c r="E856" s="58"/>
      <c r="J856" s="22"/>
      <c r="M856" s="58"/>
      <c r="R856" s="22"/>
      <c r="U856" s="58"/>
      <c r="Z856" s="22"/>
      <c r="AC856" s="58"/>
      <c r="AH856" s="22"/>
      <c r="AK856" s="58"/>
      <c r="AP856" s="22"/>
    </row>
    <row r="857">
      <c r="B857" s="22"/>
      <c r="E857" s="58"/>
      <c r="J857" s="22"/>
      <c r="M857" s="58"/>
      <c r="R857" s="22"/>
      <c r="U857" s="58"/>
      <c r="Z857" s="22"/>
      <c r="AC857" s="58"/>
      <c r="AH857" s="22"/>
      <c r="AK857" s="58"/>
      <c r="AP857" s="22"/>
    </row>
    <row r="858">
      <c r="B858" s="22"/>
      <c r="E858" s="58"/>
      <c r="J858" s="22"/>
      <c r="M858" s="58"/>
      <c r="R858" s="22"/>
      <c r="U858" s="58"/>
      <c r="Z858" s="22"/>
      <c r="AC858" s="58"/>
      <c r="AH858" s="22"/>
      <c r="AK858" s="58"/>
      <c r="AP858" s="22"/>
    </row>
    <row r="859">
      <c r="B859" s="22"/>
      <c r="E859" s="58"/>
      <c r="J859" s="22"/>
      <c r="M859" s="58"/>
      <c r="R859" s="22"/>
      <c r="U859" s="58"/>
      <c r="Z859" s="22"/>
      <c r="AC859" s="58"/>
      <c r="AH859" s="22"/>
      <c r="AK859" s="58"/>
      <c r="AP859" s="22"/>
    </row>
    <row r="860">
      <c r="B860" s="22"/>
      <c r="E860" s="58"/>
      <c r="J860" s="22"/>
      <c r="M860" s="58"/>
      <c r="R860" s="22"/>
      <c r="U860" s="58"/>
      <c r="Z860" s="22"/>
      <c r="AC860" s="58"/>
      <c r="AH860" s="22"/>
      <c r="AK860" s="58"/>
      <c r="AP860" s="22"/>
    </row>
    <row r="861">
      <c r="B861" s="22"/>
      <c r="E861" s="58"/>
      <c r="J861" s="22"/>
      <c r="M861" s="58"/>
      <c r="R861" s="22"/>
      <c r="U861" s="58"/>
      <c r="Z861" s="22"/>
      <c r="AC861" s="58"/>
      <c r="AH861" s="22"/>
      <c r="AK861" s="58"/>
      <c r="AP861" s="22"/>
    </row>
    <row r="862">
      <c r="B862" s="22"/>
      <c r="E862" s="58"/>
      <c r="J862" s="22"/>
      <c r="M862" s="58"/>
      <c r="R862" s="22"/>
      <c r="U862" s="58"/>
      <c r="Z862" s="22"/>
      <c r="AC862" s="58"/>
      <c r="AH862" s="22"/>
      <c r="AK862" s="58"/>
      <c r="AP862" s="22"/>
    </row>
    <row r="863">
      <c r="B863" s="22"/>
      <c r="E863" s="58"/>
      <c r="J863" s="22"/>
      <c r="M863" s="58"/>
      <c r="R863" s="22"/>
      <c r="U863" s="58"/>
      <c r="Z863" s="22"/>
      <c r="AC863" s="58"/>
      <c r="AH863" s="22"/>
      <c r="AK863" s="58"/>
      <c r="AP863" s="22"/>
    </row>
    <row r="864">
      <c r="B864" s="22"/>
      <c r="E864" s="58"/>
      <c r="J864" s="22"/>
      <c r="M864" s="58"/>
      <c r="R864" s="22"/>
      <c r="U864" s="58"/>
      <c r="Z864" s="22"/>
      <c r="AC864" s="58"/>
      <c r="AH864" s="22"/>
      <c r="AK864" s="58"/>
      <c r="AP864" s="22"/>
    </row>
    <row r="865">
      <c r="B865" s="22"/>
      <c r="E865" s="58"/>
      <c r="J865" s="22"/>
      <c r="M865" s="58"/>
      <c r="R865" s="22"/>
      <c r="U865" s="58"/>
      <c r="Z865" s="22"/>
      <c r="AC865" s="58"/>
      <c r="AH865" s="22"/>
      <c r="AK865" s="58"/>
      <c r="AP865" s="22"/>
    </row>
    <row r="866">
      <c r="B866" s="22"/>
      <c r="E866" s="58"/>
      <c r="J866" s="22"/>
      <c r="M866" s="58"/>
      <c r="R866" s="22"/>
      <c r="U866" s="58"/>
      <c r="Z866" s="22"/>
      <c r="AC866" s="58"/>
      <c r="AH866" s="22"/>
      <c r="AK866" s="58"/>
      <c r="AP866" s="22"/>
    </row>
    <row r="867">
      <c r="B867" s="22"/>
      <c r="E867" s="58"/>
      <c r="J867" s="22"/>
      <c r="M867" s="58"/>
      <c r="R867" s="22"/>
      <c r="U867" s="58"/>
      <c r="Z867" s="22"/>
      <c r="AC867" s="58"/>
      <c r="AH867" s="22"/>
      <c r="AK867" s="58"/>
      <c r="AP867" s="22"/>
    </row>
    <row r="868">
      <c r="B868" s="22"/>
      <c r="E868" s="58"/>
      <c r="J868" s="22"/>
      <c r="M868" s="58"/>
      <c r="R868" s="22"/>
      <c r="U868" s="58"/>
      <c r="Z868" s="22"/>
      <c r="AC868" s="58"/>
      <c r="AH868" s="22"/>
      <c r="AK868" s="58"/>
      <c r="AP868" s="22"/>
    </row>
    <row r="869">
      <c r="B869" s="22"/>
      <c r="E869" s="58"/>
      <c r="J869" s="22"/>
      <c r="M869" s="58"/>
      <c r="R869" s="22"/>
      <c r="U869" s="58"/>
      <c r="Z869" s="22"/>
      <c r="AC869" s="58"/>
      <c r="AH869" s="22"/>
      <c r="AK869" s="58"/>
      <c r="AP869" s="22"/>
    </row>
    <row r="870">
      <c r="B870" s="22"/>
      <c r="E870" s="58"/>
      <c r="J870" s="22"/>
      <c r="M870" s="58"/>
      <c r="R870" s="22"/>
      <c r="U870" s="58"/>
      <c r="Z870" s="22"/>
      <c r="AC870" s="58"/>
      <c r="AH870" s="22"/>
      <c r="AK870" s="58"/>
      <c r="AP870" s="22"/>
    </row>
    <row r="871">
      <c r="B871" s="22"/>
      <c r="E871" s="58"/>
      <c r="J871" s="22"/>
      <c r="M871" s="58"/>
      <c r="R871" s="22"/>
      <c r="U871" s="58"/>
      <c r="Z871" s="22"/>
      <c r="AC871" s="58"/>
      <c r="AH871" s="22"/>
      <c r="AK871" s="58"/>
      <c r="AP871" s="22"/>
    </row>
    <row r="872">
      <c r="B872" s="22"/>
      <c r="E872" s="58"/>
      <c r="J872" s="22"/>
      <c r="M872" s="58"/>
      <c r="R872" s="22"/>
      <c r="U872" s="58"/>
      <c r="Z872" s="22"/>
      <c r="AC872" s="58"/>
      <c r="AH872" s="22"/>
      <c r="AK872" s="58"/>
      <c r="AP872" s="22"/>
    </row>
    <row r="873">
      <c r="B873" s="22"/>
      <c r="E873" s="58"/>
      <c r="J873" s="22"/>
      <c r="M873" s="58"/>
      <c r="R873" s="22"/>
      <c r="U873" s="58"/>
      <c r="Z873" s="22"/>
      <c r="AC873" s="58"/>
      <c r="AH873" s="22"/>
      <c r="AK873" s="58"/>
      <c r="AP873" s="22"/>
    </row>
    <row r="874">
      <c r="B874" s="22"/>
      <c r="E874" s="58"/>
      <c r="J874" s="22"/>
      <c r="M874" s="58"/>
      <c r="R874" s="22"/>
      <c r="U874" s="58"/>
      <c r="Z874" s="22"/>
      <c r="AC874" s="58"/>
      <c r="AH874" s="22"/>
      <c r="AK874" s="58"/>
      <c r="AP874" s="22"/>
    </row>
    <row r="875">
      <c r="B875" s="22"/>
      <c r="E875" s="58"/>
      <c r="J875" s="22"/>
      <c r="M875" s="58"/>
      <c r="R875" s="22"/>
      <c r="U875" s="58"/>
      <c r="Z875" s="22"/>
      <c r="AC875" s="58"/>
      <c r="AH875" s="22"/>
      <c r="AK875" s="58"/>
      <c r="AP875" s="22"/>
    </row>
    <row r="876">
      <c r="B876" s="22"/>
      <c r="E876" s="58"/>
      <c r="J876" s="22"/>
      <c r="M876" s="58"/>
      <c r="R876" s="22"/>
      <c r="U876" s="58"/>
      <c r="Z876" s="22"/>
      <c r="AC876" s="58"/>
      <c r="AH876" s="22"/>
      <c r="AK876" s="58"/>
      <c r="AP876" s="22"/>
    </row>
    <row r="877">
      <c r="B877" s="22"/>
      <c r="E877" s="58"/>
      <c r="J877" s="22"/>
      <c r="M877" s="58"/>
      <c r="R877" s="22"/>
      <c r="U877" s="58"/>
      <c r="Z877" s="22"/>
      <c r="AC877" s="58"/>
      <c r="AH877" s="22"/>
      <c r="AK877" s="58"/>
      <c r="AP877" s="22"/>
    </row>
    <row r="878">
      <c r="B878" s="22"/>
      <c r="E878" s="58"/>
      <c r="J878" s="22"/>
      <c r="M878" s="58"/>
      <c r="R878" s="22"/>
      <c r="U878" s="58"/>
      <c r="Z878" s="22"/>
      <c r="AC878" s="58"/>
      <c r="AH878" s="22"/>
      <c r="AK878" s="58"/>
      <c r="AP878" s="22"/>
    </row>
    <row r="879">
      <c r="B879" s="22"/>
      <c r="E879" s="58"/>
      <c r="J879" s="22"/>
      <c r="M879" s="58"/>
      <c r="R879" s="22"/>
      <c r="U879" s="58"/>
      <c r="Z879" s="22"/>
      <c r="AC879" s="58"/>
      <c r="AH879" s="22"/>
      <c r="AK879" s="58"/>
      <c r="AP879" s="22"/>
    </row>
    <row r="880">
      <c r="B880" s="22"/>
      <c r="E880" s="58"/>
      <c r="J880" s="22"/>
      <c r="M880" s="58"/>
      <c r="R880" s="22"/>
      <c r="U880" s="58"/>
      <c r="Z880" s="22"/>
      <c r="AC880" s="58"/>
      <c r="AH880" s="22"/>
      <c r="AK880" s="58"/>
      <c r="AP880" s="22"/>
    </row>
    <row r="881">
      <c r="B881" s="22"/>
      <c r="E881" s="58"/>
      <c r="J881" s="22"/>
      <c r="M881" s="58"/>
      <c r="R881" s="22"/>
      <c r="U881" s="58"/>
      <c r="Z881" s="22"/>
      <c r="AC881" s="58"/>
      <c r="AH881" s="22"/>
      <c r="AK881" s="58"/>
      <c r="AP881" s="22"/>
    </row>
    <row r="882">
      <c r="B882" s="22"/>
      <c r="E882" s="58"/>
      <c r="J882" s="22"/>
      <c r="M882" s="58"/>
      <c r="R882" s="22"/>
      <c r="U882" s="58"/>
      <c r="Z882" s="22"/>
      <c r="AC882" s="58"/>
      <c r="AH882" s="22"/>
      <c r="AK882" s="58"/>
      <c r="AP882" s="22"/>
    </row>
    <row r="883">
      <c r="B883" s="22"/>
      <c r="E883" s="58"/>
      <c r="J883" s="22"/>
      <c r="M883" s="58"/>
      <c r="R883" s="22"/>
      <c r="U883" s="58"/>
      <c r="Z883" s="22"/>
      <c r="AC883" s="58"/>
      <c r="AH883" s="22"/>
      <c r="AK883" s="58"/>
      <c r="AP883" s="22"/>
    </row>
    <row r="884">
      <c r="B884" s="22"/>
      <c r="E884" s="58"/>
      <c r="J884" s="22"/>
      <c r="M884" s="58"/>
      <c r="R884" s="22"/>
      <c r="U884" s="58"/>
      <c r="Z884" s="22"/>
      <c r="AC884" s="58"/>
      <c r="AH884" s="22"/>
      <c r="AK884" s="58"/>
      <c r="AP884" s="22"/>
    </row>
    <row r="885">
      <c r="B885" s="22"/>
      <c r="E885" s="58"/>
      <c r="J885" s="22"/>
      <c r="M885" s="58"/>
      <c r="R885" s="22"/>
      <c r="U885" s="58"/>
      <c r="Z885" s="22"/>
      <c r="AC885" s="58"/>
      <c r="AH885" s="22"/>
      <c r="AK885" s="58"/>
      <c r="AP885" s="22"/>
    </row>
    <row r="886">
      <c r="B886" s="22"/>
      <c r="E886" s="58"/>
      <c r="J886" s="22"/>
      <c r="M886" s="58"/>
      <c r="R886" s="22"/>
      <c r="U886" s="58"/>
      <c r="Z886" s="22"/>
      <c r="AC886" s="58"/>
      <c r="AH886" s="22"/>
      <c r="AK886" s="58"/>
      <c r="AP886" s="22"/>
    </row>
    <row r="887">
      <c r="B887" s="22"/>
      <c r="E887" s="58"/>
      <c r="J887" s="22"/>
      <c r="M887" s="58"/>
      <c r="R887" s="22"/>
      <c r="U887" s="58"/>
      <c r="Z887" s="22"/>
      <c r="AC887" s="58"/>
      <c r="AH887" s="22"/>
      <c r="AK887" s="58"/>
      <c r="AP887" s="22"/>
    </row>
    <row r="888">
      <c r="B888" s="22"/>
      <c r="E888" s="58"/>
      <c r="J888" s="22"/>
      <c r="M888" s="58"/>
      <c r="R888" s="22"/>
      <c r="U888" s="58"/>
      <c r="Z888" s="22"/>
      <c r="AC888" s="58"/>
      <c r="AH888" s="22"/>
      <c r="AK888" s="58"/>
      <c r="AP888" s="22"/>
    </row>
    <row r="889">
      <c r="B889" s="22"/>
      <c r="E889" s="58"/>
      <c r="J889" s="22"/>
      <c r="M889" s="58"/>
      <c r="R889" s="22"/>
      <c r="U889" s="58"/>
      <c r="Z889" s="22"/>
      <c r="AC889" s="58"/>
      <c r="AH889" s="22"/>
      <c r="AK889" s="58"/>
      <c r="AP889" s="22"/>
    </row>
    <row r="890">
      <c r="B890" s="22"/>
      <c r="E890" s="58"/>
      <c r="J890" s="22"/>
      <c r="M890" s="58"/>
      <c r="R890" s="22"/>
      <c r="U890" s="58"/>
      <c r="Z890" s="22"/>
      <c r="AC890" s="58"/>
      <c r="AH890" s="22"/>
      <c r="AK890" s="58"/>
      <c r="AP890" s="22"/>
    </row>
    <row r="891">
      <c r="B891" s="22"/>
      <c r="E891" s="58"/>
      <c r="J891" s="22"/>
      <c r="M891" s="58"/>
      <c r="R891" s="22"/>
      <c r="U891" s="58"/>
      <c r="Z891" s="22"/>
      <c r="AC891" s="58"/>
      <c r="AH891" s="22"/>
      <c r="AK891" s="58"/>
      <c r="AP891" s="22"/>
    </row>
    <row r="892">
      <c r="B892" s="22"/>
      <c r="E892" s="58"/>
      <c r="J892" s="22"/>
      <c r="M892" s="58"/>
      <c r="R892" s="22"/>
      <c r="U892" s="58"/>
      <c r="Z892" s="22"/>
      <c r="AC892" s="58"/>
      <c r="AH892" s="22"/>
      <c r="AK892" s="58"/>
      <c r="AP892" s="22"/>
    </row>
    <row r="893">
      <c r="B893" s="22"/>
      <c r="E893" s="58"/>
      <c r="J893" s="22"/>
      <c r="M893" s="58"/>
      <c r="R893" s="22"/>
      <c r="U893" s="58"/>
      <c r="Z893" s="22"/>
      <c r="AC893" s="58"/>
      <c r="AH893" s="22"/>
      <c r="AK893" s="58"/>
      <c r="AP893" s="22"/>
    </row>
    <row r="894">
      <c r="B894" s="22"/>
      <c r="E894" s="58"/>
      <c r="J894" s="22"/>
      <c r="M894" s="58"/>
      <c r="R894" s="22"/>
      <c r="U894" s="58"/>
      <c r="Z894" s="22"/>
      <c r="AC894" s="58"/>
      <c r="AH894" s="22"/>
      <c r="AK894" s="58"/>
      <c r="AP894" s="22"/>
    </row>
    <row r="895">
      <c r="B895" s="22"/>
      <c r="E895" s="58"/>
      <c r="J895" s="22"/>
      <c r="M895" s="58"/>
      <c r="R895" s="22"/>
      <c r="U895" s="58"/>
      <c r="Z895" s="22"/>
      <c r="AC895" s="58"/>
      <c r="AH895" s="22"/>
      <c r="AK895" s="58"/>
      <c r="AP895" s="22"/>
    </row>
    <row r="896">
      <c r="B896" s="22"/>
      <c r="E896" s="58"/>
      <c r="J896" s="22"/>
      <c r="M896" s="58"/>
      <c r="R896" s="22"/>
      <c r="U896" s="58"/>
      <c r="Z896" s="22"/>
      <c r="AC896" s="58"/>
      <c r="AH896" s="22"/>
      <c r="AK896" s="58"/>
      <c r="AP896" s="22"/>
    </row>
    <row r="897">
      <c r="B897" s="22"/>
      <c r="E897" s="58"/>
      <c r="J897" s="22"/>
      <c r="M897" s="58"/>
      <c r="R897" s="22"/>
      <c r="U897" s="58"/>
      <c r="Z897" s="22"/>
      <c r="AC897" s="58"/>
      <c r="AH897" s="22"/>
      <c r="AK897" s="58"/>
      <c r="AP897" s="22"/>
    </row>
    <row r="898">
      <c r="B898" s="22"/>
      <c r="E898" s="58"/>
      <c r="J898" s="22"/>
      <c r="M898" s="58"/>
      <c r="R898" s="22"/>
      <c r="U898" s="58"/>
      <c r="Z898" s="22"/>
      <c r="AC898" s="58"/>
      <c r="AH898" s="22"/>
      <c r="AK898" s="58"/>
      <c r="AP898" s="22"/>
    </row>
    <row r="899">
      <c r="B899" s="22"/>
      <c r="E899" s="58"/>
      <c r="J899" s="22"/>
      <c r="M899" s="58"/>
      <c r="R899" s="22"/>
      <c r="U899" s="58"/>
      <c r="Z899" s="22"/>
      <c r="AC899" s="58"/>
      <c r="AH899" s="22"/>
      <c r="AK899" s="58"/>
      <c r="AP899" s="22"/>
    </row>
    <row r="900">
      <c r="B900" s="22"/>
      <c r="E900" s="58"/>
      <c r="J900" s="22"/>
      <c r="M900" s="58"/>
      <c r="R900" s="22"/>
      <c r="U900" s="58"/>
      <c r="Z900" s="22"/>
      <c r="AC900" s="58"/>
      <c r="AH900" s="22"/>
      <c r="AK900" s="58"/>
      <c r="AP900" s="22"/>
    </row>
    <row r="901">
      <c r="B901" s="22"/>
      <c r="E901" s="58"/>
      <c r="J901" s="22"/>
      <c r="M901" s="58"/>
      <c r="R901" s="22"/>
      <c r="U901" s="58"/>
      <c r="Z901" s="22"/>
      <c r="AC901" s="58"/>
      <c r="AH901" s="22"/>
      <c r="AK901" s="58"/>
      <c r="AP901" s="22"/>
    </row>
    <row r="902">
      <c r="B902" s="22"/>
      <c r="E902" s="58"/>
      <c r="J902" s="22"/>
      <c r="M902" s="58"/>
      <c r="R902" s="22"/>
      <c r="U902" s="58"/>
      <c r="Z902" s="22"/>
      <c r="AC902" s="58"/>
      <c r="AH902" s="22"/>
      <c r="AK902" s="58"/>
      <c r="AP902" s="22"/>
    </row>
    <row r="903">
      <c r="B903" s="22"/>
      <c r="E903" s="58"/>
      <c r="J903" s="22"/>
      <c r="M903" s="58"/>
      <c r="R903" s="22"/>
      <c r="U903" s="58"/>
      <c r="Z903" s="22"/>
      <c r="AC903" s="58"/>
      <c r="AH903" s="22"/>
      <c r="AK903" s="58"/>
      <c r="AP903" s="22"/>
    </row>
    <row r="904">
      <c r="B904" s="22"/>
      <c r="E904" s="58"/>
      <c r="J904" s="22"/>
      <c r="M904" s="58"/>
      <c r="R904" s="22"/>
      <c r="U904" s="58"/>
      <c r="Z904" s="22"/>
      <c r="AC904" s="58"/>
      <c r="AH904" s="22"/>
      <c r="AK904" s="58"/>
      <c r="AP904" s="22"/>
    </row>
    <row r="905">
      <c r="B905" s="22"/>
      <c r="E905" s="58"/>
      <c r="J905" s="22"/>
      <c r="M905" s="58"/>
      <c r="R905" s="22"/>
      <c r="U905" s="58"/>
      <c r="Z905" s="22"/>
      <c r="AC905" s="58"/>
      <c r="AH905" s="22"/>
      <c r="AK905" s="58"/>
      <c r="AP905" s="22"/>
    </row>
    <row r="906">
      <c r="B906" s="22"/>
      <c r="E906" s="58"/>
      <c r="J906" s="22"/>
      <c r="M906" s="58"/>
      <c r="R906" s="22"/>
      <c r="U906" s="58"/>
      <c r="Z906" s="22"/>
      <c r="AC906" s="58"/>
      <c r="AH906" s="22"/>
      <c r="AK906" s="58"/>
      <c r="AP906" s="22"/>
    </row>
    <row r="907">
      <c r="B907" s="22"/>
      <c r="E907" s="58"/>
      <c r="J907" s="22"/>
      <c r="M907" s="58"/>
      <c r="R907" s="22"/>
      <c r="U907" s="58"/>
      <c r="Z907" s="22"/>
      <c r="AC907" s="58"/>
      <c r="AH907" s="22"/>
      <c r="AK907" s="58"/>
      <c r="AP907" s="22"/>
    </row>
    <row r="908">
      <c r="B908" s="22"/>
      <c r="E908" s="58"/>
      <c r="J908" s="22"/>
      <c r="M908" s="58"/>
      <c r="R908" s="22"/>
      <c r="U908" s="58"/>
      <c r="Z908" s="22"/>
      <c r="AC908" s="58"/>
      <c r="AH908" s="22"/>
      <c r="AK908" s="58"/>
      <c r="AP908" s="22"/>
    </row>
    <row r="909">
      <c r="B909" s="22"/>
      <c r="E909" s="58"/>
      <c r="J909" s="22"/>
      <c r="M909" s="58"/>
      <c r="R909" s="22"/>
      <c r="U909" s="58"/>
      <c r="Z909" s="22"/>
      <c r="AC909" s="58"/>
      <c r="AH909" s="22"/>
      <c r="AK909" s="58"/>
      <c r="AP909" s="22"/>
    </row>
    <row r="910">
      <c r="B910" s="22"/>
      <c r="E910" s="58"/>
      <c r="J910" s="22"/>
      <c r="M910" s="58"/>
      <c r="R910" s="22"/>
      <c r="U910" s="58"/>
      <c r="Z910" s="22"/>
      <c r="AC910" s="58"/>
      <c r="AH910" s="22"/>
      <c r="AK910" s="58"/>
      <c r="AP910" s="22"/>
    </row>
    <row r="911">
      <c r="B911" s="22"/>
      <c r="E911" s="58"/>
      <c r="J911" s="22"/>
      <c r="M911" s="58"/>
      <c r="R911" s="22"/>
      <c r="U911" s="58"/>
      <c r="Z911" s="22"/>
      <c r="AC911" s="58"/>
      <c r="AH911" s="22"/>
      <c r="AK911" s="58"/>
      <c r="AP911" s="22"/>
    </row>
    <row r="912">
      <c r="B912" s="22"/>
      <c r="E912" s="58"/>
      <c r="J912" s="22"/>
      <c r="M912" s="58"/>
      <c r="R912" s="22"/>
      <c r="U912" s="58"/>
      <c r="Z912" s="22"/>
      <c r="AC912" s="58"/>
      <c r="AH912" s="22"/>
      <c r="AK912" s="58"/>
      <c r="AP912" s="22"/>
    </row>
    <row r="913">
      <c r="B913" s="22"/>
      <c r="E913" s="58"/>
      <c r="J913" s="22"/>
      <c r="M913" s="58"/>
      <c r="R913" s="22"/>
      <c r="U913" s="58"/>
      <c r="Z913" s="22"/>
      <c r="AC913" s="58"/>
      <c r="AH913" s="22"/>
      <c r="AK913" s="58"/>
      <c r="AP913" s="22"/>
    </row>
    <row r="914">
      <c r="B914" s="22"/>
      <c r="E914" s="58"/>
      <c r="J914" s="22"/>
      <c r="M914" s="58"/>
      <c r="R914" s="22"/>
      <c r="U914" s="58"/>
      <c r="Z914" s="22"/>
      <c r="AC914" s="58"/>
      <c r="AH914" s="22"/>
      <c r="AK914" s="58"/>
      <c r="AP914" s="22"/>
    </row>
    <row r="915">
      <c r="B915" s="22"/>
      <c r="E915" s="58"/>
      <c r="J915" s="22"/>
      <c r="M915" s="58"/>
      <c r="R915" s="22"/>
      <c r="U915" s="58"/>
      <c r="Z915" s="22"/>
      <c r="AC915" s="58"/>
      <c r="AH915" s="22"/>
      <c r="AK915" s="58"/>
      <c r="AP915" s="22"/>
    </row>
    <row r="916">
      <c r="B916" s="22"/>
      <c r="E916" s="58"/>
      <c r="J916" s="22"/>
      <c r="M916" s="58"/>
      <c r="R916" s="22"/>
      <c r="U916" s="58"/>
      <c r="Z916" s="22"/>
      <c r="AC916" s="58"/>
      <c r="AH916" s="22"/>
      <c r="AK916" s="58"/>
      <c r="AP916" s="22"/>
    </row>
    <row r="917">
      <c r="B917" s="22"/>
      <c r="E917" s="58"/>
      <c r="J917" s="22"/>
      <c r="M917" s="58"/>
      <c r="R917" s="22"/>
      <c r="U917" s="58"/>
      <c r="Z917" s="22"/>
      <c r="AC917" s="58"/>
      <c r="AH917" s="22"/>
      <c r="AK917" s="58"/>
      <c r="AP917" s="22"/>
    </row>
    <row r="918">
      <c r="B918" s="22"/>
      <c r="E918" s="58"/>
      <c r="J918" s="22"/>
      <c r="M918" s="58"/>
      <c r="R918" s="22"/>
      <c r="U918" s="58"/>
      <c r="Z918" s="22"/>
      <c r="AC918" s="58"/>
      <c r="AH918" s="22"/>
      <c r="AK918" s="58"/>
      <c r="AP918" s="22"/>
    </row>
    <row r="919">
      <c r="B919" s="22"/>
      <c r="E919" s="58"/>
      <c r="J919" s="22"/>
      <c r="M919" s="58"/>
      <c r="R919" s="22"/>
      <c r="U919" s="58"/>
      <c r="Z919" s="22"/>
      <c r="AC919" s="58"/>
      <c r="AH919" s="22"/>
      <c r="AK919" s="58"/>
      <c r="AP919" s="22"/>
    </row>
    <row r="920">
      <c r="B920" s="22"/>
      <c r="E920" s="58"/>
      <c r="J920" s="22"/>
      <c r="M920" s="58"/>
      <c r="R920" s="22"/>
      <c r="U920" s="58"/>
      <c r="Z920" s="22"/>
      <c r="AC920" s="58"/>
      <c r="AH920" s="22"/>
      <c r="AK920" s="58"/>
      <c r="AP920" s="22"/>
    </row>
    <row r="921">
      <c r="B921" s="22"/>
      <c r="E921" s="58"/>
      <c r="J921" s="22"/>
      <c r="M921" s="58"/>
      <c r="R921" s="22"/>
      <c r="U921" s="58"/>
      <c r="Z921" s="22"/>
      <c r="AC921" s="58"/>
      <c r="AH921" s="22"/>
      <c r="AK921" s="58"/>
      <c r="AP921" s="22"/>
    </row>
    <row r="922">
      <c r="B922" s="22"/>
      <c r="E922" s="58"/>
      <c r="J922" s="22"/>
      <c r="M922" s="58"/>
      <c r="R922" s="22"/>
      <c r="U922" s="58"/>
      <c r="Z922" s="22"/>
      <c r="AC922" s="58"/>
      <c r="AH922" s="22"/>
      <c r="AK922" s="58"/>
      <c r="AP922" s="22"/>
    </row>
    <row r="923">
      <c r="B923" s="22"/>
      <c r="E923" s="58"/>
      <c r="J923" s="22"/>
      <c r="M923" s="58"/>
      <c r="R923" s="22"/>
      <c r="U923" s="58"/>
      <c r="Z923" s="22"/>
      <c r="AC923" s="58"/>
      <c r="AH923" s="22"/>
      <c r="AK923" s="58"/>
      <c r="AP923" s="22"/>
    </row>
    <row r="924">
      <c r="B924" s="22"/>
      <c r="E924" s="58"/>
      <c r="J924" s="22"/>
      <c r="M924" s="58"/>
      <c r="R924" s="22"/>
      <c r="U924" s="58"/>
      <c r="Z924" s="22"/>
      <c r="AC924" s="58"/>
      <c r="AH924" s="22"/>
      <c r="AK924" s="58"/>
      <c r="AP924" s="22"/>
    </row>
    <row r="925">
      <c r="B925" s="22"/>
      <c r="E925" s="58"/>
      <c r="J925" s="22"/>
      <c r="M925" s="58"/>
      <c r="R925" s="22"/>
      <c r="U925" s="58"/>
      <c r="Z925" s="22"/>
      <c r="AC925" s="58"/>
      <c r="AH925" s="22"/>
      <c r="AK925" s="58"/>
      <c r="AP925" s="22"/>
    </row>
    <row r="926">
      <c r="B926" s="22"/>
      <c r="E926" s="58"/>
      <c r="J926" s="22"/>
      <c r="M926" s="58"/>
      <c r="R926" s="22"/>
      <c r="U926" s="58"/>
      <c r="Z926" s="22"/>
      <c r="AC926" s="58"/>
      <c r="AH926" s="22"/>
      <c r="AK926" s="58"/>
      <c r="AP926" s="22"/>
    </row>
    <row r="927">
      <c r="B927" s="22"/>
      <c r="E927" s="58"/>
      <c r="J927" s="22"/>
      <c r="M927" s="58"/>
      <c r="R927" s="22"/>
      <c r="U927" s="58"/>
      <c r="Z927" s="22"/>
      <c r="AC927" s="58"/>
      <c r="AH927" s="22"/>
      <c r="AK927" s="58"/>
      <c r="AP927" s="22"/>
    </row>
    <row r="928">
      <c r="B928" s="22"/>
      <c r="E928" s="58"/>
      <c r="J928" s="22"/>
      <c r="M928" s="58"/>
      <c r="R928" s="22"/>
      <c r="U928" s="58"/>
      <c r="Z928" s="22"/>
      <c r="AC928" s="58"/>
      <c r="AH928" s="22"/>
      <c r="AK928" s="58"/>
      <c r="AP928" s="22"/>
    </row>
    <row r="929">
      <c r="B929" s="22"/>
      <c r="E929" s="58"/>
      <c r="J929" s="22"/>
      <c r="M929" s="58"/>
      <c r="R929" s="22"/>
      <c r="U929" s="58"/>
      <c r="Z929" s="22"/>
      <c r="AC929" s="58"/>
      <c r="AH929" s="22"/>
      <c r="AK929" s="58"/>
      <c r="AP929" s="22"/>
    </row>
    <row r="930">
      <c r="B930" s="22"/>
      <c r="E930" s="58"/>
      <c r="J930" s="22"/>
      <c r="M930" s="58"/>
      <c r="R930" s="22"/>
      <c r="U930" s="58"/>
      <c r="Z930" s="22"/>
      <c r="AC930" s="58"/>
      <c r="AH930" s="22"/>
      <c r="AK930" s="58"/>
      <c r="AP930" s="22"/>
    </row>
    <row r="931">
      <c r="B931" s="22"/>
      <c r="E931" s="58"/>
      <c r="J931" s="22"/>
      <c r="M931" s="58"/>
      <c r="R931" s="22"/>
      <c r="U931" s="58"/>
      <c r="Z931" s="22"/>
      <c r="AC931" s="58"/>
      <c r="AH931" s="22"/>
      <c r="AK931" s="58"/>
      <c r="AP931" s="22"/>
    </row>
    <row r="932">
      <c r="B932" s="22"/>
      <c r="E932" s="58"/>
      <c r="J932" s="22"/>
      <c r="M932" s="58"/>
      <c r="R932" s="22"/>
      <c r="U932" s="58"/>
      <c r="Z932" s="22"/>
      <c r="AC932" s="58"/>
      <c r="AH932" s="22"/>
      <c r="AK932" s="58"/>
      <c r="AP932" s="22"/>
    </row>
    <row r="933">
      <c r="B933" s="22"/>
      <c r="E933" s="58"/>
      <c r="J933" s="22"/>
      <c r="M933" s="58"/>
      <c r="R933" s="22"/>
      <c r="U933" s="58"/>
      <c r="Z933" s="22"/>
      <c r="AC933" s="58"/>
      <c r="AH933" s="22"/>
      <c r="AK933" s="58"/>
      <c r="AP933" s="22"/>
    </row>
    <row r="934">
      <c r="B934" s="22"/>
      <c r="E934" s="58"/>
      <c r="J934" s="22"/>
      <c r="M934" s="58"/>
      <c r="R934" s="22"/>
      <c r="U934" s="58"/>
      <c r="Z934" s="22"/>
      <c r="AC934" s="58"/>
      <c r="AH934" s="22"/>
      <c r="AK934" s="58"/>
      <c r="AP934" s="22"/>
    </row>
    <row r="935">
      <c r="B935" s="22"/>
      <c r="E935" s="58"/>
      <c r="J935" s="22"/>
      <c r="M935" s="58"/>
      <c r="R935" s="22"/>
      <c r="U935" s="58"/>
      <c r="Z935" s="22"/>
      <c r="AC935" s="58"/>
      <c r="AH935" s="22"/>
      <c r="AK935" s="58"/>
      <c r="AP935" s="22"/>
    </row>
    <row r="936">
      <c r="B936" s="22"/>
      <c r="E936" s="58"/>
      <c r="J936" s="22"/>
      <c r="M936" s="58"/>
      <c r="R936" s="22"/>
      <c r="U936" s="58"/>
      <c r="Z936" s="22"/>
      <c r="AC936" s="58"/>
      <c r="AH936" s="22"/>
      <c r="AK936" s="58"/>
      <c r="AP936" s="22"/>
    </row>
    <row r="937">
      <c r="B937" s="22"/>
      <c r="E937" s="58"/>
      <c r="J937" s="22"/>
      <c r="M937" s="58"/>
      <c r="R937" s="22"/>
      <c r="U937" s="58"/>
      <c r="Z937" s="22"/>
      <c r="AC937" s="58"/>
      <c r="AH937" s="22"/>
      <c r="AK937" s="58"/>
      <c r="AP937" s="22"/>
    </row>
    <row r="938">
      <c r="B938" s="22"/>
      <c r="E938" s="58"/>
      <c r="J938" s="22"/>
      <c r="M938" s="58"/>
      <c r="R938" s="22"/>
      <c r="U938" s="58"/>
      <c r="Z938" s="22"/>
      <c r="AC938" s="58"/>
      <c r="AH938" s="22"/>
      <c r="AK938" s="58"/>
      <c r="AP938" s="22"/>
    </row>
    <row r="939">
      <c r="B939" s="22"/>
      <c r="E939" s="58"/>
      <c r="J939" s="22"/>
      <c r="M939" s="58"/>
      <c r="R939" s="22"/>
      <c r="U939" s="58"/>
      <c r="Z939" s="22"/>
      <c r="AC939" s="58"/>
      <c r="AH939" s="22"/>
      <c r="AK939" s="58"/>
      <c r="AP939" s="22"/>
    </row>
    <row r="940">
      <c r="B940" s="22"/>
      <c r="E940" s="58"/>
      <c r="J940" s="22"/>
      <c r="M940" s="58"/>
      <c r="R940" s="22"/>
      <c r="U940" s="58"/>
      <c r="Z940" s="22"/>
      <c r="AC940" s="58"/>
      <c r="AH940" s="22"/>
      <c r="AK940" s="58"/>
      <c r="AP940" s="22"/>
    </row>
    <row r="941">
      <c r="B941" s="22"/>
      <c r="E941" s="58"/>
      <c r="J941" s="22"/>
      <c r="M941" s="58"/>
      <c r="R941" s="22"/>
      <c r="U941" s="58"/>
      <c r="Z941" s="22"/>
      <c r="AC941" s="58"/>
      <c r="AH941" s="22"/>
      <c r="AK941" s="58"/>
      <c r="AP941" s="22"/>
    </row>
    <row r="942">
      <c r="B942" s="22"/>
      <c r="E942" s="58"/>
      <c r="J942" s="22"/>
      <c r="M942" s="58"/>
      <c r="R942" s="22"/>
      <c r="U942" s="58"/>
      <c r="Z942" s="22"/>
      <c r="AC942" s="58"/>
      <c r="AH942" s="22"/>
      <c r="AK942" s="58"/>
      <c r="AP942" s="22"/>
    </row>
    <row r="943">
      <c r="B943" s="22"/>
      <c r="E943" s="58"/>
      <c r="J943" s="22"/>
      <c r="M943" s="58"/>
      <c r="R943" s="22"/>
      <c r="U943" s="58"/>
      <c r="Z943" s="22"/>
      <c r="AC943" s="58"/>
      <c r="AH943" s="22"/>
      <c r="AK943" s="58"/>
      <c r="AP943" s="22"/>
    </row>
    <row r="944">
      <c r="B944" s="22"/>
      <c r="E944" s="58"/>
      <c r="J944" s="22"/>
      <c r="M944" s="58"/>
      <c r="R944" s="22"/>
      <c r="U944" s="58"/>
      <c r="Z944" s="22"/>
      <c r="AC944" s="58"/>
      <c r="AH944" s="22"/>
      <c r="AK944" s="58"/>
      <c r="AP944" s="22"/>
    </row>
    <row r="945">
      <c r="B945" s="22"/>
      <c r="E945" s="58"/>
      <c r="J945" s="22"/>
      <c r="M945" s="58"/>
      <c r="R945" s="22"/>
      <c r="U945" s="58"/>
      <c r="Z945" s="22"/>
      <c r="AC945" s="58"/>
      <c r="AH945" s="22"/>
      <c r="AK945" s="58"/>
      <c r="AP945" s="22"/>
    </row>
    <row r="946">
      <c r="B946" s="22"/>
      <c r="E946" s="58"/>
      <c r="J946" s="22"/>
      <c r="M946" s="58"/>
      <c r="R946" s="22"/>
      <c r="U946" s="58"/>
      <c r="Z946" s="22"/>
      <c r="AC946" s="58"/>
      <c r="AH946" s="22"/>
      <c r="AK946" s="58"/>
      <c r="AP946" s="22"/>
    </row>
    <row r="947">
      <c r="B947" s="22"/>
      <c r="E947" s="58"/>
      <c r="J947" s="22"/>
      <c r="M947" s="58"/>
      <c r="R947" s="22"/>
      <c r="U947" s="58"/>
      <c r="Z947" s="22"/>
      <c r="AC947" s="58"/>
      <c r="AH947" s="22"/>
      <c r="AK947" s="58"/>
      <c r="AP947" s="22"/>
    </row>
    <row r="948">
      <c r="B948" s="22"/>
      <c r="E948" s="58"/>
      <c r="J948" s="22"/>
      <c r="M948" s="58"/>
      <c r="R948" s="22"/>
      <c r="U948" s="58"/>
      <c r="Z948" s="22"/>
      <c r="AC948" s="58"/>
      <c r="AH948" s="22"/>
      <c r="AK948" s="58"/>
      <c r="AP948" s="22"/>
    </row>
    <row r="949">
      <c r="B949" s="22"/>
      <c r="E949" s="58"/>
      <c r="J949" s="22"/>
      <c r="M949" s="58"/>
      <c r="R949" s="22"/>
      <c r="U949" s="58"/>
      <c r="Z949" s="22"/>
      <c r="AC949" s="58"/>
      <c r="AH949" s="22"/>
      <c r="AK949" s="58"/>
      <c r="AP949" s="22"/>
    </row>
    <row r="950">
      <c r="B950" s="22"/>
      <c r="E950" s="58"/>
      <c r="J950" s="22"/>
      <c r="M950" s="58"/>
      <c r="R950" s="22"/>
      <c r="U950" s="58"/>
      <c r="Z950" s="22"/>
      <c r="AC950" s="58"/>
      <c r="AH950" s="22"/>
      <c r="AK950" s="58"/>
      <c r="AP950" s="22"/>
    </row>
    <row r="951">
      <c r="B951" s="22"/>
      <c r="E951" s="58"/>
      <c r="J951" s="22"/>
      <c r="M951" s="58"/>
      <c r="R951" s="22"/>
      <c r="U951" s="58"/>
      <c r="Z951" s="22"/>
      <c r="AC951" s="58"/>
      <c r="AH951" s="22"/>
      <c r="AK951" s="58"/>
      <c r="AP951" s="22"/>
    </row>
    <row r="952">
      <c r="B952" s="22"/>
      <c r="E952" s="58"/>
      <c r="J952" s="22"/>
      <c r="M952" s="58"/>
      <c r="R952" s="22"/>
      <c r="U952" s="58"/>
      <c r="Z952" s="22"/>
      <c r="AC952" s="58"/>
      <c r="AH952" s="22"/>
      <c r="AK952" s="58"/>
      <c r="AP952" s="22"/>
    </row>
    <row r="953">
      <c r="B953" s="22"/>
      <c r="E953" s="58"/>
      <c r="J953" s="22"/>
      <c r="M953" s="58"/>
      <c r="R953" s="22"/>
      <c r="U953" s="58"/>
      <c r="Z953" s="22"/>
      <c r="AC953" s="58"/>
      <c r="AH953" s="22"/>
      <c r="AK953" s="58"/>
      <c r="AP953" s="22"/>
    </row>
    <row r="954">
      <c r="B954" s="22"/>
      <c r="E954" s="58"/>
      <c r="J954" s="22"/>
      <c r="M954" s="58"/>
      <c r="R954" s="22"/>
      <c r="U954" s="58"/>
      <c r="Z954" s="22"/>
      <c r="AC954" s="58"/>
      <c r="AH954" s="22"/>
      <c r="AK954" s="58"/>
      <c r="AP954" s="22"/>
    </row>
    <row r="955">
      <c r="B955" s="22"/>
      <c r="E955" s="58"/>
      <c r="J955" s="22"/>
      <c r="M955" s="58"/>
      <c r="R955" s="22"/>
      <c r="U955" s="58"/>
      <c r="Z955" s="22"/>
      <c r="AC955" s="58"/>
      <c r="AH955" s="22"/>
      <c r="AK955" s="58"/>
      <c r="AP955" s="22"/>
    </row>
    <row r="956">
      <c r="B956" s="22"/>
      <c r="E956" s="58"/>
      <c r="J956" s="22"/>
      <c r="M956" s="58"/>
      <c r="R956" s="22"/>
      <c r="U956" s="58"/>
      <c r="Z956" s="22"/>
      <c r="AC956" s="58"/>
      <c r="AH956" s="22"/>
      <c r="AK956" s="58"/>
      <c r="AP956" s="22"/>
    </row>
    <row r="957">
      <c r="B957" s="22"/>
      <c r="E957" s="58"/>
      <c r="J957" s="22"/>
      <c r="M957" s="58"/>
      <c r="R957" s="22"/>
      <c r="U957" s="58"/>
      <c r="Z957" s="22"/>
      <c r="AC957" s="58"/>
      <c r="AH957" s="22"/>
      <c r="AK957" s="58"/>
      <c r="AP957" s="22"/>
    </row>
    <row r="958">
      <c r="B958" s="22"/>
      <c r="E958" s="58"/>
      <c r="J958" s="22"/>
      <c r="M958" s="58"/>
      <c r="R958" s="22"/>
      <c r="U958" s="58"/>
      <c r="Z958" s="22"/>
      <c r="AC958" s="58"/>
      <c r="AH958" s="22"/>
      <c r="AK958" s="58"/>
      <c r="AP958" s="22"/>
    </row>
    <row r="959">
      <c r="B959" s="22"/>
      <c r="E959" s="58"/>
      <c r="J959" s="22"/>
      <c r="M959" s="58"/>
      <c r="R959" s="22"/>
      <c r="U959" s="58"/>
      <c r="Z959" s="22"/>
      <c r="AC959" s="58"/>
      <c r="AH959" s="22"/>
      <c r="AK959" s="58"/>
      <c r="AP959" s="22"/>
    </row>
    <row r="960">
      <c r="B960" s="22"/>
      <c r="E960" s="58"/>
      <c r="J960" s="22"/>
      <c r="M960" s="58"/>
      <c r="R960" s="22"/>
      <c r="U960" s="58"/>
      <c r="Z960" s="22"/>
      <c r="AC960" s="58"/>
      <c r="AH960" s="22"/>
      <c r="AK960" s="58"/>
      <c r="AP960" s="22"/>
    </row>
    <row r="961">
      <c r="B961" s="22"/>
      <c r="E961" s="58"/>
      <c r="J961" s="22"/>
      <c r="M961" s="58"/>
      <c r="R961" s="22"/>
      <c r="U961" s="58"/>
      <c r="Z961" s="22"/>
      <c r="AC961" s="58"/>
      <c r="AH961" s="22"/>
      <c r="AK961" s="58"/>
      <c r="AP961" s="22"/>
    </row>
    <row r="962">
      <c r="B962" s="22"/>
      <c r="E962" s="58"/>
      <c r="J962" s="22"/>
      <c r="M962" s="58"/>
      <c r="R962" s="22"/>
      <c r="U962" s="58"/>
      <c r="Z962" s="22"/>
      <c r="AC962" s="58"/>
      <c r="AH962" s="22"/>
      <c r="AK962" s="58"/>
      <c r="AP962" s="22"/>
    </row>
    <row r="963">
      <c r="B963" s="22"/>
      <c r="E963" s="58"/>
      <c r="J963" s="22"/>
      <c r="M963" s="58"/>
      <c r="R963" s="22"/>
      <c r="U963" s="58"/>
      <c r="Z963" s="22"/>
      <c r="AC963" s="58"/>
      <c r="AH963" s="22"/>
      <c r="AK963" s="58"/>
      <c r="AP963" s="22"/>
    </row>
    <row r="964">
      <c r="B964" s="22"/>
      <c r="E964" s="58"/>
      <c r="J964" s="22"/>
      <c r="M964" s="58"/>
      <c r="R964" s="22"/>
      <c r="U964" s="58"/>
      <c r="Z964" s="22"/>
      <c r="AC964" s="58"/>
      <c r="AH964" s="22"/>
      <c r="AK964" s="58"/>
      <c r="AP964" s="22"/>
    </row>
    <row r="965">
      <c r="B965" s="22"/>
      <c r="E965" s="58"/>
      <c r="J965" s="22"/>
      <c r="M965" s="58"/>
      <c r="R965" s="22"/>
      <c r="U965" s="58"/>
      <c r="Z965" s="22"/>
      <c r="AC965" s="58"/>
      <c r="AH965" s="22"/>
      <c r="AK965" s="58"/>
      <c r="AP965" s="22"/>
    </row>
    <row r="966">
      <c r="B966" s="22"/>
      <c r="E966" s="58"/>
      <c r="J966" s="22"/>
      <c r="M966" s="58"/>
      <c r="R966" s="22"/>
      <c r="U966" s="58"/>
      <c r="Z966" s="22"/>
      <c r="AC966" s="58"/>
      <c r="AH966" s="22"/>
      <c r="AK966" s="58"/>
      <c r="AP966" s="22"/>
    </row>
    <row r="967">
      <c r="B967" s="22"/>
      <c r="E967" s="58"/>
      <c r="J967" s="22"/>
      <c r="M967" s="58"/>
      <c r="R967" s="22"/>
      <c r="U967" s="58"/>
      <c r="Z967" s="22"/>
      <c r="AC967" s="58"/>
      <c r="AH967" s="22"/>
      <c r="AK967" s="58"/>
      <c r="AP967" s="22"/>
    </row>
    <row r="968">
      <c r="B968" s="22"/>
      <c r="E968" s="58"/>
      <c r="J968" s="22"/>
      <c r="M968" s="58"/>
      <c r="R968" s="22"/>
      <c r="U968" s="58"/>
      <c r="Z968" s="22"/>
      <c r="AC968" s="58"/>
      <c r="AH968" s="22"/>
      <c r="AK968" s="58"/>
      <c r="AP968" s="22"/>
    </row>
    <row r="969">
      <c r="B969" s="22"/>
      <c r="E969" s="58"/>
      <c r="J969" s="22"/>
      <c r="M969" s="58"/>
      <c r="R969" s="22"/>
      <c r="U969" s="58"/>
      <c r="Z969" s="22"/>
      <c r="AC969" s="58"/>
      <c r="AH969" s="22"/>
      <c r="AK969" s="58"/>
      <c r="AP969" s="22"/>
    </row>
    <row r="970">
      <c r="B970" s="22"/>
      <c r="E970" s="58"/>
      <c r="J970" s="22"/>
      <c r="M970" s="58"/>
      <c r="R970" s="22"/>
      <c r="U970" s="58"/>
      <c r="Z970" s="22"/>
      <c r="AC970" s="58"/>
      <c r="AH970" s="22"/>
      <c r="AK970" s="58"/>
      <c r="AP970" s="22"/>
    </row>
    <row r="971">
      <c r="B971" s="22"/>
      <c r="E971" s="58"/>
      <c r="J971" s="22"/>
      <c r="M971" s="58"/>
      <c r="R971" s="22"/>
      <c r="U971" s="58"/>
      <c r="Z971" s="22"/>
      <c r="AC971" s="58"/>
      <c r="AH971" s="22"/>
      <c r="AK971" s="58"/>
      <c r="AP971" s="22"/>
    </row>
    <row r="972">
      <c r="B972" s="22"/>
      <c r="E972" s="58"/>
      <c r="J972" s="22"/>
      <c r="M972" s="58"/>
      <c r="R972" s="22"/>
      <c r="U972" s="58"/>
      <c r="Z972" s="22"/>
      <c r="AC972" s="58"/>
      <c r="AH972" s="22"/>
      <c r="AK972" s="58"/>
      <c r="AP972" s="22"/>
    </row>
    <row r="973">
      <c r="B973" s="22"/>
      <c r="E973" s="58"/>
      <c r="J973" s="22"/>
      <c r="M973" s="58"/>
      <c r="R973" s="22"/>
      <c r="U973" s="58"/>
      <c r="Z973" s="22"/>
      <c r="AC973" s="58"/>
      <c r="AH973" s="22"/>
      <c r="AK973" s="58"/>
      <c r="AP973" s="22"/>
    </row>
    <row r="974">
      <c r="B974" s="22"/>
      <c r="E974" s="58"/>
      <c r="J974" s="22"/>
      <c r="M974" s="58"/>
      <c r="R974" s="22"/>
      <c r="U974" s="58"/>
      <c r="Z974" s="22"/>
      <c r="AC974" s="58"/>
      <c r="AH974" s="22"/>
      <c r="AK974" s="58"/>
      <c r="AP974" s="22"/>
    </row>
    <row r="975">
      <c r="B975" s="22"/>
      <c r="E975" s="58"/>
      <c r="J975" s="22"/>
      <c r="M975" s="58"/>
      <c r="R975" s="22"/>
      <c r="U975" s="58"/>
      <c r="Z975" s="22"/>
      <c r="AC975" s="58"/>
      <c r="AH975" s="22"/>
      <c r="AK975" s="58"/>
      <c r="AP975" s="22"/>
    </row>
    <row r="976">
      <c r="B976" s="22"/>
      <c r="E976" s="58"/>
      <c r="J976" s="22"/>
      <c r="M976" s="58"/>
      <c r="R976" s="22"/>
      <c r="U976" s="58"/>
      <c r="Z976" s="22"/>
      <c r="AC976" s="58"/>
      <c r="AH976" s="22"/>
      <c r="AK976" s="58"/>
      <c r="AP976" s="22"/>
    </row>
    <row r="977">
      <c r="B977" s="22"/>
      <c r="E977" s="58"/>
      <c r="J977" s="22"/>
      <c r="M977" s="58"/>
      <c r="R977" s="22"/>
      <c r="U977" s="58"/>
      <c r="Z977" s="22"/>
      <c r="AC977" s="58"/>
      <c r="AH977" s="22"/>
      <c r="AK977" s="58"/>
      <c r="AP977" s="22"/>
    </row>
    <row r="978">
      <c r="B978" s="22"/>
      <c r="E978" s="58"/>
      <c r="J978" s="22"/>
      <c r="M978" s="58"/>
      <c r="R978" s="22"/>
      <c r="U978" s="58"/>
      <c r="Z978" s="22"/>
      <c r="AC978" s="58"/>
      <c r="AH978" s="22"/>
      <c r="AK978" s="58"/>
      <c r="AP978" s="22"/>
    </row>
    <row r="979">
      <c r="B979" s="22"/>
      <c r="E979" s="58"/>
      <c r="J979" s="22"/>
      <c r="M979" s="58"/>
      <c r="R979" s="22"/>
      <c r="U979" s="58"/>
      <c r="Z979" s="22"/>
      <c r="AC979" s="58"/>
      <c r="AH979" s="22"/>
      <c r="AK979" s="58"/>
      <c r="AP979" s="22"/>
    </row>
    <row r="980">
      <c r="B980" s="22"/>
      <c r="E980" s="58"/>
      <c r="J980" s="22"/>
      <c r="M980" s="58"/>
      <c r="R980" s="22"/>
      <c r="U980" s="58"/>
      <c r="Z980" s="22"/>
      <c r="AC980" s="58"/>
      <c r="AH980" s="22"/>
      <c r="AK980" s="58"/>
      <c r="AP980" s="22"/>
    </row>
    <row r="981">
      <c r="B981" s="22"/>
      <c r="E981" s="58"/>
      <c r="J981" s="22"/>
      <c r="M981" s="58"/>
      <c r="R981" s="22"/>
      <c r="U981" s="58"/>
      <c r="Z981" s="22"/>
      <c r="AC981" s="58"/>
      <c r="AH981" s="22"/>
      <c r="AK981" s="58"/>
      <c r="AP981" s="22"/>
    </row>
    <row r="982">
      <c r="B982" s="22"/>
      <c r="E982" s="58"/>
      <c r="J982" s="22"/>
      <c r="M982" s="58"/>
      <c r="R982" s="22"/>
      <c r="U982" s="58"/>
      <c r="Z982" s="22"/>
      <c r="AC982" s="58"/>
      <c r="AH982" s="22"/>
      <c r="AK982" s="58"/>
      <c r="AP982" s="22"/>
    </row>
    <row r="983">
      <c r="B983" s="22"/>
      <c r="E983" s="58"/>
      <c r="J983" s="22"/>
      <c r="M983" s="58"/>
      <c r="R983" s="22"/>
      <c r="U983" s="58"/>
      <c r="Z983" s="22"/>
      <c r="AC983" s="58"/>
      <c r="AH983" s="22"/>
      <c r="AK983" s="58"/>
      <c r="AP983" s="22"/>
    </row>
    <row r="984">
      <c r="B984" s="22"/>
      <c r="E984" s="58"/>
      <c r="J984" s="22"/>
      <c r="M984" s="58"/>
      <c r="R984" s="22"/>
      <c r="U984" s="58"/>
      <c r="Z984" s="22"/>
      <c r="AC984" s="58"/>
      <c r="AH984" s="22"/>
      <c r="AK984" s="58"/>
      <c r="AP984" s="22"/>
    </row>
    <row r="985">
      <c r="B985" s="22"/>
      <c r="E985" s="58"/>
      <c r="J985" s="22"/>
      <c r="M985" s="58"/>
      <c r="R985" s="22"/>
      <c r="U985" s="58"/>
      <c r="Z985" s="22"/>
      <c r="AC985" s="58"/>
      <c r="AH985" s="22"/>
      <c r="AK985" s="58"/>
      <c r="AP985" s="22"/>
    </row>
    <row r="986">
      <c r="B986" s="22"/>
      <c r="E986" s="58"/>
      <c r="J986" s="22"/>
      <c r="M986" s="58"/>
      <c r="R986" s="22"/>
      <c r="U986" s="58"/>
      <c r="Z986" s="22"/>
      <c r="AC986" s="58"/>
      <c r="AH986" s="22"/>
      <c r="AK986" s="58"/>
      <c r="AP986" s="22"/>
    </row>
    <row r="987">
      <c r="B987" s="22"/>
      <c r="E987" s="58"/>
      <c r="J987" s="22"/>
      <c r="M987" s="58"/>
      <c r="R987" s="22"/>
      <c r="U987" s="58"/>
      <c r="Z987" s="22"/>
      <c r="AC987" s="58"/>
      <c r="AH987" s="22"/>
      <c r="AK987" s="58"/>
      <c r="AP987" s="22"/>
    </row>
    <row r="988">
      <c r="B988" s="22"/>
      <c r="E988" s="58"/>
      <c r="J988" s="22"/>
      <c r="M988" s="58"/>
      <c r="R988" s="22"/>
      <c r="U988" s="58"/>
      <c r="Z988" s="22"/>
      <c r="AC988" s="58"/>
      <c r="AH988" s="22"/>
      <c r="AK988" s="58"/>
      <c r="AP988" s="22"/>
    </row>
    <row r="989">
      <c r="B989" s="22"/>
      <c r="E989" s="58"/>
      <c r="J989" s="22"/>
      <c r="M989" s="58"/>
      <c r="R989" s="22"/>
      <c r="U989" s="58"/>
      <c r="Z989" s="22"/>
      <c r="AC989" s="58"/>
      <c r="AH989" s="22"/>
      <c r="AK989" s="58"/>
      <c r="AP989" s="22"/>
    </row>
    <row r="990">
      <c r="B990" s="22"/>
      <c r="E990" s="58"/>
      <c r="J990" s="22"/>
      <c r="M990" s="58"/>
      <c r="R990" s="22"/>
      <c r="U990" s="58"/>
      <c r="Z990" s="22"/>
      <c r="AC990" s="58"/>
      <c r="AH990" s="22"/>
      <c r="AK990" s="58"/>
      <c r="AP990" s="22"/>
    </row>
    <row r="991">
      <c r="B991" s="22"/>
      <c r="E991" s="58"/>
      <c r="J991" s="22"/>
      <c r="M991" s="58"/>
      <c r="R991" s="22"/>
      <c r="U991" s="58"/>
      <c r="Z991" s="22"/>
      <c r="AC991" s="58"/>
      <c r="AH991" s="22"/>
      <c r="AK991" s="58"/>
      <c r="AP991" s="22"/>
    </row>
    <row r="992">
      <c r="B992" s="22"/>
      <c r="E992" s="58"/>
      <c r="J992" s="22"/>
      <c r="M992" s="58"/>
      <c r="R992" s="22"/>
      <c r="U992" s="58"/>
      <c r="Z992" s="22"/>
      <c r="AC992" s="58"/>
      <c r="AH992" s="22"/>
      <c r="AK992" s="58"/>
      <c r="AP992" s="22"/>
    </row>
    <row r="993">
      <c r="B993" s="22"/>
      <c r="E993" s="58"/>
      <c r="J993" s="22"/>
      <c r="M993" s="58"/>
      <c r="R993" s="22"/>
      <c r="U993" s="58"/>
      <c r="Z993" s="22"/>
      <c r="AC993" s="58"/>
      <c r="AH993" s="22"/>
      <c r="AK993" s="58"/>
      <c r="AP993" s="22"/>
    </row>
    <row r="994">
      <c r="B994" s="22"/>
      <c r="E994" s="58"/>
      <c r="J994" s="22"/>
      <c r="M994" s="58"/>
      <c r="R994" s="22"/>
      <c r="U994" s="58"/>
      <c r="Z994" s="22"/>
      <c r="AC994" s="58"/>
      <c r="AH994" s="22"/>
      <c r="AK994" s="58"/>
      <c r="AP994" s="22"/>
    </row>
    <row r="995">
      <c r="B995" s="22"/>
      <c r="E995" s="58"/>
      <c r="J995" s="22"/>
      <c r="M995" s="58"/>
      <c r="R995" s="22"/>
      <c r="U995" s="58"/>
      <c r="Z995" s="22"/>
      <c r="AC995" s="58"/>
      <c r="AH995" s="22"/>
      <c r="AK995" s="58"/>
      <c r="AP995" s="22"/>
    </row>
    <row r="996">
      <c r="B996" s="22"/>
      <c r="E996" s="58"/>
      <c r="J996" s="22"/>
      <c r="M996" s="58"/>
      <c r="R996" s="22"/>
      <c r="U996" s="58"/>
      <c r="Z996" s="22"/>
      <c r="AC996" s="58"/>
      <c r="AH996" s="22"/>
      <c r="AK996" s="58"/>
      <c r="AP996" s="22"/>
    </row>
    <row r="997">
      <c r="B997" s="22"/>
      <c r="E997" s="58"/>
      <c r="J997" s="22"/>
      <c r="M997" s="58"/>
      <c r="R997" s="22"/>
      <c r="U997" s="58"/>
      <c r="Z997" s="22"/>
      <c r="AC997" s="58"/>
      <c r="AH997" s="22"/>
      <c r="AK997" s="58"/>
      <c r="AP997" s="22"/>
    </row>
    <row r="998">
      <c r="B998" s="22"/>
      <c r="E998" s="58"/>
      <c r="J998" s="22"/>
      <c r="M998" s="58"/>
      <c r="R998" s="22"/>
      <c r="U998" s="58"/>
      <c r="Z998" s="22"/>
      <c r="AC998" s="58"/>
      <c r="AH998" s="22"/>
      <c r="AK998" s="58"/>
      <c r="AP998" s="22"/>
    </row>
    <row r="999">
      <c r="B999" s="22"/>
      <c r="E999" s="58"/>
      <c r="J999" s="22"/>
      <c r="M999" s="58"/>
      <c r="R999" s="22"/>
      <c r="U999" s="58"/>
      <c r="Z999" s="22"/>
      <c r="AC999" s="58"/>
      <c r="AH999" s="22"/>
      <c r="AK999" s="58"/>
      <c r="AP999" s="22"/>
    </row>
    <row r="1000">
      <c r="B1000" s="22"/>
      <c r="E1000" s="58"/>
      <c r="J1000" s="22"/>
      <c r="M1000" s="58"/>
      <c r="R1000" s="22"/>
      <c r="U1000" s="58"/>
      <c r="Z1000" s="22"/>
      <c r="AC1000" s="58"/>
      <c r="AH1000" s="22"/>
      <c r="AK1000" s="58"/>
      <c r="AP1000" s="22"/>
    </row>
  </sheetData>
  <hyperlinks>
    <hyperlink r:id="rId1" ref="AR4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3.88"/>
    <col customWidth="1" min="4" max="4" width="13.5"/>
  </cols>
  <sheetData>
    <row r="1">
      <c r="A1" s="103">
        <v>1.0</v>
      </c>
      <c r="B1" s="79" t="s">
        <v>97</v>
      </c>
      <c r="C1" s="79" t="s">
        <v>115</v>
      </c>
      <c r="D1" s="79" t="s">
        <v>104</v>
      </c>
      <c r="E1" s="79" t="s">
        <v>115</v>
      </c>
    </row>
    <row r="2">
      <c r="A2" s="104"/>
      <c r="B2" s="118" t="str">
        <f>IFERROR(__xludf.DUMMYFUNCTION("IMPORTRANGE(""1w_WHqCutkp_S6KveKyu4mNaG76C5dIlDwKw-A-dEOLo"",""Team Selection!B11:B15"")"),"pelvis")</f>
        <v>pelvis</v>
      </c>
      <c r="C2" s="119" t="str">
        <f>VLOOKUP(B2,Players!$B$1:$C$118,2, FALSE)</f>
        <v>#N/A</v>
      </c>
      <c r="D2" s="105" t="str">
        <f>IFERROR(__xludf.DUMMYFUNCTION("IMPORTRANGE(""1w_WHqCutkp_S6KveKyu4mNaG76C5dIlDwKw-A-dEOLo"",""Team Selection!D11:D15"")"),"fontex")</f>
        <v>fontex</v>
      </c>
      <c r="E2" s="119" t="str">
        <f>VLOOKUP(D2,Players!$B$1:$C$118,2, FALSE)</f>
        <v>#N/A</v>
      </c>
    </row>
    <row r="3">
      <c r="A3" s="104"/>
      <c r="B3" s="105" t="str">
        <f>IFERROR(__xludf.DUMMYFUNCTION("""COMPUTED_VALUE"""),"glowa")</f>
        <v>glowa</v>
      </c>
      <c r="C3" s="119" t="str">
        <f>VLOOKUP(B3,Players!$B$1:$C$118,2, FALSE)</f>
        <v>#N/A</v>
      </c>
      <c r="D3" s="105" t="str">
        <f>IFERROR(__xludf.DUMMYFUNCTION("""COMPUTED_VALUE"""),"jim")</f>
        <v>jim</v>
      </c>
      <c r="E3" s="81">
        <f>VLOOKUP(D3,Players!$B$1:$C$118,2, FALSE)</f>
        <v>986.7774825</v>
      </c>
    </row>
    <row r="4">
      <c r="A4" s="104"/>
      <c r="B4" s="105" t="str">
        <f>IFERROR(__xludf.DUMMYFUNCTION("""COMPUTED_VALUE"""),"helm0r")</f>
        <v>helm0r</v>
      </c>
      <c r="C4" s="119" t="str">
        <f>VLOOKUP(B4,Players!$B$1:$C$118,2, FALSE)</f>
        <v>#N/A</v>
      </c>
      <c r="D4" s="105" t="str">
        <f>IFERROR(__xludf.DUMMYFUNCTION("""COMPUTED_VALUE"""),"baton")</f>
        <v>baton</v>
      </c>
      <c r="E4" s="81">
        <f>VLOOKUP(D4,Players!$B$1:$C$118,2, FALSE)</f>
        <v>1025.361697</v>
      </c>
    </row>
    <row r="5">
      <c r="A5" s="104"/>
      <c r="B5" s="105" t="str">
        <f>IFERROR(__xludf.DUMMYFUNCTION("""COMPUTED_VALUE"""),"zielak")</f>
        <v>zielak</v>
      </c>
      <c r="C5" s="81">
        <f>VLOOKUP(B5,Players!$B$1:$C$118,2, FALSE)</f>
        <v>1002.999051</v>
      </c>
      <c r="D5" s="105" t="str">
        <f>IFERROR(__xludf.DUMMYFUNCTION("""COMPUTED_VALUE"""),"szycha")</f>
        <v>szycha</v>
      </c>
      <c r="E5" s="119" t="str">
        <f>VLOOKUP(D5,Players!$B$1:$C$118,2, FALSE)</f>
        <v>#N/A</v>
      </c>
    </row>
    <row r="6">
      <c r="A6" s="104"/>
      <c r="B6" s="105"/>
      <c r="C6" s="119" t="str">
        <f>VLOOKUP(B6,Players!$B$1:$C$118,2, FALSE)</f>
        <v>#N/A</v>
      </c>
      <c r="D6" s="105"/>
      <c r="E6" s="119" t="str">
        <f>VLOOKUP(D6,Players!$B$1:$C$118,2, FALSE)</f>
        <v>#N/A</v>
      </c>
    </row>
    <row r="7">
      <c r="A7" s="106"/>
      <c r="B7" s="79" t="s">
        <v>101</v>
      </c>
      <c r="C7" s="87">
        <f>sumif(C2:C6,"&lt;&gt;#N/A")</f>
        <v>1002.999051</v>
      </c>
      <c r="D7" s="79" t="s">
        <v>101</v>
      </c>
      <c r="E7" s="87">
        <f>sumif(E2:E6,"&lt;&gt;#N/A")</f>
        <v>2012.13918</v>
      </c>
    </row>
    <row r="9">
      <c r="B9" s="120"/>
    </row>
  </sheetData>
  <mergeCells count="1">
    <mergeCell ref="A1:A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>
        <v>2.0</v>
      </c>
      <c r="B1" s="79" t="s">
        <v>97</v>
      </c>
      <c r="C1" s="79" t="s">
        <v>115</v>
      </c>
      <c r="D1" s="79" t="s">
        <v>104</v>
      </c>
      <c r="E1" s="79" t="s">
        <v>115</v>
      </c>
    </row>
    <row r="2">
      <c r="A2" s="104"/>
      <c r="B2" s="105" t="str">
        <f>IFERROR(__xludf.DUMMYFUNCTION("IMPORTRANGE(""1w_WHqCutkp_S6KveKyu4mNaG76C5dIlDwKw-A-dEOLo"",""Team Selection!B19:B24"")"),"")</f>
        <v/>
      </c>
      <c r="C2" s="119" t="str">
        <f>VLOOKUP(B2,Players!$B$1:$C$118,2, FALSE)</f>
        <v>#N/A</v>
      </c>
      <c r="D2" s="105" t="str">
        <f>IFERROR(__xludf.DUMMYFUNCTION("IMPORTRANGE(""1w_WHqCutkp_S6KveKyu4mNaG76C5dIlDwKw-A-dEOLo"",""Team Selection!D19:D24"")"),"")</f>
        <v/>
      </c>
      <c r="E2" s="119" t="str">
        <f>VLOOKUP(D2,Players!$B$1:$C$118,2, FALSE)</f>
        <v>#N/A</v>
      </c>
    </row>
    <row r="3">
      <c r="A3" s="104"/>
      <c r="B3" s="105" t="str">
        <f>IFERROR(__xludf.DUMMYFUNCTION("""COMPUTED_VALUE"""),"Team 1 Players")</f>
        <v>Team 1 Players</v>
      </c>
      <c r="C3" s="119" t="str">
        <f>VLOOKUP(B3,Players!$B$1:$C$118,2, FALSE)</f>
        <v>#N/A</v>
      </c>
      <c r="D3" s="105" t="str">
        <f>IFERROR(__xludf.DUMMYFUNCTION("""COMPUTED_VALUE"""),"Team 2 Players")</f>
        <v>Team 2 Players</v>
      </c>
      <c r="E3" s="119" t="str">
        <f>VLOOKUP(D3,Players!$B$1:$C$118,2, FALSE)</f>
        <v>#N/A</v>
      </c>
    </row>
    <row r="4">
      <c r="A4" s="104"/>
      <c r="B4" s="105" t="str">
        <f>IFERROR(__xludf.DUMMYFUNCTION("""COMPUTED_VALUE"""),"pelvis")</f>
        <v>pelvis</v>
      </c>
      <c r="C4" s="119" t="str">
        <f>VLOOKUP(B4,Players!$B$1:$C$118,2, FALSE)</f>
        <v>#N/A</v>
      </c>
      <c r="D4" s="105" t="str">
        <f>IFERROR(__xludf.DUMMYFUNCTION("""COMPUTED_VALUE"""),"glowa")</f>
        <v>glowa</v>
      </c>
      <c r="E4" s="119" t="str">
        <f>VLOOKUP(D4,Players!$B$1:$C$118,2, FALSE)</f>
        <v>#N/A</v>
      </c>
    </row>
    <row r="5">
      <c r="A5" s="104"/>
      <c r="B5" s="105" t="str">
        <f>IFERROR(__xludf.DUMMYFUNCTION("""COMPUTED_VALUE"""),"fontex")</f>
        <v>fontex</v>
      </c>
      <c r="C5" s="119" t="str">
        <f>VLOOKUP(B5,Players!$B$1:$C$118,2, FALSE)</f>
        <v>#N/A</v>
      </c>
      <c r="D5" s="105" t="str">
        <f>IFERROR(__xludf.DUMMYFUNCTION("""COMPUTED_VALUE"""),"jim")</f>
        <v>jim</v>
      </c>
      <c r="E5" s="81">
        <f>VLOOKUP(D5,Players!$B$1:$C$118,2, FALSE)</f>
        <v>986.7774825</v>
      </c>
    </row>
    <row r="6">
      <c r="A6" s="104"/>
      <c r="B6" s="105" t="str">
        <f>IFERROR(__xludf.DUMMYFUNCTION("""COMPUTED_VALUE"""),"helm0r")</f>
        <v>helm0r</v>
      </c>
      <c r="C6" s="119" t="str">
        <f>VLOOKUP(B6,Players!$B$1:$C$118,2, FALSE)</f>
        <v>#N/A</v>
      </c>
      <c r="D6" s="105" t="str">
        <f>IFERROR(__xludf.DUMMYFUNCTION("""COMPUTED_VALUE"""),"szycha")</f>
        <v>szycha</v>
      </c>
      <c r="E6" s="119" t="str">
        <f>VLOOKUP(D6,Players!$B$1:$C$118,2, FALSE)</f>
        <v>#N/A</v>
      </c>
    </row>
    <row r="7">
      <c r="A7" s="106"/>
      <c r="B7" s="79" t="str">
        <f>IFERROR(__xludf.DUMMYFUNCTION("""COMPUTED_VALUE"""),"baton")</f>
        <v>baton</v>
      </c>
      <c r="C7" s="87">
        <f>sumif(C2:C6,"&lt;&gt;#N/A")</f>
        <v>0</v>
      </c>
      <c r="D7" s="79" t="str">
        <f>IFERROR(__xludf.DUMMYFUNCTION("""COMPUTED_VALUE"""),"zielak")</f>
        <v>zielak</v>
      </c>
      <c r="E7" s="87">
        <f>sumif(E2:E6,"&lt;&gt;#N/A")</f>
        <v>986.7774825</v>
      </c>
    </row>
  </sheetData>
  <mergeCells count="1">
    <mergeCell ref="A1:A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8" t="s">
        <v>6</v>
      </c>
    </row>
    <row r="2">
      <c r="A2" s="38" t="s">
        <v>187</v>
      </c>
      <c r="B2" s="38" t="s">
        <v>187</v>
      </c>
      <c r="C2" s="39">
        <v>1008.5289056276679</v>
      </c>
      <c r="D2" s="18">
        <f>NORMDIST(C2,1000,STDEV(Players!$C$2:$C$117)+0.00001,TRUE)</f>
        <v>0.5638503014</v>
      </c>
      <c r="E2" s="13">
        <v>6.0</v>
      </c>
      <c r="F2" s="20">
        <f>IFERROR(__xludf.DUMMYFUNCTION("COUNTIF(IMPORTRANGE(""1w_WHqCutkp_S6KveKyu4mNaG76C5dIlDwKw-A-dEOLo"",""Match History!B2:AL100""),""josh"")"),2.0)</f>
        <v>2</v>
      </c>
    </row>
    <row r="3">
      <c r="A3" s="9" t="s">
        <v>352</v>
      </c>
      <c r="B3" s="9" t="s">
        <v>162</v>
      </c>
      <c r="C3" s="121">
        <v>1004.83125</v>
      </c>
      <c r="D3" s="61">
        <f>NORMDIST(C3,1000,STDEV($C$2:$C$110)+0.00001,TRUE)</f>
        <v>0.5358082157</v>
      </c>
      <c r="E3" s="13">
        <v>5.0</v>
      </c>
      <c r="F3" s="122">
        <f>IFERROR(__xludf.DUMMYFUNCTION("COUNTIF(IMPORTRANGE(""1w_WHqCutkp_S6KveKyu4mNaG76C5dIlDwKw-A-dEOLo"",""Match History!B2:AL100""),""oprawca"")"),1.0)</f>
        <v>1</v>
      </c>
    </row>
    <row r="14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</row>
    <row r="15">
      <c r="M15" s="45"/>
      <c r="N15" s="45"/>
      <c r="O15" s="45"/>
    </row>
    <row r="16">
      <c r="M16" s="45"/>
      <c r="N16" s="45"/>
      <c r="O16" s="45"/>
    </row>
    <row r="18">
      <c r="A18" s="38" t="s">
        <v>353</v>
      </c>
      <c r="B18" s="110" t="s">
        <v>86</v>
      </c>
      <c r="C18" s="100">
        <v>913.6323013592745</v>
      </c>
      <c r="D18" s="100">
        <v>5.0</v>
      </c>
      <c r="E18" s="111">
        <v>913.368842863934</v>
      </c>
      <c r="F18" s="38" t="s">
        <v>60</v>
      </c>
      <c r="G18" s="100">
        <v>945.3552127518935</v>
      </c>
      <c r="H18" s="100">
        <v>16.0</v>
      </c>
      <c r="I18" s="100">
        <v>945.1036999163676</v>
      </c>
      <c r="J18" s="110" t="s">
        <v>82</v>
      </c>
      <c r="K18" s="100">
        <v>959.9522341828057</v>
      </c>
      <c r="L18" s="100">
        <v>16.0</v>
      </c>
      <c r="M18" s="111">
        <v>959.7000083248604</v>
      </c>
      <c r="N18" s="38" t="s">
        <v>9</v>
      </c>
      <c r="O18" s="100">
        <v>1217.0161042492937</v>
      </c>
      <c r="P18" s="100">
        <v>34.0</v>
      </c>
      <c r="Q18" s="100">
        <v>1216.7833014381054</v>
      </c>
      <c r="R18" s="22"/>
      <c r="U18" s="58"/>
      <c r="V18" s="38" t="s">
        <v>12</v>
      </c>
      <c r="W18" s="100">
        <v>986.5966034085524</v>
      </c>
      <c r="X18" s="100">
        <v>14.0</v>
      </c>
      <c r="Y18" s="100">
        <v>986.8353984746251</v>
      </c>
      <c r="Z18" s="110" t="s">
        <v>43</v>
      </c>
      <c r="AA18" s="100">
        <v>992.7657846150184</v>
      </c>
      <c r="AB18" s="100">
        <v>30.0</v>
      </c>
      <c r="AC18" s="111">
        <v>993.0243183025233</v>
      </c>
      <c r="AD18" s="38" t="s">
        <v>20</v>
      </c>
      <c r="AE18" s="100">
        <v>1013.873239070251</v>
      </c>
      <c r="AF18" s="100">
        <v>30.0</v>
      </c>
      <c r="AG18" s="100">
        <v>1014.1310164226117</v>
      </c>
      <c r="AH18" s="110" t="s">
        <v>15</v>
      </c>
      <c r="AI18" s="100">
        <v>1027.642286186658</v>
      </c>
      <c r="AJ18" s="100">
        <v>20.0</v>
      </c>
      <c r="AK18" s="111">
        <v>1027.8871800807199</v>
      </c>
      <c r="AP18" s="22"/>
    </row>
    <row r="27">
      <c r="J27" s="123">
        <v>1004.44328995853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7" t="s">
        <v>116</v>
      </c>
      <c r="B1" s="108" t="s">
        <v>117</v>
      </c>
      <c r="C1" s="107" t="s">
        <v>118</v>
      </c>
      <c r="D1" s="107" t="s">
        <v>119</v>
      </c>
      <c r="E1" s="109" t="s">
        <v>120</v>
      </c>
      <c r="F1" s="107" t="s">
        <v>121</v>
      </c>
      <c r="G1" s="107" t="s">
        <v>122</v>
      </c>
      <c r="H1" s="107" t="s">
        <v>123</v>
      </c>
      <c r="I1" s="107" t="s">
        <v>124</v>
      </c>
      <c r="J1" s="108" t="s">
        <v>125</v>
      </c>
      <c r="K1" s="107" t="s">
        <v>126</v>
      </c>
      <c r="L1" s="107" t="s">
        <v>127</v>
      </c>
      <c r="M1" s="109" t="s">
        <v>128</v>
      </c>
      <c r="N1" s="107" t="s">
        <v>129</v>
      </c>
      <c r="O1" s="107" t="s">
        <v>130</v>
      </c>
      <c r="P1" s="107" t="s">
        <v>131</v>
      </c>
      <c r="Q1" s="107" t="s">
        <v>132</v>
      </c>
      <c r="R1" s="108" t="s">
        <v>133</v>
      </c>
      <c r="S1" s="107" t="s">
        <v>134</v>
      </c>
      <c r="T1" s="107" t="s">
        <v>135</v>
      </c>
      <c r="U1" s="109" t="s">
        <v>136</v>
      </c>
      <c r="V1" s="107" t="s">
        <v>137</v>
      </c>
      <c r="W1" s="107" t="s">
        <v>138</v>
      </c>
      <c r="X1" s="107" t="s">
        <v>139</v>
      </c>
      <c r="Y1" s="107" t="s">
        <v>140</v>
      </c>
      <c r="Z1" s="108" t="s">
        <v>141</v>
      </c>
      <c r="AA1" s="107" t="s">
        <v>142</v>
      </c>
      <c r="AB1" s="107" t="s">
        <v>143</v>
      </c>
      <c r="AC1" s="109" t="s">
        <v>144</v>
      </c>
      <c r="AD1" s="107" t="s">
        <v>145</v>
      </c>
      <c r="AE1" s="107" t="s">
        <v>146</v>
      </c>
      <c r="AF1" s="107" t="s">
        <v>147</v>
      </c>
      <c r="AG1" s="107" t="s">
        <v>148</v>
      </c>
      <c r="AH1" s="108" t="s">
        <v>149</v>
      </c>
      <c r="AI1" s="107" t="s">
        <v>150</v>
      </c>
      <c r="AJ1" s="107" t="s">
        <v>151</v>
      </c>
      <c r="AK1" s="109" t="s">
        <v>152</v>
      </c>
      <c r="AL1" s="107" t="s">
        <v>153</v>
      </c>
      <c r="AM1" s="107" t="s">
        <v>154</v>
      </c>
      <c r="AN1" s="107" t="s">
        <v>155</v>
      </c>
      <c r="AO1" s="107" t="s">
        <v>156</v>
      </c>
      <c r="AP1" s="108" t="s">
        <v>157</v>
      </c>
      <c r="AQ1" s="108" t="s">
        <v>158</v>
      </c>
    </row>
    <row r="2">
      <c r="A2" s="38" t="s">
        <v>161</v>
      </c>
      <c r="B2" s="110" t="s">
        <v>86</v>
      </c>
      <c r="C2" s="100">
        <v>1000.0</v>
      </c>
      <c r="D2" s="100">
        <v>2.0</v>
      </c>
      <c r="E2" s="111">
        <v>994.85625</v>
      </c>
      <c r="F2" s="38" t="s">
        <v>43</v>
      </c>
      <c r="G2" s="100">
        <v>1000.0</v>
      </c>
      <c r="H2" s="100">
        <v>9.0</v>
      </c>
      <c r="I2" s="100">
        <v>995.03125</v>
      </c>
      <c r="J2" s="110" t="s">
        <v>15</v>
      </c>
      <c r="K2" s="100">
        <v>1000.0</v>
      </c>
      <c r="L2" s="100">
        <v>15.0</v>
      </c>
      <c r="M2" s="111">
        <v>995.18125</v>
      </c>
      <c r="N2" s="38" t="s">
        <v>20</v>
      </c>
      <c r="O2" s="100">
        <v>1000.0</v>
      </c>
      <c r="P2" s="100">
        <v>5.0</v>
      </c>
      <c r="Q2" s="100">
        <v>994.93125</v>
      </c>
      <c r="R2" s="110"/>
      <c r="U2" s="111"/>
      <c r="V2" s="38" t="s">
        <v>35</v>
      </c>
      <c r="W2" s="100">
        <v>1000.0</v>
      </c>
      <c r="X2" s="100">
        <v>18.0</v>
      </c>
      <c r="Y2" s="100">
        <v>1005.18125</v>
      </c>
      <c r="Z2" s="110" t="s">
        <v>9</v>
      </c>
      <c r="AA2" s="100">
        <v>1000.0</v>
      </c>
      <c r="AB2" s="100">
        <v>10.0</v>
      </c>
      <c r="AC2" s="111">
        <v>1004.98125</v>
      </c>
      <c r="AD2" s="38" t="s">
        <v>162</v>
      </c>
      <c r="AE2" s="100">
        <v>1000.0</v>
      </c>
      <c r="AF2" s="100">
        <v>4.0</v>
      </c>
      <c r="AG2" s="100">
        <v>1004.83125</v>
      </c>
      <c r="AH2" s="110" t="s">
        <v>354</v>
      </c>
      <c r="AI2" s="100">
        <v>1000.0</v>
      </c>
      <c r="AJ2" s="100">
        <v>11.0</v>
      </c>
      <c r="AK2" s="111">
        <v>1005.00625</v>
      </c>
      <c r="AP2" s="112">
        <v>5.0</v>
      </c>
      <c r="AQ2" s="100">
        <v>9.0</v>
      </c>
    </row>
    <row r="3">
      <c r="A3" s="38" t="s">
        <v>163</v>
      </c>
      <c r="B3" s="110" t="s">
        <v>43</v>
      </c>
      <c r="C3" s="100">
        <v>995.03125</v>
      </c>
      <c r="D3" s="100">
        <v>26.0</v>
      </c>
      <c r="E3" s="111">
        <v>993.1314518220007</v>
      </c>
      <c r="F3" s="38" t="s">
        <v>15</v>
      </c>
      <c r="G3" s="100">
        <v>995.18125</v>
      </c>
      <c r="H3" s="100">
        <v>23.0</v>
      </c>
      <c r="I3" s="100">
        <v>993.2500256117547</v>
      </c>
      <c r="J3" s="110" t="s">
        <v>67</v>
      </c>
      <c r="K3" s="100">
        <v>1000.0</v>
      </c>
      <c r="L3" s="100">
        <v>10.0</v>
      </c>
      <c r="M3" s="111">
        <v>997.9042830663817</v>
      </c>
      <c r="N3" s="38" t="s">
        <v>78</v>
      </c>
      <c r="O3" s="100">
        <v>1000.0</v>
      </c>
      <c r="P3" s="100">
        <v>9.0</v>
      </c>
      <c r="Q3" s="100">
        <v>997.8942830663817</v>
      </c>
      <c r="R3" s="110" t="s">
        <v>35</v>
      </c>
      <c r="S3" s="100">
        <v>1005.18125</v>
      </c>
      <c r="T3" s="100">
        <v>24.0</v>
      </c>
      <c r="U3" s="111">
        <v>1003.213706433481</v>
      </c>
      <c r="V3" s="38" t="s">
        <v>86</v>
      </c>
      <c r="W3" s="100">
        <v>994.85625</v>
      </c>
      <c r="X3" s="100">
        <v>10.0</v>
      </c>
      <c r="Y3" s="100">
        <v>996.7738458938344</v>
      </c>
      <c r="Z3" s="110" t="s">
        <v>20</v>
      </c>
      <c r="AA3" s="100">
        <v>994.93125</v>
      </c>
      <c r="AB3" s="100">
        <v>21.0</v>
      </c>
      <c r="AC3" s="111">
        <v>996.9580097619075</v>
      </c>
      <c r="AD3" s="38" t="s">
        <v>84</v>
      </c>
      <c r="AE3" s="100">
        <v>1000.0</v>
      </c>
      <c r="AF3" s="100">
        <v>18.0</v>
      </c>
      <c r="AG3" s="100">
        <v>1001.9542152984048</v>
      </c>
      <c r="AH3" s="110" t="s">
        <v>9</v>
      </c>
      <c r="AI3" s="100">
        <v>1004.98125</v>
      </c>
      <c r="AJ3" s="100">
        <v>33.0</v>
      </c>
      <c r="AK3" s="111">
        <v>1007.0719745496128</v>
      </c>
      <c r="AL3" s="38" t="s">
        <v>354</v>
      </c>
      <c r="AM3" s="100">
        <v>1005.00625</v>
      </c>
      <c r="AN3" s="100">
        <v>25.0</v>
      </c>
      <c r="AO3" s="100">
        <v>1007.0169544962405</v>
      </c>
      <c r="AP3" s="112">
        <v>13.0</v>
      </c>
      <c r="AQ3" s="100">
        <v>15.0</v>
      </c>
    </row>
    <row r="4">
      <c r="A4" s="38" t="s">
        <v>164</v>
      </c>
      <c r="B4" s="110" t="s">
        <v>43</v>
      </c>
      <c r="C4" s="100">
        <v>993.1314518220007</v>
      </c>
      <c r="D4" s="100">
        <v>24.0</v>
      </c>
      <c r="E4" s="111">
        <v>993.1314518220007</v>
      </c>
      <c r="F4" s="38" t="s">
        <v>15</v>
      </c>
      <c r="G4" s="100">
        <v>993.2500256117547</v>
      </c>
      <c r="H4" s="100">
        <v>32.0</v>
      </c>
      <c r="I4" s="100">
        <v>993.2500256117547</v>
      </c>
      <c r="J4" s="110" t="s">
        <v>84</v>
      </c>
      <c r="K4" s="100">
        <v>1001.9542152984048</v>
      </c>
      <c r="L4" s="100">
        <v>20.0</v>
      </c>
      <c r="M4" s="111">
        <v>1001.9542152984048</v>
      </c>
      <c r="N4" s="38" t="s">
        <v>35</v>
      </c>
      <c r="O4" s="100">
        <v>1003.213706433481</v>
      </c>
      <c r="P4" s="100">
        <v>14.0</v>
      </c>
      <c r="Q4" s="100">
        <v>1003.213706433481</v>
      </c>
      <c r="R4" s="110" t="s">
        <v>354</v>
      </c>
      <c r="S4" s="100">
        <v>1007.0169544962405</v>
      </c>
      <c r="T4" s="100">
        <v>21.0</v>
      </c>
      <c r="U4" s="111">
        <v>1007.0169544962405</v>
      </c>
      <c r="V4" s="38" t="s">
        <v>86</v>
      </c>
      <c r="W4" s="100">
        <v>996.7738458938344</v>
      </c>
      <c r="X4" s="100">
        <v>3.0</v>
      </c>
      <c r="Y4" s="100">
        <v>996.7738458938344</v>
      </c>
      <c r="Z4" s="110" t="s">
        <v>20</v>
      </c>
      <c r="AA4" s="100">
        <v>996.9580097619075</v>
      </c>
      <c r="AB4" s="100">
        <v>17.0</v>
      </c>
      <c r="AC4" s="111">
        <v>996.9580097619075</v>
      </c>
      <c r="AD4" s="38" t="s">
        <v>78</v>
      </c>
      <c r="AE4" s="100">
        <v>997.8942830663817</v>
      </c>
      <c r="AF4" s="100">
        <v>5.0</v>
      </c>
      <c r="AG4" s="100">
        <v>997.8942830663817</v>
      </c>
      <c r="AH4" s="110" t="s">
        <v>73</v>
      </c>
      <c r="AI4" s="100">
        <v>1000.0</v>
      </c>
      <c r="AJ4" s="100">
        <v>23.0</v>
      </c>
      <c r="AK4" s="111">
        <v>1000.0</v>
      </c>
      <c r="AL4" s="38" t="s">
        <v>9</v>
      </c>
      <c r="AM4" s="100">
        <v>1007.0719745496128</v>
      </c>
      <c r="AN4" s="100">
        <v>36.0</v>
      </c>
      <c r="AO4" s="100">
        <v>1007.0719745496128</v>
      </c>
      <c r="AP4" s="112">
        <v>14.0</v>
      </c>
      <c r="AQ4" s="100">
        <v>14.0</v>
      </c>
    </row>
    <row r="5">
      <c r="A5" s="38" t="s">
        <v>165</v>
      </c>
      <c r="B5" s="38" t="s">
        <v>15</v>
      </c>
      <c r="C5" s="100">
        <v>993.2500256117547</v>
      </c>
      <c r="D5" s="100">
        <v>34.0</v>
      </c>
      <c r="E5" s="100">
        <v>995.4185130125001</v>
      </c>
      <c r="F5" s="38" t="s">
        <v>78</v>
      </c>
      <c r="G5" s="100">
        <v>997.8942830663817</v>
      </c>
      <c r="H5" s="100">
        <v>12.0</v>
      </c>
      <c r="I5" s="100">
        <v>999.7974604220896</v>
      </c>
      <c r="J5" s="38" t="s">
        <v>67</v>
      </c>
      <c r="K5" s="100">
        <v>997.9042830663817</v>
      </c>
      <c r="L5" s="100">
        <v>13.0</v>
      </c>
      <c r="M5" s="100">
        <v>999.8173855204769</v>
      </c>
      <c r="N5" s="38" t="s">
        <v>73</v>
      </c>
      <c r="O5" s="100">
        <v>1000.0</v>
      </c>
      <c r="P5" s="100">
        <v>14.0</v>
      </c>
      <c r="Q5" s="100">
        <v>1001.90992469791</v>
      </c>
      <c r="R5" s="38" t="s">
        <v>9</v>
      </c>
      <c r="S5" s="100">
        <v>1007.0719745496128</v>
      </c>
      <c r="T5" s="100">
        <v>35.0</v>
      </c>
      <c r="U5" s="100">
        <v>1009.1772826411544</v>
      </c>
      <c r="V5" s="38" t="s">
        <v>43</v>
      </c>
      <c r="W5" s="100">
        <v>993.1314518220007</v>
      </c>
      <c r="X5" s="100">
        <v>33.0</v>
      </c>
      <c r="Y5" s="100">
        <v>991.306052580912</v>
      </c>
      <c r="Z5" s="38" t="s">
        <v>86</v>
      </c>
      <c r="AA5" s="100">
        <v>996.7738458938344</v>
      </c>
      <c r="AB5" s="100">
        <v>1.0</v>
      </c>
      <c r="AC5" s="100">
        <v>994.5941110360454</v>
      </c>
      <c r="AD5" s="38" t="s">
        <v>20</v>
      </c>
      <c r="AE5" s="100">
        <v>996.9580097619075</v>
      </c>
      <c r="AF5" s="100">
        <v>21.0</v>
      </c>
      <c r="AG5" s="100">
        <v>994.976825742876</v>
      </c>
      <c r="AH5" s="38" t="s">
        <v>35</v>
      </c>
      <c r="AI5" s="100">
        <v>1003.213706433481</v>
      </c>
      <c r="AJ5" s="100">
        <v>23.0</v>
      </c>
      <c r="AK5" s="100">
        <v>1001.2235011697462</v>
      </c>
      <c r="AL5" s="38" t="s">
        <v>354</v>
      </c>
      <c r="AM5" s="100">
        <v>1007.0169544962405</v>
      </c>
      <c r="AN5" s="100">
        <v>20.0</v>
      </c>
      <c r="AO5" s="100">
        <v>1004.9934778778844</v>
      </c>
      <c r="AP5" s="100">
        <v>15.0</v>
      </c>
      <c r="AQ5" s="100">
        <v>13.0</v>
      </c>
    </row>
    <row r="6">
      <c r="A6" s="38" t="s">
        <v>166</v>
      </c>
      <c r="B6" s="110" t="s">
        <v>20</v>
      </c>
      <c r="C6" s="100">
        <v>994.976825742876</v>
      </c>
      <c r="D6" s="100">
        <v>21.0</v>
      </c>
      <c r="E6" s="111">
        <v>1004.9975370566269</v>
      </c>
      <c r="F6" s="38" t="s">
        <v>15</v>
      </c>
      <c r="G6" s="100">
        <v>995.4185130125001</v>
      </c>
      <c r="H6" s="100">
        <v>21.0</v>
      </c>
      <c r="I6" s="100">
        <v>1005.4172905895504</v>
      </c>
      <c r="J6" s="110" t="s">
        <v>78</v>
      </c>
      <c r="K6" s="100">
        <v>999.7974604220896</v>
      </c>
      <c r="L6" s="100">
        <v>10.0</v>
      </c>
      <c r="M6" s="111">
        <v>1009.0798566225445</v>
      </c>
      <c r="N6" s="38" t="s">
        <v>9</v>
      </c>
      <c r="O6" s="100">
        <v>1009.1772826411544</v>
      </c>
      <c r="P6" s="100">
        <v>40.0</v>
      </c>
      <c r="Q6" s="100">
        <v>1019.8753975498983</v>
      </c>
      <c r="R6" s="110"/>
      <c r="U6" s="111"/>
      <c r="V6" s="38" t="s">
        <v>43</v>
      </c>
      <c r="W6" s="100">
        <v>991.306052580912</v>
      </c>
      <c r="X6" s="100">
        <v>25.0</v>
      </c>
      <c r="Y6" s="100">
        <v>981.8627833144624</v>
      </c>
      <c r="Z6" s="110" t="s">
        <v>35</v>
      </c>
      <c r="AA6" s="100">
        <v>1001.2235011697462</v>
      </c>
      <c r="AB6" s="100">
        <v>14.0</v>
      </c>
      <c r="AC6" s="111">
        <v>990.8700381679588</v>
      </c>
      <c r="AD6" s="38" t="s">
        <v>73</v>
      </c>
      <c r="AE6" s="100">
        <v>1001.90992469791</v>
      </c>
      <c r="AF6" s="100">
        <v>19.0</v>
      </c>
      <c r="AG6" s="100">
        <v>991.7963157477689</v>
      </c>
      <c r="AH6" s="110" t="s">
        <v>354</v>
      </c>
      <c r="AI6" s="100">
        <v>1004.9934778778844</v>
      </c>
      <c r="AJ6" s="100">
        <v>20.0</v>
      </c>
      <c r="AK6" s="111">
        <v>994.9038190962625</v>
      </c>
      <c r="AP6" s="112">
        <v>20.0</v>
      </c>
      <c r="AQ6" s="100">
        <v>8.0</v>
      </c>
    </row>
    <row r="7">
      <c r="A7" s="38" t="s">
        <v>167</v>
      </c>
      <c r="B7" s="110" t="s">
        <v>43</v>
      </c>
      <c r="C7" s="100">
        <v>981.8627833144624</v>
      </c>
      <c r="D7" s="100">
        <v>18.0</v>
      </c>
      <c r="E7" s="111">
        <v>977.0317909650971</v>
      </c>
      <c r="F7" s="38" t="s">
        <v>52</v>
      </c>
      <c r="G7" s="100">
        <v>1000.0</v>
      </c>
      <c r="H7" s="100">
        <v>0.0</v>
      </c>
      <c r="I7" s="100">
        <v>994.5533289403995</v>
      </c>
      <c r="J7" s="110" t="s">
        <v>50</v>
      </c>
      <c r="K7" s="100">
        <v>1000.0</v>
      </c>
      <c r="L7" s="100">
        <v>8.0</v>
      </c>
      <c r="M7" s="111">
        <v>994.7533289403995</v>
      </c>
      <c r="N7" s="38" t="s">
        <v>9</v>
      </c>
      <c r="O7" s="100">
        <v>1019.8753975498983</v>
      </c>
      <c r="P7" s="100">
        <v>40.0</v>
      </c>
      <c r="Q7" s="100">
        <v>1015.3997320184645</v>
      </c>
      <c r="R7" s="110"/>
      <c r="U7" s="111"/>
      <c r="V7" s="38" t="s">
        <v>73</v>
      </c>
      <c r="W7" s="100">
        <v>991.7963157477689</v>
      </c>
      <c r="X7" s="100">
        <v>15.0</v>
      </c>
      <c r="Y7" s="100">
        <v>996.7148653626303</v>
      </c>
      <c r="Z7" s="110" t="s">
        <v>354</v>
      </c>
      <c r="AA7" s="100">
        <v>994.9038190962625</v>
      </c>
      <c r="AB7" s="100">
        <v>25.0</v>
      </c>
      <c r="AC7" s="111">
        <v>1000.041535703351</v>
      </c>
      <c r="AD7" s="38" t="s">
        <v>84</v>
      </c>
      <c r="AE7" s="100">
        <v>1001.9542152984048</v>
      </c>
      <c r="AF7" s="100">
        <v>24.0</v>
      </c>
      <c r="AG7" s="100">
        <v>1007.0192189301863</v>
      </c>
      <c r="AH7" s="110" t="s">
        <v>20</v>
      </c>
      <c r="AI7" s="100">
        <v>1004.9975370566269</v>
      </c>
      <c r="AJ7" s="100">
        <v>17.0</v>
      </c>
      <c r="AK7" s="111">
        <v>1009.8762672028955</v>
      </c>
      <c r="AP7" s="112">
        <v>12.0</v>
      </c>
      <c r="AQ7" s="100">
        <v>16.0</v>
      </c>
    </row>
    <row r="8">
      <c r="A8" s="38" t="s">
        <v>168</v>
      </c>
      <c r="B8" s="110" t="s">
        <v>43</v>
      </c>
      <c r="C8" s="100">
        <v>977.0317909650971</v>
      </c>
      <c r="D8" s="100">
        <v>27.0</v>
      </c>
      <c r="E8" s="111">
        <v>987.8920375737697</v>
      </c>
      <c r="F8" s="38" t="s">
        <v>50</v>
      </c>
      <c r="G8" s="100">
        <v>994.7533289403995</v>
      </c>
      <c r="H8" s="100">
        <v>8.0</v>
      </c>
      <c r="I8" s="100">
        <v>1003.9696856885373</v>
      </c>
      <c r="J8" s="110" t="s">
        <v>20</v>
      </c>
      <c r="K8" s="100">
        <v>1009.8762672028955</v>
      </c>
      <c r="L8" s="100">
        <v>18.0</v>
      </c>
      <c r="M8" s="111">
        <v>1019.5227371761023</v>
      </c>
      <c r="N8" s="38" t="s">
        <v>9</v>
      </c>
      <c r="O8" s="100">
        <v>1015.3997320184645</v>
      </c>
      <c r="P8" s="100">
        <v>50.0</v>
      </c>
      <c r="Q8" s="100">
        <v>1026.6766586884473</v>
      </c>
      <c r="R8" s="110"/>
      <c r="U8" s="111"/>
      <c r="V8" s="38" t="s">
        <v>73</v>
      </c>
      <c r="W8" s="100">
        <v>996.7148653626303</v>
      </c>
      <c r="X8" s="100">
        <v>14.0</v>
      </c>
      <c r="Y8" s="100">
        <v>986.5073042892423</v>
      </c>
      <c r="Z8" s="110" t="s">
        <v>60</v>
      </c>
      <c r="AA8" s="100">
        <v>1000.0</v>
      </c>
      <c r="AB8" s="100">
        <v>7.0</v>
      </c>
      <c r="AC8" s="111">
        <v>989.405653271738</v>
      </c>
      <c r="AD8" s="38" t="s">
        <v>354</v>
      </c>
      <c r="AE8" s="100">
        <v>1000.041535703351</v>
      </c>
      <c r="AF8" s="100">
        <v>18.0</v>
      </c>
      <c r="AG8" s="100">
        <v>990.0106372889215</v>
      </c>
      <c r="AH8" s="110" t="s">
        <v>84</v>
      </c>
      <c r="AI8" s="100">
        <v>1007.0192189301863</v>
      </c>
      <c r="AJ8" s="100">
        <v>16.0</v>
      </c>
      <c r="AK8" s="111">
        <v>996.8520251462659</v>
      </c>
      <c r="AP8" s="112">
        <v>20.0</v>
      </c>
      <c r="AQ8" s="100">
        <v>8.0</v>
      </c>
    </row>
    <row r="9">
      <c r="A9" s="38" t="s">
        <v>169</v>
      </c>
      <c r="B9" s="110" t="s">
        <v>73</v>
      </c>
      <c r="C9" s="100">
        <v>999.6333501268296</v>
      </c>
      <c r="D9" s="100">
        <v>13.0</v>
      </c>
      <c r="E9" s="111">
        <v>983.3434249535668</v>
      </c>
      <c r="F9" s="38" t="s">
        <v>50</v>
      </c>
      <c r="G9" s="100">
        <v>1016.4673921804165</v>
      </c>
      <c r="H9" s="100">
        <v>6.0</v>
      </c>
      <c r="I9" s="100">
        <v>999.5442428203227</v>
      </c>
      <c r="J9" s="110" t="s">
        <v>20</v>
      </c>
      <c r="K9" s="100">
        <v>1032.8989848466358</v>
      </c>
      <c r="L9" s="100">
        <v>20.0</v>
      </c>
      <c r="M9" s="111">
        <v>1017.1120593799925</v>
      </c>
      <c r="R9" s="110"/>
      <c r="U9" s="111"/>
      <c r="V9" s="38" t="s">
        <v>43</v>
      </c>
      <c r="W9" s="100">
        <v>974.833273243726</v>
      </c>
      <c r="X9" s="100">
        <v>18.0</v>
      </c>
      <c r="Y9" s="100">
        <v>991.1894344168188</v>
      </c>
      <c r="Z9" s="110" t="s">
        <v>60</v>
      </c>
      <c r="AA9" s="100">
        <v>975.9875709300654</v>
      </c>
      <c r="AB9" s="100">
        <v>13.0</v>
      </c>
      <c r="AC9" s="111">
        <v>991.9005917266596</v>
      </c>
      <c r="AD9" s="38" t="s">
        <v>9</v>
      </c>
      <c r="AE9" s="100">
        <v>1014.1535053601635</v>
      </c>
      <c r="AF9" s="100">
        <v>31.0</v>
      </c>
      <c r="AG9" s="100">
        <v>1030.8843233904765</v>
      </c>
      <c r="AH9" s="110"/>
      <c r="AK9" s="111"/>
      <c r="AP9" s="112">
        <v>8.0</v>
      </c>
      <c r="AQ9" s="100">
        <v>20.0</v>
      </c>
    </row>
    <row r="10">
      <c r="A10" s="38" t="s">
        <v>170</v>
      </c>
      <c r="B10" s="110" t="s">
        <v>73</v>
      </c>
      <c r="C10" s="100">
        <v>983.3434249535668</v>
      </c>
      <c r="D10" s="100">
        <v>28.0</v>
      </c>
      <c r="E10" s="111">
        <v>985.391928117519</v>
      </c>
      <c r="F10" s="38" t="s">
        <v>354</v>
      </c>
      <c r="G10" s="100">
        <v>990.0106372889215</v>
      </c>
      <c r="H10" s="100">
        <v>28.0</v>
      </c>
      <c r="I10" s="100">
        <v>992.0264105184275</v>
      </c>
      <c r="J10" s="110" t="s">
        <v>50</v>
      </c>
      <c r="K10" s="100">
        <v>999.5442428203227</v>
      </c>
      <c r="L10" s="100">
        <v>7.0</v>
      </c>
      <c r="M10" s="111">
        <v>1001.316842916454</v>
      </c>
      <c r="N10" s="38" t="s">
        <v>15</v>
      </c>
      <c r="O10" s="100">
        <v>1005.4172905895504</v>
      </c>
      <c r="P10" s="100">
        <v>24.0</v>
      </c>
      <c r="Q10" s="100">
        <v>1007.3483542198784</v>
      </c>
      <c r="R10" s="110" t="s">
        <v>9</v>
      </c>
      <c r="S10" s="100">
        <v>1030.8843233904765</v>
      </c>
      <c r="T10" s="100">
        <v>55.0</v>
      </c>
      <c r="U10" s="111">
        <v>1033.116383270559</v>
      </c>
      <c r="V10" s="38" t="s">
        <v>35</v>
      </c>
      <c r="W10" s="100">
        <v>990.8700381679588</v>
      </c>
      <c r="X10" s="100">
        <v>20.0</v>
      </c>
      <c r="Y10" s="100">
        <v>988.8160045125602</v>
      </c>
      <c r="Z10" s="110" t="s">
        <v>43</v>
      </c>
      <c r="AA10" s="100">
        <v>991.1894344168188</v>
      </c>
      <c r="AB10" s="100">
        <v>34.0</v>
      </c>
      <c r="AC10" s="111">
        <v>989.2741260583113</v>
      </c>
      <c r="AD10" s="38" t="s">
        <v>17</v>
      </c>
      <c r="AE10" s="100">
        <v>1000.0</v>
      </c>
      <c r="AF10" s="100">
        <v>39.0</v>
      </c>
      <c r="AG10" s="100">
        <v>998.1069582573558</v>
      </c>
      <c r="AH10" s="110" t="s">
        <v>78</v>
      </c>
      <c r="AI10" s="100">
        <v>1009.0798566225445</v>
      </c>
      <c r="AJ10" s="100">
        <v>16.0</v>
      </c>
      <c r="AK10" s="111">
        <v>1006.942938991887</v>
      </c>
      <c r="AL10" s="38" t="s">
        <v>20</v>
      </c>
      <c r="AM10" s="100">
        <v>1017.1120593799925</v>
      </c>
      <c r="AN10" s="100">
        <v>30.0</v>
      </c>
      <c r="AO10" s="100">
        <v>1015.1113607672005</v>
      </c>
      <c r="AP10" s="112">
        <v>22.0</v>
      </c>
      <c r="AQ10" s="100">
        <v>20.0</v>
      </c>
    </row>
    <row r="11">
      <c r="A11" s="38" t="s">
        <v>171</v>
      </c>
      <c r="B11" s="110" t="s">
        <v>73</v>
      </c>
      <c r="C11" s="100">
        <v>985.391928117519</v>
      </c>
      <c r="D11" s="100">
        <v>24.0</v>
      </c>
      <c r="E11" s="111">
        <v>981.450582926961</v>
      </c>
      <c r="F11" s="38" t="s">
        <v>35</v>
      </c>
      <c r="G11" s="100">
        <v>988.8160045125602</v>
      </c>
      <c r="H11" s="100">
        <v>23.0</v>
      </c>
      <c r="I11" s="100">
        <v>984.8263323334108</v>
      </c>
      <c r="J11" s="110" t="s">
        <v>43</v>
      </c>
      <c r="K11" s="100">
        <v>989.2741260583113</v>
      </c>
      <c r="L11" s="100">
        <v>31.0</v>
      </c>
      <c r="M11" s="111">
        <v>985.4409007725855</v>
      </c>
      <c r="N11" s="38" t="s">
        <v>354</v>
      </c>
      <c r="O11" s="100">
        <v>992.0264105184275</v>
      </c>
      <c r="P11" s="100">
        <v>30.0</v>
      </c>
      <c r="Q11" s="100">
        <v>988.1531497570735</v>
      </c>
      <c r="R11" s="110" t="s">
        <v>50</v>
      </c>
      <c r="S11" s="100">
        <v>1001.316842916454</v>
      </c>
      <c r="T11" s="100">
        <v>8.0</v>
      </c>
      <c r="U11" s="111">
        <v>996.9543463332411</v>
      </c>
      <c r="V11" s="38" t="s">
        <v>78</v>
      </c>
      <c r="W11" s="100">
        <v>1006.942938991887</v>
      </c>
      <c r="X11" s="100">
        <v>23.0</v>
      </c>
      <c r="Y11" s="100">
        <v>1011.5656372900411</v>
      </c>
      <c r="Z11" s="110" t="s">
        <v>15</v>
      </c>
      <c r="AA11" s="100">
        <v>1007.3483542198784</v>
      </c>
      <c r="AB11" s="100">
        <v>47.0</v>
      </c>
      <c r="AC11" s="111">
        <v>1012.569607830745</v>
      </c>
      <c r="AD11" s="38" t="s">
        <v>20</v>
      </c>
      <c r="AE11" s="100">
        <v>1015.1113607672005</v>
      </c>
      <c r="AF11" s="100">
        <v>33.0</v>
      </c>
      <c r="AG11" s="100">
        <v>1019.9664892730943</v>
      </c>
      <c r="AH11" s="110" t="s">
        <v>9</v>
      </c>
      <c r="AI11" s="100">
        <v>1033.116383270559</v>
      </c>
      <c r="AJ11" s="100">
        <v>51.0</v>
      </c>
      <c r="AK11" s="111">
        <v>1038.4173028556445</v>
      </c>
      <c r="AP11" s="112">
        <v>19.0</v>
      </c>
      <c r="AQ11" s="100">
        <v>23.0</v>
      </c>
    </row>
    <row r="12">
      <c r="A12" s="38" t="s">
        <v>172</v>
      </c>
      <c r="B12" s="110" t="s">
        <v>73</v>
      </c>
      <c r="C12" s="100">
        <v>981.450582926961</v>
      </c>
      <c r="D12" s="100">
        <v>13.0</v>
      </c>
      <c r="E12" s="111">
        <v>976.153702827382</v>
      </c>
      <c r="F12" s="38" t="s">
        <v>35</v>
      </c>
      <c r="G12" s="100">
        <v>984.8263323334108</v>
      </c>
      <c r="H12" s="100">
        <v>13.0</v>
      </c>
      <c r="I12" s="100">
        <v>979.508232931109</v>
      </c>
      <c r="J12" s="110" t="s">
        <v>78</v>
      </c>
      <c r="K12" s="100">
        <v>1011.5656372900411</v>
      </c>
      <c r="L12" s="100">
        <v>9.0</v>
      </c>
      <c r="M12" s="111">
        <v>1006.0487656173035</v>
      </c>
      <c r="N12" s="38" t="s">
        <v>9</v>
      </c>
      <c r="O12" s="100">
        <v>1038.4173028556445</v>
      </c>
      <c r="P12" s="100">
        <v>34.0</v>
      </c>
      <c r="Q12" s="100">
        <v>1033.549154030263</v>
      </c>
      <c r="R12" s="110"/>
      <c r="U12" s="111"/>
      <c r="V12" s="38" t="s">
        <v>43</v>
      </c>
      <c r="W12" s="100">
        <v>985.4409007725855</v>
      </c>
      <c r="X12" s="100">
        <v>24.0</v>
      </c>
      <c r="Y12" s="100">
        <v>990.7947645686795</v>
      </c>
      <c r="Z12" s="110" t="s">
        <v>354</v>
      </c>
      <c r="AA12" s="100">
        <v>988.1531497570735</v>
      </c>
      <c r="AB12" s="100">
        <v>21.0</v>
      </c>
      <c r="AC12" s="111">
        <v>993.4085655638995</v>
      </c>
      <c r="AD12" s="38" t="s">
        <v>15</v>
      </c>
      <c r="AE12" s="100">
        <v>1012.569607830745</v>
      </c>
      <c r="AF12" s="100">
        <v>27.0</v>
      </c>
      <c r="AG12" s="100">
        <v>1017.8860927197318</v>
      </c>
      <c r="AH12" s="110" t="s">
        <v>20</v>
      </c>
      <c r="AI12" s="100">
        <v>1019.9664892730943</v>
      </c>
      <c r="AJ12" s="100">
        <v>18.0</v>
      </c>
      <c r="AK12" s="111">
        <v>1025.0407247811875</v>
      </c>
      <c r="AP12" s="112">
        <v>10.0</v>
      </c>
      <c r="AQ12" s="100">
        <v>18.0</v>
      </c>
    </row>
    <row r="13">
      <c r="A13" s="38" t="s">
        <v>173</v>
      </c>
      <c r="B13" s="110" t="s">
        <v>73</v>
      </c>
      <c r="C13" s="100">
        <v>976.153702827382</v>
      </c>
      <c r="D13" s="100">
        <v>15.0</v>
      </c>
      <c r="E13" s="111">
        <v>986.0316022850541</v>
      </c>
      <c r="F13" s="38" t="s">
        <v>35</v>
      </c>
      <c r="G13" s="100">
        <v>979.508232931109</v>
      </c>
      <c r="H13" s="100">
        <v>20.0</v>
      </c>
      <c r="I13" s="100">
        <v>989.5804403551962</v>
      </c>
      <c r="J13" s="110" t="s">
        <v>15</v>
      </c>
      <c r="K13" s="100">
        <v>1017.8860927197318</v>
      </c>
      <c r="L13" s="100">
        <v>23.0</v>
      </c>
      <c r="M13" s="111">
        <v>1027.789387975084</v>
      </c>
      <c r="N13" s="38" t="s">
        <v>9</v>
      </c>
      <c r="O13" s="100">
        <v>1033.549154030263</v>
      </c>
      <c r="P13" s="100">
        <v>28.0</v>
      </c>
      <c r="Q13" s="100">
        <v>1043.6957518931513</v>
      </c>
      <c r="R13" s="110"/>
      <c r="U13" s="111"/>
      <c r="V13" s="38" t="s">
        <v>43</v>
      </c>
      <c r="W13" s="100">
        <v>990.7947645686795</v>
      </c>
      <c r="X13" s="100">
        <v>14.0</v>
      </c>
      <c r="Y13" s="100">
        <v>980.8491880827072</v>
      </c>
      <c r="Z13" s="110" t="s">
        <v>354</v>
      </c>
      <c r="AA13" s="100">
        <v>993.4085655638995</v>
      </c>
      <c r="AB13" s="100">
        <v>13.0</v>
      </c>
      <c r="AC13" s="111">
        <v>983.3955238547998</v>
      </c>
      <c r="AD13" s="38" t="s">
        <v>63</v>
      </c>
      <c r="AE13" s="100">
        <v>1000.0</v>
      </c>
      <c r="AF13" s="100">
        <v>12.0</v>
      </c>
      <c r="AG13" s="100">
        <v>989.9015391242343</v>
      </c>
      <c r="AH13" s="110" t="s">
        <v>20</v>
      </c>
      <c r="AI13" s="100">
        <v>1025.0407247811875</v>
      </c>
      <c r="AJ13" s="100">
        <v>16.0</v>
      </c>
      <c r="AK13" s="111">
        <v>1015.0978038520252</v>
      </c>
      <c r="AP13" s="112">
        <v>19.0</v>
      </c>
      <c r="AQ13" s="100">
        <v>9.0</v>
      </c>
    </row>
    <row r="14">
      <c r="A14" s="38" t="s">
        <v>174</v>
      </c>
      <c r="B14" s="110" t="s">
        <v>43</v>
      </c>
      <c r="C14" s="100">
        <v>980.8491880827072</v>
      </c>
      <c r="D14" s="100">
        <v>13.0</v>
      </c>
      <c r="E14" s="111">
        <v>974.1930489638517</v>
      </c>
      <c r="F14" s="38" t="s">
        <v>20</v>
      </c>
      <c r="G14" s="100">
        <v>1015.0978038520252</v>
      </c>
      <c r="H14" s="100">
        <v>13.0</v>
      </c>
      <c r="I14" s="100">
        <v>1008.3285579731088</v>
      </c>
      <c r="J14" s="110" t="s">
        <v>15</v>
      </c>
      <c r="K14" s="100">
        <v>1027.789387975084</v>
      </c>
      <c r="L14" s="100">
        <v>19.0</v>
      </c>
      <c r="M14" s="111">
        <v>1021.214772972856</v>
      </c>
      <c r="R14" s="110"/>
      <c r="U14" s="111"/>
      <c r="V14" s="38" t="s">
        <v>354</v>
      </c>
      <c r="W14" s="100">
        <v>983.3955238547998</v>
      </c>
      <c r="X14" s="100">
        <v>23.0</v>
      </c>
      <c r="Y14" s="100">
        <v>990.2249182926382</v>
      </c>
      <c r="Z14" s="110" t="s">
        <v>35</v>
      </c>
      <c r="AA14" s="100">
        <v>989.5804403551962</v>
      </c>
      <c r="AB14" s="100">
        <v>10.0</v>
      </c>
      <c r="AC14" s="111">
        <v>995.932568257292</v>
      </c>
      <c r="AD14" s="38" t="s">
        <v>9</v>
      </c>
      <c r="AE14" s="100">
        <v>1043.6957518931513</v>
      </c>
      <c r="AF14" s="100">
        <v>27.0</v>
      </c>
      <c r="AG14" s="100">
        <v>1050.5142295532169</v>
      </c>
      <c r="AH14" s="110"/>
      <c r="AK14" s="111"/>
      <c r="AP14" s="112">
        <v>10.0</v>
      </c>
      <c r="AQ14" s="100">
        <v>18.0</v>
      </c>
    </row>
    <row r="15">
      <c r="A15" s="38" t="s">
        <v>175</v>
      </c>
      <c r="B15" s="110" t="s">
        <v>43</v>
      </c>
      <c r="C15" s="100">
        <v>974.1930489638517</v>
      </c>
      <c r="D15" s="100">
        <v>24.0</v>
      </c>
      <c r="E15" s="111">
        <v>978.3313585354987</v>
      </c>
      <c r="F15" s="38" t="s">
        <v>354</v>
      </c>
      <c r="G15" s="100">
        <v>990.2249182926382</v>
      </c>
      <c r="H15" s="100">
        <v>25.0</v>
      </c>
      <c r="I15" s="100">
        <v>994.3046013245482</v>
      </c>
      <c r="J15" s="110" t="s">
        <v>86</v>
      </c>
      <c r="K15" s="100">
        <v>994.5941110360454</v>
      </c>
      <c r="L15" s="100">
        <v>8.0</v>
      </c>
      <c r="M15" s="111">
        <v>998.317946232447</v>
      </c>
      <c r="N15" s="38" t="s">
        <v>35</v>
      </c>
      <c r="O15" s="100">
        <v>995.932568257292</v>
      </c>
      <c r="P15" s="100">
        <v>20.0</v>
      </c>
      <c r="Q15" s="100">
        <v>999.8920977778195</v>
      </c>
      <c r="R15" s="110" t="s">
        <v>9</v>
      </c>
      <c r="S15" s="100">
        <v>1050.5142295532169</v>
      </c>
      <c r="T15" s="100">
        <v>29.0</v>
      </c>
      <c r="U15" s="111">
        <v>1054.6128722327308</v>
      </c>
      <c r="V15" s="38" t="s">
        <v>73</v>
      </c>
      <c r="W15" s="100">
        <v>986.0316022850541</v>
      </c>
      <c r="X15" s="100">
        <v>13.0</v>
      </c>
      <c r="Y15" s="100">
        <v>981.9254310729243</v>
      </c>
      <c r="Z15" s="110" t="s">
        <v>63</v>
      </c>
      <c r="AA15" s="100">
        <v>989.9015391242343</v>
      </c>
      <c r="AB15" s="100">
        <v>17.0</v>
      </c>
      <c r="AC15" s="111">
        <v>985.8604393746466</v>
      </c>
      <c r="AD15" s="38" t="s">
        <v>48</v>
      </c>
      <c r="AE15" s="100">
        <v>1000.0</v>
      </c>
      <c r="AF15" s="100">
        <v>28.0</v>
      </c>
      <c r="AG15" s="100">
        <v>996.1489548750056</v>
      </c>
      <c r="AH15" s="110" t="s">
        <v>20</v>
      </c>
      <c r="AI15" s="100">
        <v>1008.3285579731088</v>
      </c>
      <c r="AJ15" s="100">
        <v>23.0</v>
      </c>
      <c r="AK15" s="111">
        <v>1004.3625941262259</v>
      </c>
      <c r="AL15" s="38" t="s">
        <v>15</v>
      </c>
      <c r="AM15" s="100">
        <v>1021.214772972856</v>
      </c>
      <c r="AN15" s="100">
        <v>20.0</v>
      </c>
      <c r="AO15" s="100">
        <v>1017.1790529064509</v>
      </c>
      <c r="AP15" s="112">
        <v>16.0</v>
      </c>
      <c r="AQ15" s="100">
        <v>12.0</v>
      </c>
    </row>
    <row r="16">
      <c r="A16" s="38" t="s">
        <v>176</v>
      </c>
      <c r="B16" s="110" t="s">
        <v>43</v>
      </c>
      <c r="C16" s="100">
        <v>978.3313585354987</v>
      </c>
      <c r="D16" s="100">
        <v>36.0</v>
      </c>
      <c r="E16" s="111">
        <v>971.0302141063291</v>
      </c>
      <c r="F16" s="38" t="s">
        <v>73</v>
      </c>
      <c r="G16" s="100">
        <v>981.9254310729243</v>
      </c>
      <c r="H16" s="100">
        <v>18.0</v>
      </c>
      <c r="I16" s="100">
        <v>973.8676966854905</v>
      </c>
      <c r="J16" s="110" t="s">
        <v>354</v>
      </c>
      <c r="K16" s="100">
        <v>994.3046013245482</v>
      </c>
      <c r="L16" s="100">
        <v>29.0</v>
      </c>
      <c r="M16" s="111">
        <v>986.5843197534737</v>
      </c>
      <c r="N16" s="38" t="s">
        <v>84</v>
      </c>
      <c r="O16" s="100">
        <v>996.8520251462659</v>
      </c>
      <c r="P16" s="100">
        <v>14.0</v>
      </c>
      <c r="Q16" s="100">
        <v>988.515782666364</v>
      </c>
      <c r="R16" s="110" t="s">
        <v>86</v>
      </c>
      <c r="S16" s="100">
        <v>998.317946232447</v>
      </c>
      <c r="T16" s="100">
        <v>8.0</v>
      </c>
      <c r="U16" s="111">
        <v>989.7333491000267</v>
      </c>
      <c r="V16" s="38" t="s">
        <v>35</v>
      </c>
      <c r="W16" s="100">
        <v>999.8920977778195</v>
      </c>
      <c r="X16" s="100">
        <v>27.0</v>
      </c>
      <c r="Y16" s="100">
        <v>1009.2509630025343</v>
      </c>
      <c r="Z16" s="110" t="s">
        <v>20</v>
      </c>
      <c r="AA16" s="100">
        <v>1004.3625941262259</v>
      </c>
      <c r="AB16" s="100">
        <v>40.0</v>
      </c>
      <c r="AC16" s="111">
        <v>1014.3280841400407</v>
      </c>
      <c r="AD16" s="38" t="s">
        <v>15</v>
      </c>
      <c r="AE16" s="100">
        <v>1017.1790529064509</v>
      </c>
      <c r="AF16" s="100">
        <v>39.0</v>
      </c>
      <c r="AG16" s="100">
        <v>1027.0265978597943</v>
      </c>
      <c r="AH16" s="110" t="s">
        <v>9</v>
      </c>
      <c r="AI16" s="100">
        <v>1054.6128722327308</v>
      </c>
      <c r="AJ16" s="100">
        <v>59.0</v>
      </c>
      <c r="AK16" s="111">
        <v>1065.4409720408578</v>
      </c>
      <c r="AP16" s="112">
        <v>15.0</v>
      </c>
      <c r="AQ16" s="100">
        <v>26.0</v>
      </c>
    </row>
    <row r="17">
      <c r="A17" s="38" t="s">
        <v>177</v>
      </c>
      <c r="B17" s="110" t="s">
        <v>43</v>
      </c>
      <c r="C17" s="100">
        <v>971.0302141063291</v>
      </c>
      <c r="D17" s="100">
        <v>26.0</v>
      </c>
      <c r="E17" s="113">
        <v>979.2314526938184</v>
      </c>
      <c r="F17" s="38" t="s">
        <v>73</v>
      </c>
      <c r="G17" s="100">
        <v>973.8676966854905</v>
      </c>
      <c r="H17" s="100">
        <v>27.0</v>
      </c>
      <c r="I17" s="100">
        <v>982.082871806633</v>
      </c>
      <c r="J17" s="110" t="s">
        <v>50</v>
      </c>
      <c r="K17" s="100">
        <v>996.9543463332411</v>
      </c>
      <c r="L17" s="100">
        <v>11.0</v>
      </c>
      <c r="M17" s="111">
        <v>1004.3654329428273</v>
      </c>
      <c r="N17" s="38" t="s">
        <v>35</v>
      </c>
      <c r="O17" s="100">
        <v>1009.2509630025343</v>
      </c>
      <c r="P17" s="100">
        <v>20.0</v>
      </c>
      <c r="Q17" s="100">
        <v>1016.9745544703651</v>
      </c>
      <c r="R17" s="110" t="s">
        <v>9</v>
      </c>
      <c r="S17" s="100">
        <v>1065.4409720408578</v>
      </c>
      <c r="T17" s="100">
        <v>39.0</v>
      </c>
      <c r="U17" s="111">
        <v>1073.8898802548092</v>
      </c>
      <c r="V17" s="38" t="s">
        <v>354</v>
      </c>
      <c r="W17" s="100">
        <v>986.5843197534737</v>
      </c>
      <c r="X17" s="100">
        <v>22.0</v>
      </c>
      <c r="Y17" s="100">
        <v>978.8235696161704</v>
      </c>
      <c r="Z17" s="110" t="s">
        <v>86</v>
      </c>
      <c r="AA17" s="100">
        <v>989.7333491000267</v>
      </c>
      <c r="AB17" s="100">
        <v>10.0</v>
      </c>
      <c r="AC17" s="111">
        <v>981.4786964082589</v>
      </c>
      <c r="AD17" s="38" t="s">
        <v>67</v>
      </c>
      <c r="AE17" s="100">
        <v>999.8173855204769</v>
      </c>
      <c r="AF17" s="100">
        <v>14.0</v>
      </c>
      <c r="AG17" s="100">
        <v>991.6865752958021</v>
      </c>
      <c r="AH17" s="110" t="s">
        <v>20</v>
      </c>
      <c r="AI17" s="100">
        <v>1014.3280841400407</v>
      </c>
      <c r="AJ17" s="100">
        <v>21.0</v>
      </c>
      <c r="AK17" s="111">
        <v>1006.4466727277105</v>
      </c>
      <c r="AL17" s="38" t="s">
        <v>15</v>
      </c>
      <c r="AM17" s="100">
        <v>1027.0265978597943</v>
      </c>
      <c r="AN17" s="100">
        <v>19.0</v>
      </c>
      <c r="AO17" s="100">
        <v>1019.0542223258703</v>
      </c>
      <c r="AP17" s="110">
        <v>21.0</v>
      </c>
      <c r="AQ17" s="100">
        <v>7.0</v>
      </c>
    </row>
    <row r="18">
      <c r="A18" s="38" t="s">
        <v>178</v>
      </c>
      <c r="B18" s="110" t="s">
        <v>354</v>
      </c>
      <c r="C18" s="100">
        <v>978.8235696161704</v>
      </c>
      <c r="D18" s="100">
        <v>31.0</v>
      </c>
      <c r="E18" s="111">
        <v>980.9409422540921</v>
      </c>
      <c r="F18" s="38" t="s">
        <v>43</v>
      </c>
      <c r="G18" s="100">
        <v>979.2314526938184</v>
      </c>
      <c r="H18" s="100">
        <v>23.0</v>
      </c>
      <c r="I18" s="100">
        <v>981.268157506751</v>
      </c>
      <c r="J18" s="110" t="s">
        <v>86</v>
      </c>
      <c r="K18" s="100">
        <v>981.4786964082589</v>
      </c>
      <c r="L18" s="100">
        <v>3.0</v>
      </c>
      <c r="M18" s="111">
        <v>983.3118166669135</v>
      </c>
      <c r="N18" s="38" t="s">
        <v>50</v>
      </c>
      <c r="O18" s="100">
        <v>1004.3654329428273</v>
      </c>
      <c r="P18" s="100">
        <v>14.0</v>
      </c>
      <c r="Q18" s="100">
        <v>1006.2822004159557</v>
      </c>
      <c r="R18" s="110" t="s">
        <v>9</v>
      </c>
      <c r="S18" s="100">
        <v>1073.8898802548092</v>
      </c>
      <c r="T18" s="100">
        <v>33.0</v>
      </c>
      <c r="U18" s="111">
        <v>1075.9859150721718</v>
      </c>
      <c r="V18" s="38" t="s">
        <v>73</v>
      </c>
      <c r="W18" s="100">
        <v>982.082871806633</v>
      </c>
      <c r="X18" s="100">
        <v>15.0</v>
      </c>
      <c r="Y18" s="100">
        <v>980.0575128311644</v>
      </c>
      <c r="Z18" s="110" t="s">
        <v>67</v>
      </c>
      <c r="AA18" s="100">
        <v>991.6865752958021</v>
      </c>
      <c r="AB18" s="100">
        <v>19.0</v>
      </c>
      <c r="AC18" s="111">
        <v>989.6895385714529</v>
      </c>
      <c r="AD18" s="38" t="s">
        <v>20</v>
      </c>
      <c r="AE18" s="100">
        <v>1006.4466727277105</v>
      </c>
      <c r="AF18" s="100">
        <v>23.0</v>
      </c>
      <c r="AG18" s="100">
        <v>1004.4774866164148</v>
      </c>
      <c r="AH18" s="110" t="s">
        <v>35</v>
      </c>
      <c r="AI18" s="100">
        <v>1016.9745544703651</v>
      </c>
      <c r="AJ18" s="100">
        <v>19.0</v>
      </c>
      <c r="AK18" s="111">
        <v>1014.9606529403519</v>
      </c>
      <c r="AL18" s="38" t="s">
        <v>15</v>
      </c>
      <c r="AM18" s="100">
        <v>1019.0542223258703</v>
      </c>
      <c r="AN18" s="100">
        <v>21.0</v>
      </c>
      <c r="AO18" s="100">
        <v>1017.0597056669969</v>
      </c>
      <c r="AP18" s="112">
        <v>15.0</v>
      </c>
      <c r="AQ18" s="100">
        <v>13.0</v>
      </c>
    </row>
    <row r="19">
      <c r="A19" s="38" t="s">
        <v>179</v>
      </c>
      <c r="B19" s="110" t="s">
        <v>73</v>
      </c>
      <c r="C19" s="100">
        <v>980.0575128311644</v>
      </c>
      <c r="D19" s="100">
        <v>17.0</v>
      </c>
      <c r="E19" s="111">
        <v>985.0083951202488</v>
      </c>
      <c r="F19" s="38" t="s">
        <v>354</v>
      </c>
      <c r="G19" s="100">
        <v>980.9409422540921</v>
      </c>
      <c r="H19" s="100">
        <v>15.0</v>
      </c>
      <c r="I19" s="100">
        <v>985.8384209342242</v>
      </c>
      <c r="J19" s="110" t="s">
        <v>43</v>
      </c>
      <c r="K19" s="100">
        <v>981.268157506751</v>
      </c>
      <c r="L19" s="100">
        <v>22.0</v>
      </c>
      <c r="M19" s="111">
        <v>986.3393910498928</v>
      </c>
      <c r="N19" s="38" t="s">
        <v>9</v>
      </c>
      <c r="O19" s="100">
        <v>1075.9859150721718</v>
      </c>
      <c r="P19" s="100">
        <v>26.0</v>
      </c>
      <c r="Q19" s="100">
        <v>1081.0663205598134</v>
      </c>
      <c r="R19" s="110"/>
      <c r="U19" s="111"/>
      <c r="V19" s="38" t="s">
        <v>67</v>
      </c>
      <c r="W19" s="100">
        <v>989.6895385714529</v>
      </c>
      <c r="X19" s="100">
        <v>11.0</v>
      </c>
      <c r="Y19" s="100">
        <v>984.5724965763045</v>
      </c>
      <c r="Z19" s="110" t="s">
        <v>20</v>
      </c>
      <c r="AA19" s="100">
        <v>1004.4774866164148</v>
      </c>
      <c r="AB19" s="100">
        <v>13.0</v>
      </c>
      <c r="AC19" s="111">
        <v>999.3827490899803</v>
      </c>
      <c r="AD19" s="38" t="s">
        <v>35</v>
      </c>
      <c r="AE19" s="100">
        <v>1014.9606529403519</v>
      </c>
      <c r="AF19" s="100">
        <v>24.0</v>
      </c>
      <c r="AG19" s="100">
        <v>1010.1297985528947</v>
      </c>
      <c r="AH19" s="110" t="s">
        <v>15</v>
      </c>
      <c r="AI19" s="100">
        <v>1017.0597056669969</v>
      </c>
      <c r="AJ19" s="100">
        <v>19.0</v>
      </c>
      <c r="AK19" s="111">
        <v>1012.102339576037</v>
      </c>
      <c r="AP19" s="112">
        <v>16.0</v>
      </c>
      <c r="AQ19" s="100">
        <v>12.0</v>
      </c>
    </row>
    <row r="20">
      <c r="A20" s="38" t="s">
        <v>180</v>
      </c>
      <c r="B20" s="38" t="s">
        <v>73</v>
      </c>
      <c r="C20" s="100">
        <v>985.0083951202488</v>
      </c>
      <c r="D20" s="100">
        <v>8.0</v>
      </c>
      <c r="E20" s="100">
        <v>990.6309878881528</v>
      </c>
      <c r="F20" s="38" t="s">
        <v>43</v>
      </c>
      <c r="G20" s="100">
        <v>986.3393910498928</v>
      </c>
      <c r="H20" s="100">
        <v>8.0</v>
      </c>
      <c r="I20" s="100">
        <v>991.9601788683649</v>
      </c>
      <c r="J20" s="38" t="s">
        <v>9</v>
      </c>
      <c r="K20" s="100">
        <v>1081.0663205598134</v>
      </c>
      <c r="L20" s="100">
        <v>14.0</v>
      </c>
      <c r="M20" s="100">
        <v>1086.8229399734373</v>
      </c>
      <c r="V20" s="38" t="s">
        <v>354</v>
      </c>
      <c r="W20" s="100">
        <v>985.8384209342242</v>
      </c>
      <c r="X20" s="100">
        <v>7.0</v>
      </c>
      <c r="Y20" s="100">
        <v>980.1830405556277</v>
      </c>
      <c r="Z20" s="38" t="s">
        <v>35</v>
      </c>
      <c r="AA20" s="100">
        <v>1010.1297985528947</v>
      </c>
      <c r="AB20" s="100">
        <v>5.0</v>
      </c>
      <c r="AC20" s="100">
        <v>1004.4012376390555</v>
      </c>
      <c r="AD20" s="38" t="s">
        <v>15</v>
      </c>
      <c r="AE20" s="100">
        <v>1012.102339576037</v>
      </c>
      <c r="AF20" s="100">
        <v>9.0</v>
      </c>
      <c r="AG20" s="100">
        <v>1006.4862808684728</v>
      </c>
      <c r="AP20" s="100">
        <v>9.0</v>
      </c>
      <c r="AQ20" s="100">
        <v>5.0</v>
      </c>
    </row>
    <row r="21">
      <c r="A21" s="38" t="s">
        <v>181</v>
      </c>
      <c r="B21" s="38" t="s">
        <v>86</v>
      </c>
      <c r="C21" s="100">
        <v>979.9069904177484</v>
      </c>
      <c r="D21" s="100">
        <v>4.0</v>
      </c>
      <c r="E21" s="100">
        <v>975.2261048219618</v>
      </c>
      <c r="F21" s="38" t="s">
        <v>354</v>
      </c>
      <c r="G21" s="100">
        <v>980.1830405556277</v>
      </c>
      <c r="H21" s="100">
        <v>13.0</v>
      </c>
      <c r="I21" s="100">
        <v>975.6996008301503</v>
      </c>
      <c r="J21" s="38" t="s">
        <v>84</v>
      </c>
      <c r="K21" s="100">
        <v>986.6705878359326</v>
      </c>
      <c r="L21" s="100">
        <v>16.0</v>
      </c>
      <c r="M21" s="100">
        <v>982.2409450748074</v>
      </c>
      <c r="N21" s="38" t="s">
        <v>73</v>
      </c>
      <c r="O21" s="100">
        <v>990.6309878881528</v>
      </c>
      <c r="P21" s="100">
        <v>18.0</v>
      </c>
      <c r="Q21" s="100">
        <v>986.2386878177691</v>
      </c>
      <c r="R21" s="38" t="s">
        <v>9</v>
      </c>
      <c r="S21" s="100">
        <v>1086.8229399734373</v>
      </c>
      <c r="T21" s="100">
        <v>37.0</v>
      </c>
      <c r="U21" s="100">
        <v>1082.8092081262103</v>
      </c>
      <c r="V21" s="38" t="s">
        <v>60</v>
      </c>
      <c r="W21" s="100">
        <v>989.8702024866725</v>
      </c>
      <c r="X21" s="100">
        <v>21.0</v>
      </c>
      <c r="Y21" s="100">
        <v>994.3105325633373</v>
      </c>
      <c r="Z21" s="38" t="s">
        <v>43</v>
      </c>
      <c r="AA21" s="100">
        <v>991.9601788683649</v>
      </c>
      <c r="AB21" s="100">
        <v>24.0</v>
      </c>
      <c r="AC21" s="100">
        <v>996.4628824370317</v>
      </c>
      <c r="AD21" s="38" t="s">
        <v>78</v>
      </c>
      <c r="AE21" s="100">
        <v>1003.9772460649633</v>
      </c>
      <c r="AF21" s="100">
        <v>12.0</v>
      </c>
      <c r="AG21" s="100">
        <v>1008.1986854737063</v>
      </c>
      <c r="AH21" s="38" t="s">
        <v>35</v>
      </c>
      <c r="AI21" s="100">
        <v>1004.4012376390555</v>
      </c>
      <c r="AJ21" s="100">
        <v>16.0</v>
      </c>
      <c r="AK21" s="100">
        <v>1008.7101773917047</v>
      </c>
      <c r="AL21" s="38" t="s">
        <v>15</v>
      </c>
      <c r="AM21" s="100">
        <v>1006.4862808684728</v>
      </c>
      <c r="AN21" s="100">
        <v>26.0</v>
      </c>
      <c r="AO21" s="100">
        <v>1011.0128680617489</v>
      </c>
      <c r="AP21" s="100">
        <v>12.0</v>
      </c>
      <c r="AQ21" s="100">
        <v>16.0</v>
      </c>
    </row>
    <row r="22">
      <c r="A22" s="38" t="s">
        <v>182</v>
      </c>
      <c r="B22" s="38" t="s">
        <v>84</v>
      </c>
      <c r="C22" s="100">
        <v>982.2409450748074</v>
      </c>
      <c r="D22" s="100">
        <v>15.0</v>
      </c>
      <c r="E22" s="100">
        <v>984.0082067025672</v>
      </c>
      <c r="F22" s="38" t="s">
        <v>60</v>
      </c>
      <c r="G22" s="100">
        <v>994.3105325633373</v>
      </c>
      <c r="H22" s="100">
        <v>10.0</v>
      </c>
      <c r="I22" s="100">
        <v>996.027815168237</v>
      </c>
      <c r="J22" s="38" t="s">
        <v>78</v>
      </c>
      <c r="K22" s="100">
        <v>1008.1986854737063</v>
      </c>
      <c r="L22" s="100">
        <v>4.0</v>
      </c>
      <c r="M22" s="100">
        <v>1009.8584159308944</v>
      </c>
      <c r="N22" s="38" t="s">
        <v>9</v>
      </c>
      <c r="O22" s="100">
        <v>1082.8092081262103</v>
      </c>
      <c r="P22" s="100">
        <v>27.0</v>
      </c>
      <c r="Q22" s="100">
        <v>1084.6649334363628</v>
      </c>
      <c r="V22" s="38" t="s">
        <v>354</v>
      </c>
      <c r="W22" s="100">
        <v>975.6996008301503</v>
      </c>
      <c r="X22" s="100">
        <v>16.0</v>
      </c>
      <c r="Y22" s="100">
        <v>973.9697210335822</v>
      </c>
      <c r="Z22" s="38" t="s">
        <v>73</v>
      </c>
      <c r="AA22" s="100">
        <v>986.2386878177691</v>
      </c>
      <c r="AB22" s="100">
        <v>14.0</v>
      </c>
      <c r="AC22" s="100">
        <v>984.4844073050956</v>
      </c>
      <c r="AD22" s="38" t="s">
        <v>43</v>
      </c>
      <c r="AE22" s="100">
        <v>996.4628824370317</v>
      </c>
      <c r="AF22" s="100">
        <v>15.0</v>
      </c>
      <c r="AG22" s="100">
        <v>994.7120010355807</v>
      </c>
      <c r="AH22" s="38" t="s">
        <v>15</v>
      </c>
      <c r="AI22" s="100">
        <v>1011.0128680617489</v>
      </c>
      <c r="AJ22" s="100">
        <v>14.0</v>
      </c>
      <c r="AK22" s="100">
        <v>1009.2479097724415</v>
      </c>
      <c r="AP22" s="100">
        <v>11.0</v>
      </c>
      <c r="AQ22" s="100">
        <v>9.0</v>
      </c>
    </row>
    <row r="23">
      <c r="A23" s="38" t="s">
        <v>183</v>
      </c>
      <c r="B23" s="110" t="s">
        <v>43</v>
      </c>
      <c r="C23" s="100">
        <v>994.7120010355807</v>
      </c>
      <c r="D23" s="100">
        <v>28.0</v>
      </c>
      <c r="E23" s="111">
        <v>999.0887081412561</v>
      </c>
      <c r="F23" s="38" t="s">
        <v>60</v>
      </c>
      <c r="G23" s="100">
        <v>996.027815168237</v>
      </c>
      <c r="H23" s="100">
        <v>20.0</v>
      </c>
      <c r="I23" s="100">
        <v>1000.2346236050018</v>
      </c>
      <c r="J23" s="110" t="s">
        <v>20</v>
      </c>
      <c r="K23" s="100">
        <v>999.3827490899803</v>
      </c>
      <c r="L23" s="100">
        <v>20.0</v>
      </c>
      <c r="M23" s="111">
        <v>1003.5850201830332</v>
      </c>
      <c r="N23" s="38" t="s">
        <v>15</v>
      </c>
      <c r="O23" s="100">
        <v>1009.2479097724415</v>
      </c>
      <c r="P23" s="100">
        <v>17.0</v>
      </c>
      <c r="Q23" s="100">
        <v>1013.3762955329335</v>
      </c>
      <c r="R23" s="110" t="s">
        <v>78</v>
      </c>
      <c r="S23" s="100">
        <v>1009.8584159308944</v>
      </c>
      <c r="T23" s="100">
        <v>15.0</v>
      </c>
      <c r="U23" s="111">
        <v>1013.9442435349092</v>
      </c>
      <c r="V23" s="38" t="s">
        <v>86</v>
      </c>
      <c r="W23" s="100">
        <v>975.2261048219618</v>
      </c>
      <c r="X23" s="100">
        <v>12.0</v>
      </c>
      <c r="Y23" s="100">
        <v>970.9112289609824</v>
      </c>
      <c r="Z23" s="110" t="s">
        <v>84</v>
      </c>
      <c r="AA23" s="100">
        <v>984.0082067025672</v>
      </c>
      <c r="AB23" s="100">
        <v>19.0</v>
      </c>
      <c r="AC23" s="111">
        <v>979.8227715992077</v>
      </c>
      <c r="AD23" s="38" t="s">
        <v>73</v>
      </c>
      <c r="AE23" s="100">
        <v>984.4844073050956</v>
      </c>
      <c r="AF23" s="100">
        <v>25.0</v>
      </c>
      <c r="AG23" s="100">
        <v>980.4240999286753</v>
      </c>
      <c r="AH23" s="110" t="s">
        <v>52</v>
      </c>
      <c r="AI23" s="100">
        <v>994.5533289403995</v>
      </c>
      <c r="AJ23" s="100">
        <v>1.0</v>
      </c>
      <c r="AK23" s="111">
        <v>989.9725801504358</v>
      </c>
      <c r="AL23" s="38" t="s">
        <v>9</v>
      </c>
      <c r="AM23" s="100">
        <v>1084.6649334363628</v>
      </c>
      <c r="AN23" s="100">
        <v>37.0</v>
      </c>
      <c r="AO23" s="100">
        <v>1080.8063005670858</v>
      </c>
      <c r="AP23" s="112">
        <v>16.0</v>
      </c>
      <c r="AQ23" s="100">
        <v>12.0</v>
      </c>
    </row>
    <row r="24">
      <c r="A24" s="38" t="s">
        <v>184</v>
      </c>
      <c r="B24" s="110" t="s">
        <v>84</v>
      </c>
      <c r="C24" s="100">
        <v>979.8227715992077</v>
      </c>
      <c r="D24" s="100">
        <v>30.0</v>
      </c>
      <c r="E24" s="111">
        <v>981.7650276150817</v>
      </c>
      <c r="F24" s="38" t="s">
        <v>73</v>
      </c>
      <c r="G24" s="100">
        <v>980.4240999286753</v>
      </c>
      <c r="H24" s="100">
        <v>41.0</v>
      </c>
      <c r="I24" s="100">
        <v>982.4751847751954</v>
      </c>
      <c r="J24" s="110" t="s">
        <v>43</v>
      </c>
      <c r="K24" s="100">
        <v>999.0887081412561</v>
      </c>
      <c r="L24" s="100">
        <v>47.0</v>
      </c>
      <c r="M24" s="111">
        <v>1001.1701149605044</v>
      </c>
      <c r="N24" s="38" t="s">
        <v>32</v>
      </c>
      <c r="O24" s="100">
        <v>1000.0</v>
      </c>
      <c r="P24" s="100">
        <v>24.0</v>
      </c>
      <c r="Q24" s="100">
        <v>1001.8502941539822</v>
      </c>
      <c r="R24" s="110" t="s">
        <v>9</v>
      </c>
      <c r="S24" s="100">
        <v>1080.8063005670858</v>
      </c>
      <c r="T24" s="100">
        <v>49.0</v>
      </c>
      <c r="U24" s="111">
        <v>1082.8812587314612</v>
      </c>
      <c r="V24" s="38" t="s">
        <v>60</v>
      </c>
      <c r="W24" s="100">
        <v>1000.2346236050018</v>
      </c>
      <c r="X24" s="100">
        <v>33.0</v>
      </c>
      <c r="Y24" s="100">
        <v>998.2684403878105</v>
      </c>
      <c r="Z24" s="110" t="s">
        <v>20</v>
      </c>
      <c r="AA24" s="100">
        <v>1003.5850201830332</v>
      </c>
      <c r="AB24" s="100">
        <v>30.0</v>
      </c>
      <c r="AC24" s="111">
        <v>1001.5859526368203</v>
      </c>
      <c r="AD24" s="38" t="s">
        <v>35</v>
      </c>
      <c r="AE24" s="100">
        <v>1008.7101773917047</v>
      </c>
      <c r="AF24" s="100">
        <v>38.0</v>
      </c>
      <c r="AG24" s="100">
        <v>1006.7872902288584</v>
      </c>
      <c r="AH24" s="110" t="s">
        <v>15</v>
      </c>
      <c r="AI24" s="100">
        <v>1013.3762955329335</v>
      </c>
      <c r="AJ24" s="100">
        <v>36.0</v>
      </c>
      <c r="AK24" s="111">
        <v>1011.430521940419</v>
      </c>
      <c r="AL24" s="38" t="s">
        <v>78</v>
      </c>
      <c r="AM24" s="100">
        <v>1013.9442435349092</v>
      </c>
      <c r="AN24" s="100">
        <v>14.0</v>
      </c>
      <c r="AO24" s="100">
        <v>1011.7781550536743</v>
      </c>
      <c r="AP24" s="112">
        <v>22.0</v>
      </c>
      <c r="AQ24" s="100">
        <v>20.0</v>
      </c>
    </row>
    <row r="25">
      <c r="A25" s="38" t="s">
        <v>185</v>
      </c>
      <c r="B25" s="110" t="s">
        <v>84</v>
      </c>
      <c r="C25" s="100">
        <v>981.7650276150817</v>
      </c>
      <c r="D25" s="100">
        <v>10.0</v>
      </c>
      <c r="E25" s="111">
        <v>976.684277516135</v>
      </c>
      <c r="F25" s="38" t="s">
        <v>73</v>
      </c>
      <c r="G25" s="100">
        <v>982.4751847751954</v>
      </c>
      <c r="H25" s="100">
        <v>12.0</v>
      </c>
      <c r="I25" s="100">
        <v>977.4432203695355</v>
      </c>
      <c r="J25" s="110" t="s">
        <v>60</v>
      </c>
      <c r="K25" s="100">
        <v>998.2684403878105</v>
      </c>
      <c r="L25" s="100">
        <v>5.0</v>
      </c>
      <c r="M25" s="111">
        <v>993.0389053000914</v>
      </c>
      <c r="N25" s="38" t="s">
        <v>43</v>
      </c>
      <c r="O25" s="100">
        <v>1001.1701149605044</v>
      </c>
      <c r="P25" s="100">
        <v>28.0</v>
      </c>
      <c r="Q25" s="100">
        <v>996.5123645528301</v>
      </c>
      <c r="R25" s="22"/>
      <c r="U25" s="58"/>
      <c r="V25" s="38" t="s">
        <v>20</v>
      </c>
      <c r="W25" s="100">
        <v>1001.5859526368203</v>
      </c>
      <c r="X25" s="100">
        <v>14.0</v>
      </c>
      <c r="Y25" s="100">
        <v>1007.9303447142468</v>
      </c>
      <c r="Z25" s="110" t="s">
        <v>15</v>
      </c>
      <c r="AA25" s="100">
        <v>1011.430521940419</v>
      </c>
      <c r="AB25" s="100">
        <v>28.0</v>
      </c>
      <c r="AC25" s="111">
        <v>1018.2223809935454</v>
      </c>
      <c r="AD25" s="38" t="s">
        <v>9</v>
      </c>
      <c r="AE25" s="100">
        <v>1082.8812587314612</v>
      </c>
      <c r="AF25" s="100">
        <v>31.0</v>
      </c>
      <c r="AG25" s="100">
        <v>1089.7450076009084</v>
      </c>
      <c r="AH25" s="22"/>
      <c r="AK25" s="58"/>
      <c r="AP25" s="112">
        <v>13.0</v>
      </c>
      <c r="AQ25" s="100">
        <v>15.0</v>
      </c>
    </row>
    <row r="26">
      <c r="A26" s="38" t="s">
        <v>186</v>
      </c>
      <c r="B26" s="110" t="s">
        <v>86</v>
      </c>
      <c r="C26" s="100">
        <v>970.9112289609824</v>
      </c>
      <c r="D26" s="100">
        <v>6.0</v>
      </c>
      <c r="E26" s="111">
        <v>967.0157942770821</v>
      </c>
      <c r="F26" s="38" t="s">
        <v>354</v>
      </c>
      <c r="G26" s="100">
        <v>973.9697210335822</v>
      </c>
      <c r="H26" s="100">
        <v>10.0</v>
      </c>
      <c r="I26" s="100">
        <v>970.1463556475718</v>
      </c>
      <c r="J26" s="110" t="s">
        <v>73</v>
      </c>
      <c r="K26" s="100">
        <v>977.4432203695355</v>
      </c>
      <c r="L26" s="100">
        <v>16.0</v>
      </c>
      <c r="M26" s="111">
        <v>973.7296065842967</v>
      </c>
      <c r="N26" s="38" t="s">
        <v>43</v>
      </c>
      <c r="O26" s="100">
        <v>996.5123645528301</v>
      </c>
      <c r="P26" s="100">
        <v>17.0</v>
      </c>
      <c r="Q26" s="100">
        <v>992.7988709829799</v>
      </c>
      <c r="R26" s="110" t="s">
        <v>20</v>
      </c>
      <c r="S26" s="100">
        <v>1007.9303447142468</v>
      </c>
      <c r="T26" s="100">
        <v>10.0</v>
      </c>
      <c r="U26" s="111">
        <v>1004.0762521392465</v>
      </c>
      <c r="V26" s="38" t="s">
        <v>187</v>
      </c>
      <c r="W26" s="100">
        <v>1000.0</v>
      </c>
      <c r="X26" s="100">
        <v>38.0</v>
      </c>
      <c r="Y26" s="100">
        <v>1004.0831978459464</v>
      </c>
      <c r="Z26" s="110" t="s">
        <v>35</v>
      </c>
      <c r="AA26" s="100">
        <v>1006.7872902288584</v>
      </c>
      <c r="AB26" s="100">
        <v>22.0</v>
      </c>
      <c r="AC26" s="111">
        <v>1010.5585077488962</v>
      </c>
      <c r="AD26" s="38" t="s">
        <v>78</v>
      </c>
      <c r="AE26" s="100">
        <v>1011.7781550536743</v>
      </c>
      <c r="AF26" s="100">
        <v>6.0</v>
      </c>
      <c r="AG26" s="100">
        <v>1015.2405848087274</v>
      </c>
      <c r="AH26" s="110" t="s">
        <v>15</v>
      </c>
      <c r="AI26" s="100">
        <v>1018.2223809935454</v>
      </c>
      <c r="AJ26" s="100">
        <v>26.0</v>
      </c>
      <c r="AK26" s="111">
        <v>1022.0598732571445</v>
      </c>
      <c r="AL26" s="38" t="s">
        <v>9</v>
      </c>
      <c r="AM26" s="100">
        <v>1089.7450076009084</v>
      </c>
      <c r="AN26" s="100">
        <v>27.0</v>
      </c>
      <c r="AO26" s="100">
        <v>1093.590670216272</v>
      </c>
      <c r="AP26" s="112">
        <v>7.0</v>
      </c>
      <c r="AQ26" s="100">
        <v>21.0</v>
      </c>
    </row>
    <row r="27">
      <c r="A27" s="38" t="s">
        <v>188</v>
      </c>
      <c r="B27" s="110" t="s">
        <v>86</v>
      </c>
      <c r="C27" s="100">
        <v>967.0157942770821</v>
      </c>
      <c r="D27" s="100">
        <v>7.0</v>
      </c>
      <c r="E27" s="111">
        <v>974.451832311415</v>
      </c>
      <c r="F27" s="38" t="s">
        <v>354</v>
      </c>
      <c r="G27" s="100">
        <v>970.1463556475718</v>
      </c>
      <c r="H27" s="100">
        <v>24.0</v>
      </c>
      <c r="I27" s="100">
        <v>978.2466261695089</v>
      </c>
      <c r="J27" s="110" t="s">
        <v>43</v>
      </c>
      <c r="K27" s="100">
        <v>992.7988709829799</v>
      </c>
      <c r="L27" s="100">
        <v>24.0</v>
      </c>
      <c r="M27" s="111">
        <v>1000.8057348498037</v>
      </c>
      <c r="N27" s="38" t="s">
        <v>20</v>
      </c>
      <c r="O27" s="100">
        <v>1004.0762521392465</v>
      </c>
      <c r="P27" s="100">
        <v>16.0</v>
      </c>
      <c r="Q27" s="100">
        <v>1011.731132041291</v>
      </c>
      <c r="R27" s="110" t="s">
        <v>9</v>
      </c>
      <c r="S27" s="100">
        <v>1093.590670216272</v>
      </c>
      <c r="T27" s="100">
        <v>46.0</v>
      </c>
      <c r="U27" s="111">
        <v>1102.3926178911338</v>
      </c>
      <c r="V27" s="38" t="s">
        <v>73</v>
      </c>
      <c r="W27" s="100">
        <v>973.7296065842967</v>
      </c>
      <c r="X27" s="100">
        <v>31.0</v>
      </c>
      <c r="Y27" s="100">
        <v>966.3456906076387</v>
      </c>
      <c r="Z27" s="110" t="s">
        <v>50</v>
      </c>
      <c r="AA27" s="100">
        <v>1006.2822004159557</v>
      </c>
      <c r="AB27" s="100">
        <v>9.0</v>
      </c>
      <c r="AC27" s="111">
        <v>997.937694029657</v>
      </c>
      <c r="AD27" s="38" t="s">
        <v>35</v>
      </c>
      <c r="AE27" s="100">
        <v>1010.5585077488962</v>
      </c>
      <c r="AF27" s="100">
        <v>17.0</v>
      </c>
      <c r="AG27" s="100">
        <v>1002.527615172213</v>
      </c>
      <c r="AH27" s="110" t="s">
        <v>78</v>
      </c>
      <c r="AI27" s="100">
        <v>1015.2405848087274</v>
      </c>
      <c r="AJ27" s="100">
        <v>9.0</v>
      </c>
      <c r="AK27" s="111">
        <v>1006.8837181850109</v>
      </c>
      <c r="AL27" s="38" t="s">
        <v>15</v>
      </c>
      <c r="AM27" s="100">
        <v>1022.0598732571445</v>
      </c>
      <c r="AN27" s="100">
        <v>21.0</v>
      </c>
      <c r="AO27" s="100">
        <v>1014.1760548205008</v>
      </c>
      <c r="AP27" s="112">
        <v>21.0</v>
      </c>
      <c r="AQ27" s="100">
        <v>7.0</v>
      </c>
    </row>
    <row r="28">
      <c r="A28" s="38" t="s">
        <v>189</v>
      </c>
      <c r="B28" s="110" t="s">
        <v>73</v>
      </c>
      <c r="C28" s="100">
        <v>966.3456906076387</v>
      </c>
      <c r="D28" s="100">
        <v>41.0</v>
      </c>
      <c r="E28" s="111">
        <v>962.5801355085468</v>
      </c>
      <c r="F28" s="38" t="s">
        <v>86</v>
      </c>
      <c r="G28" s="100">
        <v>974.451832311415</v>
      </c>
      <c r="H28" s="100">
        <v>18.0</v>
      </c>
      <c r="I28" s="100">
        <v>970.2007799137837</v>
      </c>
      <c r="J28" s="110" t="s">
        <v>354</v>
      </c>
      <c r="K28" s="100">
        <v>978.2466261695089</v>
      </c>
      <c r="L28" s="100">
        <v>33.0</v>
      </c>
      <c r="M28" s="111">
        <v>974.2846124488949</v>
      </c>
      <c r="N28" s="38" t="s">
        <v>50</v>
      </c>
      <c r="O28" s="100">
        <v>997.937694029657</v>
      </c>
      <c r="P28" s="100">
        <v>13.0</v>
      </c>
      <c r="Q28" s="100">
        <v>993.529591921008</v>
      </c>
      <c r="R28" s="110" t="s">
        <v>43</v>
      </c>
      <c r="S28" s="100">
        <v>1000.8057348498037</v>
      </c>
      <c r="T28" s="100">
        <v>53.0</v>
      </c>
      <c r="U28" s="111">
        <v>997.1924581757901</v>
      </c>
      <c r="V28" s="38" t="s">
        <v>78</v>
      </c>
      <c r="W28" s="100">
        <v>1006.8837181850109</v>
      </c>
      <c r="X28" s="100">
        <v>16.0</v>
      </c>
      <c r="Y28" s="100">
        <v>1011.0003095049053</v>
      </c>
      <c r="Z28" s="110" t="s">
        <v>20</v>
      </c>
      <c r="AA28" s="100">
        <v>1011.731132041291</v>
      </c>
      <c r="AB28" s="100">
        <v>37.0</v>
      </c>
      <c r="AC28" s="111">
        <v>1016.3603959209237</v>
      </c>
      <c r="AD28" s="38" t="s">
        <v>15</v>
      </c>
      <c r="AE28" s="100">
        <v>1014.1760548205008</v>
      </c>
      <c r="AF28" s="100">
        <v>63.0</v>
      </c>
      <c r="AG28" s="100">
        <v>1019.4498126944945</v>
      </c>
      <c r="AH28" s="110" t="s">
        <v>9</v>
      </c>
      <c r="AI28" s="100">
        <v>1102.3926178911338</v>
      </c>
      <c r="AJ28" s="100">
        <v>93.0</v>
      </c>
      <c r="AK28" s="111">
        <v>1108.373004817613</v>
      </c>
      <c r="AP28" s="112">
        <v>26.0</v>
      </c>
      <c r="AQ28" s="100">
        <v>30.0</v>
      </c>
    </row>
    <row r="29">
      <c r="A29" s="38" t="s">
        <v>190</v>
      </c>
      <c r="B29" s="110" t="s">
        <v>73</v>
      </c>
      <c r="C29" s="100">
        <v>962.5801355085468</v>
      </c>
      <c r="D29" s="100">
        <v>25.0</v>
      </c>
      <c r="E29" s="111">
        <v>960.173836089876</v>
      </c>
      <c r="F29" s="38" t="s">
        <v>354</v>
      </c>
      <c r="G29" s="100">
        <v>974.2846124488949</v>
      </c>
      <c r="H29" s="100">
        <v>13.0</v>
      </c>
      <c r="I29" s="100">
        <v>971.7150348736171</v>
      </c>
      <c r="J29" s="110" t="s">
        <v>41</v>
      </c>
      <c r="K29" s="100">
        <v>1000.0</v>
      </c>
      <c r="L29" s="100">
        <v>12.0</v>
      </c>
      <c r="M29" s="111">
        <v>997.3961914033769</v>
      </c>
      <c r="N29" s="38" t="s">
        <v>9</v>
      </c>
      <c r="O29" s="100">
        <v>1108.373004817613</v>
      </c>
      <c r="P29" s="100">
        <v>28.0</v>
      </c>
      <c r="Q29" s="100">
        <v>1105.9526904081847</v>
      </c>
      <c r="R29" s="22"/>
      <c r="U29" s="58"/>
      <c r="V29" s="38" t="s">
        <v>43</v>
      </c>
      <c r="W29" s="100">
        <v>997.1924581757901</v>
      </c>
      <c r="X29" s="100">
        <v>22.0</v>
      </c>
      <c r="Y29" s="100">
        <v>999.7579649780778</v>
      </c>
      <c r="Z29" s="110" t="s">
        <v>78</v>
      </c>
      <c r="AA29" s="100">
        <v>1011.0003095049053</v>
      </c>
      <c r="AB29" s="100">
        <v>7.0</v>
      </c>
      <c r="AC29" s="111">
        <v>1013.3717355569157</v>
      </c>
      <c r="AD29" s="38" t="s">
        <v>20</v>
      </c>
      <c r="AE29" s="100">
        <v>1016.3603959209237</v>
      </c>
      <c r="AF29" s="100">
        <v>11.0</v>
      </c>
      <c r="AG29" s="100">
        <v>1018.7799069984097</v>
      </c>
      <c r="AH29" s="110" t="s">
        <v>15</v>
      </c>
      <c r="AI29" s="100">
        <v>1019.4498126944945</v>
      </c>
      <c r="AJ29" s="100">
        <v>29.0</v>
      </c>
      <c r="AK29" s="111">
        <v>1022.0933687627104</v>
      </c>
      <c r="AP29" s="112">
        <v>13.0</v>
      </c>
      <c r="AQ29" s="100">
        <v>15.0</v>
      </c>
    </row>
    <row r="30">
      <c r="A30" s="38" t="s">
        <v>191</v>
      </c>
      <c r="B30" s="110" t="s">
        <v>73</v>
      </c>
      <c r="C30" s="100">
        <v>960.173836089876</v>
      </c>
      <c r="D30" s="100">
        <v>13.0</v>
      </c>
      <c r="E30" s="111">
        <v>952.413365205761</v>
      </c>
      <c r="F30" s="38" t="s">
        <v>354</v>
      </c>
      <c r="G30" s="100">
        <v>971.7150348736171</v>
      </c>
      <c r="H30" s="100">
        <v>15.0</v>
      </c>
      <c r="I30" s="100">
        <v>964.003419913341</v>
      </c>
      <c r="J30" s="110" t="s">
        <v>84</v>
      </c>
      <c r="K30" s="100">
        <v>976.684277516135</v>
      </c>
      <c r="L30" s="100">
        <v>9.0</v>
      </c>
      <c r="M30" s="111">
        <v>968.7273866137522</v>
      </c>
      <c r="N30" s="38" t="s">
        <v>43</v>
      </c>
      <c r="O30" s="100">
        <v>999.7579649780778</v>
      </c>
      <c r="P30" s="100">
        <v>18.0</v>
      </c>
      <c r="Q30" s="100">
        <v>992.1108055390024</v>
      </c>
      <c r="R30" s="110" t="s">
        <v>35</v>
      </c>
      <c r="S30" s="100">
        <v>1002.527615172213</v>
      </c>
      <c r="T30" s="100">
        <v>11.0</v>
      </c>
      <c r="U30" s="111">
        <v>994.6037513580624</v>
      </c>
      <c r="V30" s="38" t="s">
        <v>78</v>
      </c>
      <c r="W30" s="100">
        <v>1013.3717355569157</v>
      </c>
      <c r="X30" s="100">
        <v>3.0</v>
      </c>
      <c r="Y30" s="100">
        <v>1022.0422314735831</v>
      </c>
      <c r="Z30" s="110" t="s">
        <v>20</v>
      </c>
      <c r="AA30" s="100">
        <v>1018.7799069984097</v>
      </c>
      <c r="AB30" s="100">
        <v>30.0</v>
      </c>
      <c r="AC30" s="111">
        <v>1028.7565873249282</v>
      </c>
      <c r="AD30" s="38" t="s">
        <v>15</v>
      </c>
      <c r="AE30" s="100">
        <v>1022.0933687627104</v>
      </c>
      <c r="AF30" s="100">
        <v>29.0</v>
      </c>
      <c r="AG30" s="100">
        <v>1032.0160239396632</v>
      </c>
      <c r="AH30" s="110" t="s">
        <v>9</v>
      </c>
      <c r="AI30" s="100">
        <v>1105.9526904081847</v>
      </c>
      <c r="AJ30" s="100">
        <v>40.0</v>
      </c>
      <c r="AK30" s="111">
        <v>1116.382858988046</v>
      </c>
      <c r="AP30" s="112">
        <v>12.0</v>
      </c>
      <c r="AQ30" s="100">
        <v>16.0</v>
      </c>
    </row>
    <row r="31">
      <c r="A31" s="38" t="s">
        <v>192</v>
      </c>
      <c r="B31" s="110" t="s">
        <v>73</v>
      </c>
      <c r="C31" s="100">
        <v>952.413365205761</v>
      </c>
      <c r="D31" s="100">
        <v>25.0</v>
      </c>
      <c r="E31" s="111">
        <v>957.3663035716219</v>
      </c>
      <c r="F31" s="38" t="s">
        <v>84</v>
      </c>
      <c r="G31" s="100">
        <v>968.7273866137522</v>
      </c>
      <c r="H31" s="100">
        <v>21.0</v>
      </c>
      <c r="I31" s="100">
        <v>973.5280931224266</v>
      </c>
      <c r="J31" s="110" t="s">
        <v>187</v>
      </c>
      <c r="K31" s="100">
        <v>1004.0831978459464</v>
      </c>
      <c r="L31" s="100">
        <v>40.0</v>
      </c>
      <c r="M31" s="111">
        <v>1009.2789056276679</v>
      </c>
      <c r="N31" s="38" t="s">
        <v>9</v>
      </c>
      <c r="O31" s="100">
        <v>1116.382858988046</v>
      </c>
      <c r="P31" s="38">
        <v>40.0</v>
      </c>
      <c r="Q31" s="100">
        <v>1121.4335063317894</v>
      </c>
      <c r="R31" s="22"/>
      <c r="U31" s="58"/>
      <c r="V31" s="38" t="s">
        <v>43</v>
      </c>
      <c r="W31" s="100">
        <v>992.1108055390024</v>
      </c>
      <c r="X31" s="100">
        <v>35.0</v>
      </c>
      <c r="Y31" s="100">
        <v>987.4104066328198</v>
      </c>
      <c r="Z31" s="110" t="s">
        <v>35</v>
      </c>
      <c r="AA31" s="100">
        <v>994.6037513580624</v>
      </c>
      <c r="AB31" s="100">
        <v>27.0</v>
      </c>
      <c r="AC31" s="111">
        <v>989.6996945292223</v>
      </c>
      <c r="AD31" s="38" t="s">
        <v>78</v>
      </c>
      <c r="AE31" s="100">
        <v>1022.0422314735831</v>
      </c>
      <c r="AF31" s="100">
        <v>11.0</v>
      </c>
      <c r="AG31" s="100">
        <v>1016.7091089982063</v>
      </c>
      <c r="AH31" s="110" t="s">
        <v>20</v>
      </c>
      <c r="AI31" s="100">
        <v>1028.7565873249282</v>
      </c>
      <c r="AJ31" s="100">
        <v>22.0</v>
      </c>
      <c r="AK31" s="111">
        <v>1023.6941655353278</v>
      </c>
      <c r="AP31" s="112">
        <v>25.0</v>
      </c>
      <c r="AQ31" s="100">
        <v>17.0</v>
      </c>
    </row>
    <row r="32">
      <c r="A32" s="38" t="s">
        <v>193</v>
      </c>
      <c r="B32" s="110" t="s">
        <v>43</v>
      </c>
      <c r="C32" s="100">
        <v>987.4104066328198</v>
      </c>
      <c r="D32" s="100">
        <v>25.0</v>
      </c>
      <c r="E32" s="113">
        <v>994.2338297682089</v>
      </c>
      <c r="F32" s="38" t="s">
        <v>20</v>
      </c>
      <c r="G32" s="100">
        <v>1023.6941655353278</v>
      </c>
      <c r="H32" s="100">
        <v>19.0</v>
      </c>
      <c r="I32" s="100">
        <v>1030.2687066327335</v>
      </c>
      <c r="J32" s="110" t="s">
        <v>15</v>
      </c>
      <c r="K32" s="100">
        <v>1032.0160239396632</v>
      </c>
      <c r="L32" s="100">
        <v>20.0</v>
      </c>
      <c r="M32" s="111">
        <v>1038.6180597068685</v>
      </c>
      <c r="R32" s="22"/>
      <c r="U32" s="58"/>
      <c r="V32" s="38" t="s">
        <v>73</v>
      </c>
      <c r="W32" s="100">
        <v>957.3663035716219</v>
      </c>
      <c r="X32" s="100">
        <v>11.0</v>
      </c>
      <c r="Y32" s="100">
        <v>950.5392712469397</v>
      </c>
      <c r="Z32" s="110" t="s">
        <v>86</v>
      </c>
      <c r="AA32" s="100">
        <v>970.2007799137837</v>
      </c>
      <c r="AB32" s="100">
        <v>5.0</v>
      </c>
      <c r="AC32" s="111">
        <v>963.1436050649226</v>
      </c>
      <c r="AD32" s="38" t="s">
        <v>9</v>
      </c>
      <c r="AE32" s="100">
        <v>1121.4335063317894</v>
      </c>
      <c r="AF32" s="100">
        <v>36.0</v>
      </c>
      <c r="AG32" s="100">
        <v>1115.3177135053327</v>
      </c>
      <c r="AH32" s="22"/>
      <c r="AK32" s="58"/>
      <c r="AP32" s="110">
        <v>16.0</v>
      </c>
      <c r="AQ32" s="100">
        <v>12.0</v>
      </c>
    </row>
    <row r="33">
      <c r="A33" s="38" t="s">
        <v>194</v>
      </c>
      <c r="B33" s="110" t="s">
        <v>43</v>
      </c>
      <c r="C33" s="100">
        <v>994.2338297682089</v>
      </c>
      <c r="D33" s="100">
        <v>23.0</v>
      </c>
      <c r="E33" s="111">
        <v>997.6572230169613</v>
      </c>
      <c r="F33" s="38" t="s">
        <v>20</v>
      </c>
      <c r="G33" s="100">
        <v>1030.2687066327335</v>
      </c>
      <c r="H33" s="100">
        <v>7.0</v>
      </c>
      <c r="I33" s="100">
        <v>1033.4079935930708</v>
      </c>
      <c r="J33" s="110" t="s">
        <v>15</v>
      </c>
      <c r="K33" s="100">
        <v>1038.6180597068685</v>
      </c>
      <c r="L33" s="100">
        <v>25.0</v>
      </c>
      <c r="M33" s="111">
        <v>1042.0553794977789</v>
      </c>
      <c r="R33" s="22"/>
      <c r="U33" s="58"/>
      <c r="V33" s="38" t="s">
        <v>84</v>
      </c>
      <c r="W33" s="100">
        <v>973.5280931224266</v>
      </c>
      <c r="X33" s="100">
        <v>11.0</v>
      </c>
      <c r="Y33" s="100">
        <v>970.1230575944284</v>
      </c>
      <c r="Z33" s="110" t="s">
        <v>35</v>
      </c>
      <c r="AA33" s="100">
        <v>989.6996945292223</v>
      </c>
      <c r="AB33" s="100">
        <v>16.0</v>
      </c>
      <c r="AC33" s="111">
        <v>986.3645552966342</v>
      </c>
      <c r="AD33" s="38" t="s">
        <v>9</v>
      </c>
      <c r="AE33" s="100">
        <v>1115.3177135053327</v>
      </c>
      <c r="AF33" s="100">
        <v>22.0</v>
      </c>
      <c r="AG33" s="100">
        <v>1112.057888265919</v>
      </c>
      <c r="AH33" s="22"/>
      <c r="AK33" s="58"/>
      <c r="AP33" s="112">
        <v>15.0</v>
      </c>
      <c r="AQ33" s="100">
        <v>13.0</v>
      </c>
    </row>
    <row r="34">
      <c r="A34" s="38" t="s">
        <v>195</v>
      </c>
      <c r="B34" s="110" t="s">
        <v>43</v>
      </c>
      <c r="C34" s="100">
        <v>997.6572230169613</v>
      </c>
      <c r="D34" s="100">
        <v>19.0</v>
      </c>
      <c r="E34" s="111">
        <v>994.6829124863392</v>
      </c>
      <c r="F34" s="38" t="s">
        <v>12</v>
      </c>
      <c r="G34" s="100">
        <v>1000.0</v>
      </c>
      <c r="H34" s="100">
        <v>15.0</v>
      </c>
      <c r="I34" s="100">
        <v>996.9643061174256</v>
      </c>
      <c r="J34" s="110" t="s">
        <v>15</v>
      </c>
      <c r="K34" s="100">
        <v>1042.0553794977789</v>
      </c>
      <c r="L34" s="100">
        <v>19.0</v>
      </c>
      <c r="M34" s="111">
        <v>1039.0653839109752</v>
      </c>
      <c r="R34" s="22"/>
      <c r="U34" s="58"/>
      <c r="V34" s="38" t="s">
        <v>84</v>
      </c>
      <c r="W34" s="100">
        <v>970.1230575944284</v>
      </c>
      <c r="X34" s="100">
        <v>11.0</v>
      </c>
      <c r="Y34" s="100">
        <v>973.0477644424648</v>
      </c>
      <c r="Z34" s="110" t="s">
        <v>60</v>
      </c>
      <c r="AA34" s="100">
        <v>993.0389053000914</v>
      </c>
      <c r="AB34" s="100">
        <v>7.0</v>
      </c>
      <c r="AC34" s="111">
        <v>995.8847973835594</v>
      </c>
      <c r="AD34" s="38" t="s">
        <v>9</v>
      </c>
      <c r="AE34" s="100">
        <v>1112.057888265919</v>
      </c>
      <c r="AF34" s="100">
        <v>34.0</v>
      </c>
      <c r="AG34" s="100">
        <v>1115.2872893344147</v>
      </c>
      <c r="AH34" s="22"/>
      <c r="AK34" s="58"/>
      <c r="AP34" s="112">
        <v>13.0</v>
      </c>
      <c r="AQ34" s="100">
        <v>15.0</v>
      </c>
    </row>
    <row r="35">
      <c r="A35" s="38" t="s">
        <v>196</v>
      </c>
      <c r="B35" s="110" t="s">
        <v>86</v>
      </c>
      <c r="C35" s="100">
        <v>963.1436050649226</v>
      </c>
      <c r="D35" s="100">
        <v>14.0</v>
      </c>
      <c r="E35" s="111">
        <v>960.6029482107863</v>
      </c>
      <c r="F35" s="38" t="s">
        <v>35</v>
      </c>
      <c r="G35" s="100">
        <v>986.3645552966342</v>
      </c>
      <c r="H35" s="100">
        <v>21.0</v>
      </c>
      <c r="I35" s="100">
        <v>983.8921286171396</v>
      </c>
      <c r="J35" s="110" t="s">
        <v>43</v>
      </c>
      <c r="K35" s="100">
        <v>994.6829124863392</v>
      </c>
      <c r="L35" s="100">
        <v>16.0</v>
      </c>
      <c r="M35" s="111">
        <v>992.1426146335382</v>
      </c>
      <c r="N35" s="38" t="s">
        <v>9</v>
      </c>
      <c r="O35" s="100">
        <v>1115.2872893344147</v>
      </c>
      <c r="P35" s="100">
        <v>25.0</v>
      </c>
      <c r="Q35" s="100">
        <v>1112.8406707208464</v>
      </c>
      <c r="R35" s="22"/>
      <c r="U35" s="58"/>
      <c r="V35" s="38" t="s">
        <v>84</v>
      </c>
      <c r="W35" s="100">
        <v>973.0477644424648</v>
      </c>
      <c r="X35" s="100">
        <v>14.0</v>
      </c>
      <c r="Y35" s="100">
        <v>975.5093138354879</v>
      </c>
      <c r="Z35" s="110" t="s">
        <v>78</v>
      </c>
      <c r="AA35" s="100">
        <v>1016.7091089982063</v>
      </c>
      <c r="AB35" s="100">
        <v>20.0</v>
      </c>
      <c r="AC35" s="111">
        <v>1019.2209396934369</v>
      </c>
      <c r="AD35" s="38" t="s">
        <v>20</v>
      </c>
      <c r="AE35" s="100">
        <v>1033.4079935930708</v>
      </c>
      <c r="AF35" s="100">
        <v>12.0</v>
      </c>
      <c r="AG35" s="100">
        <v>1035.8155332467998</v>
      </c>
      <c r="AH35" s="110" t="s">
        <v>15</v>
      </c>
      <c r="AI35" s="100">
        <v>1039.0653839109752</v>
      </c>
      <c r="AJ35" s="100">
        <v>29.0</v>
      </c>
      <c r="AK35" s="111">
        <v>1041.6844641689927</v>
      </c>
      <c r="AP35" s="112">
        <v>13.0</v>
      </c>
      <c r="AQ35" s="100">
        <v>14.0</v>
      </c>
    </row>
    <row r="36">
      <c r="A36" s="38" t="s">
        <v>197</v>
      </c>
      <c r="B36" s="110" t="s">
        <v>86</v>
      </c>
      <c r="C36" s="100">
        <v>960.6029482107863</v>
      </c>
      <c r="D36" s="100">
        <v>4.0</v>
      </c>
      <c r="E36" s="111">
        <v>955.3213962323372</v>
      </c>
      <c r="F36" s="38" t="s">
        <v>43</v>
      </c>
      <c r="G36" s="100">
        <v>992.1426146335382</v>
      </c>
      <c r="H36" s="100">
        <v>19.0</v>
      </c>
      <c r="I36" s="100">
        <v>987.190451362446</v>
      </c>
      <c r="J36" s="110" t="s">
        <v>20</v>
      </c>
      <c r="K36" s="100">
        <v>1035.8155332467998</v>
      </c>
      <c r="L36" s="100">
        <v>28.0</v>
      </c>
      <c r="M36" s="111">
        <v>1031.0582375176318</v>
      </c>
      <c r="N36" s="38" t="s">
        <v>15</v>
      </c>
      <c r="O36" s="100">
        <v>1041.6844641689927</v>
      </c>
      <c r="P36" s="100">
        <v>18.0</v>
      </c>
      <c r="Q36" s="100">
        <v>1036.6754751477017</v>
      </c>
      <c r="R36" s="22"/>
      <c r="U36" s="58"/>
      <c r="V36" s="38" t="s">
        <v>73</v>
      </c>
      <c r="W36" s="100">
        <v>950.5392712469397</v>
      </c>
      <c r="X36" s="100">
        <v>12.0</v>
      </c>
      <c r="Y36" s="100">
        <v>955.3770949168929</v>
      </c>
      <c r="Z36" s="110" t="s">
        <v>84</v>
      </c>
      <c r="AA36" s="100">
        <v>975.5093138354879</v>
      </c>
      <c r="AB36" s="100">
        <v>9.0</v>
      </c>
      <c r="AC36" s="111">
        <v>980.2178864207027</v>
      </c>
      <c r="AD36" s="38" t="s">
        <v>35</v>
      </c>
      <c r="AE36" s="100">
        <v>983.8921286171396</v>
      </c>
      <c r="AF36" s="100">
        <v>21.0</v>
      </c>
      <c r="AG36" s="100">
        <v>988.8859559602768</v>
      </c>
      <c r="AH36" s="110" t="s">
        <v>9</v>
      </c>
      <c r="AI36" s="100">
        <v>1112.8406707208464</v>
      </c>
      <c r="AJ36" s="100">
        <v>42.0</v>
      </c>
      <c r="AK36" s="111">
        <v>1118.3004471225413</v>
      </c>
      <c r="AP36" s="112">
        <v>12.0</v>
      </c>
      <c r="AQ36" s="100">
        <v>16.0</v>
      </c>
    </row>
    <row r="37">
      <c r="A37" s="38" t="s">
        <v>198</v>
      </c>
      <c r="B37" s="110" t="s">
        <v>86</v>
      </c>
      <c r="C37" s="100">
        <v>955.3213962323372</v>
      </c>
      <c r="D37" s="100">
        <v>6.0</v>
      </c>
      <c r="E37" s="111">
        <v>957.6938321748497</v>
      </c>
      <c r="F37" s="38" t="s">
        <v>73</v>
      </c>
      <c r="G37" s="100">
        <v>955.3770949168929</v>
      </c>
      <c r="H37" s="100">
        <v>17.0</v>
      </c>
      <c r="I37" s="100">
        <v>957.8869754465918</v>
      </c>
      <c r="J37" s="110" t="s">
        <v>35</v>
      </c>
      <c r="K37" s="100">
        <v>988.8859559602768</v>
      </c>
      <c r="L37" s="100">
        <v>15.0</v>
      </c>
      <c r="M37" s="111">
        <v>991.3432009477776</v>
      </c>
      <c r="N37" s="38" t="s">
        <v>9</v>
      </c>
      <c r="O37" s="100">
        <v>1118.3004471225413</v>
      </c>
      <c r="P37" s="100">
        <v>33.0</v>
      </c>
      <c r="Q37" s="100">
        <v>1120.960885662829</v>
      </c>
      <c r="R37" s="22"/>
      <c r="U37" s="58"/>
      <c r="V37" s="38" t="s">
        <v>84</v>
      </c>
      <c r="W37" s="100">
        <v>980.2178864207027</v>
      </c>
      <c r="X37" s="100">
        <v>12.0</v>
      </c>
      <c r="Y37" s="100">
        <v>977.6819443614477</v>
      </c>
      <c r="Z37" s="110" t="s">
        <v>43</v>
      </c>
      <c r="AA37" s="100">
        <v>987.190451362446</v>
      </c>
      <c r="AB37" s="100">
        <v>20.0</v>
      </c>
      <c r="AC37" s="111">
        <v>984.7504637834132</v>
      </c>
      <c r="AD37" s="38" t="s">
        <v>20</v>
      </c>
      <c r="AE37" s="100">
        <v>1031.0582375176318</v>
      </c>
      <c r="AF37" s="100">
        <v>11.0</v>
      </c>
      <c r="AG37" s="100">
        <v>1028.4903970743326</v>
      </c>
      <c r="AH37" s="110" t="s">
        <v>15</v>
      </c>
      <c r="AI37" s="100">
        <v>1036.6754751477017</v>
      </c>
      <c r="AJ37" s="100">
        <v>20.0</v>
      </c>
      <c r="AK37" s="111">
        <v>1034.2192452292888</v>
      </c>
      <c r="AP37" s="112">
        <v>15.0</v>
      </c>
      <c r="AQ37" s="100">
        <v>13.0</v>
      </c>
    </row>
    <row r="38">
      <c r="A38" s="38" t="s">
        <v>199</v>
      </c>
      <c r="B38" s="110" t="s">
        <v>86</v>
      </c>
      <c r="C38" s="100">
        <v>957.6938321748497</v>
      </c>
      <c r="D38" s="100">
        <v>6.0</v>
      </c>
      <c r="E38" s="111">
        <v>955.6003682676891</v>
      </c>
      <c r="F38" s="38" t="s">
        <v>73</v>
      </c>
      <c r="G38" s="100">
        <v>957.8869754465918</v>
      </c>
      <c r="H38" s="100">
        <v>14.0</v>
      </c>
      <c r="I38" s="100">
        <v>955.873365542973</v>
      </c>
      <c r="J38" s="110" t="s">
        <v>60</v>
      </c>
      <c r="K38" s="100">
        <v>995.8847973835594</v>
      </c>
      <c r="L38" s="100">
        <v>17.0</v>
      </c>
      <c r="M38" s="111">
        <v>993.8784050895368</v>
      </c>
      <c r="N38" s="38" t="s">
        <v>12</v>
      </c>
      <c r="O38" s="100">
        <v>996.9643061174256</v>
      </c>
      <c r="P38" s="100">
        <v>15.0</v>
      </c>
      <c r="Q38" s="100">
        <v>994.9374518676223</v>
      </c>
      <c r="R38" s="110" t="s">
        <v>9</v>
      </c>
      <c r="S38" s="100">
        <v>1120.960885662829</v>
      </c>
      <c r="T38" s="100">
        <v>33.0</v>
      </c>
      <c r="U38" s="111">
        <v>1119.1012060174344</v>
      </c>
      <c r="V38" s="38" t="s">
        <v>84</v>
      </c>
      <c r="W38" s="100">
        <v>977.6819443614477</v>
      </c>
      <c r="X38" s="100">
        <v>23.0</v>
      </c>
      <c r="Y38" s="100">
        <v>979.7090675801666</v>
      </c>
      <c r="Z38" s="110" t="s">
        <v>43</v>
      </c>
      <c r="AA38" s="100">
        <v>984.7504637834132</v>
      </c>
      <c r="AB38" s="100">
        <v>24.0</v>
      </c>
      <c r="AC38" s="111">
        <v>986.7827421037138</v>
      </c>
      <c r="AD38" s="38" t="s">
        <v>27</v>
      </c>
      <c r="AE38" s="100">
        <v>1000.0</v>
      </c>
      <c r="AF38" s="100">
        <v>11.0</v>
      </c>
      <c r="AG38" s="100">
        <v>1001.8936775444386</v>
      </c>
      <c r="AH38" s="110" t="s">
        <v>20</v>
      </c>
      <c r="AI38" s="100">
        <v>1028.4903970743326</v>
      </c>
      <c r="AJ38" s="100">
        <v>26.0</v>
      </c>
      <c r="AK38" s="111">
        <v>1030.5244046524454</v>
      </c>
      <c r="AL38" s="38" t="s">
        <v>15</v>
      </c>
      <c r="AM38" s="100">
        <v>1034.2192452292888</v>
      </c>
      <c r="AN38" s="100">
        <v>24.0</v>
      </c>
      <c r="AO38" s="100">
        <v>1036.2321585677182</v>
      </c>
      <c r="AP38" s="112">
        <v>13.0</v>
      </c>
      <c r="AQ38" s="100">
        <v>15.0</v>
      </c>
    </row>
    <row r="39">
      <c r="A39" s="38" t="s">
        <v>200</v>
      </c>
      <c r="B39" s="110" t="s">
        <v>73</v>
      </c>
      <c r="C39" s="100">
        <v>955.873365542973</v>
      </c>
      <c r="D39" s="100">
        <v>27.0</v>
      </c>
      <c r="E39" s="111">
        <v>948.5850636642967</v>
      </c>
      <c r="F39" s="38" t="s">
        <v>84</v>
      </c>
      <c r="G39" s="100">
        <v>979.7090675801666</v>
      </c>
      <c r="H39" s="100">
        <v>14.0</v>
      </c>
      <c r="I39" s="100">
        <v>971.8564390517624</v>
      </c>
      <c r="J39" s="110" t="s">
        <v>43</v>
      </c>
      <c r="K39" s="100">
        <v>986.7827421037138</v>
      </c>
      <c r="L39" s="100">
        <v>7.0</v>
      </c>
      <c r="M39" s="111">
        <v>978.6433890015309</v>
      </c>
      <c r="N39" s="38" t="s">
        <v>60</v>
      </c>
      <c r="O39" s="100">
        <v>993.8784050895368</v>
      </c>
      <c r="P39" s="100">
        <v>12.0</v>
      </c>
      <c r="Q39" s="100">
        <v>985.9218858362476</v>
      </c>
      <c r="R39" s="110" t="s">
        <v>12</v>
      </c>
      <c r="S39" s="100">
        <v>994.9374518676223</v>
      </c>
      <c r="T39" s="100">
        <v>17.0</v>
      </c>
      <c r="U39" s="111">
        <v>987.1742546301748</v>
      </c>
      <c r="V39" s="38" t="s">
        <v>27</v>
      </c>
      <c r="W39" s="100">
        <v>1001.8936775444386</v>
      </c>
      <c r="X39" s="100">
        <v>14.0</v>
      </c>
      <c r="Y39" s="100">
        <v>1011.0809633311537</v>
      </c>
      <c r="Z39" s="110" t="s">
        <v>20</v>
      </c>
      <c r="AA39" s="100">
        <v>1030.5244046524454</v>
      </c>
      <c r="AB39" s="100">
        <v>29.0</v>
      </c>
      <c r="AC39" s="111">
        <v>1040.3902782313817</v>
      </c>
      <c r="AD39" s="38" t="s">
        <v>15</v>
      </c>
      <c r="AE39" s="100">
        <v>1036.2321585677182</v>
      </c>
      <c r="AF39" s="100">
        <v>26.0</v>
      </c>
      <c r="AG39" s="100">
        <v>1045.945998110557</v>
      </c>
      <c r="AH39" s="110" t="s">
        <v>9</v>
      </c>
      <c r="AI39" s="100">
        <v>1119.1012060174344</v>
      </c>
      <c r="AJ39" s="100">
        <v>37.0</v>
      </c>
      <c r="AK39" s="111">
        <v>1129.3342071089444</v>
      </c>
      <c r="AP39" s="112">
        <v>12.0</v>
      </c>
      <c r="AQ39" s="100">
        <v>16.0</v>
      </c>
    </row>
    <row r="40">
      <c r="A40" s="38" t="s">
        <v>201</v>
      </c>
      <c r="B40" s="110" t="s">
        <v>73</v>
      </c>
      <c r="C40" s="100">
        <v>948.5850636642967</v>
      </c>
      <c r="D40" s="100">
        <v>17.0</v>
      </c>
      <c r="E40" s="111">
        <v>952.550140995169</v>
      </c>
      <c r="F40" s="38" t="s">
        <v>86</v>
      </c>
      <c r="G40" s="100">
        <v>955.6003682676891</v>
      </c>
      <c r="H40" s="100">
        <v>9.0</v>
      </c>
      <c r="I40" s="100">
        <v>959.3935834358232</v>
      </c>
      <c r="J40" s="110" t="s">
        <v>43</v>
      </c>
      <c r="K40" s="100">
        <v>978.6433890015309</v>
      </c>
      <c r="L40" s="100">
        <v>25.0</v>
      </c>
      <c r="M40" s="111">
        <v>982.7230468377594</v>
      </c>
      <c r="N40" s="38" t="s">
        <v>20</v>
      </c>
      <c r="O40" s="100">
        <v>1040.3902782313817</v>
      </c>
      <c r="P40" s="100">
        <v>32.0</v>
      </c>
      <c r="Q40" s="100">
        <v>1044.5643679016114</v>
      </c>
      <c r="R40" s="110" t="s">
        <v>9</v>
      </c>
      <c r="S40" s="100">
        <v>1129.3342071089444</v>
      </c>
      <c r="T40" s="100">
        <v>23.0</v>
      </c>
      <c r="U40" s="111">
        <v>1133.3221671034798</v>
      </c>
      <c r="V40" s="38" t="s">
        <v>12</v>
      </c>
      <c r="W40" s="100">
        <v>987.1742546301748</v>
      </c>
      <c r="X40" s="100">
        <v>11.0</v>
      </c>
      <c r="Y40" s="100">
        <v>983.0639780585593</v>
      </c>
      <c r="Z40" s="110" t="s">
        <v>35</v>
      </c>
      <c r="AA40" s="100">
        <v>991.3432009477776</v>
      </c>
      <c r="AB40" s="100">
        <v>18.0</v>
      </c>
      <c r="AC40" s="111">
        <v>987.369494320942</v>
      </c>
      <c r="AD40" s="38" t="s">
        <v>27</v>
      </c>
      <c r="AE40" s="100">
        <v>1011.0809633311537</v>
      </c>
      <c r="AF40" s="100">
        <v>10.0</v>
      </c>
      <c r="AG40" s="100">
        <v>1006.9342115374759</v>
      </c>
      <c r="AH40" s="110" t="s">
        <v>78</v>
      </c>
      <c r="AI40" s="100">
        <v>1019.2209396934369</v>
      </c>
      <c r="AJ40" s="100">
        <v>18.0</v>
      </c>
      <c r="AK40" s="111">
        <v>1015.2302677117439</v>
      </c>
      <c r="AL40" s="38" t="s">
        <v>15</v>
      </c>
      <c r="AM40" s="100">
        <v>1045.945998110557</v>
      </c>
      <c r="AN40" s="100">
        <v>29.0</v>
      </c>
      <c r="AO40" s="100">
        <v>1042.167405084379</v>
      </c>
      <c r="AP40" s="112">
        <v>18.0</v>
      </c>
      <c r="AQ40" s="100">
        <v>10.0</v>
      </c>
    </row>
    <row r="41">
      <c r="A41" s="38" t="s">
        <v>202</v>
      </c>
      <c r="B41" s="110" t="s">
        <v>73</v>
      </c>
      <c r="C41" s="100">
        <v>952.550140995169</v>
      </c>
      <c r="D41" s="100">
        <v>29.0</v>
      </c>
      <c r="E41" s="111">
        <v>960.6443622068709</v>
      </c>
      <c r="F41" s="38" t="s">
        <v>43</v>
      </c>
      <c r="G41" s="100">
        <v>982.7230468377594</v>
      </c>
      <c r="H41" s="100">
        <v>17.0</v>
      </c>
      <c r="I41" s="100">
        <v>990.2541167745431</v>
      </c>
      <c r="J41" s="110" t="s">
        <v>12</v>
      </c>
      <c r="K41" s="100">
        <v>983.0639780585593</v>
      </c>
      <c r="L41" s="100">
        <v>26.0</v>
      </c>
      <c r="M41" s="111">
        <v>990.9451657097513</v>
      </c>
      <c r="N41" s="38" t="s">
        <v>27</v>
      </c>
      <c r="O41" s="100">
        <v>1006.9342115374759</v>
      </c>
      <c r="P41" s="100">
        <v>18.0</v>
      </c>
      <c r="Q41" s="100">
        <v>1014.4528231159383</v>
      </c>
      <c r="R41" s="110" t="s">
        <v>9</v>
      </c>
      <c r="S41" s="100">
        <v>1133.3221671034798</v>
      </c>
      <c r="T41" s="100">
        <v>31.0</v>
      </c>
      <c r="U41" s="111">
        <v>1141.2970767253396</v>
      </c>
      <c r="V41" s="38" t="s">
        <v>86</v>
      </c>
      <c r="W41" s="100">
        <v>959.3935834358232</v>
      </c>
      <c r="X41" s="100">
        <v>2.0</v>
      </c>
      <c r="Y41" s="100">
        <v>951.2553916616278</v>
      </c>
      <c r="Z41" s="110" t="s">
        <v>60</v>
      </c>
      <c r="AA41" s="100">
        <v>985.9218858362476</v>
      </c>
      <c r="AB41" s="100">
        <v>24.0</v>
      </c>
      <c r="AC41" s="111">
        <v>978.6035822867203</v>
      </c>
      <c r="AD41" s="38" t="s">
        <v>78</v>
      </c>
      <c r="AE41" s="100">
        <v>1015.2302677117439</v>
      </c>
      <c r="AF41" s="100">
        <v>6.0</v>
      </c>
      <c r="AG41" s="100">
        <v>1007.1829366977851</v>
      </c>
      <c r="AH41" s="110" t="s">
        <v>15</v>
      </c>
      <c r="AI41" s="100">
        <v>1042.167405084379</v>
      </c>
      <c r="AJ41" s="100">
        <v>12.0</v>
      </c>
      <c r="AK41" s="111">
        <v>1034.3416480466867</v>
      </c>
      <c r="AL41" s="38" t="s">
        <v>20</v>
      </c>
      <c r="AM41" s="100">
        <v>1044.5643679016114</v>
      </c>
      <c r="AN41" s="100">
        <v>16.0</v>
      </c>
      <c r="AO41" s="100">
        <v>1036.8939512769853</v>
      </c>
      <c r="AP41" s="112">
        <v>22.0</v>
      </c>
      <c r="AQ41" s="100">
        <v>6.0</v>
      </c>
    </row>
    <row r="42">
      <c r="A42" s="38" t="s">
        <v>203</v>
      </c>
      <c r="B42" s="110" t="s">
        <v>73</v>
      </c>
      <c r="C42" s="100">
        <v>960.6443622068709</v>
      </c>
      <c r="D42" s="100">
        <v>19.0</v>
      </c>
      <c r="E42" s="111">
        <v>975.6325333673833</v>
      </c>
      <c r="F42" s="38" t="s">
        <v>9</v>
      </c>
      <c r="G42" s="100">
        <v>1141.2970767253396</v>
      </c>
      <c r="H42" s="100">
        <v>23.0</v>
      </c>
      <c r="I42" s="100">
        <v>1156.3089055648272</v>
      </c>
      <c r="J42" s="22"/>
      <c r="M42" s="58"/>
      <c r="R42" s="22"/>
      <c r="U42" s="58"/>
      <c r="V42" s="38" t="s">
        <v>60</v>
      </c>
      <c r="W42" s="100">
        <v>978.6035822867203</v>
      </c>
      <c r="X42" s="100">
        <v>15.0</v>
      </c>
      <c r="Y42" s="100">
        <v>963.8731841678103</v>
      </c>
      <c r="Z42" s="110" t="s">
        <v>20</v>
      </c>
      <c r="AA42" s="100">
        <v>1036.8939512769853</v>
      </c>
      <c r="AB42" s="100">
        <v>9.0</v>
      </c>
      <c r="AC42" s="111">
        <v>1021.6243493958953</v>
      </c>
      <c r="AH42" s="22"/>
      <c r="AK42" s="58"/>
      <c r="AP42" s="112">
        <v>20.0</v>
      </c>
      <c r="AQ42" s="100">
        <v>8.0</v>
      </c>
    </row>
    <row r="43">
      <c r="A43" s="38" t="s">
        <v>204</v>
      </c>
      <c r="B43" s="110" t="s">
        <v>354</v>
      </c>
      <c r="C43" s="100">
        <v>964.003419913341</v>
      </c>
      <c r="D43" s="100">
        <v>14.0</v>
      </c>
      <c r="E43" s="111">
        <v>975.0891085769971</v>
      </c>
      <c r="F43" s="38" t="s">
        <v>9</v>
      </c>
      <c r="G43" s="100">
        <v>1156.3089055648272</v>
      </c>
      <c r="H43" s="100">
        <v>32.0</v>
      </c>
      <c r="I43" s="100">
        <v>1168.223216901171</v>
      </c>
      <c r="J43" s="22"/>
      <c r="M43" s="58"/>
      <c r="R43" s="22"/>
      <c r="U43" s="58"/>
      <c r="V43" s="38" t="s">
        <v>73</v>
      </c>
      <c r="W43" s="100">
        <v>975.6325333673833</v>
      </c>
      <c r="X43" s="100">
        <v>8.0</v>
      </c>
      <c r="Y43" s="100">
        <v>963.8871382116106</v>
      </c>
      <c r="Z43" s="110" t="s">
        <v>43</v>
      </c>
      <c r="AA43" s="100">
        <v>990.2541167745431</v>
      </c>
      <c r="AB43" s="100">
        <v>17.0</v>
      </c>
      <c r="AC43" s="111">
        <v>978.9995119303159</v>
      </c>
      <c r="AH43" s="22"/>
      <c r="AK43" s="58"/>
      <c r="AP43" s="112">
        <v>21.0</v>
      </c>
      <c r="AQ43" s="100">
        <v>7.0</v>
      </c>
    </row>
    <row r="44">
      <c r="A44" s="38" t="s">
        <v>205</v>
      </c>
      <c r="B44" s="110" t="s">
        <v>73</v>
      </c>
      <c r="C44" s="100">
        <v>963.8871382116106</v>
      </c>
      <c r="D44" s="100">
        <v>20.0</v>
      </c>
      <c r="E44" s="111">
        <v>959.8175677529895</v>
      </c>
      <c r="F44" s="38" t="s">
        <v>354</v>
      </c>
      <c r="G44" s="100">
        <v>975.0891085769971</v>
      </c>
      <c r="H44" s="100">
        <v>20.0</v>
      </c>
      <c r="I44" s="100">
        <v>971.0041377120272</v>
      </c>
      <c r="J44" s="110" t="s">
        <v>9</v>
      </c>
      <c r="K44" s="100">
        <v>1168.223216901171</v>
      </c>
      <c r="L44" s="100">
        <v>35.0</v>
      </c>
      <c r="M44" s="111">
        <v>1164.3777582247621</v>
      </c>
      <c r="R44" s="22"/>
      <c r="U44" s="58"/>
      <c r="V44" s="38" t="s">
        <v>43</v>
      </c>
      <c r="W44" s="100">
        <v>978.9995119303159</v>
      </c>
      <c r="X44" s="100">
        <v>24.0</v>
      </c>
      <c r="Y44" s="100">
        <v>983.1070667368997</v>
      </c>
      <c r="Z44" s="110" t="s">
        <v>20</v>
      </c>
      <c r="AA44" s="100">
        <v>1021.6243493958953</v>
      </c>
      <c r="AB44" s="100">
        <v>16.0</v>
      </c>
      <c r="AC44" s="111">
        <v>1025.5429608144782</v>
      </c>
      <c r="AD44" s="38" t="s">
        <v>15</v>
      </c>
      <c r="AE44" s="100">
        <v>1034.3416480466867</v>
      </c>
      <c r="AF44" s="100">
        <v>19.0</v>
      </c>
      <c r="AG44" s="100">
        <v>1038.31548182152</v>
      </c>
      <c r="AH44" s="22"/>
      <c r="AK44" s="58"/>
      <c r="AP44" s="112">
        <v>13.0</v>
      </c>
      <c r="AQ44" s="100">
        <v>15.0</v>
      </c>
    </row>
    <row r="45">
      <c r="A45" s="38" t="s">
        <v>206</v>
      </c>
      <c r="B45" s="110" t="s">
        <v>73</v>
      </c>
      <c r="C45" s="100">
        <v>959.8175677529895</v>
      </c>
      <c r="D45" s="100">
        <v>12.0</v>
      </c>
      <c r="E45" s="111">
        <v>950.0328285330463</v>
      </c>
      <c r="F45" s="38" t="s">
        <v>354</v>
      </c>
      <c r="G45" s="100">
        <v>971.0041377120272</v>
      </c>
      <c r="H45" s="100">
        <v>11.0</v>
      </c>
      <c r="I45" s="100">
        <v>961.1489788222597</v>
      </c>
      <c r="J45" s="110" t="s">
        <v>43</v>
      </c>
      <c r="K45" s="100">
        <v>983.1070667368997</v>
      </c>
      <c r="L45" s="100">
        <v>14.0</v>
      </c>
      <c r="M45" s="111">
        <v>973.3776467909246</v>
      </c>
      <c r="N45" s="38" t="s">
        <v>20</v>
      </c>
      <c r="O45" s="100">
        <v>1025.5429608144782</v>
      </c>
      <c r="P45" s="100">
        <v>17.0</v>
      </c>
      <c r="Q45" s="100">
        <v>1015.912278870164</v>
      </c>
      <c r="R45" s="22"/>
      <c r="U45" s="58"/>
      <c r="V45" s="38" t="s">
        <v>52</v>
      </c>
      <c r="W45" s="100">
        <v>989.9725801504358</v>
      </c>
      <c r="X45" s="100">
        <v>2.0</v>
      </c>
      <c r="Y45" s="100">
        <v>1001.5768776228249</v>
      </c>
      <c r="Z45" s="110" t="s">
        <v>15</v>
      </c>
      <c r="AA45" s="100">
        <v>1038.31548182152</v>
      </c>
      <c r="AB45" s="100">
        <v>30.0</v>
      </c>
      <c r="AC45" s="111">
        <v>1051.6378632479345</v>
      </c>
      <c r="AD45" s="38" t="s">
        <v>9</v>
      </c>
      <c r="AE45" s="100">
        <v>1164.3777582247621</v>
      </c>
      <c r="AF45" s="100">
        <v>42.0</v>
      </c>
      <c r="AG45" s="100">
        <v>1178.4510793259585</v>
      </c>
      <c r="AH45" s="22"/>
      <c r="AK45" s="58"/>
      <c r="AP45" s="112">
        <v>12.0</v>
      </c>
      <c r="AQ45" s="100">
        <v>16.0</v>
      </c>
    </row>
    <row r="46">
      <c r="A46" s="38" t="s">
        <v>207</v>
      </c>
      <c r="B46" s="110" t="s">
        <v>73</v>
      </c>
      <c r="C46" s="100">
        <v>950.0328285330463</v>
      </c>
      <c r="D46" s="100">
        <v>12.0</v>
      </c>
      <c r="E46" s="111">
        <v>947.9801364747082</v>
      </c>
      <c r="F46" s="38" t="s">
        <v>354</v>
      </c>
      <c r="G46" s="100">
        <v>961.1489788222597</v>
      </c>
      <c r="H46" s="100">
        <v>23.0</v>
      </c>
      <c r="I46" s="100">
        <v>959.2003640860994</v>
      </c>
      <c r="J46" s="110" t="s">
        <v>60</v>
      </c>
      <c r="K46" s="100">
        <v>963.8731841678103</v>
      </c>
      <c r="L46" s="100">
        <v>13.0</v>
      </c>
      <c r="M46" s="111">
        <v>961.8232064021038</v>
      </c>
      <c r="N46" s="38" t="s">
        <v>12</v>
      </c>
      <c r="O46" s="100">
        <v>990.9451657097513</v>
      </c>
      <c r="P46" s="100">
        <v>11.0</v>
      </c>
      <c r="Q46" s="100">
        <v>988.8636490987855</v>
      </c>
      <c r="R46" s="110" t="s">
        <v>9</v>
      </c>
      <c r="S46" s="100">
        <v>1178.4510793259585</v>
      </c>
      <c r="T46" s="100">
        <v>34.0</v>
      </c>
      <c r="U46" s="111">
        <v>1176.5838804971293</v>
      </c>
      <c r="V46" s="38" t="s">
        <v>43</v>
      </c>
      <c r="W46" s="100">
        <v>973.3776467909246</v>
      </c>
      <c r="X46" s="100">
        <v>23.0</v>
      </c>
      <c r="Y46" s="100">
        <v>975.4080931099522</v>
      </c>
      <c r="Z46" s="110" t="s">
        <v>32</v>
      </c>
      <c r="AA46" s="100">
        <v>1001.8502941539822</v>
      </c>
      <c r="AB46" s="100">
        <v>38.0</v>
      </c>
      <c r="AC46" s="111">
        <v>1004.0192018984058</v>
      </c>
      <c r="AD46" s="38" t="s">
        <v>78</v>
      </c>
      <c r="AE46" s="100">
        <v>1007.1829366977851</v>
      </c>
      <c r="AF46" s="100">
        <v>9.0</v>
      </c>
      <c r="AG46" s="100">
        <v>1009.0601747555702</v>
      </c>
      <c r="AH46" s="110" t="s">
        <v>20</v>
      </c>
      <c r="AI46" s="100">
        <v>1015.912278870164</v>
      </c>
      <c r="AJ46" s="100">
        <v>17.0</v>
      </c>
      <c r="AK46" s="111">
        <v>1017.8671037891451</v>
      </c>
      <c r="AL46" s="38" t="s">
        <v>15</v>
      </c>
      <c r="AM46" s="100">
        <v>1051.6378632479345</v>
      </c>
      <c r="AN46" s="100">
        <v>19.0</v>
      </c>
      <c r="AO46" s="100">
        <v>1053.606446207717</v>
      </c>
      <c r="AP46" s="112">
        <v>13.0</v>
      </c>
      <c r="AQ46" s="100">
        <v>15.0</v>
      </c>
    </row>
    <row r="47">
      <c r="A47" s="38" t="s">
        <v>209</v>
      </c>
      <c r="B47" s="110" t="s">
        <v>73</v>
      </c>
      <c r="C47" s="100">
        <v>947.9801364747082</v>
      </c>
      <c r="D47" s="100">
        <v>17.0</v>
      </c>
      <c r="E47" s="111">
        <v>947.9801364747082</v>
      </c>
      <c r="F47" s="38" t="s">
        <v>354</v>
      </c>
      <c r="G47" s="100">
        <v>959.2003640860994</v>
      </c>
      <c r="H47" s="100">
        <v>13.0</v>
      </c>
      <c r="I47" s="100">
        <v>959.2003640860994</v>
      </c>
      <c r="J47" s="110" t="s">
        <v>60</v>
      </c>
      <c r="K47" s="100">
        <v>961.8232064021038</v>
      </c>
      <c r="L47" s="100">
        <v>13.0</v>
      </c>
      <c r="M47" s="111">
        <v>961.8232064021038</v>
      </c>
      <c r="N47" s="38" t="s">
        <v>9</v>
      </c>
      <c r="O47" s="100">
        <v>1176.5838804971293</v>
      </c>
      <c r="P47" s="100">
        <v>20.0</v>
      </c>
      <c r="Q47" s="100">
        <v>1176.5838804971293</v>
      </c>
      <c r="R47" s="22"/>
      <c r="U47" s="58"/>
      <c r="V47" s="38" t="s">
        <v>43</v>
      </c>
      <c r="W47" s="100">
        <v>975.4080931099522</v>
      </c>
      <c r="X47" s="100">
        <v>26.0</v>
      </c>
      <c r="Y47" s="100">
        <v>975.4080931099522</v>
      </c>
      <c r="Z47" s="110" t="s">
        <v>32</v>
      </c>
      <c r="AA47" s="100">
        <v>1004.0192018984058</v>
      </c>
      <c r="AB47" s="100">
        <v>8.0</v>
      </c>
      <c r="AC47" s="111">
        <v>1004.0192018984058</v>
      </c>
      <c r="AD47" s="38" t="s">
        <v>20</v>
      </c>
      <c r="AE47" s="100">
        <v>1017.8671037891451</v>
      </c>
      <c r="AF47" s="100">
        <v>19.0</v>
      </c>
      <c r="AG47" s="100">
        <v>1017.8671037891451</v>
      </c>
      <c r="AH47" s="110" t="s">
        <v>15</v>
      </c>
      <c r="AI47" s="100">
        <v>1053.606446207717</v>
      </c>
      <c r="AJ47" s="100">
        <v>23.0</v>
      </c>
      <c r="AK47" s="111">
        <v>1053.606446207717</v>
      </c>
      <c r="AP47" s="112">
        <v>14.0</v>
      </c>
      <c r="AQ47" s="100">
        <v>14.0</v>
      </c>
    </row>
    <row r="48">
      <c r="A48" s="38" t="s">
        <v>210</v>
      </c>
      <c r="B48" s="110" t="s">
        <v>43</v>
      </c>
      <c r="C48" s="100">
        <v>975.4080931099522</v>
      </c>
      <c r="D48" s="100">
        <v>24.0</v>
      </c>
      <c r="E48" s="111">
        <v>986.4825519138076</v>
      </c>
      <c r="F48" s="38" t="s">
        <v>35</v>
      </c>
      <c r="G48" s="100">
        <v>987.369494320942</v>
      </c>
      <c r="H48" s="100">
        <v>32.0</v>
      </c>
      <c r="I48" s="100">
        <v>998.8513477577741</v>
      </c>
      <c r="J48" s="110" t="s">
        <v>78</v>
      </c>
      <c r="K48" s="100">
        <v>1009.0601747555702</v>
      </c>
      <c r="L48" s="100">
        <v>8.0</v>
      </c>
      <c r="M48" s="111">
        <v>1019.1753015622576</v>
      </c>
      <c r="N48" s="38" t="s">
        <v>15</v>
      </c>
      <c r="O48" s="100">
        <v>1053.606446207717</v>
      </c>
      <c r="P48" s="100">
        <v>31.0</v>
      </c>
      <c r="Q48" s="100">
        <v>1064.9350071603421</v>
      </c>
      <c r="R48" s="22"/>
      <c r="U48" s="58"/>
      <c r="V48" s="38" t="s">
        <v>86</v>
      </c>
      <c r="W48" s="100">
        <v>951.2553916616278</v>
      </c>
      <c r="X48" s="100">
        <v>3.0</v>
      </c>
      <c r="Y48" s="100">
        <v>939.5978042817133</v>
      </c>
      <c r="Z48" s="110" t="s">
        <v>354</v>
      </c>
      <c r="AA48" s="100">
        <v>959.2003640860994</v>
      </c>
      <c r="AB48" s="100">
        <v>17.0</v>
      </c>
      <c r="AC48" s="111">
        <v>948.2926634567859</v>
      </c>
      <c r="AD48" s="38" t="s">
        <v>84</v>
      </c>
      <c r="AE48" s="100">
        <v>971.8564390517624</v>
      </c>
      <c r="AF48" s="100">
        <v>11.0</v>
      </c>
      <c r="AG48" s="100">
        <v>960.5896318888692</v>
      </c>
      <c r="AH48" s="110" t="s">
        <v>9</v>
      </c>
      <c r="AI48" s="100">
        <v>1176.5838804971293</v>
      </c>
      <c r="AJ48" s="100">
        <v>33.0</v>
      </c>
      <c r="AK48" s="111">
        <v>1166.4159756692504</v>
      </c>
      <c r="AP48" s="112">
        <v>20.0</v>
      </c>
      <c r="AQ48" s="100">
        <v>8.0</v>
      </c>
    </row>
    <row r="49">
      <c r="A49" s="38" t="s">
        <v>211</v>
      </c>
      <c r="B49" s="110" t="s">
        <v>84</v>
      </c>
      <c r="C49" s="100">
        <v>960.5896318888692</v>
      </c>
      <c r="D49" s="100">
        <v>11.0</v>
      </c>
      <c r="E49" s="111">
        <v>965.3941270080593</v>
      </c>
      <c r="F49" s="38" t="s">
        <v>35</v>
      </c>
      <c r="G49" s="100">
        <v>998.8513477577741</v>
      </c>
      <c r="H49" s="100">
        <v>26.0</v>
      </c>
      <c r="I49" s="100">
        <v>1003.9894549204665</v>
      </c>
      <c r="J49" s="110" t="s">
        <v>20</v>
      </c>
      <c r="K49" s="100">
        <v>1017.8671037891451</v>
      </c>
      <c r="L49" s="100">
        <v>27.0</v>
      </c>
      <c r="M49" s="111">
        <v>1023.0167147261983</v>
      </c>
      <c r="N49" s="38" t="s">
        <v>15</v>
      </c>
      <c r="O49" s="100">
        <v>1064.9350071603421</v>
      </c>
      <c r="P49" s="100">
        <v>18.0</v>
      </c>
      <c r="Q49" s="100">
        <v>1069.8427939414064</v>
      </c>
      <c r="R49" s="22"/>
      <c r="U49" s="58"/>
      <c r="V49" s="38" t="s">
        <v>86</v>
      </c>
      <c r="W49" s="100">
        <v>939.5978042817133</v>
      </c>
      <c r="X49" s="100">
        <v>4.0</v>
      </c>
      <c r="Y49" s="100">
        <v>934.283794141538</v>
      </c>
      <c r="Z49" s="110" t="s">
        <v>73</v>
      </c>
      <c r="AA49" s="100">
        <v>947.9801364747082</v>
      </c>
      <c r="AB49" s="100">
        <v>18.0</v>
      </c>
      <c r="AC49" s="111">
        <v>943.0040995949638</v>
      </c>
      <c r="AD49" s="38" t="s">
        <v>43</v>
      </c>
      <c r="AE49" s="100">
        <v>986.4825519138076</v>
      </c>
      <c r="AF49" s="100">
        <v>21.0</v>
      </c>
      <c r="AG49" s="100">
        <v>981.536513651554</v>
      </c>
      <c r="AH49" s="110" t="s">
        <v>9</v>
      </c>
      <c r="AI49" s="100">
        <v>1166.4159756692504</v>
      </c>
      <c r="AJ49" s="100">
        <v>30.0</v>
      </c>
      <c r="AK49" s="111">
        <v>1161.6520609514237</v>
      </c>
      <c r="AP49" s="112">
        <v>17.0</v>
      </c>
      <c r="AQ49" s="100">
        <v>11.0</v>
      </c>
    </row>
    <row r="50">
      <c r="A50" s="38" t="s">
        <v>212</v>
      </c>
      <c r="B50" s="110" t="s">
        <v>84</v>
      </c>
      <c r="C50" s="100">
        <v>965.3941270080593</v>
      </c>
      <c r="D50" s="100">
        <v>14.0</v>
      </c>
      <c r="E50" s="111">
        <v>960.3007546294799</v>
      </c>
      <c r="F50" s="38" t="s">
        <v>43</v>
      </c>
      <c r="G50" s="100">
        <v>981.536513651554</v>
      </c>
      <c r="H50" s="100">
        <v>15.0</v>
      </c>
      <c r="I50" s="100">
        <v>976.4507485356737</v>
      </c>
      <c r="J50" s="110" t="s">
        <v>20</v>
      </c>
      <c r="K50" s="100">
        <v>1023.0167147261983</v>
      </c>
      <c r="L50" s="100">
        <v>30.0</v>
      </c>
      <c r="M50" s="111">
        <v>1018.2756156830333</v>
      </c>
      <c r="N50" s="38" t="s">
        <v>15</v>
      </c>
      <c r="O50" s="100">
        <v>1069.8427939414064</v>
      </c>
      <c r="P50" s="100">
        <v>17.0</v>
      </c>
      <c r="Q50" s="100">
        <v>1064.763030479031</v>
      </c>
      <c r="R50" s="22"/>
      <c r="U50" s="58"/>
      <c r="V50" s="38" t="s">
        <v>73</v>
      </c>
      <c r="W50" s="100">
        <v>943.0040995949638</v>
      </c>
      <c r="X50" s="100">
        <v>25.0</v>
      </c>
      <c r="Y50" s="100">
        <v>948.1545083900926</v>
      </c>
      <c r="Z50" s="110" t="s">
        <v>354</v>
      </c>
      <c r="AA50" s="100">
        <v>948.2926634567859</v>
      </c>
      <c r="AB50" s="100">
        <v>18.0</v>
      </c>
      <c r="AC50" s="111">
        <v>953.2596412850475</v>
      </c>
      <c r="AD50" s="38" t="s">
        <v>12</v>
      </c>
      <c r="AE50" s="100">
        <v>988.8636490987855</v>
      </c>
      <c r="AF50" s="100">
        <v>12.0</v>
      </c>
      <c r="AG50" s="100">
        <v>993.6279593768835</v>
      </c>
      <c r="AH50" s="110" t="s">
        <v>9</v>
      </c>
      <c r="AI50" s="100">
        <v>1161.6520609514237</v>
      </c>
      <c r="AJ50" s="100">
        <v>28.0</v>
      </c>
      <c r="AK50" s="111">
        <v>1166.7703640499353</v>
      </c>
      <c r="AP50" s="112">
        <v>11.0</v>
      </c>
      <c r="AQ50" s="100">
        <v>17.0</v>
      </c>
    </row>
    <row r="51">
      <c r="A51" s="38" t="s">
        <v>213</v>
      </c>
      <c r="B51" s="110" t="s">
        <v>73</v>
      </c>
      <c r="C51" s="100">
        <v>948.1545083900926</v>
      </c>
      <c r="D51" s="100">
        <v>10.0</v>
      </c>
      <c r="E51" s="111">
        <v>943.3432792195243</v>
      </c>
      <c r="F51" s="38" t="s">
        <v>354</v>
      </c>
      <c r="G51" s="100">
        <v>953.2596412850475</v>
      </c>
      <c r="H51" s="100">
        <v>23.0</v>
      </c>
      <c r="I51" s="100">
        <v>948.7523395765451</v>
      </c>
      <c r="J51" s="110" t="s">
        <v>84</v>
      </c>
      <c r="K51" s="100">
        <v>960.3007546294799</v>
      </c>
      <c r="L51" s="100">
        <v>6.0</v>
      </c>
      <c r="M51" s="111">
        <v>955.3833817137564</v>
      </c>
      <c r="N51" s="38" t="s">
        <v>43</v>
      </c>
      <c r="O51" s="100">
        <v>976.4507485356737</v>
      </c>
      <c r="P51" s="100">
        <v>13.0</v>
      </c>
      <c r="Q51" s="100">
        <v>971.6866523304678</v>
      </c>
      <c r="R51" s="22"/>
      <c r="U51" s="58"/>
      <c r="V51" s="38" t="s">
        <v>20</v>
      </c>
      <c r="W51" s="100">
        <v>1018.2756156830333</v>
      </c>
      <c r="X51" s="100">
        <v>26.0</v>
      </c>
      <c r="Y51" s="100">
        <v>1024.5763535743026</v>
      </c>
      <c r="Z51" s="110" t="s">
        <v>15</v>
      </c>
      <c r="AA51" s="100">
        <v>1064.763030479031</v>
      </c>
      <c r="AB51" s="100">
        <v>20.0</v>
      </c>
      <c r="AC51" s="111">
        <v>1070.8468129980351</v>
      </c>
      <c r="AD51" s="38" t="s">
        <v>9</v>
      </c>
      <c r="AE51" s="100">
        <v>1166.7703640499353</v>
      </c>
      <c r="AF51" s="100">
        <v>37.0</v>
      </c>
      <c r="AG51" s="100">
        <v>1173.3858436396615</v>
      </c>
      <c r="AH51" s="22"/>
      <c r="AK51" s="58"/>
      <c r="AP51" s="112">
        <v>13.0</v>
      </c>
      <c r="AQ51" s="100">
        <v>15.0</v>
      </c>
    </row>
  </sheetData>
  <drawing r:id="rId1"/>
</worksheet>
</file>